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Josefsk21,13 - Oprava byt..." sheetId="2" state="visible" r:id="rId4"/>
  </sheets>
  <definedNames>
    <definedName function="false" hidden="false" localSheetId="1" name="_xlnm.Print_Area" vbProcedure="false">'Josefsk21,13 - Oprava byt...'!$C$4:$J$76,'Josefsk21,13 - Oprava byt...'!$C$82:$J$122,'Josefsk21,13 - Oprava byt...'!$C$128:$K$481</definedName>
    <definedName function="false" hidden="false" localSheetId="1" name="_xlnm.Print_Titles" vbProcedure="false">'Josefsk21,13 - Oprava byt...'!$138:$138</definedName>
    <definedName function="false" hidden="true" localSheetId="1" name="_xlnm._FilterDatabase" vbProcedure="false">'Josefsk21,13 - Oprava byt...'!$C$138:$K$481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<sst xmlns="http://schemas.openxmlformats.org/spreadsheetml/2006/main" count="4196" uniqueCount="1119">
  <si>
    <t xml:space="preserve">Export Komplet</t>
  </si>
  <si>
    <t xml:space="preserve">2.0</t>
  </si>
  <si>
    <t xml:space="preserve">False</t>
  </si>
  <si>
    <t xml:space="preserve">{076db671-7a6f-4529-b343-6c9b61d4e5bd}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</si>
  <si>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</si>
  <si>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</si>
  <si>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</si>
  <si>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</si>
  <si>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</si>
  <si>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</si>
  <si>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</si>
  <si>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</si>
  <si>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</si>
  <si>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Josefsk21,13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</si>
  <si>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</si>
  <si>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</si>
  <si>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č.13</t>
  </si>
  <si>
    <t xml:space="preserve">KSO:</t>
  </si>
  <si>
    <t xml:space="preserve">CC-CZ:</t>
  </si>
  <si>
    <t xml:space="preserve">Místo:</t>
  </si>
  <si>
    <t xml:space="preserve">Josefská 21, Brno</t>
  </si>
  <si>
    <t xml:space="preserve">Datum:</t>
  </si>
  <si>
    <t xml:space="preserve">8. 3. 2025</t>
  </si>
  <si>
    <t xml:space="preserve">Zadavatel:</t>
  </si>
  <si>
    <t xml:space="preserve">IČ:</t>
  </si>
  <si>
    <t xml:space="preserve">MmBrna, 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</si>
  <si>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</si>
  <si>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</si>
  <si>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</si>
  <si>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</si>
  <si>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</si>
  <si>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</si>
  <si>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</si>
  <si>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</si>
  <si>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</si>
  <si>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</si>
  <si>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</si>
  <si>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</si>
  <si>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</si>
  <si>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</si>
  <si>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</si>
  <si>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</si>
  <si>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</si>
  <si>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</si>
  <si>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</si>
  <si>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</si>
  <si>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</si>
  <si>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</si>
  <si>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</si>
  <si>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</si>
  <si>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</si>
  <si>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</si>
  <si>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</si>
  <si>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</si>
  <si>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</si>
  <si>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</si>
  <si>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</si>
  <si>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</si>
  <si>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</si>
  <si>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</si>
  <si>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</si>
  <si>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</si>
  <si>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</si>
  <si>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</si>
  <si>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</si>
  <si>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</si>
  <si>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</si>
  <si>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</si>
  <si>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</si>
  <si>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</si>
  <si>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</si>
  <si>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</si>
  <si>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</si>
  <si>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</si>
  <si>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</si>
  <si>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</si>
  <si>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</si>
  <si>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</si>
  <si>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</si>
  <si>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</si>
  <si>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</si>
  <si>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</si>
  <si>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</si>
  <si>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</si>
  <si>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</si>
  <si>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</si>
  <si>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</si>
  <si>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</si>
  <si>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</si>
  <si>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</si>
  <si>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</si>
  <si>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</si>
  <si>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</si>
  <si>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</si>
  <si>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</si>
  <si>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</si>
  <si>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</si>
  <si>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</si>
  <si>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</si>
  <si>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</si>
  <si>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</si>
  <si>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</si>
  <si>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</si>
  <si>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</si>
  <si>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</si>
  <si>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</si>
  <si>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</si>
  <si>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</si>
  <si>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</si>
  <si>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</si>
  <si>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</si>
  <si>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</si>
  <si>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</si>
  <si>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</si>
  <si>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</si>
  <si>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</si>
  <si>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</si>
  <si>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</si>
  <si>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</si>
  <si>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</si>
  <si>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</si>
  <si>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</si>
  <si>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</si>
  <si>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</si>
  <si>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</si>
  <si>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</si>
  <si>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</si>
  <si>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</si>
  <si>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</si>
  <si>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</si>
  <si>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</si>
  <si>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</si>
  <si>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</si>
  <si>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340271021</t>
  </si>
  <si>
    <t xml:space="preserve">Zazdívka otvorů v příčkách nebo stěnách pl přes 0,25 do 1 m2 tvárnicemi pórobetonovými tl 100 mm</t>
  </si>
  <si>
    <t xml:space="preserve">m2</t>
  </si>
  <si>
    <t xml:space="preserve">CS ÚRS 2025 01</t>
  </si>
  <si>
    <t xml:space="preserve">4</t>
  </si>
  <si>
    <t xml:space="preserve">2</t>
  </si>
  <si>
    <t xml:space="preserve">1046533901</t>
  </si>
  <si>
    <t xml:space="preserve">VV</t>
  </si>
  <si>
    <t xml:space="preserve">1,45*0,45</t>
  </si>
  <si>
    <t xml:space="preserve">342291121</t>
  </si>
  <si>
    <t xml:space="preserve">Ukotvení příček k cihelným konstrukcím plochými kotvami</t>
  </si>
  <si>
    <t xml:space="preserve">m</t>
  </si>
  <si>
    <t xml:space="preserve">1755272845</t>
  </si>
  <si>
    <t xml:space="preserve">0,45*2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</si>
  <si>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</si>
  <si>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</si>
  <si>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</si>
  <si>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stropů v rozsahu plochy do 10 %</t>
  </si>
  <si>
    <t xml:space="preserve">-1850586839</t>
  </si>
  <si>
    <t xml:space="preserve">"01-10"9,5+4,9+1,05+4,8+10,15+1,4+2,1+7,9+22,6+23,9</t>
  </si>
  <si>
    <t xml:space="preserve">612131121</t>
  </si>
  <si>
    <t xml:space="preserve">Penetrační disperzní nátěr vnitřních stěn nanášený ručně</t>
  </si>
  <si>
    <t xml:space="preserve">210991012</t>
  </si>
  <si>
    <t xml:space="preserve">30,872</t>
  </si>
  <si>
    <t xml:space="preserve">5</t>
  </si>
  <si>
    <t xml:space="preserve">612135101</t>
  </si>
  <si>
    <t xml:space="preserve">Hrubá výplň rýh ve stěnách maltou jakékoli šířky rýhy</t>
  </si>
  <si>
    <t xml:space="preserve">-602187871</t>
  </si>
  <si>
    <t xml:space="preserve">(120*0,04)+(50*0,08)+(5*0,16)+19,8*0,1</t>
  </si>
  <si>
    <t xml:space="preserve">Součet</t>
  </si>
  <si>
    <t xml:space="preserve">612142001</t>
  </si>
  <si>
    <t xml:space="preserve">Pletivo sklovláknité vnitřních stěn vtlačené do tmelu</t>
  </si>
  <si>
    <t xml:space="preserve">48406971</t>
  </si>
  <si>
    <t xml:space="preserve">1,45*0,5*2</t>
  </si>
  <si>
    <t xml:space="preserve">7</t>
  </si>
  <si>
    <t xml:space="preserve">612321141</t>
  </si>
  <si>
    <t xml:space="preserve">Vápenocementová omítka štuková dvouvrstvá vnitřních stěn nanášená ručně</t>
  </si>
  <si>
    <t xml:space="preserve">-1024601684</t>
  </si>
  <si>
    <t xml:space="preserve">8</t>
  </si>
  <si>
    <t xml:space="preserve">612321191</t>
  </si>
  <si>
    <t xml:space="preserve">Příplatek k vápenocementové omítce vnitřních stěn za každých dalších 5 mm tloušťky ručně</t>
  </si>
  <si>
    <t xml:space="preserve">803957618</t>
  </si>
  <si>
    <t xml:space="preserve">9</t>
  </si>
  <si>
    <t xml:space="preserve">612325302</t>
  </si>
  <si>
    <t xml:space="preserve">Vápenocementová štuková omítka ostění nebo nadpraží</t>
  </si>
  <si>
    <t xml:space="preserve">1038772982</t>
  </si>
  <si>
    <t xml:space="preserve">(1,45+0,5)*2*0,1</t>
  </si>
  <si>
    <t xml:space="preserve">10</t>
  </si>
  <si>
    <t xml:space="preserve">612325422</t>
  </si>
  <si>
    <t xml:space="preserve">Oprava vnitřní vápenocementové štukové omítky stěn v rozsahu plochy přes 10 do 30 %</t>
  </si>
  <si>
    <t xml:space="preserve">1071912275</t>
  </si>
  <si>
    <t xml:space="preserve">11</t>
  </si>
  <si>
    <t xml:space="preserve">612325423</t>
  </si>
  <si>
    <t xml:space="preserve">Oprava vnitřní vápenocementové štukové omítky stěn v rozsahu plochy přes 30 do 50 %</t>
  </si>
  <si>
    <t xml:space="preserve">1982843070</t>
  </si>
  <si>
    <t xml:space="preserve">612-pc 1</t>
  </si>
  <si>
    <t xml:space="preserve">Vyčištění dlažby v komoře č.3</t>
  </si>
  <si>
    <t xml:space="preserve">hod</t>
  </si>
  <si>
    <t xml:space="preserve">1026028321</t>
  </si>
  <si>
    <t xml:space="preserve">13</t>
  </si>
  <si>
    <t xml:space="preserve">619991005</t>
  </si>
  <si>
    <t xml:space="preserve">Zakrytí stěny fólií</t>
  </si>
  <si>
    <t xml:space="preserve">1429515275</t>
  </si>
  <si>
    <t xml:space="preserve">1,47*0,5*2+0,95*1,6+0,92*2,4+0,8*1,6+0,85*1,6+2,3*1,6+1,85*1,6*2</t>
  </si>
  <si>
    <t xml:space="preserve">Ostatní konstrukce a práce, bourání</t>
  </si>
  <si>
    <t xml:space="preserve">14</t>
  </si>
  <si>
    <t xml:space="preserve">949101111</t>
  </si>
  <si>
    <t xml:space="preserve">Lešení pomocné pro objekty pozemních staveb s lešeňovou podlahou v do 1,9 m zatížení do 150 kg/m2</t>
  </si>
  <si>
    <t xml:space="preserve">1624680252</t>
  </si>
  <si>
    <t xml:space="preserve">1,75*1,2*2"koupelna-okno"</t>
  </si>
  <si>
    <t xml:space="preserve">15</t>
  </si>
  <si>
    <t xml:space="preserve">952901111</t>
  </si>
  <si>
    <t xml:space="preserve">Vyčištění budov bytové a občanské výstavby při výšce podlaží do 4 m</t>
  </si>
  <si>
    <t xml:space="preserve">16</t>
  </si>
  <si>
    <t xml:space="preserve">-933200651</t>
  </si>
  <si>
    <t xml:space="preserve">9,5+4,9+1,05+4,8+10,2+1,4+2,1+7,9+22,6+23,9</t>
  </si>
  <si>
    <t xml:space="preserve">952-pc 1</t>
  </si>
  <si>
    <t xml:space="preserve">Odvoz a likvidace-kuch.linky,garnyží,záclon,zrcadel, šatní stěny,police, žaluzií</t>
  </si>
  <si>
    <t xml:space="preserve">sada</t>
  </si>
  <si>
    <t xml:space="preserve">-816131334</t>
  </si>
  <si>
    <t xml:space="preserve">17</t>
  </si>
  <si>
    <t xml:space="preserve">965081213</t>
  </si>
  <si>
    <t xml:space="preserve">Bourání podlah z dlaždic keramických tl do 10 mm plochy přes 1 m2</t>
  </si>
  <si>
    <t xml:space="preserve">-1304523313</t>
  </si>
  <si>
    <t xml:space="preserve">"wc+koupelna"1,4+2,86*1,75</t>
  </si>
  <si>
    <t xml:space="preserve">"5,7"10,15+2,1</t>
  </si>
  <si>
    <t xml:space="preserve">18</t>
  </si>
  <si>
    <t xml:space="preserve">965081611</t>
  </si>
  <si>
    <t xml:space="preserve">Odsekání soklíků rovných</t>
  </si>
  <si>
    <t xml:space="preserve">1984771244</t>
  </si>
  <si>
    <t xml:space="preserve">(4,0+2,6+2,4+0,9)*2</t>
  </si>
  <si>
    <t xml:space="preserve">19</t>
  </si>
  <si>
    <t xml:space="preserve">968062245</t>
  </si>
  <si>
    <t xml:space="preserve">Vybourání dřevěných rámů oken jednoduchých včetně křídel pl do 2 m2</t>
  </si>
  <si>
    <t xml:space="preserve">1656679962</t>
  </si>
  <si>
    <t xml:space="preserve">1,43*0,95</t>
  </si>
  <si>
    <t xml:space="preserve">20</t>
  </si>
  <si>
    <t xml:space="preserve">973031616</t>
  </si>
  <si>
    <t xml:space="preserve">Vysekání kapes ve zdivu cihelném na MV nebo MVC pro špalíky a krabice do 100x100x50 mm</t>
  </si>
  <si>
    <t xml:space="preserve">kus</t>
  </si>
  <si>
    <t xml:space="preserve">-1590072311</t>
  </si>
  <si>
    <t xml:space="preserve">974031121</t>
  </si>
  <si>
    <t xml:space="preserve">Vysekání rýh ve zdivu cihelném hl do 30 mm š do 30 mm</t>
  </si>
  <si>
    <t xml:space="preserve">236862197</t>
  </si>
  <si>
    <t xml:space="preserve">22</t>
  </si>
  <si>
    <t xml:space="preserve">974031132</t>
  </si>
  <si>
    <t xml:space="preserve">Vysekání rýh ve zdivu cihelném hl do 50 mm š do 70 mm</t>
  </si>
  <si>
    <t xml:space="preserve">-1600194363</t>
  </si>
  <si>
    <t xml:space="preserve">23</t>
  </si>
  <si>
    <t xml:space="preserve">974031164</t>
  </si>
  <si>
    <t xml:space="preserve">Vysekání rýh ve zdivu cihelném hl do 150 mm š do 150 mm</t>
  </si>
  <si>
    <t xml:space="preserve">-1125409239</t>
  </si>
  <si>
    <t xml:space="preserve">24</t>
  </si>
  <si>
    <t xml:space="preserve">977131119</t>
  </si>
  <si>
    <t xml:space="preserve">Vrty příklepovými vrtáky D přes 28 do 32 mm do cihelného zdiva nebo prostého betonu</t>
  </si>
  <si>
    <t xml:space="preserve">135511734</t>
  </si>
  <si>
    <t xml:space="preserve">25</t>
  </si>
  <si>
    <t xml:space="preserve">978011121</t>
  </si>
  <si>
    <t xml:space="preserve">Otlučení (osekání) vnitřní vápenné nebo vápenocementové omítky stropů v rozsahu přes 5 do 10 %</t>
  </si>
  <si>
    <t xml:space="preserve">-1581422158</t>
  </si>
  <si>
    <t xml:space="preserve">88,3</t>
  </si>
  <si>
    <t xml:space="preserve">26</t>
  </si>
  <si>
    <t xml:space="preserve">978013141</t>
  </si>
  <si>
    <t xml:space="preserve">Otlučení (osekání) vnitřní vápenné nebo vápenocementové omítky stěn v rozsahu přes 10 do 30 %</t>
  </si>
  <si>
    <t xml:space="preserve">-913362750</t>
  </si>
  <si>
    <t xml:space="preserve">"1"(1,8+5,62)*2*2,6-0,9*2,0-0,8*2,0*2-0,7*2*2-1,25*2,3-6,7</t>
  </si>
  <si>
    <t xml:space="preserve">"2"(2,81+1,72)*2*1,0-1,47*0,8-0,7*0,4*2</t>
  </si>
  <si>
    <t xml:space="preserve">"3"0</t>
  </si>
  <si>
    <t xml:space="preserve">"4"(2,77+1,72)*2*2,6-0,7*2,0-0,95*1,6+(0,95+1,6*2)*0,3-1,47*0,97</t>
  </si>
  <si>
    <t xml:space="preserve">"5"(4,0+2,55)*2*2,6-0,7*2,0*2-0,8*2,0-0,92*2,4+(2,4*2+1,0)*0,3-5,76-13,5</t>
  </si>
  <si>
    <t xml:space="preserve">"6"(1,55+0,9)*2*1,2-0,7*0,6</t>
  </si>
  <si>
    <t xml:space="preserve">"7"(2,4+0,9)*2*2,0-0,7*2,0</t>
  </si>
  <si>
    <t xml:space="preserve">"8"(4,0+2,0)*2*2,6-0,8*2,0-0,85*1,6+(0,85+1,6*2)*0,3</t>
  </si>
  <si>
    <t xml:space="preserve">"9"(5,65+5,64)*2*2,6-0,9*2,0*2-2,3*1,6+(2,3+1,6*2)*0,3</t>
  </si>
  <si>
    <t xml:space="preserve">"10"(5,82+4,1)*2*2,6-0,9*2,0-1,85*1,6*2+(1,85*2+1,6*4)*0,3</t>
  </si>
  <si>
    <t xml:space="preserve">27</t>
  </si>
  <si>
    <t xml:space="preserve">9780131611</t>
  </si>
  <si>
    <t xml:space="preserve">Otlučení (osekání) vnitřní vápenné nebo vápenocementové omítky stěn v rozsahu přes 30 do 50 %-dřevěný obklad</t>
  </si>
  <si>
    <t xml:space="preserve">-1260991325</t>
  </si>
  <si>
    <t xml:space="preserve">(2,6+4,0+2,6)*2,0-0,8*2-0,7*2-0,95*2</t>
  </si>
  <si>
    <t xml:space="preserve">28</t>
  </si>
  <si>
    <t xml:space="preserve">978013191</t>
  </si>
  <si>
    <t xml:space="preserve">Otlučení (osekání) vnitřní vápenné nebo vápenocementové omítky stěn v rozsahu přes 50 do 100 %</t>
  </si>
  <si>
    <t xml:space="preserve">-2131091285</t>
  </si>
  <si>
    <t xml:space="preserve">24,152+6,72</t>
  </si>
  <si>
    <t xml:space="preserve">29</t>
  </si>
  <si>
    <t xml:space="preserve">978021191</t>
  </si>
  <si>
    <t xml:space="preserve">Otlučení (osekání) cementových omítek vnitřních stěn v rozsahu do 100 %-starý olejový nátěr v předsíni</t>
  </si>
  <si>
    <t xml:space="preserve">127547970</t>
  </si>
  <si>
    <t xml:space="preserve">2,8*2,4</t>
  </si>
  <si>
    <t xml:space="preserve">30</t>
  </si>
  <si>
    <t xml:space="preserve">978059541</t>
  </si>
  <si>
    <t xml:space="preserve">Odsekání a odebrání obkladů stěn z vnitřních obkládaček plochy přes 1 m2</t>
  </si>
  <si>
    <t xml:space="preserve">-69288517</t>
  </si>
  <si>
    <t xml:space="preserve">"WC"(1,55+0,9)*2*1,4-0,7*1,4</t>
  </si>
  <si>
    <t xml:space="preserve">"koupelna"(2,86+1,75)*2*1,6-0,7*1,6*2</t>
  </si>
  <si>
    <t xml:space="preserve">"kuchyn"(3,0+1,8)*1,2</t>
  </si>
  <si>
    <t xml:space="preserve">997</t>
  </si>
  <si>
    <t xml:space="preserve">Přesun sutě</t>
  </si>
  <si>
    <t xml:space="preserve">31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</si>
  <si>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</si>
  <si>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</si>
  <si>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</si>
  <si>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-107909783</t>
  </si>
  <si>
    <t xml:space="preserve">32</t>
  </si>
  <si>
    <t xml:space="preserve">997013501</t>
  </si>
  <si>
    <t xml:space="preserve">Odvoz suti a vybouraných hmot na skládku nebo meziskládku do 1 km se složením</t>
  </si>
  <si>
    <t xml:space="preserve">-627473033</t>
  </si>
  <si>
    <t xml:space="preserve">33</t>
  </si>
  <si>
    <t xml:space="preserve">997013509</t>
  </si>
  <si>
    <t xml:space="preserve">Příplatek k odvozu suti a vybouraných hmot na skládku ZKD 1 km přes 1 km</t>
  </si>
  <si>
    <t xml:space="preserve">-1257079862</t>
  </si>
  <si>
    <t xml:space="preserve">9,345*14 'Přepočtené koeficientem množství</t>
  </si>
  <si>
    <t xml:space="preserve">34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</si>
  <si>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</si>
  <si>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</si>
  <si>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437468755</t>
  </si>
  <si>
    <t xml:space="preserve">998</t>
  </si>
  <si>
    <t xml:space="preserve">Přesun hmot</t>
  </si>
  <si>
    <t xml:space="preserve">35</t>
  </si>
  <si>
    <t xml:space="preserve">998018002</t>
  </si>
  <si>
    <t xml:space="preserve">Přesun hmot pro budovy ruční pro budovy v přes 6 do 12 m</t>
  </si>
  <si>
    <t xml:space="preserve">928019758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</si>
  <si>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</si>
  <si>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</si>
  <si>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</si>
  <si>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</si>
  <si>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36</t>
  </si>
  <si>
    <t xml:space="preserve">721171803</t>
  </si>
  <si>
    <t xml:space="preserve">Demontáž potrubí z PVC D do 75</t>
  </si>
  <si>
    <t xml:space="preserve">-1711725632</t>
  </si>
  <si>
    <t xml:space="preserve">37</t>
  </si>
  <si>
    <t xml:space="preserve">721171808</t>
  </si>
  <si>
    <t xml:space="preserve">Demontáž potrubí z PVC D přes 75 do 114</t>
  </si>
  <si>
    <t xml:space="preserve">1070671376</t>
  </si>
  <si>
    <t xml:space="preserve">38</t>
  </si>
  <si>
    <t xml:space="preserve">721174042</t>
  </si>
  <si>
    <t xml:space="preserve">Potrubí kanalizační z PP připojovací DN 40</t>
  </si>
  <si>
    <t xml:space="preserve">-1592210670</t>
  </si>
  <si>
    <t xml:space="preserve">39</t>
  </si>
  <si>
    <t xml:space="preserve">721174043</t>
  </si>
  <si>
    <t xml:space="preserve">Potrubí kanalizační z PP připojovací DN 50</t>
  </si>
  <si>
    <t xml:space="preserve">-1242664128</t>
  </si>
  <si>
    <t xml:space="preserve">40</t>
  </si>
  <si>
    <t xml:space="preserve">721174045</t>
  </si>
  <si>
    <t xml:space="preserve">Potrubí kanalizační z PP připojovací DN 110</t>
  </si>
  <si>
    <t xml:space="preserve">-1229950825</t>
  </si>
  <si>
    <t xml:space="preserve">41</t>
  </si>
  <si>
    <t xml:space="preserve">721194104</t>
  </si>
  <si>
    <t xml:space="preserve">Vyvedení a upevnění odpadních výpustek DN 40</t>
  </si>
  <si>
    <t xml:space="preserve">-1241264396</t>
  </si>
  <si>
    <t xml:space="preserve">42</t>
  </si>
  <si>
    <t xml:space="preserve">721194105</t>
  </si>
  <si>
    <t xml:space="preserve">Vyvedení a upevnění odpadních výpustek DN 50</t>
  </si>
  <si>
    <t xml:space="preserve">930342861</t>
  </si>
  <si>
    <t xml:space="preserve">43</t>
  </si>
  <si>
    <t xml:space="preserve">721194109</t>
  </si>
  <si>
    <t xml:space="preserve">Vyvedení a upevnění odpadních výpustek DN 110</t>
  </si>
  <si>
    <t xml:space="preserve">-873054388</t>
  </si>
  <si>
    <t xml:space="preserve">44</t>
  </si>
  <si>
    <t xml:space="preserve">721212123</t>
  </si>
  <si>
    <t xml:space="preserve">Odtokový sprchový žlab délky 800 mm s krycím roštem a zápachovou uzávěrkou</t>
  </si>
  <si>
    <t xml:space="preserve">-1729031455</t>
  </si>
  <si>
    <t xml:space="preserve">45</t>
  </si>
  <si>
    <t xml:space="preserve">721226511</t>
  </si>
  <si>
    <t xml:space="preserve">Zápachová uzávěrka podomítková pro pračku a myčku DN 40</t>
  </si>
  <si>
    <t xml:space="preserve">947886060</t>
  </si>
  <si>
    <t xml:space="preserve">46</t>
  </si>
  <si>
    <t xml:space="preserve">721290111</t>
  </si>
  <si>
    <t xml:space="preserve">Zkouška těsnosti potrubí kanalizace vodou DN do 125</t>
  </si>
  <si>
    <t xml:space="preserve">852988410</t>
  </si>
  <si>
    <t xml:space="preserve">47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</si>
  <si>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</si>
  <si>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</si>
  <si>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</si>
  <si>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-569655171</t>
  </si>
  <si>
    <t xml:space="preserve">722</t>
  </si>
  <si>
    <t xml:space="preserve">Zdravotechnika - vnitřní vodovod</t>
  </si>
  <si>
    <t xml:space="preserve">48</t>
  </si>
  <si>
    <t xml:space="preserve">722130801</t>
  </si>
  <si>
    <t xml:space="preserve">Demontáž potrubí ocelové pozinkované závitové DN do 25</t>
  </si>
  <si>
    <t xml:space="preserve">-2090729670</t>
  </si>
  <si>
    <t xml:space="preserve">49</t>
  </si>
  <si>
    <t xml:space="preserve">722174002</t>
  </si>
  <si>
    <t xml:space="preserve">Potrubí vodovodní plastové PPR svar polyfúze PN 16 D 20x2,8 mm</t>
  </si>
  <si>
    <t xml:space="preserve">1213832395</t>
  </si>
  <si>
    <t xml:space="preserve">50</t>
  </si>
  <si>
    <t xml:space="preserve">722174003</t>
  </si>
  <si>
    <t xml:space="preserve">Potrubí vodovodní plastové PPR svar polyfúze PN 16 D 25x3,5 mm</t>
  </si>
  <si>
    <t xml:space="preserve">-1561207917</t>
  </si>
  <si>
    <t xml:space="preserve">51</t>
  </si>
  <si>
    <t xml:space="preserve">722181221</t>
  </si>
  <si>
    <t xml:space="preserve">Ochrana vodovodního potrubí přilepenými termoizolačními trubicemi z PE tl přes 6 do 9 mm DN do 22 mm</t>
  </si>
  <si>
    <t xml:space="preserve">947184176</t>
  </si>
  <si>
    <t xml:space="preserve">52</t>
  </si>
  <si>
    <t xml:space="preserve">722181222</t>
  </si>
  <si>
    <t xml:space="preserve">Ochrana vodovodního potrubí přilepenými termoizolačními trubicemi z PE tl přes 6 do 9 mm DN přes 22 do 45 mm</t>
  </si>
  <si>
    <t xml:space="preserve">-932140416</t>
  </si>
  <si>
    <t xml:space="preserve">53</t>
  </si>
  <si>
    <t xml:space="preserve">722181851</t>
  </si>
  <si>
    <t xml:space="preserve">Demontáž termoizolačních trubic z trub D do 45</t>
  </si>
  <si>
    <t xml:space="preserve">1784684225</t>
  </si>
  <si>
    <t xml:space="preserve">54</t>
  </si>
  <si>
    <t xml:space="preserve">722190401</t>
  </si>
  <si>
    <t xml:space="preserve">Vyvedení a upevnění výpustku DN do 25</t>
  </si>
  <si>
    <t xml:space="preserve">1688499136</t>
  </si>
  <si>
    <t xml:space="preserve">"umyvadlo"2</t>
  </si>
  <si>
    <t xml:space="preserve">"sprcha"2</t>
  </si>
  <si>
    <t xml:space="preserve">"WC"1</t>
  </si>
  <si>
    <t xml:space="preserve">"přípojka pro pračku"1</t>
  </si>
  <si>
    <t xml:space="preserve">"přípojka pro myčku"1</t>
  </si>
  <si>
    <t xml:space="preserve">"dřez"2</t>
  </si>
  <si>
    <t xml:space="preserve">55</t>
  </si>
  <si>
    <t xml:space="preserve">722220862</t>
  </si>
  <si>
    <t xml:space="preserve">Demontáž armatur závitových se dvěma závity G přes 3/4 do 5/4</t>
  </si>
  <si>
    <t xml:space="preserve">-779838749</t>
  </si>
  <si>
    <t xml:space="preserve">56</t>
  </si>
  <si>
    <t xml:space="preserve">722232045</t>
  </si>
  <si>
    <t xml:space="preserve">Kohout kulový přímý G 1" PN 42 do 185°C vnitřní závit</t>
  </si>
  <si>
    <t xml:space="preserve">-120799844</t>
  </si>
  <si>
    <t xml:space="preserve">57</t>
  </si>
  <si>
    <t xml:space="preserve">722232063</t>
  </si>
  <si>
    <t xml:space="preserve">Kohout kulový přímý G 1" PN 42 do 185°C vnitřní závit s vypouštěním</t>
  </si>
  <si>
    <t xml:space="preserve">1631743790</t>
  </si>
  <si>
    <t xml:space="preserve">58</t>
  </si>
  <si>
    <t xml:space="preserve">722290234</t>
  </si>
  <si>
    <t xml:space="preserve">Proplach a dezinfekce vodovodního potrubí DN do 80</t>
  </si>
  <si>
    <t xml:space="preserve">1929427824</t>
  </si>
  <si>
    <t xml:space="preserve">59</t>
  </si>
  <si>
    <t xml:space="preserve">722290246</t>
  </si>
  <si>
    <t xml:space="preserve">Zkouška těsnosti vodovodního potrubí plastového DN do 40</t>
  </si>
  <si>
    <t xml:space="preserve">344867757</t>
  </si>
  <si>
    <t xml:space="preserve">60</t>
  </si>
  <si>
    <t xml:space="preserve">998722202</t>
  </si>
  <si>
    <t xml:space="preserve">Přesun hmot procentní pro vnitřní vodovod v objektech v přes 6 do 12 m</t>
  </si>
  <si>
    <t xml:space="preserve">-1077966270</t>
  </si>
  <si>
    <t xml:space="preserve">723</t>
  </si>
  <si>
    <t xml:space="preserve">Zdravotechnika - vnitřní plynovod</t>
  </si>
  <si>
    <t xml:space="preserve">61</t>
  </si>
  <si>
    <t xml:space="preserve">723150801</t>
  </si>
  <si>
    <t xml:space="preserve">Demontáž potrubí ocelové hladké svařované D do 32</t>
  </si>
  <si>
    <t xml:space="preserve">-1859645437</t>
  </si>
  <si>
    <t xml:space="preserve">62</t>
  </si>
  <si>
    <t xml:space="preserve">723170801</t>
  </si>
  <si>
    <t xml:space="preserve">Demontáž přípojek propan-butan hadice D 8/16</t>
  </si>
  <si>
    <t xml:space="preserve">-813690649</t>
  </si>
  <si>
    <t xml:space="preserve">63</t>
  </si>
  <si>
    <t xml:space="preserve">723190901</t>
  </si>
  <si>
    <t xml:space="preserve">Uzavření,otevření plynovodního potrubí při opravě</t>
  </si>
  <si>
    <t xml:space="preserve">-1640779342</t>
  </si>
  <si>
    <t xml:space="preserve">64</t>
  </si>
  <si>
    <t xml:space="preserve">998723202</t>
  </si>
  <si>
    <t xml:space="preserve">Přesun hmot procentní pro vnitřní plynovod v objektech v přes 6 do 12 m</t>
  </si>
  <si>
    <t xml:space="preserve">238505566</t>
  </si>
  <si>
    <t xml:space="preserve">725</t>
  </si>
  <si>
    <t xml:space="preserve">Zdravotechnika - zařizovací předměty</t>
  </si>
  <si>
    <t xml:space="preserve">65</t>
  </si>
  <si>
    <t xml:space="preserve">M</t>
  </si>
  <si>
    <t xml:space="preserve">5411-pc 3</t>
  </si>
  <si>
    <t xml:space="preserve">D+m vestavěná  elektrická trouba v barvě bílé</t>
  </si>
  <si>
    <t xml:space="preserve">-2034876701</t>
  </si>
  <si>
    <t xml:space="preserve">66</t>
  </si>
  <si>
    <t xml:space="preserve">5411-pc 1.1</t>
  </si>
  <si>
    <t xml:space="preserve">D+m  sklokeramická deska vestavěná</t>
  </si>
  <si>
    <t xml:space="preserve">-2134040815</t>
  </si>
  <si>
    <t xml:space="preserve">67</t>
  </si>
  <si>
    <t xml:space="preserve">725110814</t>
  </si>
  <si>
    <t xml:space="preserve">Demontáž klozetu Kombi</t>
  </si>
  <si>
    <t xml:space="preserve">soubor</t>
  </si>
  <si>
    <t xml:space="preserve">928241251</t>
  </si>
  <si>
    <t xml:space="preserve">68</t>
  </si>
  <si>
    <t xml:space="preserve">725112171</t>
  </si>
  <si>
    <t xml:space="preserve">Kombi klozet s hlubokým splachováním odpad vodorovný,hadičkou a rohovníkem</t>
  </si>
  <si>
    <t xml:space="preserve">499329535</t>
  </si>
  <si>
    <t xml:space="preserve">69</t>
  </si>
  <si>
    <t xml:space="preserve">725210821</t>
  </si>
  <si>
    <t xml:space="preserve">Demontáž umyvadel bez výtokových armatur</t>
  </si>
  <si>
    <t xml:space="preserve">592323654</t>
  </si>
  <si>
    <t xml:space="preserve">70</t>
  </si>
  <si>
    <t xml:space="preserve">725212211</t>
  </si>
  <si>
    <t xml:space="preserve">Umyvadlo keramické bílé nábytkové šířky 600 mm včetně skříňky s dvěma zásuvkami</t>
  </si>
  <si>
    <t xml:space="preserve">-1752659044</t>
  </si>
  <si>
    <t xml:space="preserve">71</t>
  </si>
  <si>
    <t xml:space="preserve">72521-pc2</t>
  </si>
  <si>
    <t xml:space="preserve">D+M horní skříňka š.cca 600mm s osvětlením nad umyvadlo (LED osvětlení, vypínač, zásuvka)</t>
  </si>
  <si>
    <t xml:space="preserve">-1769060249</t>
  </si>
  <si>
    <t xml:space="preserve">72</t>
  </si>
  <si>
    <t xml:space="preserve">725220841</t>
  </si>
  <si>
    <t xml:space="preserve">Demontáž van ocelová </t>
  </si>
  <si>
    <t xml:space="preserve">-1832395503</t>
  </si>
  <si>
    <t xml:space="preserve">73</t>
  </si>
  <si>
    <t xml:space="preserve">725244203</t>
  </si>
  <si>
    <t xml:space="preserve">Stěna sprchová skleněná tl. 6 mm pevná s dveřmi jednokřídlovými otevíravé do niky dl. cca 1720mm-nutno přeměřit</t>
  </si>
  <si>
    <t xml:space="preserve">586844433</t>
  </si>
  <si>
    <t xml:space="preserve">74</t>
  </si>
  <si>
    <t xml:space="preserve">72561-pc 1</t>
  </si>
  <si>
    <t xml:space="preserve">Vyřazení sporáku na základě vyřazovacího protokolu, následná likvidace sporáku</t>
  </si>
  <si>
    <t xml:space="preserve">610896509</t>
  </si>
  <si>
    <t xml:space="preserve">75</t>
  </si>
  <si>
    <t xml:space="preserve">725820801</t>
  </si>
  <si>
    <t xml:space="preserve">Demontáž baterie nástěnné do G 3 / 4</t>
  </si>
  <si>
    <t xml:space="preserve">-769189155</t>
  </si>
  <si>
    <t xml:space="preserve">76</t>
  </si>
  <si>
    <t xml:space="preserve">725820802</t>
  </si>
  <si>
    <t xml:space="preserve">Demontáž baterie stojánkové do jednoho otvoru</t>
  </si>
  <si>
    <t xml:space="preserve">-659579985</t>
  </si>
  <si>
    <t xml:space="preserve">77</t>
  </si>
  <si>
    <t xml:space="preserve">725822613</t>
  </si>
  <si>
    <t xml:space="preserve">Baterie umyvadlová stojánková páková s výpustí</t>
  </si>
  <si>
    <t xml:space="preserve">-404316343</t>
  </si>
  <si>
    <t xml:space="preserve">78</t>
  </si>
  <si>
    <t xml:space="preserve">725841332</t>
  </si>
  <si>
    <t xml:space="preserve">Baterie sprchová podomítková s přepínačem a pohyblivým držákem</t>
  </si>
  <si>
    <t xml:space="preserve">433488770</t>
  </si>
  <si>
    <t xml:space="preserve">79</t>
  </si>
  <si>
    <t xml:space="preserve">998725202</t>
  </si>
  <si>
    <t xml:space="preserve">Přesun hmot procentní pro zařizovací předměty v objektech v přes 6 do 12 m</t>
  </si>
  <si>
    <t xml:space="preserve">3625104</t>
  </si>
  <si>
    <t xml:space="preserve">731</t>
  </si>
  <si>
    <t xml:space="preserve">Ústřední vytápění - kotelny</t>
  </si>
  <si>
    <t xml:space="preserve">80</t>
  </si>
  <si>
    <t xml:space="preserve">731191942</t>
  </si>
  <si>
    <t xml:space="preserve">Napuštění kotle po opravě pl kotle přes 5 do 10 m2</t>
  </si>
  <si>
    <t xml:space="preserve">1099431550</t>
  </si>
  <si>
    <t xml:space="preserve">81</t>
  </si>
  <si>
    <t xml:space="preserve">731200823</t>
  </si>
  <si>
    <t xml:space="preserve">Demontáž kotle ocelového na plynná nebo kapalná paliva výkon do 25 kW</t>
  </si>
  <si>
    <t xml:space="preserve">-1688489438</t>
  </si>
  <si>
    <t xml:space="preserve">82</t>
  </si>
  <si>
    <t xml:space="preserve">731244493</t>
  </si>
  <si>
    <t xml:space="preserve">Zpětná montáž kotle ocelového závěsného na plyn kondenzačního o výkonu přes 20 do 28 kW</t>
  </si>
  <si>
    <t xml:space="preserve">-770279682</t>
  </si>
  <si>
    <t xml:space="preserve">83</t>
  </si>
  <si>
    <t xml:space="preserve">731391812</t>
  </si>
  <si>
    <t xml:space="preserve">Vypuštění vody z kotle samospádem pl kotle přes 5 do 10 m2</t>
  </si>
  <si>
    <t xml:space="preserve">-608302602</t>
  </si>
  <si>
    <t xml:space="preserve">84</t>
  </si>
  <si>
    <t xml:space="preserve">73141-pc1</t>
  </si>
  <si>
    <t xml:space="preserve">Napojení kondenzátu</t>
  </si>
  <si>
    <t xml:space="preserve">972763948</t>
  </si>
  <si>
    <t xml:space="preserve">85</t>
  </si>
  <si>
    <t xml:space="preserve">998731202</t>
  </si>
  <si>
    <t xml:space="preserve">Přesun hmot procentní pro kotelny v objektech v přes 6 do 12 m</t>
  </si>
  <si>
    <t xml:space="preserve">-1691740635</t>
  </si>
  <si>
    <t xml:space="preserve">734</t>
  </si>
  <si>
    <t xml:space="preserve">Ústřední vytápění - armatury</t>
  </si>
  <si>
    <t xml:space="preserve">86</t>
  </si>
  <si>
    <t xml:space="preserve">734200811</t>
  </si>
  <si>
    <t xml:space="preserve">Demontáž armatury závitové s jedním závitem přes G 1/2 do G 1/2</t>
  </si>
  <si>
    <t xml:space="preserve">-499603451</t>
  </si>
  <si>
    <t xml:space="preserve">87</t>
  </si>
  <si>
    <t xml:space="preserve">734221681</t>
  </si>
  <si>
    <t xml:space="preserve">Termostatická hlavice kapalinová PN 10 do 110°C s vestavěným čidlem</t>
  </si>
  <si>
    <t xml:space="preserve">633344776</t>
  </si>
  <si>
    <t xml:space="preserve">88</t>
  </si>
  <si>
    <t xml:space="preserve">998734202</t>
  </si>
  <si>
    <t xml:space="preserve">Přesun hmot procentní pro armatury v objektech v přes 6 do 12 m</t>
  </si>
  <si>
    <t xml:space="preserve">1369220920</t>
  </si>
  <si>
    <t xml:space="preserve">735</t>
  </si>
  <si>
    <t xml:space="preserve">Ústřední vytápění - otopná tělesa</t>
  </si>
  <si>
    <t xml:space="preserve">89</t>
  </si>
  <si>
    <t xml:space="preserve">735151821</t>
  </si>
  <si>
    <t xml:space="preserve">Demontáž otopného tělesa panelového k dalšímu použití</t>
  </si>
  <si>
    <t xml:space="preserve">595770648</t>
  </si>
  <si>
    <t xml:space="preserve">90</t>
  </si>
  <si>
    <t xml:space="preserve">735159220</t>
  </si>
  <si>
    <t xml:space="preserve">Montáž otopných těles panelových dvouřadých dl přes 1140 do 1500 mm-stávaících</t>
  </si>
  <si>
    <t xml:space="preserve">1807401872</t>
  </si>
  <si>
    <t xml:space="preserve">91</t>
  </si>
  <si>
    <t xml:space="preserve">735191901</t>
  </si>
  <si>
    <t xml:space="preserve">Vyzkoušení otopných těles ocelových po opravě tlakem</t>
  </si>
  <si>
    <t xml:space="preserve">974631489</t>
  </si>
  <si>
    <t xml:space="preserve">92</t>
  </si>
  <si>
    <t xml:space="preserve">735191903</t>
  </si>
  <si>
    <t xml:space="preserve">Vyčištění otopných těles ocelových nebo hliníkových proplachem vodou</t>
  </si>
  <si>
    <t xml:space="preserve">564307527</t>
  </si>
  <si>
    <t xml:space="preserve">93</t>
  </si>
  <si>
    <t xml:space="preserve">735191905</t>
  </si>
  <si>
    <t xml:space="preserve">Odvzdušnění otopných těles</t>
  </si>
  <si>
    <t xml:space="preserve">1416305418</t>
  </si>
  <si>
    <t xml:space="preserve">94</t>
  </si>
  <si>
    <t xml:space="preserve">735191910</t>
  </si>
  <si>
    <t xml:space="preserve">Napuštění vody do otopných těles</t>
  </si>
  <si>
    <t xml:space="preserve">919351362</t>
  </si>
  <si>
    <t xml:space="preserve">95</t>
  </si>
  <si>
    <t xml:space="preserve">735494811</t>
  </si>
  <si>
    <t xml:space="preserve">Vypuštění vody z otopných těles</t>
  </si>
  <si>
    <t xml:space="preserve">-1987889556</t>
  </si>
  <si>
    <t xml:space="preserve">96</t>
  </si>
  <si>
    <t xml:space="preserve">998735202</t>
  </si>
  <si>
    <t xml:space="preserve">Přesun hmot procentní pro otopná tělesa v objektech v přes 6 do 12 m</t>
  </si>
  <si>
    <t xml:space="preserve">2130053256</t>
  </si>
  <si>
    <t xml:space="preserve">741</t>
  </si>
  <si>
    <t xml:space="preserve">Elektroinstalace - silnoproud</t>
  </si>
  <si>
    <t xml:space="preserve">97</t>
  </si>
  <si>
    <t xml:space="preserve">741110001</t>
  </si>
  <si>
    <t xml:space="preserve">Montáž trubka plastová tuhá D přes 16 do 23 mm uložená pevně</t>
  </si>
  <si>
    <t xml:space="preserve">1044651334</t>
  </si>
  <si>
    <t xml:space="preserve">98</t>
  </si>
  <si>
    <t xml:space="preserve">34571092</t>
  </si>
  <si>
    <t xml:space="preserve">trubka elektroinstalační tuhá z PVC D 17,4/20 mm, délka 3m</t>
  </si>
  <si>
    <t xml:space="preserve">-1213808581</t>
  </si>
  <si>
    <t xml:space="preserve">10*1,05 'Přepočtené koeficientem množství</t>
  </si>
  <si>
    <t xml:space="preserve">99</t>
  </si>
  <si>
    <t xml:space="preserve">741110002</t>
  </si>
  <si>
    <t xml:space="preserve">Montáž trubka plastová tuhá D přes 23 do 35 mm uložená pevně</t>
  </si>
  <si>
    <t xml:space="preserve">1654063939</t>
  </si>
  <si>
    <t xml:space="preserve">100</t>
  </si>
  <si>
    <t xml:space="preserve">34571094</t>
  </si>
  <si>
    <t xml:space="preserve">trubka elektroinstalační tuhá z PVC D 28,6/32 mm, délka 3m</t>
  </si>
  <si>
    <t xml:space="preserve">-1726666595</t>
  </si>
  <si>
    <t xml:space="preserve">5*1,05 'Přepočtené koeficientem množství</t>
  </si>
  <si>
    <t xml:space="preserve">101</t>
  </si>
  <si>
    <t xml:space="preserve">741111801</t>
  </si>
  <si>
    <t xml:space="preserve">Demontáž trubky plastové tuhé D do 50 mm uložené pevně</t>
  </si>
  <si>
    <t xml:space="preserve">-2107724870</t>
  </si>
  <si>
    <t xml:space="preserve">102</t>
  </si>
  <si>
    <t xml:space="preserve">741112001</t>
  </si>
  <si>
    <t xml:space="preserve">Montáž krabice zapuštěná plastová kruhová</t>
  </si>
  <si>
    <t xml:space="preserve">-558521318</t>
  </si>
  <si>
    <t xml:space="preserve">103</t>
  </si>
  <si>
    <t xml:space="preserve">34571450</t>
  </si>
  <si>
    <t xml:space="preserve">krabice pod omítku PVC přístrojová kruhová D 70mm</t>
  </si>
  <si>
    <t xml:space="preserve">-1273491238</t>
  </si>
  <si>
    <t xml:space="preserve">104</t>
  </si>
  <si>
    <t xml:space="preserve">34571452</t>
  </si>
  <si>
    <t xml:space="preserve">krabice pod omítku PVC přístrojová kruhová D 70mm dvojnásobná</t>
  </si>
  <si>
    <t xml:space="preserve">-1969937720</t>
  </si>
  <si>
    <t xml:space="preserve">105</t>
  </si>
  <si>
    <t xml:space="preserve">34571563</t>
  </si>
  <si>
    <t xml:space="preserve">krabice pod omítku PVC odbočná kruhová D 100mm s víčkem a svorkovnicí</t>
  </si>
  <si>
    <t xml:space="preserve">-1393808402</t>
  </si>
  <si>
    <t xml:space="preserve">106</t>
  </si>
  <si>
    <t xml:space="preserve">741122611</t>
  </si>
  <si>
    <t xml:space="preserve">Montáž kabel Cu plný kulatý žíla 3x1,5 až 6 mm2 uložený pevně (např. CYKY)</t>
  </si>
  <si>
    <t xml:space="preserve">-169135874</t>
  </si>
  <si>
    <t xml:space="preserve">107</t>
  </si>
  <si>
    <t xml:space="preserve">34111030</t>
  </si>
  <si>
    <t xml:space="preserve">kabel instalační jádro Cu plné izolace PVC plášť PVC 450/750V (CYKY) 3x1,5mm2</t>
  </si>
  <si>
    <t xml:space="preserve">-1746285947</t>
  </si>
  <si>
    <t xml:space="preserve">160</t>
  </si>
  <si>
    <t xml:space="preserve">160*1,05 'Přepočtené koeficientem množství</t>
  </si>
  <si>
    <t xml:space="preserve">108</t>
  </si>
  <si>
    <t xml:space="preserve">34111036</t>
  </si>
  <si>
    <t xml:space="preserve">kabel instalační jádro Cu plné izolace PVC plášť PVC 450/750V (CYKY) 3x2,5mm2</t>
  </si>
  <si>
    <t xml:space="preserve">-1942415644</t>
  </si>
  <si>
    <t xml:space="preserve">176</t>
  </si>
  <si>
    <t xml:space="preserve">176*1,05 'Přepočtené koeficientem množství</t>
  </si>
  <si>
    <t xml:space="preserve">109</t>
  </si>
  <si>
    <t xml:space="preserve">34111094</t>
  </si>
  <si>
    <t xml:space="preserve">kabel instalační jádro Cu plné izolace PVC plášť PVC 450/750V (CYKY) 5x2,5mm2</t>
  </si>
  <si>
    <t xml:space="preserve">-1008606710</t>
  </si>
  <si>
    <t xml:space="preserve">24*1,05 'Přepočtené koeficientem množství</t>
  </si>
  <si>
    <t xml:space="preserve">110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</si>
  <si>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</si>
  <si>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</si>
  <si>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884405803</t>
  </si>
  <si>
    <t xml:space="preserve">111</t>
  </si>
  <si>
    <t xml:space="preserve">741130001</t>
  </si>
  <si>
    <t xml:space="preserve">Ukončení vodič izolovaný do 2,5 mm2 v rozváděči nebo na přístroji</t>
  </si>
  <si>
    <t xml:space="preserve">-933476673</t>
  </si>
  <si>
    <t xml:space="preserve">112</t>
  </si>
  <si>
    <t xml:space="preserve">741130003</t>
  </si>
  <si>
    <t xml:space="preserve">Ukončení vodič izolovaný do 4 mm2 v rozváděči nebo na přístroji</t>
  </si>
  <si>
    <t xml:space="preserve">-1062650946</t>
  </si>
  <si>
    <t xml:space="preserve">113</t>
  </si>
  <si>
    <t xml:space="preserve">7412-pc 1</t>
  </si>
  <si>
    <t xml:space="preserve">D+M rozvaděče vč. výstroje (předpoklad: 9x jistič 1pól, 2x jističochránič,2x proudový chránič, propoj. lišta, svorky, aj.)</t>
  </si>
  <si>
    <t xml:space="preserve">1869925406</t>
  </si>
  <si>
    <t xml:space="preserve">114</t>
  </si>
  <si>
    <t xml:space="preserve">7412-pc 2</t>
  </si>
  <si>
    <t xml:space="preserve">Demontáž stávajícího rozvaděče vč. výstroje</t>
  </si>
  <si>
    <t xml:space="preserve">285859371</t>
  </si>
  <si>
    <t xml:space="preserve">115</t>
  </si>
  <si>
    <t xml:space="preserve">741310001</t>
  </si>
  <si>
    <t xml:space="preserve">Montáž spínač zapuštěný 1-jednopólový prostředí normální se zapojením vodičů</t>
  </si>
  <si>
    <t xml:space="preserve">-1715506651</t>
  </si>
  <si>
    <t xml:space="preserve">116</t>
  </si>
  <si>
    <t xml:space="preserve">34535025</t>
  </si>
  <si>
    <t xml:space="preserve">přístroj spínače zápustného jednopólového, s krytem, řazení 1, IP44, šroubové svorky</t>
  </si>
  <si>
    <t xml:space="preserve">1245389614</t>
  </si>
  <si>
    <t xml:space="preserve">117</t>
  </si>
  <si>
    <t xml:space="preserve">741310021</t>
  </si>
  <si>
    <t xml:space="preserve">Montáž přepínač zapuštěný 5-sériový prostředí normální se zapojením vodičů</t>
  </si>
  <si>
    <t xml:space="preserve">-468931354</t>
  </si>
  <si>
    <t xml:space="preserve">118</t>
  </si>
  <si>
    <t xml:space="preserve">34535073</t>
  </si>
  <si>
    <r>
      <rPr>
        <i val="true"/>
        <sz val="9"/>
        <color rgb="FF0000FF"/>
        <rFont val="Arial CE"/>
        <family val="0"/>
        <charset val="1"/>
      </rPr>
      <t xml:space="preserve">přepínač </t>
    </r>
    <r>
      <rPr>
        <sz val="9"/>
        <color rgb="FF0000FF"/>
        <rFont val="Arial CE"/>
        <family val="0"/>
        <charset val="238"/>
      </rPr>
      <t xml:space="preserve">zapuštěný</t>
    </r>
    <r>
      <rPr>
        <i val="true"/>
        <sz val="9"/>
        <color rgb="FF0000FF"/>
        <rFont val="Arial CE"/>
        <family val="0"/>
        <charset val="1"/>
      </rPr>
      <t xml:space="preserve"> sériový, řazení 5, IP44, bezšroubové svorky</t>
    </r>
  </si>
  <si>
    <t xml:space="preserve">-26746720</t>
  </si>
  <si>
    <t xml:space="preserve">119</t>
  </si>
  <si>
    <t xml:space="preserve">741310022</t>
  </si>
  <si>
    <r>
      <rPr>
        <sz val="9"/>
        <rFont val="Arial CE"/>
        <family val="0"/>
        <charset val="1"/>
      </rPr>
      <t xml:space="preserve">Montáž přepínač </t>
    </r>
    <r>
      <rPr>
        <sz val="9"/>
        <rFont val="Arial CE"/>
        <family val="0"/>
        <charset val="238"/>
      </rPr>
      <t xml:space="preserve">zapuštěný</t>
    </r>
    <r>
      <rPr>
        <sz val="9"/>
        <rFont val="Arial CE"/>
        <family val="0"/>
        <charset val="1"/>
      </rPr>
      <t xml:space="preserve"> 6-střídavý prostředí normální se zapojením vodičů</t>
    </r>
  </si>
  <si>
    <t xml:space="preserve">115259262</t>
  </si>
  <si>
    <t xml:space="preserve">120</t>
  </si>
  <si>
    <t xml:space="preserve">34535075</t>
  </si>
  <si>
    <r>
      <rPr>
        <i val="true"/>
        <sz val="9"/>
        <color rgb="FF0000FF"/>
        <rFont val="Arial CE"/>
        <family val="0"/>
        <charset val="1"/>
      </rPr>
      <t xml:space="preserve">přepínač </t>
    </r>
    <r>
      <rPr>
        <sz val="9"/>
        <color rgb="FF0000FF"/>
        <rFont val="Arial CE"/>
        <family val="0"/>
        <charset val="238"/>
      </rPr>
      <t xml:space="preserve">zapuštěný</t>
    </r>
    <r>
      <rPr>
        <i val="true"/>
        <sz val="9"/>
        <color rgb="FF0000FF"/>
        <rFont val="Arial CE"/>
        <family val="0"/>
        <charset val="1"/>
      </rPr>
      <t xml:space="preserve"> střídavý pro průběžnou montáž, řaz 6, IP54, bezšroubové svorky</t>
    </r>
  </si>
  <si>
    <t xml:space="preserve">-218474400</t>
  </si>
  <si>
    <t xml:space="preserve">121</t>
  </si>
  <si>
    <t xml:space="preserve">741311021</t>
  </si>
  <si>
    <t xml:space="preserve">Montáž přípojka sporáková s doutnavkou se zapojením vodičů</t>
  </si>
  <si>
    <t xml:space="preserve">-783562099</t>
  </si>
  <si>
    <t xml:space="preserve">122</t>
  </si>
  <si>
    <t xml:space="preserve">345363981</t>
  </si>
  <si>
    <t xml:space="preserve">spínač zapuštěný trojpólový páčkový se signalizační doutnavkou, řazení 3S, 25A, 400V, IP55, šroubové svorky</t>
  </si>
  <si>
    <t xml:space="preserve">-1254562057</t>
  </si>
  <si>
    <t xml:space="preserve">123</t>
  </si>
  <si>
    <t xml:space="preserve">741311803</t>
  </si>
  <si>
    <r>
      <rPr>
        <sz val="9"/>
        <rFont val="Arial CE"/>
        <family val="0"/>
        <charset val="1"/>
      </rPr>
      <t xml:space="preserve">Demontáž spínačů  </t>
    </r>
    <r>
      <rPr>
        <sz val="9"/>
        <rFont val="Arial CE"/>
        <family val="0"/>
        <charset val="238"/>
      </rPr>
      <t xml:space="preserve">zapuštěný </t>
    </r>
    <r>
      <rPr>
        <sz val="9"/>
        <rFont val="Arial CE"/>
        <family val="0"/>
        <charset val="1"/>
      </rPr>
      <t xml:space="preserve">normálních do 10 A bezšroubových bez zachování funkčnosti do 2 svorek</t>
    </r>
  </si>
  <si>
    <t xml:space="preserve">-786641850</t>
  </si>
  <si>
    <t xml:space="preserve">124</t>
  </si>
  <si>
    <t xml:space="preserve">741313001</t>
  </si>
  <si>
    <t xml:space="preserve">Montáž zásuvka (polo)zapuštěná bezšroubové připojení 2P+PE se zapojením vodičů</t>
  </si>
  <si>
    <t xml:space="preserve">-7448395</t>
  </si>
  <si>
    <t xml:space="preserve">125</t>
  </si>
  <si>
    <t xml:space="preserve">34555241</t>
  </si>
  <si>
    <t xml:space="preserve">přístroj zásuvky zápustné jednonásobné, krytka s clonkami, bezšroubové svorky</t>
  </si>
  <si>
    <t xml:space="preserve">-755644000</t>
  </si>
  <si>
    <t xml:space="preserve">126</t>
  </si>
  <si>
    <t xml:space="preserve">741313003</t>
  </si>
  <si>
    <t xml:space="preserve">Montáž zásuvka (polo)zapuštěná bezšroubové připojení 2x(2P+PE) dvojnásobná se zapojením vodičů</t>
  </si>
  <si>
    <t xml:space="preserve">674736830</t>
  </si>
  <si>
    <t xml:space="preserve">127</t>
  </si>
  <si>
    <t xml:space="preserve">34555242</t>
  </si>
  <si>
    <t xml:space="preserve">zásuvka zápustná dvojnásobná, šikmá, s clonkami, bezšroubové svorky</t>
  </si>
  <si>
    <t xml:space="preserve">119842367</t>
  </si>
  <si>
    <t xml:space="preserve">128</t>
  </si>
  <si>
    <t xml:space="preserve">741315813</t>
  </si>
  <si>
    <t xml:space="preserve">Demontáž zásuvek domovních normální prostředí do 16A zapuštěných bezšroubových bez zachování funkčnosti 2P+PE</t>
  </si>
  <si>
    <t xml:space="preserve">34111985</t>
  </si>
  <si>
    <t xml:space="preserve">129</t>
  </si>
  <si>
    <t xml:space="preserve">741330335</t>
  </si>
  <si>
    <t xml:space="preserve">Montáž ovladač tlačítkový vestavný-objímka se žárovkou</t>
  </si>
  <si>
    <t xml:space="preserve">-1533929300</t>
  </si>
  <si>
    <t xml:space="preserve">130</t>
  </si>
  <si>
    <t xml:space="preserve">34512200</t>
  </si>
  <si>
    <t xml:space="preserve">objímka žárovky E14 svorcová 1253-040 termoplast</t>
  </si>
  <si>
    <t xml:space="preserve">1310559689</t>
  </si>
  <si>
    <t xml:space="preserve">131</t>
  </si>
  <si>
    <t xml:space="preserve">34774102</t>
  </si>
  <si>
    <t xml:space="preserve">žárovka LED E27/6W</t>
  </si>
  <si>
    <t xml:space="preserve">-1078358934</t>
  </si>
  <si>
    <t xml:space="preserve">132</t>
  </si>
  <si>
    <t xml:space="preserve">741370002</t>
  </si>
  <si>
    <t xml:space="preserve">Montáž svítidlo žárovkové bytové stropní přisazené 1 zdroj se sklem</t>
  </si>
  <si>
    <t xml:space="preserve">2092044055</t>
  </si>
  <si>
    <t xml:space="preserve">133</t>
  </si>
  <si>
    <t xml:space="preserve">3481-pc 1</t>
  </si>
  <si>
    <t xml:space="preserve">interiérové stropní/nástěnné svítidlo IP 20, s jedním zdrojem, včetně světelného zdroje a recyklačních poplatků do vlhkého prostoru</t>
  </si>
  <si>
    <t xml:space="preserve">-240212030</t>
  </si>
  <si>
    <t xml:space="preserve">134</t>
  </si>
  <si>
    <t xml:space="preserve">3481-pc 2</t>
  </si>
  <si>
    <t xml:space="preserve">interiérové stropní/nástěnné svítidlo IP 54, s jedním zdrojem, včetně světelného zdroje a recyklačních poplatků</t>
  </si>
  <si>
    <t xml:space="preserve">2141148642</t>
  </si>
  <si>
    <t xml:space="preserve">135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</si>
  <si>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</si>
  <si>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</si>
  <si>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-825378908</t>
  </si>
  <si>
    <t xml:space="preserve">136</t>
  </si>
  <si>
    <t xml:space="preserve">741810001</t>
  </si>
  <si>
    <t xml:space="preserve">Celková prohlídka elektrického rozvodu a zařízení do 100 000,- Kč</t>
  </si>
  <si>
    <t xml:space="preserve">1935345732</t>
  </si>
  <si>
    <t xml:space="preserve">137</t>
  </si>
  <si>
    <t xml:space="preserve">741811011</t>
  </si>
  <si>
    <t xml:space="preserve">Kontrola rozvaděč nn silový hmotnosti do 200 kg</t>
  </si>
  <si>
    <t xml:space="preserve">180388577</t>
  </si>
  <si>
    <t xml:space="preserve">138</t>
  </si>
  <si>
    <t xml:space="preserve">7419-pc 1</t>
  </si>
  <si>
    <t xml:space="preserve">Pomocný instalační materiál (svorky, sádra, pásky, aj.)</t>
  </si>
  <si>
    <t xml:space="preserve">-55909717</t>
  </si>
  <si>
    <t xml:space="preserve">139</t>
  </si>
  <si>
    <t xml:space="preserve">998741202</t>
  </si>
  <si>
    <t xml:space="preserve">Přesun hmot procentní pro silnoproud v objektech v přes 6 do 12 m</t>
  </si>
  <si>
    <t xml:space="preserve">995515371</t>
  </si>
  <si>
    <t xml:space="preserve">742</t>
  </si>
  <si>
    <t xml:space="preserve">Elektroinstalace - slaboproud</t>
  </si>
  <si>
    <t xml:space="preserve">140</t>
  </si>
  <si>
    <t xml:space="preserve">742310006</t>
  </si>
  <si>
    <t xml:space="preserve">Vyčištění  domácího nástěnného telefonu</t>
  </si>
  <si>
    <t xml:space="preserve">-1758435993</t>
  </si>
  <si>
    <t xml:space="preserve">"Poznámka: telefon musí být kompatibilní se stávajícícm systémem dom.telefonu"1</t>
  </si>
  <si>
    <t xml:space="preserve">141</t>
  </si>
  <si>
    <t xml:space="preserve">998742202</t>
  </si>
  <si>
    <t xml:space="preserve">Přesun hmot procentní pro slaboproud v objektech v do 12 m</t>
  </si>
  <si>
    <t xml:space="preserve">-1108637840</t>
  </si>
  <si>
    <t xml:space="preserve">766</t>
  </si>
  <si>
    <t xml:space="preserve">Konstrukce truhlářské</t>
  </si>
  <si>
    <t xml:space="preserve">142</t>
  </si>
  <si>
    <t xml:space="preserve">766411821</t>
  </si>
  <si>
    <t xml:space="preserve">Demontáž truhlářského obložení stěn z palubek</t>
  </si>
  <si>
    <t xml:space="preserve">-1484604830</t>
  </si>
  <si>
    <t xml:space="preserve">143</t>
  </si>
  <si>
    <t xml:space="preserve">766491851</t>
  </si>
  <si>
    <t xml:space="preserve">Demontáž prahů dveří jednokřídlových</t>
  </si>
  <si>
    <t xml:space="preserve">-961322326</t>
  </si>
  <si>
    <t xml:space="preserve">144</t>
  </si>
  <si>
    <t xml:space="preserve">766695213</t>
  </si>
  <si>
    <t xml:space="preserve">Montáž truhlářských prahů dveří jednokřídlových š přes 10 cm</t>
  </si>
  <si>
    <t xml:space="preserve">133557227</t>
  </si>
  <si>
    <t xml:space="preserve">145</t>
  </si>
  <si>
    <t xml:space="preserve">61187141</t>
  </si>
  <si>
    <t xml:space="preserve">práh dveřní dřevěný dubový tl 20mm dl 720mm š 150mm vč.nátěru</t>
  </si>
  <si>
    <t xml:space="preserve">-83379186</t>
  </si>
  <si>
    <t xml:space="preserve">146</t>
  </si>
  <si>
    <t xml:space="preserve">61187161</t>
  </si>
  <si>
    <t xml:space="preserve">práh dveřní dřevěný dubový tl 20mm dl 820mm š 150mm vč.nátěru</t>
  </si>
  <si>
    <t xml:space="preserve">146149737</t>
  </si>
  <si>
    <t xml:space="preserve">147</t>
  </si>
  <si>
    <t xml:space="preserve">61187181</t>
  </si>
  <si>
    <t xml:space="preserve">práh dveřní dřevěný dubový tl 20mm dl 920mm š 150mm vč.nátěru</t>
  </si>
  <si>
    <t xml:space="preserve">699980605</t>
  </si>
  <si>
    <t xml:space="preserve">148</t>
  </si>
  <si>
    <t xml:space="preserve">766-pc 1</t>
  </si>
  <si>
    <t xml:space="preserve">02-oprava dveří, zárubně   700/1950mm plné do obložkové zárubně včetně opravy kování,klik,zámku a větrací mřížky</t>
  </si>
  <si>
    <t xml:space="preserve">415930564</t>
  </si>
  <si>
    <t xml:space="preserve">149</t>
  </si>
  <si>
    <t xml:space="preserve">766-pc 2</t>
  </si>
  <si>
    <t xml:space="preserve">04,06,07-oprava dveří, zárubně  700/1950mm plné do obložkové zárubně včetně opravy kování,klik,zámku</t>
  </si>
  <si>
    <t xml:space="preserve">235243499</t>
  </si>
  <si>
    <t xml:space="preserve">150</t>
  </si>
  <si>
    <t xml:space="preserve">766-pc 3</t>
  </si>
  <si>
    <t xml:space="preserve">05,08-oprava dveří, zárubně  800/1950mm prosklenéné do obložkové zárubně včetně opravy kování,klik,zámku</t>
  </si>
  <si>
    <t xml:space="preserve">567834840</t>
  </si>
  <si>
    <t xml:space="preserve">151</t>
  </si>
  <si>
    <t xml:space="preserve">766-pc 4</t>
  </si>
  <si>
    <t xml:space="preserve">Oprava dveří, zárubně 900/1950mm prosklené,plné do obložkové zárubně včetně opravy kování,klik,zámku</t>
  </si>
  <si>
    <t xml:space="preserve">-872883079</t>
  </si>
  <si>
    <t xml:space="preserve">152</t>
  </si>
  <si>
    <t xml:space="preserve">766-pc 5</t>
  </si>
  <si>
    <t xml:space="preserve">Replika okenního křídla, parapetu a oprava rámu okeního ve spíži</t>
  </si>
  <si>
    <t xml:space="preserve">889480772</t>
  </si>
  <si>
    <t xml:space="preserve">153</t>
  </si>
  <si>
    <t xml:space="preserve">766-pc 6</t>
  </si>
  <si>
    <t xml:space="preserve">Seřízení oken a balkonových dveří</t>
  </si>
  <si>
    <t xml:space="preserve">683567850</t>
  </si>
  <si>
    <t xml:space="preserve">154</t>
  </si>
  <si>
    <t xml:space="preserve">766-pc 7</t>
  </si>
  <si>
    <t xml:space="preserve">D+m dřevěného okna zaskleného dvojsklem,jedno O+S,druhé křídlo u sprchy FIX.</t>
  </si>
  <si>
    <t xml:space="preserve">105798804</t>
  </si>
  <si>
    <t xml:space="preserve">155</t>
  </si>
  <si>
    <t xml:space="preserve">766-pc 9</t>
  </si>
  <si>
    <t xml:space="preserve">D+m  kuchyňské linky 230+180cm (včetně zabudovaného sporáku-zvlášt cena) včetně digestoře, dřezu, baterie</t>
  </si>
  <si>
    <t xml:space="preserve">2012744550</t>
  </si>
  <si>
    <t xml:space="preserve">156</t>
  </si>
  <si>
    <t xml:space="preserve">766-pc10</t>
  </si>
  <si>
    <t xml:space="preserve">01-oprava vstupních dveří, zárubně plné do obložkové zárubně včetně opravy kování,klik,zámku a přebroušení prahu</t>
  </si>
  <si>
    <t xml:space="preserve">-1467890435</t>
  </si>
  <si>
    <t xml:space="preserve">157</t>
  </si>
  <si>
    <t xml:space="preserve">998766202</t>
  </si>
  <si>
    <t xml:space="preserve">Přesun hmot procentní pro kce truhlářské v objektech v přes 6 do 12 m</t>
  </si>
  <si>
    <t xml:space="preserve">-520712922</t>
  </si>
  <si>
    <t xml:space="preserve">771</t>
  </si>
  <si>
    <t xml:space="preserve">Podlahy z dlaždic</t>
  </si>
  <si>
    <t xml:space="preserve">158</t>
  </si>
  <si>
    <t xml:space="preserve">771111011</t>
  </si>
  <si>
    <t xml:space="preserve">Vysátí podkladu před pokládkou dlažby</t>
  </si>
  <si>
    <t xml:space="preserve">2121223121</t>
  </si>
  <si>
    <t xml:space="preserve">4,9+10,15+1,4+2,1</t>
  </si>
  <si>
    <t xml:space="preserve">159</t>
  </si>
  <si>
    <t xml:space="preserve">771121011</t>
  </si>
  <si>
    <t xml:space="preserve">Nátěr penetrační na podlahu</t>
  </si>
  <si>
    <t xml:space="preserve">-523471508</t>
  </si>
  <si>
    <t xml:space="preserve">771151012</t>
  </si>
  <si>
    <t xml:space="preserve">Samonivelační stěrka podlah pevnosti 20 MPa tl přes 3 do 5 mm</t>
  </si>
  <si>
    <t xml:space="preserve">-40572831</t>
  </si>
  <si>
    <t xml:space="preserve">161</t>
  </si>
  <si>
    <t xml:space="preserve">771574413</t>
  </si>
  <si>
    <t xml:space="preserve">Montáž podlah keramických hladkých lepených cementovým flexibilním lepidlem přes 2 do 4 ks/m2</t>
  </si>
  <si>
    <t xml:space="preserve">-164047490</t>
  </si>
  <si>
    <t xml:space="preserve">162</t>
  </si>
  <si>
    <t xml:space="preserve">59761136</t>
  </si>
  <si>
    <t xml:space="preserve">dlažba keramická slinutá mrazuvzdorná povrch hladký/lesklý tl do 10mm přes 2 do 4ks/m2 600/600-barva béžová</t>
  </si>
  <si>
    <t xml:space="preserve">1001977574</t>
  </si>
  <si>
    <t xml:space="preserve">18,55*1,15 'Přepočtené koeficientem množství</t>
  </si>
  <si>
    <t xml:space="preserve">163</t>
  </si>
  <si>
    <t xml:space="preserve">771577211</t>
  </si>
  <si>
    <t xml:space="preserve">Příplatek k montáži podlah keramických lepených cementovým flexibilním lepidlem za plochu do 5 m2</t>
  </si>
  <si>
    <t xml:space="preserve">931980701</t>
  </si>
  <si>
    <t xml:space="preserve">4,9+1,4+2,1</t>
  </si>
  <si>
    <t xml:space="preserve">164</t>
  </si>
  <si>
    <t xml:space="preserve">771591112</t>
  </si>
  <si>
    <t xml:space="preserve">Izolace pod dlažbu nátěrem nebo stěrkou ve dvou vrstvách</t>
  </si>
  <si>
    <t xml:space="preserve">1180066178</t>
  </si>
  <si>
    <t xml:space="preserve">2,96*1,85+1,63*1,0</t>
  </si>
  <si>
    <t xml:space="preserve">165</t>
  </si>
  <si>
    <t xml:space="preserve">998771202</t>
  </si>
  <si>
    <t xml:space="preserve">Přesun hmot procentní pro podlahy z dlaždic v objektech v přes 6 do 12 m</t>
  </si>
  <si>
    <t xml:space="preserve">1492340746</t>
  </si>
  <si>
    <t xml:space="preserve">775</t>
  </si>
  <si>
    <t xml:space="preserve">Podlahy skládané</t>
  </si>
  <si>
    <t xml:space="preserve">166</t>
  </si>
  <si>
    <t xml:space="preserve">775411820</t>
  </si>
  <si>
    <t xml:space="preserve">Demontáž soklíků nebo lišt dřevěných připevňovaných vruty do suti</t>
  </si>
  <si>
    <t xml:space="preserve">-1288194376</t>
  </si>
  <si>
    <t xml:space="preserve">"4,8,9,10"(2,8+1,5+4,0+2,0+5,85+4,1+5,65+4,0)*2</t>
  </si>
  <si>
    <t xml:space="preserve">167</t>
  </si>
  <si>
    <t xml:space="preserve">775413411</t>
  </si>
  <si>
    <t xml:space="preserve">Montáž podlahové lišty obvodové připevněné mechanicky</t>
  </si>
  <si>
    <t xml:space="preserve">954637378</t>
  </si>
  <si>
    <t xml:space="preserve">168</t>
  </si>
  <si>
    <t xml:space="preserve">61418113</t>
  </si>
  <si>
    <t xml:space="preserve">lišta podlahová dřevěná dub 7x43mm</t>
  </si>
  <si>
    <t xml:space="preserve">416127711</t>
  </si>
  <si>
    <t xml:space="preserve">59,8*1,08 'Přepočtené koeficientem množství</t>
  </si>
  <si>
    <t xml:space="preserve">169</t>
  </si>
  <si>
    <t xml:space="preserve">775591905</t>
  </si>
  <si>
    <t xml:space="preserve">Oprava podlah dřevěných - tmelení celoplošné vlysové, parketové podlahy</t>
  </si>
  <si>
    <t xml:space="preserve">838176492</t>
  </si>
  <si>
    <t xml:space="preserve">"4,8,9,10"4,8+7,9+22,6+23,9</t>
  </si>
  <si>
    <t xml:space="preserve">170</t>
  </si>
  <si>
    <t xml:space="preserve">775591919</t>
  </si>
  <si>
    <t xml:space="preserve">Oprava podlah dřevěných - broušení celkové včetně tmelení</t>
  </si>
  <si>
    <t xml:space="preserve">-1207491474</t>
  </si>
  <si>
    <t xml:space="preserve">171</t>
  </si>
  <si>
    <t xml:space="preserve">775591920</t>
  </si>
  <si>
    <t xml:space="preserve">Oprava podlah dřevěných - vysátí povrchu</t>
  </si>
  <si>
    <t xml:space="preserve">1071321568</t>
  </si>
  <si>
    <t xml:space="preserve">172</t>
  </si>
  <si>
    <t xml:space="preserve">775591921</t>
  </si>
  <si>
    <t xml:space="preserve">Oprava podlah dřevěných - základní lak</t>
  </si>
  <si>
    <t xml:space="preserve">1577348046</t>
  </si>
  <si>
    <t xml:space="preserve">173</t>
  </si>
  <si>
    <t xml:space="preserve">775591922</t>
  </si>
  <si>
    <t xml:space="preserve">Oprava podlah dřevěných - vrchní lak pro běžnou zátěž 2x</t>
  </si>
  <si>
    <t xml:space="preserve">88013571</t>
  </si>
  <si>
    <t xml:space="preserve">174</t>
  </si>
  <si>
    <t xml:space="preserve">775591926</t>
  </si>
  <si>
    <t xml:space="preserve">Oprava podlah dřevěných - mezibroušení mezi vrstvami laku</t>
  </si>
  <si>
    <t xml:space="preserve">-1524920826</t>
  </si>
  <si>
    <t xml:space="preserve">175</t>
  </si>
  <si>
    <t xml:space="preserve">998775202</t>
  </si>
  <si>
    <t xml:space="preserve">Přesun hmot procentní pro podlahy skládané v objektech v přes 6 do 12 m</t>
  </si>
  <si>
    <t xml:space="preserve">-2028565572</t>
  </si>
  <si>
    <t xml:space="preserve">776</t>
  </si>
  <si>
    <t xml:space="preserve">Podlahy povlakové</t>
  </si>
  <si>
    <t xml:space="preserve">776111115</t>
  </si>
  <si>
    <t xml:space="preserve">Broušení podkladu povlakových podlah před litím stěrky</t>
  </si>
  <si>
    <t xml:space="preserve">-1248907302</t>
  </si>
  <si>
    <t xml:space="preserve">"01"9,5</t>
  </si>
  <si>
    <t xml:space="preserve">177</t>
  </si>
  <si>
    <t xml:space="preserve">776111311</t>
  </si>
  <si>
    <t xml:space="preserve">Vysátí podkladu povlakových podlah</t>
  </si>
  <si>
    <t xml:space="preserve">425581006</t>
  </si>
  <si>
    <t xml:space="preserve">178</t>
  </si>
  <si>
    <t xml:space="preserve">776121112</t>
  </si>
  <si>
    <t xml:space="preserve">Vodou ředitelná penetrace savého podkladu povlakových podlah</t>
  </si>
  <si>
    <t xml:space="preserve">-1652674991</t>
  </si>
  <si>
    <t xml:space="preserve">179</t>
  </si>
  <si>
    <t xml:space="preserve">776131111</t>
  </si>
  <si>
    <t xml:space="preserve">Vyztužení podkladu povlakových podlah armovacím pletivem ze skelných vláken</t>
  </si>
  <si>
    <t xml:space="preserve">1971071101</t>
  </si>
  <si>
    <t xml:space="preserve">180</t>
  </si>
  <si>
    <t xml:space="preserve">776141112</t>
  </si>
  <si>
    <t xml:space="preserve">Stěrka podlahová nivelační pro vyrovnání podkladu povlakových podlah pevnosti 20 MPa tl přes 3 do 5 mm</t>
  </si>
  <si>
    <t xml:space="preserve">-1728783308</t>
  </si>
  <si>
    <t xml:space="preserve">181</t>
  </si>
  <si>
    <t xml:space="preserve">776201814</t>
  </si>
  <si>
    <t xml:space="preserve">Demontáž povlakových podlahovin volně položených podlepených páskou</t>
  </si>
  <si>
    <t xml:space="preserve">1655880266</t>
  </si>
  <si>
    <t xml:space="preserve">9,5+4,8</t>
  </si>
  <si>
    <t xml:space="preserve">182</t>
  </si>
  <si>
    <t xml:space="preserve">776221111</t>
  </si>
  <si>
    <t xml:space="preserve">Lepení pásů z PVC standardním lepidlem</t>
  </si>
  <si>
    <t xml:space="preserve">697469441</t>
  </si>
  <si>
    <t xml:space="preserve">183</t>
  </si>
  <si>
    <t xml:space="preserve">28412245</t>
  </si>
  <si>
    <t xml:space="preserve">krytina podlahová heterogenní š 1,5m tl 2mm</t>
  </si>
  <si>
    <t xml:space="preserve">652495891</t>
  </si>
  <si>
    <t xml:space="preserve">9,5*1,1 'Přepočtené koeficientem množství</t>
  </si>
  <si>
    <t xml:space="preserve">184</t>
  </si>
  <si>
    <t xml:space="preserve">776223112R</t>
  </si>
  <si>
    <t xml:space="preserve">Spoj povlakových podlahovin z PVC svařováním za studena</t>
  </si>
  <si>
    <t xml:space="preserve">-1753512432</t>
  </si>
  <si>
    <t xml:space="preserve">185</t>
  </si>
  <si>
    <t xml:space="preserve">776421111R</t>
  </si>
  <si>
    <t xml:space="preserve">Montáž a dod.obvodových lišt lepením</t>
  </si>
  <si>
    <t xml:space="preserve">2117502231</t>
  </si>
  <si>
    <t xml:space="preserve">(5,65+1,8)*2</t>
  </si>
  <si>
    <t xml:space="preserve">186</t>
  </si>
  <si>
    <t xml:space="preserve">998776202</t>
  </si>
  <si>
    <t xml:space="preserve">Přesun hmot procentní pro podlahy povlakové v objektech v přes 6 do 12 m</t>
  </si>
  <si>
    <t xml:space="preserve">479848983</t>
  </si>
  <si>
    <t xml:space="preserve">781</t>
  </si>
  <si>
    <t xml:space="preserve">Dokončovací práce - obklady</t>
  </si>
  <si>
    <t xml:space="preserve">187</t>
  </si>
  <si>
    <t xml:space="preserve">781121011</t>
  </si>
  <si>
    <t xml:space="preserve">Nátěr penetrační na stěnu</t>
  </si>
  <si>
    <t xml:space="preserve">432813061</t>
  </si>
  <si>
    <t xml:space="preserve">"6"(1,55+0,9)*2*1,8-0,7*1,8</t>
  </si>
  <si>
    <t xml:space="preserve">"02"(2,86+1,75)*2*2,1-0,7*2,0*2</t>
  </si>
  <si>
    <t xml:space="preserve">"05"(2,3+1,8+0,6*2)*0,6</t>
  </si>
  <si>
    <t xml:space="preserve">188</t>
  </si>
  <si>
    <t xml:space="preserve">781131112</t>
  </si>
  <si>
    <t xml:space="preserve">Izolace pod obklad nátěrem nebo stěrkou ve dvou vrstvách</t>
  </si>
  <si>
    <t xml:space="preserve">1661219763</t>
  </si>
  <si>
    <t xml:space="preserve">(1,0+1,8+1,0)*2</t>
  </si>
  <si>
    <t xml:space="preserve">189</t>
  </si>
  <si>
    <t xml:space="preserve">781472214</t>
  </si>
  <si>
    <t xml:space="preserve">Montáž obkladů keramických hladkých lepených cementovým flexibilním lepidlem přes 4 do 6 ks/m2</t>
  </si>
  <si>
    <t xml:space="preserve">-1429716528</t>
  </si>
  <si>
    <t xml:space="preserve">190</t>
  </si>
  <si>
    <t xml:space="preserve">59761707</t>
  </si>
  <si>
    <t xml:space="preserve">obklad keramický nemrazuvzdorný povrch hladký/lesklý tl do 10mm přes 4 do 6ks/m2 600/300mm barva béžová</t>
  </si>
  <si>
    <t xml:space="preserve">1350208462</t>
  </si>
  <si>
    <t xml:space="preserve">27,302*1,15 'Přepočtené koeficientem množství</t>
  </si>
  <si>
    <t xml:space="preserve">191</t>
  </si>
  <si>
    <t xml:space="preserve">781472291</t>
  </si>
  <si>
    <t xml:space="preserve">Příplatek k montáži obkladů keramických lepených cementovým flexibilním lepidlem za plochu do 10 m2</t>
  </si>
  <si>
    <t xml:space="preserve">1090649128</t>
  </si>
  <si>
    <t xml:space="preserve">192</t>
  </si>
  <si>
    <t xml:space="preserve">998781202</t>
  </si>
  <si>
    <t xml:space="preserve">Přesun hmot procentní pro obklady keramické v objektech v přes 6 do 12 m</t>
  </si>
  <si>
    <t xml:space="preserve">-1895667938</t>
  </si>
  <si>
    <t xml:space="preserve">783</t>
  </si>
  <si>
    <t xml:space="preserve">Dokončovací práce - nátěry</t>
  </si>
  <si>
    <t xml:space="preserve">193</t>
  </si>
  <si>
    <t xml:space="preserve">783000103</t>
  </si>
  <si>
    <t xml:space="preserve">Ochrana podlah nebo vodorovných ploch při provádění nátěrů položením fólie</t>
  </si>
  <si>
    <t xml:space="preserve">-861436826</t>
  </si>
  <si>
    <t xml:space="preserve">4,8+7,9+22,6+23,85</t>
  </si>
  <si>
    <t xml:space="preserve">194</t>
  </si>
  <si>
    <t xml:space="preserve">28323157</t>
  </si>
  <si>
    <t xml:space="preserve">fólie pro malířské potřeby zakrývací tl 14µ 4x5m</t>
  </si>
  <si>
    <t xml:space="preserve">-378574643</t>
  </si>
  <si>
    <t xml:space="preserve">59,15*1,05 'Přepočtené koeficientem množství</t>
  </si>
  <si>
    <t xml:space="preserve">195</t>
  </si>
  <si>
    <t xml:space="preserve">783000201</t>
  </si>
  <si>
    <t xml:space="preserve">Přemístění okenních nebo dveřních křídel pro zhotovení nátěrů vodorovné do 50 m</t>
  </si>
  <si>
    <t xml:space="preserve">943366430</t>
  </si>
  <si>
    <t xml:space="preserve">10*2</t>
  </si>
  <si>
    <t xml:space="preserve">196</t>
  </si>
  <si>
    <t xml:space="preserve">783000225</t>
  </si>
  <si>
    <t xml:space="preserve">Vyvěšení nebo zavěšení dveřních nebo okenních jednoduchých křídel</t>
  </si>
  <si>
    <t xml:space="preserve">197411112</t>
  </si>
  <si>
    <t xml:space="preserve">(0,7*2,0*5+0,8*2,0*2+0,9*2,0*2+1,25*2,3)*2</t>
  </si>
  <si>
    <t xml:space="preserve">197</t>
  </si>
  <si>
    <t xml:space="preserve">783106801</t>
  </si>
  <si>
    <t xml:space="preserve">Odstranění nátěrů z truhlářských konstrukcí obroušením</t>
  </si>
  <si>
    <t xml:space="preserve">556557915</t>
  </si>
  <si>
    <t xml:space="preserve">0,8*2,1*2*5+(2,1*2+0,7)*0,5*5</t>
  </si>
  <si>
    <t xml:space="preserve">0,9*2,1*2*2+(2,1*2+0,8)*0,5*2</t>
  </si>
  <si>
    <t xml:space="preserve">1,0*2,1*2*1+(2,1*2+0,9)*0,5*2</t>
  </si>
  <si>
    <t xml:space="preserve">1,35*2,4*2+(2,4*2+1,35)*0,8+0,5*1,35</t>
  </si>
  <si>
    <t xml:space="preserve">198</t>
  </si>
  <si>
    <t xml:space="preserve">783114101</t>
  </si>
  <si>
    <t xml:space="preserve">Základní jednonásobný syntetický nátěr truhlářských konstrukcí</t>
  </si>
  <si>
    <t xml:space="preserve">1971617801</t>
  </si>
  <si>
    <t xml:space="preserve">199</t>
  </si>
  <si>
    <t xml:space="preserve">783117101</t>
  </si>
  <si>
    <t xml:space="preserve">Krycí jednonásobný syntetický nátěr truhlářských konstrukcí 2x-barva perlová bílá polo mat</t>
  </si>
  <si>
    <t xml:space="preserve">-1018321849</t>
  </si>
  <si>
    <t xml:space="preserve">200</t>
  </si>
  <si>
    <t xml:space="preserve">783122131</t>
  </si>
  <si>
    <t xml:space="preserve">Plošné (plné) tmelení truhlářských konstrukcí včetně přebroušení disperzním tmelem</t>
  </si>
  <si>
    <t xml:space="preserve">-994531654</t>
  </si>
  <si>
    <t xml:space="preserve">201</t>
  </si>
  <si>
    <t xml:space="preserve">783-pc 1</t>
  </si>
  <si>
    <t xml:space="preserve">Nátěr trub a očištění radiátorů </t>
  </si>
  <si>
    <t xml:space="preserve">kompl</t>
  </si>
  <si>
    <t xml:space="preserve">-1494557989</t>
  </si>
  <si>
    <t xml:space="preserve">784</t>
  </si>
  <si>
    <t xml:space="preserve">Dokončovací práce - malby a tapety</t>
  </si>
  <si>
    <t xml:space="preserve">202</t>
  </si>
  <si>
    <t xml:space="preserve">784121001</t>
  </si>
  <si>
    <t xml:space="preserve">Oškrabání malby v místnostech v do 3,80 m</t>
  </si>
  <si>
    <t xml:space="preserve">142500296</t>
  </si>
  <si>
    <t xml:space="preserve">"předsíň"(5,65+1,8)*2*2,6+9,5</t>
  </si>
  <si>
    <t xml:space="preserve">"koupelna"(2,81+1,75)*2*0,6+4+4,9</t>
  </si>
  <si>
    <t xml:space="preserve">1,05+(2,0+1,68+0,84)*2,5</t>
  </si>
  <si>
    <t xml:space="preserve">"místnost č.04"(2,77+1,75)*2*2,6+4,8</t>
  </si>
  <si>
    <t xml:space="preserve">"kuchyn"(4,0+2,55)*2*2,6+10,12</t>
  </si>
  <si>
    <t xml:space="preserve">"06"(1,55+0,9)*2*0,8+4+1,4</t>
  </si>
  <si>
    <t xml:space="preserve">"07"(2,4+0,9)*2*2,0+2,1</t>
  </si>
  <si>
    <t xml:space="preserve">"08"(4,0+2,0)*2*2,6+7,9</t>
  </si>
  <si>
    <t xml:space="preserve">"09"(5,65+4,0)*2*2,6</t>
  </si>
  <si>
    <t xml:space="preserve">"10"(5,85+4,1)*2*2,6</t>
  </si>
  <si>
    <t xml:space="preserve">"chodba"14,5</t>
  </si>
  <si>
    <t xml:space="preserve">203</t>
  </si>
  <si>
    <t xml:space="preserve">784121011</t>
  </si>
  <si>
    <t xml:space="preserve">Rozmývání podkladu po oškrabání malby v místnostech v do 3,80 m</t>
  </si>
  <si>
    <t xml:space="preserve">-960149210</t>
  </si>
  <si>
    <t xml:space="preserve">204</t>
  </si>
  <si>
    <t xml:space="preserve">784151011</t>
  </si>
  <si>
    <t xml:space="preserve">Dvojnásobné izolování vodou ředitelnými barvami v místnostech v do 3,80 m</t>
  </si>
  <si>
    <t xml:space="preserve">-729652905</t>
  </si>
  <si>
    <t xml:space="preserve">205</t>
  </si>
  <si>
    <t xml:space="preserve">784181111</t>
  </si>
  <si>
    <t xml:space="preserve">Základní silikátová jednonásobná bezbarvá penetrace podkladu v místnostech v do 3,80 m</t>
  </si>
  <si>
    <t xml:space="preserve">298778196</t>
  </si>
  <si>
    <t xml:space="preserve">206</t>
  </si>
  <si>
    <t xml:space="preserve">784321031</t>
  </si>
  <si>
    <t xml:space="preserve">Dvojnásobné silikátové bílé malby v místnosti v do 3,80 m</t>
  </si>
  <si>
    <t xml:space="preserve">-164212810</t>
  </si>
  <si>
    <t xml:space="preserve">HZS</t>
  </si>
  <si>
    <t xml:space="preserve">Hodinové zúčtovací sazby</t>
  </si>
  <si>
    <t xml:space="preserve">207</t>
  </si>
  <si>
    <t xml:space="preserve">HZS2211</t>
  </si>
  <si>
    <t xml:space="preserve">Hodinová zúčtovací sazba instalatér</t>
  </si>
  <si>
    <t xml:space="preserve">512</t>
  </si>
  <si>
    <t xml:space="preserve">470441632</t>
  </si>
  <si>
    <t xml:space="preserve">"drobné pomocné instalatérské práce"8</t>
  </si>
  <si>
    <t xml:space="preserve">208</t>
  </si>
  <si>
    <t xml:space="preserve">HZS2221</t>
  </si>
  <si>
    <t xml:space="preserve">Hodinová zúčtovací sazba topenář</t>
  </si>
  <si>
    <t xml:space="preserve">339659786</t>
  </si>
  <si>
    <t xml:space="preserve">"drobné pomocné topenářské práce"6</t>
  </si>
  <si>
    <t xml:space="preserve">209</t>
  </si>
  <si>
    <t xml:space="preserve">HZS2231</t>
  </si>
  <si>
    <t xml:space="preserve">Hodinová zúčtovací sazba elektrikář</t>
  </si>
  <si>
    <t xml:space="preserve">1732267293</t>
  </si>
  <si>
    <t xml:space="preserve">"vyhledání nápojných míst, prohlídka systému"2</t>
  </si>
  <si>
    <t xml:space="preserve">"drobné pomocné elektromontážní práce"8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</si>
  <si>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</si>
  <si>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</si>
  <si>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</si>
  <si>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</si>
  <si>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210</t>
  </si>
  <si>
    <t xml:space="preserve">030001000</t>
  </si>
  <si>
    <t xml:space="preserve">Zařízení staveniště 1%</t>
  </si>
  <si>
    <t xml:space="preserve">1024</t>
  </si>
  <si>
    <t xml:space="preserve">-1512284530</t>
  </si>
  <si>
    <t xml:space="preserve">VRN6</t>
  </si>
  <si>
    <t xml:space="preserve">Územní vlivy</t>
  </si>
  <si>
    <t xml:space="preserve">211</t>
  </si>
  <si>
    <t xml:space="preserve">060001000</t>
  </si>
  <si>
    <t xml:space="preserve">Územní vlivy 3,2%</t>
  </si>
  <si>
    <t xml:space="preserve">1791345146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</si>
</sst>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4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9"/>
      <color rgb="FF0000FF"/>
      <name val="Arial CE"/>
      <family val="0"/>
      <charset val="238"/>
    </font>
    <font>
      <sz val="9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122400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122400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66"/>
    <col collapsed="false" customWidth="true" hidden="false" outlineLevel="0" max="3" min="3" style="1" width="4.16"/>
    <col collapsed="false" customWidth="true" hidden="false" outlineLevel="0" max="33" min="4" style="1" width="2.66"/>
    <col collapsed="false" customWidth="true" hidden="false" outlineLevel="0" max="34" min="34" style="1" width="3.34"/>
    <col collapsed="false" customWidth="true" hidden="false" outlineLevel="0" max="35" min="35" style="1" width="31.67"/>
    <col collapsed="false" customWidth="true" hidden="false" outlineLevel="0" max="37" min="36" style="1" width="2.5"/>
    <col collapsed="false" customWidth="true" hidden="false" outlineLevel="0" max="38" min="38" style="1" width="8.34"/>
    <col collapsed="false" customWidth="true" hidden="false" outlineLevel="0" max="39" min="39" style="1" width="3.34"/>
    <col collapsed="false" customWidth="true" hidden="false" outlineLevel="0" max="40" min="40" style="1" width="13.34"/>
    <col collapsed="false" customWidth="true" hidden="false" outlineLevel="0" max="41" min="41" style="1" width="7.5"/>
    <col collapsed="false" customWidth="true" hidden="false" outlineLevel="0" max="42" min="42" style="1" width="4.16"/>
    <col collapsed="false" customWidth="true" hidden="true" outlineLevel="0" max="43" min="43" style="1" width="15.66"/>
    <col collapsed="false" customWidth="true" hidden="false" outlineLevel="0" max="44" min="44" style="1" width="13.66"/>
    <col collapsed="false" customWidth="true" hidden="true" outlineLevel="0" max="47" min="45" style="1" width="25.83"/>
    <col collapsed="false" customWidth="true" hidden="true" outlineLevel="0" max="49" min="48" style="1" width="21.66"/>
    <col collapsed="false" customWidth="true" hidden="true" outlineLevel="0" max="51" min="50" style="1" width="25"/>
    <col collapsed="false" customWidth="true" hidden="true" outlineLevel="0" max="52" min="52" style="1" width="21.66"/>
    <col collapsed="false" customWidth="true" hidden="true" outlineLevel="0" max="53" min="53" style="1" width="19.15"/>
    <col collapsed="false" customWidth="true" hidden="true" outlineLevel="0" max="54" min="54" style="1" width="25"/>
    <col collapsed="false" customWidth="true" hidden="true" outlineLevel="0" max="55" min="55" style="1" width="21.66"/>
    <col collapsed="false" customWidth="true" hidden="true" outlineLevel="0" max="56" min="56" style="1" width="19.15"/>
    <col collapsed="false" customWidth="true" hidden="false" outlineLevel="0" max="57" min="57" style="1" width="66.5"/>
    <col collapsed="false" customWidth="true" hidden="true" outlineLevel="0" max="91" min="71" style="1" width="9.34"/>
  </cols>
  <sheetData>
    <row r="1" customFormat="false" ht="12.8" hidden="false" customHeight="false" outlineLevel="0" collapsed="false">
      <c r="A1" s="2" t="s">
        <v>0</v>
      </c>
      <c r="AZ1" s="2"/>
      <c r="BA1" s="2" t="s">
        <v>1</v>
      </c>
      <c r="BB1" s="2"/>
      <c r="BT1" s="2" t="s">
        <v>2</v>
      </c>
      <c r="BU1" s="2" t="s">
        <v>2</v>
      </c>
      <c r="BV1" s="2" t="s">
        <v>3</v>
      </c>
    </row>
    <row r="2" customFormat="false" ht="36.95" hidden="false" customHeight="true" outlineLevel="0" collapsed="false">
      <c r="AR2" s="3" t="s">
        <v>4</v>
      </c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S2" s="4" t="s">
        <v>5</v>
      </c>
      <c r="BT2" s="4" t="s">
        <v>6</v>
      </c>
    </row>
    <row r="3" customFormat="fals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7"/>
      <c r="BS3" s="4" t="s">
        <v>5</v>
      </c>
      <c r="BT3" s="4" t="s">
        <v>7</v>
      </c>
    </row>
    <row r="4" customFormat="false" ht="24.95" hidden="false" customHeight="true" outlineLevel="0" collapsed="false">
      <c r="B4" s="7"/>
      <c r="D4" s="8" t="s">
        <v>8</v>
      </c>
      <c r="AR4" s="7"/>
      <c r="AS4" s="9" t="s">
        <v>9</v>
      </c>
      <c r="BE4" s="10" t="s">
        <v>10</v>
      </c>
      <c r="BS4" s="4" t="s">
        <v>11</v>
      </c>
    </row>
    <row r="5" customFormat="false" ht="12" hidden="false" customHeight="true" outlineLevel="0" collapsed="false">
      <c r="B5" s="7"/>
      <c r="D5" s="11" t="s">
        <v>12</v>
      </c>
      <c r="K5" s="12" t="s">
        <v>13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R5" s="7"/>
      <c r="BE5" s="13" t="s">
        <v>14</v>
      </c>
      <c r="BS5" s="4" t="s">
        <v>5</v>
      </c>
    </row>
    <row r="6" customFormat="false" ht="36.95" hidden="false" customHeight="true" outlineLevel="0" collapsed="false">
      <c r="B6" s="7"/>
      <c r="D6" s="14" t="s">
        <v>15</v>
      </c>
      <c r="K6" s="15" t="s">
        <v>16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R6" s="7"/>
      <c r="BE6" s="13"/>
      <c r="BS6" s="4" t="s">
        <v>5</v>
      </c>
    </row>
    <row r="7" customFormat="false" ht="12" hidden="false" customHeight="true" outlineLevel="0" collapsed="false">
      <c r="B7" s="7"/>
      <c r="D7" s="16" t="s">
        <v>17</v>
      </c>
      <c r="K7" s="17"/>
      <c r="AK7" s="16" t="s">
        <v>18</v>
      </c>
      <c r="AN7" s="17"/>
      <c r="AR7" s="7"/>
      <c r="BE7" s="13"/>
      <c r="BS7" s="4" t="s">
        <v>5</v>
      </c>
    </row>
    <row r="8" customFormat="false" ht="12" hidden="false" customHeight="true" outlineLevel="0" collapsed="false">
      <c r="B8" s="7"/>
      <c r="D8" s="16" t="s">
        <v>19</v>
      </c>
      <c r="K8" s="17" t="s">
        <v>20</v>
      </c>
      <c r="AK8" s="16" t="s">
        <v>21</v>
      </c>
      <c r="AN8" s="18" t="s">
        <v>22</v>
      </c>
      <c r="AR8" s="7"/>
      <c r="BE8" s="13"/>
      <c r="BS8" s="4" t="s">
        <v>5</v>
      </c>
    </row>
    <row r="9" customFormat="false" ht="14.4" hidden="false" customHeight="true" outlineLevel="0" collapsed="false">
      <c r="B9" s="7"/>
      <c r="AR9" s="7"/>
      <c r="BE9" s="13"/>
      <c r="BS9" s="4" t="s">
        <v>5</v>
      </c>
    </row>
    <row r="10" customFormat="false" ht="12" hidden="false" customHeight="true" outlineLevel="0" collapsed="false">
      <c r="B10" s="7"/>
      <c r="D10" s="16" t="s">
        <v>23</v>
      </c>
      <c r="AK10" s="16" t="s">
        <v>24</v>
      </c>
      <c r="AN10" s="17"/>
      <c r="AR10" s="7"/>
      <c r="BE10" s="13"/>
      <c r="BS10" s="4" t="s">
        <v>5</v>
      </c>
    </row>
    <row r="11" customFormat="false" ht="18.5" hidden="false" customHeight="true" outlineLevel="0" collapsed="false">
      <c r="B11" s="7"/>
      <c r="E11" s="17" t="s">
        <v>25</v>
      </c>
      <c r="AK11" s="16" t="s">
        <v>26</v>
      </c>
      <c r="AN11" s="17"/>
      <c r="AR11" s="7"/>
      <c r="BE11" s="13"/>
      <c r="BS11" s="4" t="s">
        <v>5</v>
      </c>
    </row>
    <row r="12" customFormat="false" ht="6.95" hidden="false" customHeight="true" outlineLevel="0" collapsed="false">
      <c r="B12" s="7"/>
      <c r="AR12" s="7"/>
      <c r="BE12" s="13"/>
      <c r="BS12" s="4" t="s">
        <v>5</v>
      </c>
    </row>
    <row r="13" customFormat="false" ht="12" hidden="false" customHeight="true" outlineLevel="0" collapsed="false">
      <c r="B13" s="7"/>
      <c r="D13" s="16" t="s">
        <v>27</v>
      </c>
      <c r="AK13" s="16" t="s">
        <v>24</v>
      </c>
      <c r="AN13" s="19" t="s">
        <v>28</v>
      </c>
      <c r="AR13" s="7"/>
      <c r="BE13" s="13"/>
      <c r="BS13" s="4" t="s">
        <v>5</v>
      </c>
    </row>
    <row r="14" customFormat="false" ht="12.8" hidden="false" customHeight="false" outlineLevel="0" collapsed="false">
      <c r="B14" s="7"/>
      <c r="E14" s="20" t="s">
        <v>28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16" t="s">
        <v>26</v>
      </c>
      <c r="AN14" s="19" t="s">
        <v>28</v>
      </c>
      <c r="AR14" s="7"/>
      <c r="BE14" s="13"/>
      <c r="BS14" s="4" t="s">
        <v>5</v>
      </c>
    </row>
    <row r="15" customFormat="false" ht="6.95" hidden="false" customHeight="true" outlineLevel="0" collapsed="false">
      <c r="B15" s="7"/>
      <c r="AR15" s="7"/>
      <c r="BE15" s="13"/>
      <c r="BS15" s="4" t="s">
        <v>2</v>
      </c>
    </row>
    <row r="16" customFormat="false" ht="12" hidden="false" customHeight="true" outlineLevel="0" collapsed="false">
      <c r="B16" s="7"/>
      <c r="D16" s="16" t="s">
        <v>29</v>
      </c>
      <c r="AK16" s="16" t="s">
        <v>24</v>
      </c>
      <c r="AN16" s="17"/>
      <c r="AR16" s="7"/>
      <c r="BE16" s="13"/>
      <c r="BS16" s="4" t="s">
        <v>2</v>
      </c>
    </row>
    <row r="17" customFormat="false" ht="18.5" hidden="false" customHeight="true" outlineLevel="0" collapsed="false">
      <c r="B17" s="7"/>
      <c r="E17" s="17" t="s">
        <v>30</v>
      </c>
      <c r="AK17" s="16" t="s">
        <v>26</v>
      </c>
      <c r="AN17" s="17"/>
      <c r="AR17" s="7"/>
      <c r="BE17" s="13"/>
      <c r="BS17" s="4" t="s">
        <v>31</v>
      </c>
    </row>
    <row r="18" customFormat="false" ht="6.95" hidden="false" customHeight="true" outlineLevel="0" collapsed="false">
      <c r="B18" s="7"/>
      <c r="AR18" s="7"/>
      <c r="BE18" s="13"/>
      <c r="BS18" s="4" t="s">
        <v>5</v>
      </c>
    </row>
    <row r="19" customFormat="false" ht="12" hidden="false" customHeight="true" outlineLevel="0" collapsed="false">
      <c r="B19" s="7"/>
      <c r="D19" s="16" t="s">
        <v>32</v>
      </c>
      <c r="AK19" s="16" t="s">
        <v>24</v>
      </c>
      <c r="AN19" s="17"/>
      <c r="AR19" s="7"/>
      <c r="BE19" s="13"/>
      <c r="BS19" s="4" t="s">
        <v>5</v>
      </c>
    </row>
    <row r="20" customFormat="false" ht="18.5" hidden="false" customHeight="true" outlineLevel="0" collapsed="false">
      <c r="B20" s="7"/>
      <c r="E20" s="17" t="s">
        <v>30</v>
      </c>
      <c r="AK20" s="16" t="s">
        <v>26</v>
      </c>
      <c r="AN20" s="17"/>
      <c r="AR20" s="7"/>
      <c r="BE20" s="13"/>
      <c r="BS20" s="4" t="s">
        <v>31</v>
      </c>
    </row>
    <row r="21" customFormat="false" ht="6.95" hidden="false" customHeight="true" outlineLevel="0" collapsed="false">
      <c r="B21" s="7"/>
      <c r="AR21" s="7"/>
      <c r="BE21" s="13"/>
    </row>
    <row r="22" customFormat="false" ht="12" hidden="false" customHeight="true" outlineLevel="0" collapsed="false">
      <c r="B22" s="7"/>
      <c r="D22" s="16" t="s">
        <v>33</v>
      </c>
      <c r="AR22" s="7"/>
      <c r="BE22" s="13"/>
    </row>
    <row r="23" customFormat="false" ht="16.5" hidden="false" customHeight="true" outlineLevel="0" collapsed="false">
      <c r="B23" s="7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R23" s="7"/>
      <c r="BE23" s="13"/>
    </row>
    <row r="24" customFormat="false" ht="6.95" hidden="false" customHeight="true" outlineLevel="0" collapsed="false">
      <c r="B24" s="7"/>
      <c r="AR24" s="7"/>
      <c r="BE24" s="13"/>
    </row>
    <row r="25" customFormat="false" ht="6.95" hidden="false" customHeight="true" outlineLevel="0" collapsed="false">
      <c r="B25" s="7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7"/>
      <c r="BE25" s="13"/>
    </row>
    <row r="26" s="28" customFormat="true" ht="25.9" hidden="false" customHeight="true" outlineLevel="0" collapsed="false">
      <c r="A26" s="23"/>
      <c r="B26" s="24"/>
      <c r="C26" s="23"/>
      <c r="D26" s="25" t="s">
        <v>34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7" t="n">
        <f aca="false">ROUND(AG94,2)</f>
        <v>0</v>
      </c>
      <c r="AL26" s="27"/>
      <c r="AM26" s="27"/>
      <c r="AN26" s="27"/>
      <c r="AO26" s="27"/>
      <c r="AP26" s="23"/>
      <c r="AQ26" s="23"/>
      <c r="AR26" s="24"/>
      <c r="BE26" s="13"/>
    </row>
    <row r="27" s="28" customFormat="true" ht="6.95" hidden="false" customHeight="true" outlineLevel="0" collapsed="false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13"/>
    </row>
    <row r="28" s="28" customFormat="true" ht="12.8" hidden="false" customHeight="false" outlineLevel="0" collapsed="false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29" t="s">
        <v>35</v>
      </c>
      <c r="M28" s="29"/>
      <c r="N28" s="29"/>
      <c r="O28" s="29"/>
      <c r="P28" s="29"/>
      <c r="Q28" s="23"/>
      <c r="R28" s="23"/>
      <c r="S28" s="23"/>
      <c r="T28" s="23"/>
      <c r="U28" s="23"/>
      <c r="V28" s="23"/>
      <c r="W28" s="29" t="s">
        <v>36</v>
      </c>
      <c r="X28" s="29"/>
      <c r="Y28" s="29"/>
      <c r="Z28" s="29"/>
      <c r="AA28" s="29"/>
      <c r="AB28" s="29"/>
      <c r="AC28" s="29"/>
      <c r="AD28" s="29"/>
      <c r="AE28" s="29"/>
      <c r="AF28" s="23"/>
      <c r="AG28" s="23"/>
      <c r="AH28" s="23"/>
      <c r="AI28" s="23"/>
      <c r="AJ28" s="23"/>
      <c r="AK28" s="29" t="s">
        <v>37</v>
      </c>
      <c r="AL28" s="29"/>
      <c r="AM28" s="29"/>
      <c r="AN28" s="29"/>
      <c r="AO28" s="29"/>
      <c r="AP28" s="23"/>
      <c r="AQ28" s="23"/>
      <c r="AR28" s="24"/>
      <c r="BE28" s="13"/>
    </row>
    <row r="29" s="30" customFormat="true" ht="14.4" hidden="false" customHeight="true" outlineLevel="0" collapsed="false">
      <c r="B29" s="31"/>
      <c r="D29" s="16" t="s">
        <v>38</v>
      </c>
      <c r="F29" s="16" t="s">
        <v>39</v>
      </c>
      <c r="L29" s="32" t="n">
        <v>0.21</v>
      </c>
      <c r="M29" s="32"/>
      <c r="N29" s="32"/>
      <c r="O29" s="32"/>
      <c r="P29" s="32"/>
      <c r="W29" s="33" t="n">
        <f aca="false">ROUND(AZ94, 2)</f>
        <v>0</v>
      </c>
      <c r="X29" s="33"/>
      <c r="Y29" s="33"/>
      <c r="Z29" s="33"/>
      <c r="AA29" s="33"/>
      <c r="AB29" s="33"/>
      <c r="AC29" s="33"/>
      <c r="AD29" s="33"/>
      <c r="AE29" s="33"/>
      <c r="AK29" s="33" t="n">
        <f aca="false">ROUND(AV94, 2)</f>
        <v>0</v>
      </c>
      <c r="AL29" s="33"/>
      <c r="AM29" s="33"/>
      <c r="AN29" s="33"/>
      <c r="AO29" s="33"/>
      <c r="AR29" s="31"/>
      <c r="BE29" s="13"/>
    </row>
    <row r="30" s="30" customFormat="true" ht="14.4" hidden="false" customHeight="true" outlineLevel="0" collapsed="false">
      <c r="B30" s="31"/>
      <c r="F30" s="16" t="s">
        <v>40</v>
      </c>
      <c r="L30" s="32" t="n">
        <v>0.12</v>
      </c>
      <c r="M30" s="32"/>
      <c r="N30" s="32"/>
      <c r="O30" s="32"/>
      <c r="P30" s="32"/>
      <c r="W30" s="33" t="n">
        <f aca="false">ROUND(BA94, 2)</f>
        <v>0</v>
      </c>
      <c r="X30" s="33"/>
      <c r="Y30" s="33"/>
      <c r="Z30" s="33"/>
      <c r="AA30" s="33"/>
      <c r="AB30" s="33"/>
      <c r="AC30" s="33"/>
      <c r="AD30" s="33"/>
      <c r="AE30" s="33"/>
      <c r="AK30" s="33" t="n">
        <f aca="false">ROUND(AW94, 2)</f>
        <v>0</v>
      </c>
      <c r="AL30" s="33"/>
      <c r="AM30" s="33"/>
      <c r="AN30" s="33"/>
      <c r="AO30" s="33"/>
      <c r="AR30" s="31"/>
      <c r="BE30" s="13"/>
    </row>
    <row r="31" s="30" customFormat="true" ht="14.4" hidden="true" customHeight="true" outlineLevel="0" collapsed="false">
      <c r="B31" s="31"/>
      <c r="F31" s="16" t="s">
        <v>41</v>
      </c>
      <c r="L31" s="32" t="n">
        <v>0.21</v>
      </c>
      <c r="M31" s="32"/>
      <c r="N31" s="32"/>
      <c r="O31" s="32"/>
      <c r="P31" s="32"/>
      <c r="W31" s="33" t="n">
        <f aca="false">ROUND(BB94, 2)</f>
        <v>0</v>
      </c>
      <c r="X31" s="33"/>
      <c r="Y31" s="33"/>
      <c r="Z31" s="33"/>
      <c r="AA31" s="33"/>
      <c r="AB31" s="33"/>
      <c r="AC31" s="33"/>
      <c r="AD31" s="33"/>
      <c r="AE31" s="33"/>
      <c r="AK31" s="33" t="n">
        <v>0</v>
      </c>
      <c r="AL31" s="33"/>
      <c r="AM31" s="33"/>
      <c r="AN31" s="33"/>
      <c r="AO31" s="33"/>
      <c r="AR31" s="31"/>
      <c r="BE31" s="13"/>
    </row>
    <row r="32" s="30" customFormat="true" ht="14.4" hidden="true" customHeight="true" outlineLevel="0" collapsed="false">
      <c r="B32" s="31"/>
      <c r="F32" s="16" t="s">
        <v>42</v>
      </c>
      <c r="L32" s="32" t="n">
        <v>0.12</v>
      </c>
      <c r="M32" s="32"/>
      <c r="N32" s="32"/>
      <c r="O32" s="32"/>
      <c r="P32" s="32"/>
      <c r="W32" s="33" t="n">
        <f aca="false">ROUND(BC94, 2)</f>
        <v>0</v>
      </c>
      <c r="X32" s="33"/>
      <c r="Y32" s="33"/>
      <c r="Z32" s="33"/>
      <c r="AA32" s="33"/>
      <c r="AB32" s="33"/>
      <c r="AC32" s="33"/>
      <c r="AD32" s="33"/>
      <c r="AE32" s="33"/>
      <c r="AK32" s="33" t="n">
        <v>0</v>
      </c>
      <c r="AL32" s="33"/>
      <c r="AM32" s="33"/>
      <c r="AN32" s="33"/>
      <c r="AO32" s="33"/>
      <c r="AR32" s="31"/>
      <c r="BE32" s="13"/>
    </row>
    <row r="33" s="30" customFormat="true" ht="14.4" hidden="true" customHeight="true" outlineLevel="0" collapsed="false">
      <c r="B33" s="31"/>
      <c r="F33" s="16" t="s">
        <v>43</v>
      </c>
      <c r="L33" s="32" t="n">
        <v>0</v>
      </c>
      <c r="M33" s="32"/>
      <c r="N33" s="32"/>
      <c r="O33" s="32"/>
      <c r="P33" s="32"/>
      <c r="W33" s="33" t="n">
        <f aca="false">ROUND(BD94, 2)</f>
        <v>0</v>
      </c>
      <c r="X33" s="33"/>
      <c r="Y33" s="33"/>
      <c r="Z33" s="33"/>
      <c r="AA33" s="33"/>
      <c r="AB33" s="33"/>
      <c r="AC33" s="33"/>
      <c r="AD33" s="33"/>
      <c r="AE33" s="33"/>
      <c r="AK33" s="33" t="n">
        <v>0</v>
      </c>
      <c r="AL33" s="33"/>
      <c r="AM33" s="33"/>
      <c r="AN33" s="33"/>
      <c r="AO33" s="33"/>
      <c r="AR33" s="31"/>
      <c r="BE33" s="13"/>
    </row>
    <row r="34" s="28" customFormat="true" ht="6.95" hidden="false" customHeight="true" outlineLevel="0" collapsed="false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13"/>
    </row>
    <row r="35" s="28" customFormat="true" ht="25.9" hidden="false" customHeight="true" outlineLevel="0" collapsed="false">
      <c r="A35" s="23"/>
      <c r="B35" s="24"/>
      <c r="C35" s="34"/>
      <c r="D35" s="35" t="s">
        <v>44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45</v>
      </c>
      <c r="U35" s="36"/>
      <c r="V35" s="36"/>
      <c r="W35" s="36"/>
      <c r="X35" s="38" t="s">
        <v>46</v>
      </c>
      <c r="Y35" s="38"/>
      <c r="Z35" s="38"/>
      <c r="AA35" s="38"/>
      <c r="AB35" s="38"/>
      <c r="AC35" s="36"/>
      <c r="AD35" s="36"/>
      <c r="AE35" s="36"/>
      <c r="AF35" s="36"/>
      <c r="AG35" s="36"/>
      <c r="AH35" s="36"/>
      <c r="AI35" s="36"/>
      <c r="AJ35" s="36"/>
      <c r="AK35" s="39" t="n">
        <f aca="false">SUM(AK26:AK33)</f>
        <v>0</v>
      </c>
      <c r="AL35" s="39"/>
      <c r="AM35" s="39"/>
      <c r="AN35" s="39"/>
      <c r="AO35" s="39"/>
      <c r="AP35" s="34"/>
      <c r="AQ35" s="34"/>
      <c r="AR35" s="24"/>
      <c r="BE35" s="23"/>
    </row>
    <row r="36" s="28" customFormat="true" ht="6.95" hidden="false" customHeight="true" outlineLevel="0" collapsed="false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="28" customFormat="true" ht="14.4" hidden="false" customHeight="true" outlineLevel="0" collapsed="false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customFormat="false" ht="14.4" hidden="false" customHeight="true" outlineLevel="0" collapsed="false">
      <c r="B38" s="7"/>
      <c r="AR38" s="7"/>
    </row>
    <row r="39" customFormat="false" ht="14.4" hidden="false" customHeight="true" outlineLevel="0" collapsed="false">
      <c r="B39" s="7"/>
      <c r="AR39" s="7"/>
    </row>
    <row r="40" customFormat="false" ht="14.4" hidden="false" customHeight="true" outlineLevel="0" collapsed="false">
      <c r="B40" s="7"/>
      <c r="AR40" s="7"/>
    </row>
    <row r="41" customFormat="false" ht="14.4" hidden="false" customHeight="true" outlineLevel="0" collapsed="false">
      <c r="B41" s="7"/>
      <c r="AR41" s="7"/>
    </row>
    <row r="42" customFormat="false" ht="14.4" hidden="false" customHeight="true" outlineLevel="0" collapsed="false">
      <c r="B42" s="7"/>
      <c r="AR42" s="7"/>
    </row>
    <row r="43" customFormat="false" ht="14.4" hidden="false" customHeight="true" outlineLevel="0" collapsed="false">
      <c r="B43" s="7"/>
      <c r="AR43" s="7"/>
    </row>
    <row r="44" customFormat="false" ht="14.4" hidden="false" customHeight="true" outlineLevel="0" collapsed="false">
      <c r="B44" s="7"/>
      <c r="AR44" s="7"/>
    </row>
    <row r="45" customFormat="false" ht="14.4" hidden="false" customHeight="true" outlineLevel="0" collapsed="false">
      <c r="B45" s="7"/>
      <c r="AR45" s="7"/>
    </row>
    <row r="46" customFormat="false" ht="14.4" hidden="false" customHeight="true" outlineLevel="0" collapsed="false">
      <c r="B46" s="7"/>
      <c r="AR46" s="7"/>
    </row>
    <row r="47" customFormat="false" ht="14.4" hidden="false" customHeight="true" outlineLevel="0" collapsed="false">
      <c r="B47" s="7"/>
      <c r="AR47" s="7"/>
    </row>
    <row r="48" customFormat="false" ht="14.4" hidden="false" customHeight="true" outlineLevel="0" collapsed="false">
      <c r="B48" s="7"/>
      <c r="AR48" s="7"/>
    </row>
    <row r="49" s="28" customFormat="true" ht="14.4" hidden="false" customHeight="true" outlineLevel="0" collapsed="false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customFormat="false" ht="12.8" hidden="false" customHeight="false" outlineLevel="0" collapsed="false">
      <c r="B50" s="7"/>
      <c r="AR50" s="7"/>
    </row>
    <row r="51" customFormat="false" ht="12.8" hidden="false" customHeight="false" outlineLevel="0" collapsed="false">
      <c r="B51" s="7"/>
      <c r="AR51" s="7"/>
    </row>
    <row r="52" customFormat="false" ht="12.8" hidden="false" customHeight="false" outlineLevel="0" collapsed="false">
      <c r="B52" s="7"/>
      <c r="AR52" s="7"/>
    </row>
    <row r="53" customFormat="false" ht="12.8" hidden="false" customHeight="false" outlineLevel="0" collapsed="false">
      <c r="B53" s="7"/>
      <c r="AR53" s="7"/>
    </row>
    <row r="54" customFormat="false" ht="12.8" hidden="false" customHeight="false" outlineLevel="0" collapsed="false">
      <c r="B54" s="7"/>
      <c r="AR54" s="7"/>
    </row>
    <row r="55" customFormat="false" ht="12.8" hidden="false" customHeight="false" outlineLevel="0" collapsed="false">
      <c r="B55" s="7"/>
      <c r="AR55" s="7"/>
    </row>
    <row r="56" customFormat="false" ht="12.8" hidden="false" customHeight="false" outlineLevel="0" collapsed="false">
      <c r="B56" s="7"/>
      <c r="AR56" s="7"/>
    </row>
    <row r="57" customFormat="false" ht="12.8" hidden="false" customHeight="false" outlineLevel="0" collapsed="false">
      <c r="B57" s="7"/>
      <c r="AR57" s="7"/>
    </row>
    <row r="58" customFormat="false" ht="12.8" hidden="false" customHeight="false" outlineLevel="0" collapsed="false">
      <c r="B58" s="7"/>
      <c r="AR58" s="7"/>
    </row>
    <row r="59" customFormat="false" ht="12.8" hidden="false" customHeight="false" outlineLevel="0" collapsed="false">
      <c r="B59" s="7"/>
      <c r="AR59" s="7"/>
    </row>
    <row r="60" s="28" customFormat="true" ht="12.8" hidden="false" customHeight="false" outlineLevel="0" collapsed="false">
      <c r="A60" s="23"/>
      <c r="B60" s="24"/>
      <c r="C60" s="23"/>
      <c r="D60" s="43" t="s">
        <v>49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3" t="s">
        <v>50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43" t="s">
        <v>49</v>
      </c>
      <c r="AI60" s="26"/>
      <c r="AJ60" s="26"/>
      <c r="AK60" s="26"/>
      <c r="AL60" s="26"/>
      <c r="AM60" s="43" t="s">
        <v>50</v>
      </c>
      <c r="AN60" s="26"/>
      <c r="AO60" s="26"/>
      <c r="AP60" s="23"/>
      <c r="AQ60" s="23"/>
      <c r="AR60" s="24"/>
      <c r="BE60" s="23"/>
    </row>
    <row r="61" customFormat="false" ht="12.8" hidden="false" customHeight="false" outlineLevel="0" collapsed="false">
      <c r="B61" s="7"/>
      <c r="AR61" s="7"/>
    </row>
    <row r="62" customFormat="false" ht="12.8" hidden="false" customHeight="false" outlineLevel="0" collapsed="false">
      <c r="B62" s="7"/>
      <c r="AR62" s="7"/>
    </row>
    <row r="63" customFormat="false" ht="12.8" hidden="false" customHeight="false" outlineLevel="0" collapsed="false">
      <c r="B63" s="7"/>
      <c r="AR63" s="7"/>
    </row>
    <row r="64" s="28" customFormat="true" ht="12.8" hidden="false" customHeight="false" outlineLevel="0" collapsed="false">
      <c r="A64" s="23"/>
      <c r="B64" s="24"/>
      <c r="C64" s="23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23"/>
      <c r="AQ64" s="23"/>
      <c r="AR64" s="24"/>
      <c r="BE64" s="23"/>
    </row>
    <row r="65" customFormat="false" ht="12.8" hidden="false" customHeight="false" outlineLevel="0" collapsed="false">
      <c r="B65" s="7"/>
      <c r="AR65" s="7"/>
    </row>
    <row r="66" customFormat="false" ht="12.8" hidden="false" customHeight="false" outlineLevel="0" collapsed="false">
      <c r="B66" s="7"/>
      <c r="AR66" s="7"/>
    </row>
    <row r="67" customFormat="false" ht="12.8" hidden="false" customHeight="false" outlineLevel="0" collapsed="false">
      <c r="B67" s="7"/>
      <c r="AR67" s="7"/>
    </row>
    <row r="68" customFormat="false" ht="12.8" hidden="false" customHeight="false" outlineLevel="0" collapsed="false">
      <c r="B68" s="7"/>
      <c r="AR68" s="7"/>
    </row>
    <row r="69" customFormat="false" ht="12.8" hidden="false" customHeight="false" outlineLevel="0" collapsed="false">
      <c r="B69" s="7"/>
      <c r="AR69" s="7"/>
    </row>
    <row r="70" customFormat="false" ht="12.8" hidden="false" customHeight="false" outlineLevel="0" collapsed="false">
      <c r="B70" s="7"/>
      <c r="AR70" s="7"/>
    </row>
    <row r="71" customFormat="false" ht="12.8" hidden="false" customHeight="false" outlineLevel="0" collapsed="false">
      <c r="B71" s="7"/>
      <c r="AR71" s="7"/>
    </row>
    <row r="72" customFormat="false" ht="12.8" hidden="false" customHeight="false" outlineLevel="0" collapsed="false">
      <c r="B72" s="7"/>
      <c r="AR72" s="7"/>
    </row>
    <row r="73" customFormat="false" ht="12.8" hidden="false" customHeight="false" outlineLevel="0" collapsed="false">
      <c r="B73" s="7"/>
      <c r="AR73" s="7"/>
    </row>
    <row r="74" customFormat="false" ht="12.8" hidden="false" customHeight="false" outlineLevel="0" collapsed="false">
      <c r="B74" s="7"/>
      <c r="AR74" s="7"/>
    </row>
    <row r="75" s="28" customFormat="true" ht="12.8" hidden="false" customHeight="false" outlineLevel="0" collapsed="false">
      <c r="A75" s="23"/>
      <c r="B75" s="24"/>
      <c r="C75" s="23"/>
      <c r="D75" s="43" t="s">
        <v>49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43" t="s">
        <v>50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43" t="s">
        <v>49</v>
      </c>
      <c r="AI75" s="26"/>
      <c r="AJ75" s="26"/>
      <c r="AK75" s="26"/>
      <c r="AL75" s="26"/>
      <c r="AM75" s="43" t="s">
        <v>50</v>
      </c>
      <c r="AN75" s="26"/>
      <c r="AO75" s="26"/>
      <c r="AP75" s="23"/>
      <c r="AQ75" s="23"/>
      <c r="AR75" s="24"/>
      <c r="BE75" s="23"/>
    </row>
    <row r="76" s="28" customFormat="true" ht="12.8" hidden="false" customHeight="false" outlineLevel="0" collapsed="false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="28" customFormat="true" ht="6.95" hidden="false" customHeight="true" outlineLevel="0" collapsed="false">
      <c r="A77" s="23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24"/>
      <c r="BE77" s="23"/>
    </row>
    <row r="81" s="28" customFormat="true" ht="6.95" hidden="false" customHeight="true" outlineLevel="0" collapsed="false">
      <c r="A81" s="23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24"/>
      <c r="BE81" s="23"/>
    </row>
    <row r="82" s="28" customFormat="true" ht="24.95" hidden="false" customHeight="true" outlineLevel="0" collapsed="false">
      <c r="A82" s="23"/>
      <c r="B82" s="24"/>
      <c r="C82" s="8" t="s">
        <v>53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="28" customFormat="true" ht="6.95" hidden="false" customHeight="true" outlineLevel="0" collapsed="false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="49" customFormat="true" ht="12" hidden="false" customHeight="true" outlineLevel="0" collapsed="false">
      <c r="B84" s="50"/>
      <c r="C84" s="16" t="s">
        <v>12</v>
      </c>
      <c r="L84" s="49" t="str">
        <f aca="false">K5</f>
        <v>Josefsk21,13</v>
      </c>
      <c r="AR84" s="50"/>
    </row>
    <row r="85" s="51" customFormat="true" ht="36.95" hidden="false" customHeight="true" outlineLevel="0" collapsed="false">
      <c r="B85" s="52"/>
      <c r="C85" s="53" t="s">
        <v>15</v>
      </c>
      <c r="L85" s="54" t="str">
        <f aca="false">K6</f>
        <v>Oprava bytu č.13</v>
      </c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R85" s="52"/>
    </row>
    <row r="86" s="28" customFormat="true" ht="6.95" hidden="false" customHeight="true" outlineLevel="0" collapsed="false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="28" customFormat="true" ht="12" hidden="false" customHeight="true" outlineLevel="0" collapsed="false">
      <c r="A87" s="23"/>
      <c r="B87" s="24"/>
      <c r="C87" s="16" t="s">
        <v>19</v>
      </c>
      <c r="D87" s="23"/>
      <c r="E87" s="23"/>
      <c r="F87" s="23"/>
      <c r="G87" s="23"/>
      <c r="H87" s="23"/>
      <c r="I87" s="23"/>
      <c r="J87" s="23"/>
      <c r="K87" s="23"/>
      <c r="L87" s="55" t="str">
        <f aca="false">IF(K8="","",K8)</f>
        <v>Josefská 21, Brno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16" t="s">
        <v>21</v>
      </c>
      <c r="AJ87" s="23"/>
      <c r="AK87" s="23"/>
      <c r="AL87" s="23"/>
      <c r="AM87" s="56" t="str">
        <f aca="false">IF(AN8= "","",AN8)</f>
        <v>8. 3. 2025</v>
      </c>
      <c r="AN87" s="56"/>
      <c r="AO87" s="23"/>
      <c r="AP87" s="23"/>
      <c r="AQ87" s="23"/>
      <c r="AR87" s="24"/>
      <c r="BE87" s="23"/>
    </row>
    <row r="88" s="28" customFormat="true" ht="6.95" hidden="false" customHeight="true" outlineLevel="0" collapsed="false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="28" customFormat="true" ht="15.15" hidden="false" customHeight="true" outlineLevel="0" collapsed="false">
      <c r="A89" s="23"/>
      <c r="B89" s="24"/>
      <c r="C89" s="16" t="s">
        <v>23</v>
      </c>
      <c r="D89" s="23"/>
      <c r="E89" s="23"/>
      <c r="F89" s="23"/>
      <c r="G89" s="23"/>
      <c r="H89" s="23"/>
      <c r="I89" s="23"/>
      <c r="J89" s="23"/>
      <c r="K89" s="23"/>
      <c r="L89" s="49" t="str">
        <f aca="false">IF(E11= "","",E11)</f>
        <v>MmBrna, OSM, Husova 3, Brno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16" t="s">
        <v>29</v>
      </c>
      <c r="AJ89" s="23"/>
      <c r="AK89" s="23"/>
      <c r="AL89" s="23"/>
      <c r="AM89" s="57" t="str">
        <f aca="false">IF(E17="","",E17)</f>
        <v>Radka Volková</v>
      </c>
      <c r="AN89" s="57"/>
      <c r="AO89" s="57"/>
      <c r="AP89" s="57"/>
      <c r="AQ89" s="23"/>
      <c r="AR89" s="24"/>
      <c r="AS89" s="58" t="s">
        <v>54</v>
      </c>
      <c r="AT89" s="58"/>
      <c r="AU89" s="59"/>
      <c r="AV89" s="59"/>
      <c r="AW89" s="59"/>
      <c r="AX89" s="59"/>
      <c r="AY89" s="59"/>
      <c r="AZ89" s="59"/>
      <c r="BA89" s="59"/>
      <c r="BB89" s="59"/>
      <c r="BC89" s="59"/>
      <c r="BD89" s="60"/>
      <c r="BE89" s="23"/>
    </row>
    <row r="90" s="28" customFormat="true" ht="15.15" hidden="false" customHeight="true" outlineLevel="0" collapsed="false">
      <c r="A90" s="23"/>
      <c r="B90" s="24"/>
      <c r="C90" s="16" t="s">
        <v>27</v>
      </c>
      <c r="D90" s="23"/>
      <c r="E90" s="23"/>
      <c r="F90" s="23"/>
      <c r="G90" s="23"/>
      <c r="H90" s="23"/>
      <c r="I90" s="23"/>
      <c r="J90" s="23"/>
      <c r="K90" s="23"/>
      <c r="L90" s="49" t="str">
        <f aca="false">IF(E14= "Vyplň údaj","",E14)</f>
        <v/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16" t="s">
        <v>32</v>
      </c>
      <c r="AJ90" s="23"/>
      <c r="AK90" s="23"/>
      <c r="AL90" s="23"/>
      <c r="AM90" s="57" t="str">
        <f aca="false">IF(E20="","",E20)</f>
        <v>Radka Volková</v>
      </c>
      <c r="AN90" s="57"/>
      <c r="AO90" s="57"/>
      <c r="AP90" s="57"/>
      <c r="AQ90" s="23"/>
      <c r="AR90" s="24"/>
      <c r="AS90" s="58"/>
      <c r="AT90" s="58"/>
      <c r="AU90" s="61"/>
      <c r="AV90" s="61"/>
      <c r="AW90" s="61"/>
      <c r="AX90" s="61"/>
      <c r="AY90" s="61"/>
      <c r="AZ90" s="61"/>
      <c r="BA90" s="61"/>
      <c r="BB90" s="61"/>
      <c r="BC90" s="61"/>
      <c r="BD90" s="62"/>
      <c r="BE90" s="23"/>
    </row>
    <row r="91" s="28" customFormat="true" ht="10.8" hidden="false" customHeight="true" outlineLevel="0" collapsed="false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58"/>
      <c r="AT91" s="58"/>
      <c r="AU91" s="61"/>
      <c r="AV91" s="61"/>
      <c r="AW91" s="61"/>
      <c r="AX91" s="61"/>
      <c r="AY91" s="61"/>
      <c r="AZ91" s="61"/>
      <c r="BA91" s="61"/>
      <c r="BB91" s="61"/>
      <c r="BC91" s="61"/>
      <c r="BD91" s="62"/>
      <c r="BE91" s="23"/>
    </row>
    <row r="92" s="28" customFormat="true" ht="29.3" hidden="false" customHeight="true" outlineLevel="0" collapsed="false">
      <c r="A92" s="23"/>
      <c r="B92" s="24"/>
      <c r="C92" s="63" t="s">
        <v>55</v>
      </c>
      <c r="D92" s="63"/>
      <c r="E92" s="63"/>
      <c r="F92" s="63"/>
      <c r="G92" s="63"/>
      <c r="H92" s="64"/>
      <c r="I92" s="65" t="s">
        <v>56</v>
      </c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6" t="s">
        <v>57</v>
      </c>
      <c r="AH92" s="66"/>
      <c r="AI92" s="66"/>
      <c r="AJ92" s="66"/>
      <c r="AK92" s="66"/>
      <c r="AL92" s="66"/>
      <c r="AM92" s="66"/>
      <c r="AN92" s="67" t="s">
        <v>58</v>
      </c>
      <c r="AO92" s="67"/>
      <c r="AP92" s="67"/>
      <c r="AQ92" s="68" t="s">
        <v>59</v>
      </c>
      <c r="AR92" s="24"/>
      <c r="AS92" s="69" t="s">
        <v>60</v>
      </c>
      <c r="AT92" s="70" t="s">
        <v>61</v>
      </c>
      <c r="AU92" s="70" t="s">
        <v>62</v>
      </c>
      <c r="AV92" s="70" t="s">
        <v>63</v>
      </c>
      <c r="AW92" s="70" t="s">
        <v>64</v>
      </c>
      <c r="AX92" s="70" t="s">
        <v>65</v>
      </c>
      <c r="AY92" s="70" t="s">
        <v>66</v>
      </c>
      <c r="AZ92" s="70" t="s">
        <v>67</v>
      </c>
      <c r="BA92" s="70" t="s">
        <v>68</v>
      </c>
      <c r="BB92" s="70" t="s">
        <v>69</v>
      </c>
      <c r="BC92" s="70" t="s">
        <v>70</v>
      </c>
      <c r="BD92" s="71" t="s">
        <v>71</v>
      </c>
      <c r="BE92" s="23"/>
    </row>
    <row r="93" s="28" customFormat="true" ht="10.8" hidden="false" customHeight="true" outlineLevel="0" collapsed="false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3"/>
    </row>
    <row r="94" s="75" customFormat="true" ht="32.4" hidden="false" customHeight="true" outlineLevel="0" collapsed="false">
      <c r="B94" s="76"/>
      <c r="C94" s="77" t="s">
        <v>72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9" t="n">
        <f aca="false">ROUND(AG95,2)</f>
        <v>0</v>
      </c>
      <c r="AH94" s="79"/>
      <c r="AI94" s="79"/>
      <c r="AJ94" s="79"/>
      <c r="AK94" s="79"/>
      <c r="AL94" s="79"/>
      <c r="AM94" s="79"/>
      <c r="AN94" s="80" t="n">
        <f aca="false">SUM(AG94,AT94)</f>
        <v>0</v>
      </c>
      <c r="AO94" s="80"/>
      <c r="AP94" s="80"/>
      <c r="AQ94" s="81"/>
      <c r="AR94" s="76"/>
      <c r="AS94" s="82" t="n">
        <f aca="false">ROUND(AS95,2)</f>
        <v>0</v>
      </c>
      <c r="AT94" s="83" t="n">
        <f aca="false">ROUND(SUM(AV94:AW94),2)</f>
        <v>0</v>
      </c>
      <c r="AU94" s="84" t="n">
        <f aca="false">ROUND(AU95,5)</f>
        <v>0</v>
      </c>
      <c r="AV94" s="83" t="n">
        <f aca="false">ROUND(AZ94*L29,2)</f>
        <v>0</v>
      </c>
      <c r="AW94" s="83" t="n">
        <f aca="false">ROUND(BA94*L30,2)</f>
        <v>0</v>
      </c>
      <c r="AX94" s="83" t="n">
        <f aca="false">ROUND(BB94*L29,2)</f>
        <v>0</v>
      </c>
      <c r="AY94" s="83" t="n">
        <f aca="false">ROUND(BC94*L30,2)</f>
        <v>0</v>
      </c>
      <c r="AZ94" s="83" t="n">
        <f aca="false">ROUND(AZ95,2)</f>
        <v>0</v>
      </c>
      <c r="BA94" s="83" t="n">
        <f aca="false">ROUND(BA95,2)</f>
        <v>0</v>
      </c>
      <c r="BB94" s="83" t="n">
        <f aca="false">ROUND(BB95,2)</f>
        <v>0</v>
      </c>
      <c r="BC94" s="83" t="n">
        <f aca="false">ROUND(BC95,2)</f>
        <v>0</v>
      </c>
      <c r="BD94" s="85" t="n">
        <f aca="false">ROUND(BD95,2)</f>
        <v>0</v>
      </c>
      <c r="BS94" s="86" t="s">
        <v>73</v>
      </c>
      <c r="BT94" s="86" t="s">
        <v>74</v>
      </c>
      <c r="BV94" s="86" t="s">
        <v>75</v>
      </c>
      <c r="BW94" s="86" t="s">
        <v>3</v>
      </c>
      <c r="BX94" s="86" t="s">
        <v>76</v>
      </c>
      <c r="CL94" s="86"/>
    </row>
    <row r="95" s="98" customFormat="true" ht="24.75" hidden="false" customHeight="true" outlineLevel="0" collapsed="false">
      <c r="A95" s="87" t="s">
        <v>77</v>
      </c>
      <c r="B95" s="88"/>
      <c r="C95" s="89"/>
      <c r="D95" s="90" t="s">
        <v>13</v>
      </c>
      <c r="E95" s="90"/>
      <c r="F95" s="90"/>
      <c r="G95" s="90"/>
      <c r="H95" s="90"/>
      <c r="I95" s="91"/>
      <c r="J95" s="90" t="s">
        <v>16</v>
      </c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2" t="n">
        <f aca="false">'Josefsk21,13 - Oprava byt...'!J28</f>
        <v>0</v>
      </c>
      <c r="AH95" s="92"/>
      <c r="AI95" s="92"/>
      <c r="AJ95" s="92"/>
      <c r="AK95" s="92"/>
      <c r="AL95" s="92"/>
      <c r="AM95" s="92"/>
      <c r="AN95" s="92" t="n">
        <f aca="false">SUM(AG95,AT95)</f>
        <v>0</v>
      </c>
      <c r="AO95" s="92"/>
      <c r="AP95" s="92"/>
      <c r="AQ95" s="93" t="s">
        <v>78</v>
      </c>
      <c r="AR95" s="88"/>
      <c r="AS95" s="94" t="n">
        <v>0</v>
      </c>
      <c r="AT95" s="95" t="n">
        <f aca="false">ROUND(SUM(AV95:AW95),2)</f>
        <v>0</v>
      </c>
      <c r="AU95" s="96" t="n">
        <f aca="false">'Josefsk21,13 - Oprava byt...'!P139</f>
        <v>0</v>
      </c>
      <c r="AV95" s="95" t="n">
        <f aca="false">'Josefsk21,13 - Oprava byt...'!J31</f>
        <v>0</v>
      </c>
      <c r="AW95" s="95" t="n">
        <f aca="false">'Josefsk21,13 - Oprava byt...'!J32</f>
        <v>0</v>
      </c>
      <c r="AX95" s="95" t="n">
        <f aca="false">'Josefsk21,13 - Oprava byt...'!J33</f>
        <v>0</v>
      </c>
      <c r="AY95" s="95" t="n">
        <f aca="false">'Josefsk21,13 - Oprava byt...'!J34</f>
        <v>0</v>
      </c>
      <c r="AZ95" s="95" t="n">
        <f aca="false">'Josefsk21,13 - Oprava byt...'!F31</f>
        <v>0</v>
      </c>
      <c r="BA95" s="95" t="n">
        <f aca="false">'Josefsk21,13 - Oprava byt...'!F32</f>
        <v>0</v>
      </c>
      <c r="BB95" s="95" t="n">
        <f aca="false">'Josefsk21,13 - Oprava byt...'!F33</f>
        <v>0</v>
      </c>
      <c r="BC95" s="95" t="n">
        <f aca="false">'Josefsk21,13 - Oprava byt...'!F34</f>
        <v>0</v>
      </c>
      <c r="BD95" s="97" t="n">
        <f aca="false">'Josefsk21,13 - Oprava byt...'!F35</f>
        <v>0</v>
      </c>
      <c r="BT95" s="99" t="s">
        <v>79</v>
      </c>
      <c r="BU95" s="99" t="s">
        <v>80</v>
      </c>
      <c r="BV95" s="99" t="s">
        <v>75</v>
      </c>
      <c r="BW95" s="99" t="s">
        <v>3</v>
      </c>
      <c r="BX95" s="99" t="s">
        <v>76</v>
      </c>
      <c r="CL95" s="99"/>
    </row>
    <row r="96" s="28" customFormat="true" ht="30" hidden="false" customHeight="true" outlineLevel="0" collapsed="false">
      <c r="A96" s="23"/>
      <c r="B96" s="24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4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="28" customFormat="true" ht="6.95" hidden="false" customHeight="true" outlineLevel="0" collapsed="false">
      <c r="A97" s="23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24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osefsk21,13 - Oprava byt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482"/>
  <sheetViews>
    <sheetView showFormulas="false" showGridLines="false" showRowColHeaders="true" showZeros="true" rightToLeft="false" tabSelected="true" showOutlineSymbols="true" defaultGridColor="true" view="normal" topLeftCell="A320" colorId="64" zoomScale="100" zoomScaleNormal="100" zoomScalePageLayoutView="100" workbookViewId="0">
      <selection pane="topLeft" activeCell="F336" activeCellId="0" sqref="F336"/>
    </sheetView>
  </sheetViews>
  <sheetFormatPr defaultColWidth="8.5078125" defaultRowHeight="12.8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17"/>
    <col collapsed="false" customWidth="true" hidden="false" outlineLevel="0" max="3" min="3" style="1" width="4.16"/>
    <col collapsed="false" customWidth="true" hidden="false" outlineLevel="0" max="4" min="4" style="1" width="4.34"/>
    <col collapsed="false" customWidth="true" hidden="false" outlineLevel="0" max="5" min="5" style="1" width="17.15"/>
    <col collapsed="false" customWidth="true" hidden="false" outlineLevel="0" max="6" min="6" style="1" width="50.83"/>
    <col collapsed="false" customWidth="true" hidden="false" outlineLevel="0" max="7" min="7" style="1" width="7.5"/>
    <col collapsed="false" customWidth="true" hidden="false" outlineLevel="0" max="8" min="8" style="1" width="14"/>
    <col collapsed="false" customWidth="true" hidden="false" outlineLevel="0" max="9" min="9" style="1" width="15.83"/>
    <col collapsed="false" customWidth="true" hidden="false" outlineLevel="0" max="11" min="10" style="1" width="22.34"/>
    <col collapsed="false" customWidth="true" hidden="false" outlineLevel="0" max="12" min="12" style="1" width="9.34"/>
    <col collapsed="false" customWidth="true" hidden="true" outlineLevel="0" max="13" min="13" style="1" width="10.83"/>
    <col collapsed="false" customWidth="true" hidden="true" outlineLevel="0" max="14" min="14" style="1" width="9.34"/>
    <col collapsed="false" customWidth="true" hidden="true" outlineLevel="0" max="20" min="15" style="1" width="14.16"/>
    <col collapsed="false" customWidth="true" hidden="true" outlineLevel="0" max="21" min="21" style="1" width="16.34"/>
    <col collapsed="false" customWidth="true" hidden="false" outlineLevel="0" max="22" min="22" style="1" width="12.34"/>
    <col collapsed="false" customWidth="true" hidden="false" outlineLevel="0" max="23" min="23" style="1" width="16.34"/>
    <col collapsed="false" customWidth="true" hidden="false" outlineLevel="0" max="24" min="24" style="1" width="12.34"/>
    <col collapsed="false" customWidth="true" hidden="false" outlineLevel="0" max="25" min="25" style="1" width="15"/>
    <col collapsed="false" customWidth="true" hidden="false" outlineLevel="0" max="26" min="26" style="1" width="11"/>
    <col collapsed="false" customWidth="true" hidden="false" outlineLevel="0" max="27" min="27" style="1" width="15"/>
    <col collapsed="false" customWidth="true" hidden="false" outlineLevel="0" max="28" min="28" style="1" width="16.34"/>
    <col collapsed="false" customWidth="true" hidden="false" outlineLevel="0" max="29" min="29" style="1" width="11"/>
    <col collapsed="false" customWidth="true" hidden="false" outlineLevel="0" max="30" min="30" style="1" width="15"/>
    <col collapsed="false" customWidth="true" hidden="false" outlineLevel="0" max="31" min="31" style="1" width="16.34"/>
    <col collapsed="false" customWidth="true" hidden="true" outlineLevel="0" max="65" min="44" style="1" width="9.34"/>
  </cols>
  <sheetData>
    <row r="2" customFormat="false" ht="36.95" hidden="false" customHeight="true" outlineLevel="0" collapsed="false">
      <c r="L2" s="3" t="s">
        <v>4</v>
      </c>
      <c r="M2" s="3"/>
      <c r="N2" s="3"/>
      <c r="O2" s="3"/>
      <c r="P2" s="3"/>
      <c r="Q2" s="3"/>
      <c r="R2" s="3"/>
      <c r="S2" s="3"/>
      <c r="T2" s="3"/>
      <c r="U2" s="3"/>
      <c r="V2" s="3"/>
      <c r="AT2" s="4" t="s">
        <v>3</v>
      </c>
    </row>
    <row r="3" customFormat="fals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4" t="s">
        <v>79</v>
      </c>
    </row>
    <row r="4" customFormat="false" ht="24.95" hidden="false" customHeight="true" outlineLevel="0" collapsed="false">
      <c r="B4" s="7"/>
      <c r="D4" s="8" t="s">
        <v>81</v>
      </c>
      <c r="L4" s="7"/>
      <c r="M4" s="100" t="s">
        <v>9</v>
      </c>
      <c r="AT4" s="4" t="s">
        <v>2</v>
      </c>
    </row>
    <row r="5" customFormat="false" ht="6.95" hidden="false" customHeight="true" outlineLevel="0" collapsed="false">
      <c r="B5" s="7"/>
      <c r="L5" s="7"/>
    </row>
    <row r="6" s="28" customFormat="true" ht="12" hidden="false" customHeight="true" outlineLevel="0" collapsed="false">
      <c r="A6" s="23"/>
      <c r="B6" s="24"/>
      <c r="C6" s="23"/>
      <c r="D6" s="16" t="s">
        <v>15</v>
      </c>
      <c r="E6" s="23"/>
      <c r="F6" s="23"/>
      <c r="G6" s="23"/>
      <c r="H6" s="23"/>
      <c r="I6" s="23"/>
      <c r="J6" s="23"/>
      <c r="K6" s="23"/>
      <c r="L6" s="40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</row>
    <row r="7" s="28" customFormat="true" ht="16.5" hidden="false" customHeight="true" outlineLevel="0" collapsed="false">
      <c r="A7" s="23"/>
      <c r="B7" s="24"/>
      <c r="C7" s="23"/>
      <c r="D7" s="23"/>
      <c r="E7" s="54" t="s">
        <v>16</v>
      </c>
      <c r="F7" s="54"/>
      <c r="G7" s="54"/>
      <c r="H7" s="54"/>
      <c r="I7" s="23"/>
      <c r="J7" s="23"/>
      <c r="K7" s="23"/>
      <c r="L7" s="40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</row>
    <row r="8" s="28" customFormat="true" ht="12.8" hidden="false" customHeight="false" outlineLevel="0" collapsed="false">
      <c r="A8" s="23"/>
      <c r="B8" s="24"/>
      <c r="C8" s="23"/>
      <c r="D8" s="23"/>
      <c r="E8" s="23"/>
      <c r="F8" s="23"/>
      <c r="G8" s="23"/>
      <c r="H8" s="23"/>
      <c r="I8" s="23"/>
      <c r="J8" s="23"/>
      <c r="K8" s="23"/>
      <c r="L8" s="40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="28" customFormat="true" ht="12" hidden="false" customHeight="true" outlineLevel="0" collapsed="false">
      <c r="A9" s="23"/>
      <c r="B9" s="24"/>
      <c r="C9" s="23"/>
      <c r="D9" s="16" t="s">
        <v>17</v>
      </c>
      <c r="E9" s="23"/>
      <c r="F9" s="17"/>
      <c r="G9" s="23"/>
      <c r="H9" s="23"/>
      <c r="I9" s="16" t="s">
        <v>18</v>
      </c>
      <c r="J9" s="17"/>
      <c r="K9" s="23"/>
      <c r="L9" s="40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="28" customFormat="true" ht="12" hidden="false" customHeight="true" outlineLevel="0" collapsed="false">
      <c r="A10" s="23"/>
      <c r="B10" s="24"/>
      <c r="C10" s="23"/>
      <c r="D10" s="16" t="s">
        <v>19</v>
      </c>
      <c r="E10" s="23"/>
      <c r="F10" s="17" t="s">
        <v>20</v>
      </c>
      <c r="G10" s="23"/>
      <c r="H10" s="23"/>
      <c r="I10" s="16" t="s">
        <v>21</v>
      </c>
      <c r="J10" s="101" t="str">
        <f aca="false">'Rekapitulace stavby'!AN8</f>
        <v>8. 3. 2025</v>
      </c>
      <c r="K10" s="23"/>
      <c r="L10" s="40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="28" customFormat="true" ht="10.8" hidden="false" customHeight="true" outlineLevel="0" collapsed="false">
      <c r="A11" s="23"/>
      <c r="B11" s="24"/>
      <c r="C11" s="23"/>
      <c r="D11" s="23"/>
      <c r="E11" s="23"/>
      <c r="F11" s="23"/>
      <c r="G11" s="23"/>
      <c r="H11" s="23"/>
      <c r="I11" s="23"/>
      <c r="J11" s="23"/>
      <c r="K11" s="23"/>
      <c r="L11" s="40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="28" customFormat="true" ht="12" hidden="false" customHeight="true" outlineLevel="0" collapsed="false">
      <c r="A12" s="23"/>
      <c r="B12" s="24"/>
      <c r="C12" s="23"/>
      <c r="D12" s="16" t="s">
        <v>23</v>
      </c>
      <c r="E12" s="23"/>
      <c r="F12" s="23"/>
      <c r="G12" s="23"/>
      <c r="H12" s="23"/>
      <c r="I12" s="16" t="s">
        <v>24</v>
      </c>
      <c r="J12" s="17"/>
      <c r="K12" s="23"/>
      <c r="L12" s="40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="28" customFormat="true" ht="18" hidden="false" customHeight="true" outlineLevel="0" collapsed="false">
      <c r="A13" s="23"/>
      <c r="B13" s="24"/>
      <c r="C13" s="23"/>
      <c r="D13" s="23"/>
      <c r="E13" s="17" t="s">
        <v>25</v>
      </c>
      <c r="F13" s="23"/>
      <c r="G13" s="23"/>
      <c r="H13" s="23"/>
      <c r="I13" s="16" t="s">
        <v>26</v>
      </c>
      <c r="J13" s="17"/>
      <c r="K13" s="23"/>
      <c r="L13" s="40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="28" customFormat="true" ht="6.95" hidden="false" customHeight="true" outlineLevel="0" collapsed="false">
      <c r="A14" s="23"/>
      <c r="B14" s="24"/>
      <c r="C14" s="23"/>
      <c r="D14" s="23"/>
      <c r="E14" s="23"/>
      <c r="F14" s="23"/>
      <c r="G14" s="23"/>
      <c r="H14" s="23"/>
      <c r="I14" s="23"/>
      <c r="J14" s="23"/>
      <c r="K14" s="23"/>
      <c r="L14" s="40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="28" customFormat="true" ht="12" hidden="false" customHeight="true" outlineLevel="0" collapsed="false">
      <c r="A15" s="23"/>
      <c r="B15" s="24"/>
      <c r="C15" s="23"/>
      <c r="D15" s="16" t="s">
        <v>27</v>
      </c>
      <c r="E15" s="23"/>
      <c r="F15" s="23"/>
      <c r="G15" s="23"/>
      <c r="H15" s="23"/>
      <c r="I15" s="16" t="s">
        <v>24</v>
      </c>
      <c r="J15" s="18" t="str">
        <f aca="false">'Rekapitulace stavby'!AN13</f>
        <v>Vyplň údaj</v>
      </c>
      <c r="K15" s="23"/>
      <c r="L15" s="40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="28" customFormat="true" ht="18" hidden="false" customHeight="true" outlineLevel="0" collapsed="false">
      <c r="A16" s="23"/>
      <c r="B16" s="24"/>
      <c r="C16" s="23"/>
      <c r="D16" s="23"/>
      <c r="E16" s="102" t="str">
        <f aca="false">'Rekapitulace stavby'!E14</f>
        <v>Vyplň údaj</v>
      </c>
      <c r="F16" s="102"/>
      <c r="G16" s="102"/>
      <c r="H16" s="102"/>
      <c r="I16" s="16" t="s">
        <v>26</v>
      </c>
      <c r="J16" s="18" t="str">
        <f aca="false">'Rekapitulace stavby'!AN14</f>
        <v>Vyplň údaj</v>
      </c>
      <c r="K16" s="23"/>
      <c r="L16" s="40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="28" customFormat="true" ht="6.95" hidden="false" customHeight="true" outlineLevel="0" collapsed="false">
      <c r="A17" s="23"/>
      <c r="B17" s="24"/>
      <c r="C17" s="23"/>
      <c r="D17" s="23"/>
      <c r="E17" s="23"/>
      <c r="F17" s="23"/>
      <c r="G17" s="23"/>
      <c r="H17" s="23"/>
      <c r="I17" s="23"/>
      <c r="J17" s="23"/>
      <c r="K17" s="23"/>
      <c r="L17" s="40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="28" customFormat="true" ht="12" hidden="false" customHeight="true" outlineLevel="0" collapsed="false">
      <c r="A18" s="23"/>
      <c r="B18" s="24"/>
      <c r="C18" s="23"/>
      <c r="D18" s="16" t="s">
        <v>29</v>
      </c>
      <c r="E18" s="23"/>
      <c r="F18" s="23"/>
      <c r="G18" s="23"/>
      <c r="H18" s="23"/>
      <c r="I18" s="16" t="s">
        <v>24</v>
      </c>
      <c r="J18" s="17"/>
      <c r="K18" s="23"/>
      <c r="L18" s="40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="28" customFormat="true" ht="18" hidden="false" customHeight="true" outlineLevel="0" collapsed="false">
      <c r="A19" s="23"/>
      <c r="B19" s="24"/>
      <c r="C19" s="23"/>
      <c r="D19" s="23"/>
      <c r="E19" s="17" t="s">
        <v>30</v>
      </c>
      <c r="F19" s="23"/>
      <c r="G19" s="23"/>
      <c r="H19" s="23"/>
      <c r="I19" s="16" t="s">
        <v>26</v>
      </c>
      <c r="J19" s="17"/>
      <c r="K19" s="23"/>
      <c r="L19" s="40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="28" customFormat="true" ht="6.95" hidden="false" customHeight="true" outlineLevel="0" collapsed="false">
      <c r="A20" s="23"/>
      <c r="B20" s="24"/>
      <c r="C20" s="23"/>
      <c r="D20" s="23"/>
      <c r="E20" s="23"/>
      <c r="F20" s="23"/>
      <c r="G20" s="23"/>
      <c r="H20" s="23"/>
      <c r="I20" s="23"/>
      <c r="J20" s="23"/>
      <c r="K20" s="23"/>
      <c r="L20" s="40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="28" customFormat="true" ht="12" hidden="false" customHeight="true" outlineLevel="0" collapsed="false">
      <c r="A21" s="23"/>
      <c r="B21" s="24"/>
      <c r="C21" s="23"/>
      <c r="D21" s="16" t="s">
        <v>32</v>
      </c>
      <c r="E21" s="23"/>
      <c r="F21" s="23"/>
      <c r="G21" s="23"/>
      <c r="H21" s="23"/>
      <c r="I21" s="16" t="s">
        <v>24</v>
      </c>
      <c r="J21" s="17"/>
      <c r="K21" s="23"/>
      <c r="L21" s="40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="28" customFormat="true" ht="18" hidden="false" customHeight="true" outlineLevel="0" collapsed="false">
      <c r="A22" s="23"/>
      <c r="B22" s="24"/>
      <c r="C22" s="23"/>
      <c r="D22" s="23"/>
      <c r="E22" s="17" t="s">
        <v>30</v>
      </c>
      <c r="F22" s="23"/>
      <c r="G22" s="23"/>
      <c r="H22" s="23"/>
      <c r="I22" s="16" t="s">
        <v>26</v>
      </c>
      <c r="J22" s="17"/>
      <c r="K22" s="23"/>
      <c r="L22" s="40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="28" customFormat="true" ht="6.95" hidden="false" customHeight="true" outlineLevel="0" collapsed="false">
      <c r="A23" s="23"/>
      <c r="B23" s="24"/>
      <c r="C23" s="23"/>
      <c r="D23" s="23"/>
      <c r="E23" s="23"/>
      <c r="F23" s="23"/>
      <c r="G23" s="23"/>
      <c r="H23" s="23"/>
      <c r="I23" s="23"/>
      <c r="J23" s="23"/>
      <c r="K23" s="23"/>
      <c r="L23" s="40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="28" customFormat="true" ht="12" hidden="false" customHeight="true" outlineLevel="0" collapsed="false">
      <c r="A24" s="23"/>
      <c r="B24" s="24"/>
      <c r="C24" s="23"/>
      <c r="D24" s="16" t="s">
        <v>33</v>
      </c>
      <c r="E24" s="23"/>
      <c r="F24" s="23"/>
      <c r="G24" s="23"/>
      <c r="H24" s="23"/>
      <c r="I24" s="23"/>
      <c r="J24" s="23"/>
      <c r="K24" s="23"/>
      <c r="L24" s="40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="106" customFormat="true" ht="16.5" hidden="false" customHeight="true" outlineLevel="0" collapsed="false">
      <c r="A25" s="103"/>
      <c r="B25" s="104"/>
      <c r="C25" s="103"/>
      <c r="D25" s="103"/>
      <c r="E25" s="21"/>
      <c r="F25" s="21"/>
      <c r="G25" s="21"/>
      <c r="H25" s="21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8" customFormat="true" ht="6.95" hidden="false" customHeight="true" outlineLevel="0" collapsed="false">
      <c r="A26" s="23"/>
      <c r="B26" s="24"/>
      <c r="C26" s="23"/>
      <c r="D26" s="23"/>
      <c r="E26" s="23"/>
      <c r="F26" s="23"/>
      <c r="G26" s="23"/>
      <c r="H26" s="23"/>
      <c r="I26" s="23"/>
      <c r="J26" s="23"/>
      <c r="K26" s="23"/>
      <c r="L26" s="40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="28" customFormat="true" ht="6.95" hidden="false" customHeight="true" outlineLevel="0" collapsed="false">
      <c r="A27" s="23"/>
      <c r="B27" s="24"/>
      <c r="C27" s="23"/>
      <c r="D27" s="73"/>
      <c r="E27" s="73"/>
      <c r="F27" s="73"/>
      <c r="G27" s="73"/>
      <c r="H27" s="73"/>
      <c r="I27" s="73"/>
      <c r="J27" s="73"/>
      <c r="K27" s="73"/>
      <c r="L27" s="40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="28" customFormat="true" ht="25.45" hidden="false" customHeight="true" outlineLevel="0" collapsed="false">
      <c r="A28" s="23"/>
      <c r="B28" s="24"/>
      <c r="C28" s="23"/>
      <c r="D28" s="107" t="s">
        <v>34</v>
      </c>
      <c r="E28" s="23"/>
      <c r="F28" s="23"/>
      <c r="G28" s="23"/>
      <c r="H28" s="23"/>
      <c r="I28" s="23"/>
      <c r="J28" s="108" t="n">
        <f aca="false">ROUND(J139, 2)</f>
        <v>0</v>
      </c>
      <c r="K28" s="23"/>
      <c r="L28" s="40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="28" customFormat="true" ht="6.95" hidden="false" customHeight="true" outlineLevel="0" collapsed="false">
      <c r="A29" s="23"/>
      <c r="B29" s="24"/>
      <c r="C29" s="23"/>
      <c r="D29" s="73"/>
      <c r="E29" s="73"/>
      <c r="F29" s="73"/>
      <c r="G29" s="73"/>
      <c r="H29" s="73"/>
      <c r="I29" s="73"/>
      <c r="J29" s="73"/>
      <c r="K29" s="73"/>
      <c r="L29" s="40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  <row r="30" s="28" customFormat="true" ht="14.4" hidden="false" customHeight="true" outlineLevel="0" collapsed="false">
      <c r="A30" s="23"/>
      <c r="B30" s="24"/>
      <c r="C30" s="23"/>
      <c r="D30" s="23"/>
      <c r="E30" s="23"/>
      <c r="F30" s="109" t="s">
        <v>36</v>
      </c>
      <c r="G30" s="23"/>
      <c r="H30" s="23"/>
      <c r="I30" s="109" t="s">
        <v>35</v>
      </c>
      <c r="J30" s="109" t="s">
        <v>37</v>
      </c>
      <c r="K30" s="23"/>
      <c r="L30" s="40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="28" customFormat="true" ht="14.4" hidden="false" customHeight="true" outlineLevel="0" collapsed="false">
      <c r="A31" s="23"/>
      <c r="B31" s="24"/>
      <c r="C31" s="23"/>
      <c r="D31" s="110" t="s">
        <v>38</v>
      </c>
      <c r="E31" s="16" t="s">
        <v>39</v>
      </c>
      <c r="F31" s="111" t="n">
        <f aca="false">ROUND((SUM(BE139:BE481)),  2)</f>
        <v>0</v>
      </c>
      <c r="G31" s="23"/>
      <c r="H31" s="23"/>
      <c r="I31" s="112" t="n">
        <v>0.21</v>
      </c>
      <c r="J31" s="111" t="n">
        <f aca="false">ROUND(((SUM(BE139:BE481))*I31),  2)</f>
        <v>0</v>
      </c>
      <c r="K31" s="23"/>
      <c r="L31" s="40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="28" customFormat="true" ht="14.4" hidden="false" customHeight="true" outlineLevel="0" collapsed="false">
      <c r="A32" s="23"/>
      <c r="B32" s="24"/>
      <c r="C32" s="23"/>
      <c r="D32" s="23"/>
      <c r="E32" s="16" t="s">
        <v>40</v>
      </c>
      <c r="F32" s="111" t="n">
        <f aca="false">ROUND((SUM(BF139:BF481)),  2)</f>
        <v>0</v>
      </c>
      <c r="G32" s="23"/>
      <c r="H32" s="23"/>
      <c r="I32" s="112" t="n">
        <v>0.12</v>
      </c>
      <c r="J32" s="111" t="n">
        <f aca="false">ROUND(((SUM(BF139:BF481))*I32),  2)</f>
        <v>0</v>
      </c>
      <c r="K32" s="23"/>
      <c r="L32" s="40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="28" customFormat="true" ht="14.4" hidden="true" customHeight="true" outlineLevel="0" collapsed="false">
      <c r="A33" s="23"/>
      <c r="B33" s="24"/>
      <c r="C33" s="23"/>
      <c r="D33" s="23"/>
      <c r="E33" s="16" t="s">
        <v>41</v>
      </c>
      <c r="F33" s="111" t="n">
        <f aca="false">ROUND((SUM(BG139:BG481)),  2)</f>
        <v>0</v>
      </c>
      <c r="G33" s="23"/>
      <c r="H33" s="23"/>
      <c r="I33" s="112" t="n">
        <v>0.21</v>
      </c>
      <c r="J33" s="111" t="n">
        <f aca="false">0</f>
        <v>0</v>
      </c>
      <c r="K33" s="23"/>
      <c r="L33" s="40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="28" customFormat="true" ht="14.4" hidden="true" customHeight="true" outlineLevel="0" collapsed="false">
      <c r="A34" s="23"/>
      <c r="B34" s="24"/>
      <c r="C34" s="23"/>
      <c r="D34" s="23"/>
      <c r="E34" s="16" t="s">
        <v>42</v>
      </c>
      <c r="F34" s="111" t="n">
        <f aca="false">ROUND((SUM(BH139:BH481)),  2)</f>
        <v>0</v>
      </c>
      <c r="G34" s="23"/>
      <c r="H34" s="23"/>
      <c r="I34" s="112" t="n">
        <v>0.12</v>
      </c>
      <c r="J34" s="111" t="n">
        <f aca="false">0</f>
        <v>0</v>
      </c>
      <c r="K34" s="23"/>
      <c r="L34" s="40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="28" customFormat="true" ht="14.4" hidden="true" customHeight="true" outlineLevel="0" collapsed="false">
      <c r="A35" s="23"/>
      <c r="B35" s="24"/>
      <c r="C35" s="23"/>
      <c r="D35" s="23"/>
      <c r="E35" s="16" t="s">
        <v>43</v>
      </c>
      <c r="F35" s="111" t="n">
        <f aca="false">ROUND((SUM(BI139:BI481)),  2)</f>
        <v>0</v>
      </c>
      <c r="G35" s="23"/>
      <c r="H35" s="23"/>
      <c r="I35" s="112" t="n">
        <v>0</v>
      </c>
      <c r="J35" s="111" t="n">
        <f aca="false">0</f>
        <v>0</v>
      </c>
      <c r="K35" s="23"/>
      <c r="L35" s="40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="28" customFormat="true" ht="6.95" hidden="false" customHeight="true" outlineLevel="0" collapsed="false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40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="28" customFormat="true" ht="25.45" hidden="false" customHeight="true" outlineLevel="0" collapsed="false">
      <c r="A37" s="23"/>
      <c r="B37" s="24"/>
      <c r="C37" s="113"/>
      <c r="D37" s="114" t="s">
        <v>44</v>
      </c>
      <c r="E37" s="64"/>
      <c r="F37" s="64"/>
      <c r="G37" s="115" t="s">
        <v>45</v>
      </c>
      <c r="H37" s="116" t="s">
        <v>46</v>
      </c>
      <c r="I37" s="64"/>
      <c r="J37" s="117" t="n">
        <f aca="false">SUM(J28:J35)</f>
        <v>0</v>
      </c>
      <c r="K37" s="118"/>
      <c r="L37" s="40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="28" customFormat="true" ht="14.4" hidden="false" customHeight="true" outlineLevel="0" collapsed="false">
      <c r="A38" s="23"/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40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customFormat="false" ht="14.4" hidden="false" customHeight="true" outlineLevel="0" collapsed="false">
      <c r="B39" s="7"/>
      <c r="L39" s="7"/>
    </row>
    <row r="40" customFormat="false" ht="14.4" hidden="false" customHeight="true" outlineLevel="0" collapsed="false">
      <c r="B40" s="7"/>
      <c r="L40" s="7"/>
    </row>
    <row r="41" customFormat="false" ht="14.4" hidden="false" customHeight="true" outlineLevel="0" collapsed="false">
      <c r="B41" s="7"/>
      <c r="L41" s="7"/>
    </row>
    <row r="42" customFormat="false" ht="14.4" hidden="false" customHeight="true" outlineLevel="0" collapsed="false">
      <c r="B42" s="7"/>
      <c r="L42" s="7"/>
    </row>
    <row r="43" customFormat="false" ht="14.4" hidden="false" customHeight="true" outlineLevel="0" collapsed="false">
      <c r="B43" s="7"/>
      <c r="L43" s="7"/>
    </row>
    <row r="44" customFormat="false" ht="14.4" hidden="false" customHeight="true" outlineLevel="0" collapsed="false">
      <c r="B44" s="7"/>
      <c r="L44" s="7"/>
    </row>
    <row r="45" customFormat="false" ht="14.4" hidden="false" customHeight="true" outlineLevel="0" collapsed="false">
      <c r="B45" s="7"/>
      <c r="L45" s="7"/>
    </row>
    <row r="46" customFormat="false" ht="14.4" hidden="false" customHeight="true" outlineLevel="0" collapsed="false">
      <c r="B46" s="7"/>
      <c r="L46" s="7"/>
    </row>
    <row r="47" customFormat="false" ht="14.4" hidden="false" customHeight="true" outlineLevel="0" collapsed="false">
      <c r="B47" s="7"/>
      <c r="L47" s="7"/>
    </row>
    <row r="48" customFormat="false" ht="14.4" hidden="false" customHeight="true" outlineLevel="0" collapsed="false">
      <c r="B48" s="7"/>
      <c r="L48" s="7"/>
    </row>
    <row r="49" customFormat="false" ht="14.4" hidden="false" customHeight="true" outlineLevel="0" collapsed="false">
      <c r="B49" s="7"/>
      <c r="L49" s="7"/>
    </row>
    <row r="50" s="28" customFormat="true" ht="14.4" hidden="false" customHeight="true" outlineLevel="0" collapsed="false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customFormat="false" ht="12.8" hidden="false" customHeight="false" outlineLevel="0" collapsed="false">
      <c r="B51" s="7"/>
      <c r="L51" s="7"/>
    </row>
    <row r="52" customFormat="false" ht="12.8" hidden="false" customHeight="false" outlineLevel="0" collapsed="false">
      <c r="B52" s="7"/>
      <c r="L52" s="7"/>
    </row>
    <row r="53" customFormat="false" ht="12.8" hidden="false" customHeight="false" outlineLevel="0" collapsed="false">
      <c r="B53" s="7"/>
      <c r="L53" s="7"/>
    </row>
    <row r="54" customFormat="false" ht="12.8" hidden="false" customHeight="false" outlineLevel="0" collapsed="false">
      <c r="B54" s="7"/>
      <c r="L54" s="7"/>
    </row>
    <row r="55" customFormat="false" ht="12.8" hidden="false" customHeight="false" outlineLevel="0" collapsed="false">
      <c r="B55" s="7"/>
      <c r="L55" s="7"/>
    </row>
    <row r="56" customFormat="false" ht="12.8" hidden="false" customHeight="false" outlineLevel="0" collapsed="false">
      <c r="B56" s="7"/>
      <c r="L56" s="7"/>
    </row>
    <row r="57" customFormat="false" ht="12.8" hidden="false" customHeight="false" outlineLevel="0" collapsed="false">
      <c r="B57" s="7"/>
      <c r="L57" s="7"/>
    </row>
    <row r="58" customFormat="false" ht="12.8" hidden="false" customHeight="false" outlineLevel="0" collapsed="false">
      <c r="B58" s="7"/>
      <c r="L58" s="7"/>
    </row>
    <row r="59" customFormat="false" ht="12.8" hidden="false" customHeight="false" outlineLevel="0" collapsed="false">
      <c r="B59" s="7"/>
      <c r="L59" s="7"/>
    </row>
    <row r="60" customFormat="false" ht="12.8" hidden="false" customHeight="false" outlineLevel="0" collapsed="false">
      <c r="B60" s="7"/>
      <c r="L60" s="7"/>
    </row>
    <row r="61" s="28" customFormat="true" ht="12.8" hidden="false" customHeight="false" outlineLevel="0" collapsed="false">
      <c r="A61" s="23"/>
      <c r="B61" s="24"/>
      <c r="C61" s="23"/>
      <c r="D61" s="43" t="s">
        <v>49</v>
      </c>
      <c r="E61" s="26"/>
      <c r="F61" s="119" t="s">
        <v>50</v>
      </c>
      <c r="G61" s="43" t="s">
        <v>49</v>
      </c>
      <c r="H61" s="26"/>
      <c r="I61" s="26"/>
      <c r="J61" s="120" t="s">
        <v>50</v>
      </c>
      <c r="K61" s="26"/>
      <c r="L61" s="40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customFormat="false" ht="12.8" hidden="false" customHeight="false" outlineLevel="0" collapsed="false">
      <c r="B62" s="7"/>
      <c r="L62" s="7"/>
    </row>
    <row r="63" customFormat="false" ht="12.8" hidden="false" customHeight="false" outlineLevel="0" collapsed="false">
      <c r="B63" s="7"/>
      <c r="L63" s="7"/>
    </row>
    <row r="64" customFormat="false" ht="12.8" hidden="false" customHeight="false" outlineLevel="0" collapsed="false">
      <c r="B64" s="7"/>
      <c r="L64" s="7"/>
    </row>
    <row r="65" s="28" customFormat="true" ht="12.8" hidden="false" customHeight="false" outlineLevel="0" collapsed="false">
      <c r="A65" s="23"/>
      <c r="B65" s="24"/>
      <c r="C65" s="23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customFormat="false" ht="12.8" hidden="false" customHeight="false" outlineLevel="0" collapsed="false">
      <c r="B66" s="7"/>
      <c r="L66" s="7"/>
    </row>
    <row r="67" customFormat="false" ht="12.8" hidden="false" customHeight="false" outlineLevel="0" collapsed="false">
      <c r="B67" s="7"/>
      <c r="L67" s="7"/>
    </row>
    <row r="68" customFormat="false" ht="12.8" hidden="false" customHeight="false" outlineLevel="0" collapsed="false">
      <c r="B68" s="7"/>
      <c r="L68" s="7"/>
    </row>
    <row r="69" customFormat="false" ht="12.8" hidden="false" customHeight="false" outlineLevel="0" collapsed="false">
      <c r="B69" s="7"/>
      <c r="L69" s="7"/>
    </row>
    <row r="70" customFormat="false" ht="12.8" hidden="false" customHeight="false" outlineLevel="0" collapsed="false">
      <c r="B70" s="7"/>
      <c r="L70" s="7"/>
    </row>
    <row r="71" customFormat="false" ht="12.8" hidden="false" customHeight="false" outlineLevel="0" collapsed="false">
      <c r="B71" s="7"/>
      <c r="L71" s="7"/>
    </row>
    <row r="72" customFormat="false" ht="12.8" hidden="false" customHeight="false" outlineLevel="0" collapsed="false">
      <c r="B72" s="7"/>
      <c r="L72" s="7"/>
    </row>
    <row r="73" customFormat="false" ht="12.8" hidden="false" customHeight="false" outlineLevel="0" collapsed="false">
      <c r="B73" s="7"/>
      <c r="L73" s="7"/>
    </row>
    <row r="74" customFormat="false" ht="12.8" hidden="false" customHeight="false" outlineLevel="0" collapsed="false">
      <c r="B74" s="7"/>
      <c r="L74" s="7"/>
    </row>
    <row r="75" customFormat="false" ht="12.8" hidden="false" customHeight="false" outlineLevel="0" collapsed="false">
      <c r="B75" s="7"/>
      <c r="L75" s="7"/>
    </row>
    <row r="76" s="28" customFormat="true" ht="12.8" hidden="false" customHeight="false" outlineLevel="0" collapsed="false">
      <c r="A76" s="23"/>
      <c r="B76" s="24"/>
      <c r="C76" s="23"/>
      <c r="D76" s="43" t="s">
        <v>49</v>
      </c>
      <c r="E76" s="26"/>
      <c r="F76" s="119" t="s">
        <v>50</v>
      </c>
      <c r="G76" s="43" t="s">
        <v>49</v>
      </c>
      <c r="H76" s="26"/>
      <c r="I76" s="26"/>
      <c r="J76" s="120" t="s">
        <v>50</v>
      </c>
      <c r="K76" s="26"/>
      <c r="L76" s="40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="28" customFormat="true" ht="14.4" hidden="false" customHeight="true" outlineLevel="0" collapsed="false">
      <c r="A77" s="23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81" s="28" customFormat="true" ht="6.95" hidden="false" customHeight="true" outlineLevel="0" collapsed="false">
      <c r="A81" s="23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="28" customFormat="true" ht="24.95" hidden="false" customHeight="true" outlineLevel="0" collapsed="false">
      <c r="A82" s="23"/>
      <c r="B82" s="24"/>
      <c r="C82" s="8" t="s">
        <v>82</v>
      </c>
      <c r="D82" s="23"/>
      <c r="E82" s="23"/>
      <c r="F82" s="23"/>
      <c r="G82" s="23"/>
      <c r="H82" s="23"/>
      <c r="I82" s="23"/>
      <c r="J82" s="23"/>
      <c r="K82" s="23"/>
      <c r="L82" s="40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="28" customFormat="true" ht="6.95" hidden="false" customHeight="true" outlineLevel="0" collapsed="false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40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="28" customFormat="true" ht="12" hidden="false" customHeight="true" outlineLevel="0" collapsed="false">
      <c r="A84" s="23"/>
      <c r="B84" s="24"/>
      <c r="C84" s="16" t="s">
        <v>15</v>
      </c>
      <c r="D84" s="23"/>
      <c r="E84" s="23"/>
      <c r="F84" s="23"/>
      <c r="G84" s="23"/>
      <c r="H84" s="23"/>
      <c r="I84" s="23"/>
      <c r="J84" s="23"/>
      <c r="K84" s="23"/>
      <c r="L84" s="40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="28" customFormat="true" ht="16.5" hidden="false" customHeight="true" outlineLevel="0" collapsed="false">
      <c r="A85" s="23"/>
      <c r="B85" s="24"/>
      <c r="C85" s="23"/>
      <c r="D85" s="23"/>
      <c r="E85" s="54" t="str">
        <f aca="false">E7</f>
        <v>Oprava bytu č.13</v>
      </c>
      <c r="F85" s="54"/>
      <c r="G85" s="54"/>
      <c r="H85" s="54"/>
      <c r="I85" s="23"/>
      <c r="J85" s="23"/>
      <c r="K85" s="23"/>
      <c r="L85" s="40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="28" customFormat="true" ht="6.95" hidden="false" customHeight="true" outlineLevel="0" collapsed="false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40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</row>
    <row r="87" s="28" customFormat="true" ht="12" hidden="false" customHeight="true" outlineLevel="0" collapsed="false">
      <c r="A87" s="23"/>
      <c r="B87" s="24"/>
      <c r="C87" s="16" t="s">
        <v>19</v>
      </c>
      <c r="D87" s="23"/>
      <c r="E87" s="23"/>
      <c r="F87" s="17" t="str">
        <f aca="false">F10</f>
        <v>Josefská 21, Brno</v>
      </c>
      <c r="G87" s="23"/>
      <c r="H87" s="23"/>
      <c r="I87" s="16" t="s">
        <v>21</v>
      </c>
      <c r="J87" s="101" t="str">
        <f aca="false">IF(J10="","",J10)</f>
        <v>8. 3. 2025</v>
      </c>
      <c r="K87" s="23"/>
      <c r="L87" s="40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="28" customFormat="true" ht="6.95" hidden="false" customHeight="true" outlineLevel="0" collapsed="false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40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="28" customFormat="true" ht="15.15" hidden="false" customHeight="true" outlineLevel="0" collapsed="false">
      <c r="A89" s="23"/>
      <c r="B89" s="24"/>
      <c r="C89" s="16" t="s">
        <v>23</v>
      </c>
      <c r="D89" s="23"/>
      <c r="E89" s="23"/>
      <c r="F89" s="17" t="str">
        <f aca="false">E13</f>
        <v>MmBrna, OSM, Husova 3, Brno</v>
      </c>
      <c r="G89" s="23"/>
      <c r="H89" s="23"/>
      <c r="I89" s="16" t="s">
        <v>29</v>
      </c>
      <c r="J89" s="121" t="str">
        <f aca="false">E19</f>
        <v>Radka Volková</v>
      </c>
      <c r="K89" s="23"/>
      <c r="L89" s="40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="28" customFormat="true" ht="15.15" hidden="false" customHeight="true" outlineLevel="0" collapsed="false">
      <c r="A90" s="23"/>
      <c r="B90" s="24"/>
      <c r="C90" s="16" t="s">
        <v>27</v>
      </c>
      <c r="D90" s="23"/>
      <c r="E90" s="23"/>
      <c r="F90" s="17" t="str">
        <f aca="false">IF(E16="","",E16)</f>
        <v>Vyplň údaj</v>
      </c>
      <c r="G90" s="23"/>
      <c r="H90" s="23"/>
      <c r="I90" s="16" t="s">
        <v>32</v>
      </c>
      <c r="J90" s="121" t="str">
        <f aca="false">E22</f>
        <v>Radka Volková</v>
      </c>
      <c r="K90" s="23"/>
      <c r="L90" s="40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="28" customFormat="true" ht="10.3" hidden="false" customHeight="true" outlineLevel="0" collapsed="false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40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="28" customFormat="true" ht="29.3" hidden="false" customHeight="true" outlineLevel="0" collapsed="false">
      <c r="A92" s="23"/>
      <c r="B92" s="24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40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="28" customFormat="true" ht="10.3" hidden="false" customHeight="true" outlineLevel="0" collapsed="false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40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="28" customFormat="true" ht="22.8" hidden="false" customHeight="true" outlineLevel="0" collapsed="false">
      <c r="A94" s="23"/>
      <c r="B94" s="24"/>
      <c r="C94" s="124" t="s">
        <v>85</v>
      </c>
      <c r="D94" s="23"/>
      <c r="E94" s="23"/>
      <c r="F94" s="23"/>
      <c r="G94" s="23"/>
      <c r="H94" s="23"/>
      <c r="I94" s="23"/>
      <c r="J94" s="108" t="n">
        <f aca="false">J139</f>
        <v>0</v>
      </c>
      <c r="K94" s="23"/>
      <c r="L94" s="40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U94" s="4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J140</f>
        <v>0</v>
      </c>
      <c r="L95" s="126"/>
    </row>
    <row r="96" s="130" customFormat="true" ht="19.9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J141</f>
        <v>0</v>
      </c>
      <c r="L96" s="131"/>
    </row>
    <row r="97" s="130" customFormat="true" ht="19.9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J146</f>
        <v>0</v>
      </c>
      <c r="L97" s="131"/>
    </row>
    <row r="98" s="130" customFormat="true" ht="19.9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J168</f>
        <v>0</v>
      </c>
      <c r="L98" s="131"/>
    </row>
    <row r="99" s="130" customFormat="true" ht="19.9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J213</f>
        <v>0</v>
      </c>
      <c r="L99" s="131"/>
    </row>
    <row r="100" s="130" customFormat="true" ht="19.9" hidden="false" customHeight="true" outlineLevel="0" collapsed="false">
      <c r="B100" s="131"/>
      <c r="D100" s="132" t="s">
        <v>92</v>
      </c>
      <c r="E100" s="133"/>
      <c r="F100" s="133"/>
      <c r="G100" s="133"/>
      <c r="H100" s="133"/>
      <c r="I100" s="133"/>
      <c r="J100" s="134" t="n">
        <f aca="false">J219</f>
        <v>0</v>
      </c>
      <c r="L100" s="131"/>
    </row>
    <row r="101" s="125" customFormat="true" ht="24.95" hidden="false" customHeight="true" outlineLevel="0" collapsed="false">
      <c r="B101" s="126"/>
      <c r="D101" s="127" t="s">
        <v>93</v>
      </c>
      <c r="E101" s="128"/>
      <c r="F101" s="128"/>
      <c r="G101" s="128"/>
      <c r="H101" s="128"/>
      <c r="I101" s="128"/>
      <c r="J101" s="129" t="n">
        <f aca="false">J221</f>
        <v>0</v>
      </c>
      <c r="L101" s="126"/>
    </row>
    <row r="102" s="130" customFormat="true" ht="19.9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J222</f>
        <v>0</v>
      </c>
      <c r="L102" s="131"/>
    </row>
    <row r="103" s="130" customFormat="true" ht="19.9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J235</f>
        <v>0</v>
      </c>
      <c r="L103" s="131"/>
    </row>
    <row r="104" s="130" customFormat="true" ht="19.9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J256</f>
        <v>0</v>
      </c>
      <c r="L104" s="131"/>
    </row>
    <row r="105" s="130" customFormat="true" ht="19.9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J261</f>
        <v>0</v>
      </c>
      <c r="L105" s="131"/>
    </row>
    <row r="106" s="130" customFormat="true" ht="19.9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J277</f>
        <v>0</v>
      </c>
      <c r="L106" s="131"/>
    </row>
    <row r="107" s="130" customFormat="true" ht="19.9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J284</f>
        <v>0</v>
      </c>
      <c r="L107" s="131"/>
    </row>
    <row r="108" s="130" customFormat="true" ht="19.9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J288</f>
        <v>0</v>
      </c>
      <c r="L108" s="131"/>
    </row>
    <row r="109" s="130" customFormat="true" ht="19.9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J297</f>
        <v>0</v>
      </c>
      <c r="L109" s="131"/>
    </row>
    <row r="110" s="130" customFormat="true" ht="19.9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J349</f>
        <v>0</v>
      </c>
      <c r="L110" s="131"/>
    </row>
    <row r="111" s="130" customFormat="true" ht="19.9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J354</f>
        <v>0</v>
      </c>
      <c r="L111" s="131"/>
    </row>
    <row r="112" s="130" customFormat="true" ht="19.9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J373</f>
        <v>0</v>
      </c>
      <c r="L112" s="131"/>
    </row>
    <row r="113" s="130" customFormat="true" ht="19.9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J386</f>
        <v>0</v>
      </c>
      <c r="L113" s="131"/>
    </row>
    <row r="114" s="130" customFormat="true" ht="19.9" hidden="false" customHeight="true" outlineLevel="0" collapsed="false">
      <c r="B114" s="131"/>
      <c r="D114" s="132" t="s">
        <v>106</v>
      </c>
      <c r="E114" s="133"/>
      <c r="F114" s="133"/>
      <c r="G114" s="133"/>
      <c r="H114" s="133"/>
      <c r="I114" s="133"/>
      <c r="J114" s="134" t="n">
        <f aca="false">J400</f>
        <v>0</v>
      </c>
      <c r="L114" s="131"/>
    </row>
    <row r="115" s="130" customFormat="true" ht="19.9" hidden="false" customHeight="true" outlineLevel="0" collapsed="false">
      <c r="B115" s="131"/>
      <c r="D115" s="132" t="s">
        <v>107</v>
      </c>
      <c r="E115" s="133"/>
      <c r="F115" s="133"/>
      <c r="G115" s="133"/>
      <c r="H115" s="133"/>
      <c r="I115" s="133"/>
      <c r="J115" s="134" t="n">
        <f aca="false">J416</f>
        <v>0</v>
      </c>
      <c r="L115" s="131"/>
    </row>
    <row r="116" s="130" customFormat="true" ht="19.9" hidden="false" customHeight="true" outlineLevel="0" collapsed="false">
      <c r="B116" s="131"/>
      <c r="D116" s="132" t="s">
        <v>108</v>
      </c>
      <c r="E116" s="133"/>
      <c r="F116" s="133"/>
      <c r="G116" s="133"/>
      <c r="H116" s="133"/>
      <c r="I116" s="133"/>
      <c r="J116" s="134" t="n">
        <f aca="false">J429</f>
        <v>0</v>
      </c>
      <c r="L116" s="131"/>
    </row>
    <row r="117" s="130" customFormat="true" ht="19.9" hidden="false" customHeight="true" outlineLevel="0" collapsed="false">
      <c r="B117" s="131"/>
      <c r="D117" s="132" t="s">
        <v>109</v>
      </c>
      <c r="E117" s="133"/>
      <c r="F117" s="133"/>
      <c r="G117" s="133"/>
      <c r="H117" s="133"/>
      <c r="I117" s="133"/>
      <c r="J117" s="134" t="n">
        <f aca="false">J448</f>
        <v>0</v>
      </c>
      <c r="L117" s="131"/>
    </row>
    <row r="118" s="125" customFormat="true" ht="24.95" hidden="false" customHeight="true" outlineLevel="0" collapsed="false">
      <c r="B118" s="126"/>
      <c r="D118" s="127" t="s">
        <v>110</v>
      </c>
      <c r="E118" s="128"/>
      <c r="F118" s="128"/>
      <c r="G118" s="128"/>
      <c r="H118" s="128"/>
      <c r="I118" s="128"/>
      <c r="J118" s="129" t="n">
        <f aca="false">J466</f>
        <v>0</v>
      </c>
      <c r="L118" s="126"/>
    </row>
    <row r="119" s="125" customFormat="true" ht="24.95" hidden="false" customHeight="true" outlineLevel="0" collapsed="false">
      <c r="B119" s="126"/>
      <c r="D119" s="127" t="s">
        <v>111</v>
      </c>
      <c r="E119" s="128"/>
      <c r="F119" s="128"/>
      <c r="G119" s="128"/>
      <c r="H119" s="128"/>
      <c r="I119" s="128"/>
      <c r="J119" s="129" t="n">
        <f aca="false">J477</f>
        <v>0</v>
      </c>
      <c r="L119" s="126"/>
    </row>
    <row r="120" s="130" customFormat="true" ht="19.9" hidden="false" customHeight="true" outlineLevel="0" collapsed="false">
      <c r="B120" s="131"/>
      <c r="D120" s="132" t="s">
        <v>112</v>
      </c>
      <c r="E120" s="133"/>
      <c r="F120" s="133"/>
      <c r="G120" s="133"/>
      <c r="H120" s="133"/>
      <c r="I120" s="133"/>
      <c r="J120" s="134" t="n">
        <f aca="false">J478</f>
        <v>0</v>
      </c>
      <c r="L120" s="131"/>
    </row>
    <row r="121" s="130" customFormat="true" ht="19.9" hidden="false" customHeight="true" outlineLevel="0" collapsed="false">
      <c r="B121" s="131"/>
      <c r="D121" s="132" t="s">
        <v>113</v>
      </c>
      <c r="E121" s="133"/>
      <c r="F121" s="133"/>
      <c r="G121" s="133"/>
      <c r="H121" s="133"/>
      <c r="I121" s="133"/>
      <c r="J121" s="134" t="n">
        <f aca="false">J480</f>
        <v>0</v>
      </c>
      <c r="L121" s="131"/>
    </row>
    <row r="122" s="28" customFormat="true" ht="21.85" hidden="false" customHeight="true" outlineLevel="0" collapsed="false">
      <c r="A122" s="23"/>
      <c r="B122" s="24"/>
      <c r="C122" s="23"/>
      <c r="D122" s="23"/>
      <c r="E122" s="23"/>
      <c r="F122" s="23"/>
      <c r="G122" s="23"/>
      <c r="H122" s="23"/>
      <c r="I122" s="23"/>
      <c r="J122" s="23"/>
      <c r="K122" s="23"/>
      <c r="L122" s="40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</row>
    <row r="123" s="28" customFormat="true" ht="6.95" hidden="false" customHeight="true" outlineLevel="0" collapsed="false">
      <c r="A123" s="23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40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</row>
    <row r="127" s="28" customFormat="true" ht="6.95" hidden="false" customHeight="true" outlineLevel="0" collapsed="false">
      <c r="A127" s="23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0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</row>
    <row r="128" s="28" customFormat="true" ht="24.95" hidden="false" customHeight="true" outlineLevel="0" collapsed="false">
      <c r="A128" s="23"/>
      <c r="B128" s="24"/>
      <c r="C128" s="8" t="s">
        <v>114</v>
      </c>
      <c r="D128" s="23"/>
      <c r="E128" s="23"/>
      <c r="F128" s="23"/>
      <c r="G128" s="23"/>
      <c r="H128" s="23"/>
      <c r="I128" s="23"/>
      <c r="J128" s="23"/>
      <c r="K128" s="23"/>
      <c r="L128" s="40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</row>
    <row r="129" s="28" customFormat="true" ht="6.95" hidden="false" customHeight="true" outlineLevel="0" collapsed="false">
      <c r="A129" s="23"/>
      <c r="B129" s="24"/>
      <c r="C129" s="23"/>
      <c r="D129" s="23"/>
      <c r="E129" s="23"/>
      <c r="F129" s="23"/>
      <c r="G129" s="23"/>
      <c r="H129" s="23"/>
      <c r="I129" s="23"/>
      <c r="J129" s="23"/>
      <c r="K129" s="23"/>
      <c r="L129" s="40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</row>
    <row r="130" s="28" customFormat="true" ht="12" hidden="false" customHeight="true" outlineLevel="0" collapsed="false">
      <c r="A130" s="23"/>
      <c r="B130" s="24"/>
      <c r="C130" s="16" t="s">
        <v>15</v>
      </c>
      <c r="D130" s="23"/>
      <c r="E130" s="23"/>
      <c r="F130" s="23"/>
      <c r="G130" s="23"/>
      <c r="H130" s="23"/>
      <c r="I130" s="23"/>
      <c r="J130" s="23"/>
      <c r="K130" s="23"/>
      <c r="L130" s="40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</row>
    <row r="131" s="28" customFormat="true" ht="16.5" hidden="false" customHeight="true" outlineLevel="0" collapsed="false">
      <c r="A131" s="23"/>
      <c r="B131" s="24"/>
      <c r="C131" s="23"/>
      <c r="D131" s="23"/>
      <c r="E131" s="54" t="str">
        <f aca="false">E7</f>
        <v>Oprava bytu č.13</v>
      </c>
      <c r="F131" s="54"/>
      <c r="G131" s="54"/>
      <c r="H131" s="54"/>
      <c r="I131" s="23"/>
      <c r="J131" s="23"/>
      <c r="K131" s="23"/>
      <c r="L131" s="40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</row>
    <row r="132" s="28" customFormat="true" ht="6.95" hidden="false" customHeight="true" outlineLevel="0" collapsed="false">
      <c r="A132" s="23"/>
      <c r="B132" s="24"/>
      <c r="C132" s="23"/>
      <c r="D132" s="23"/>
      <c r="E132" s="23"/>
      <c r="F132" s="23"/>
      <c r="G132" s="23"/>
      <c r="H132" s="23"/>
      <c r="I132" s="23"/>
      <c r="J132" s="23"/>
      <c r="K132" s="23"/>
      <c r="L132" s="40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</row>
    <row r="133" s="28" customFormat="true" ht="12" hidden="false" customHeight="true" outlineLevel="0" collapsed="false">
      <c r="A133" s="23"/>
      <c r="B133" s="24"/>
      <c r="C133" s="16" t="s">
        <v>19</v>
      </c>
      <c r="D133" s="23"/>
      <c r="E133" s="23"/>
      <c r="F133" s="17" t="str">
        <f aca="false">F10</f>
        <v>Josefská 21, Brno</v>
      </c>
      <c r="G133" s="23"/>
      <c r="H133" s="23"/>
      <c r="I133" s="16" t="s">
        <v>21</v>
      </c>
      <c r="J133" s="101" t="str">
        <f aca="false">IF(J10="","",J10)</f>
        <v>8. 3. 2025</v>
      </c>
      <c r="K133" s="23"/>
      <c r="L133" s="40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</row>
    <row r="134" s="28" customFormat="true" ht="6.95" hidden="false" customHeight="true" outlineLevel="0" collapsed="false">
      <c r="A134" s="23"/>
      <c r="B134" s="24"/>
      <c r="C134" s="23"/>
      <c r="D134" s="23"/>
      <c r="E134" s="23"/>
      <c r="F134" s="23"/>
      <c r="G134" s="23"/>
      <c r="H134" s="23"/>
      <c r="I134" s="23"/>
      <c r="J134" s="23"/>
      <c r="K134" s="23"/>
      <c r="L134" s="40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</row>
    <row r="135" s="28" customFormat="true" ht="15.15" hidden="false" customHeight="true" outlineLevel="0" collapsed="false">
      <c r="A135" s="23"/>
      <c r="B135" s="24"/>
      <c r="C135" s="16" t="s">
        <v>23</v>
      </c>
      <c r="D135" s="23"/>
      <c r="E135" s="23"/>
      <c r="F135" s="17" t="str">
        <f aca="false">E13</f>
        <v>MmBrna, OSM, Husova 3, Brno</v>
      </c>
      <c r="G135" s="23"/>
      <c r="H135" s="23"/>
      <c r="I135" s="16" t="s">
        <v>29</v>
      </c>
      <c r="J135" s="121" t="str">
        <f aca="false">E19</f>
        <v>Radka Volková</v>
      </c>
      <c r="K135" s="23"/>
      <c r="L135" s="40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</row>
    <row r="136" s="28" customFormat="true" ht="15.15" hidden="false" customHeight="true" outlineLevel="0" collapsed="false">
      <c r="A136" s="23"/>
      <c r="B136" s="24"/>
      <c r="C136" s="16" t="s">
        <v>27</v>
      </c>
      <c r="D136" s="23"/>
      <c r="E136" s="23"/>
      <c r="F136" s="17" t="str">
        <f aca="false">IF(E16="","",E16)</f>
        <v>Vyplň údaj</v>
      </c>
      <c r="G136" s="23"/>
      <c r="H136" s="23"/>
      <c r="I136" s="16" t="s">
        <v>32</v>
      </c>
      <c r="J136" s="121" t="str">
        <f aca="false">E22</f>
        <v>Radka Volková</v>
      </c>
      <c r="K136" s="23"/>
      <c r="L136" s="40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</row>
    <row r="137" s="28" customFormat="true" ht="10.3" hidden="false" customHeight="true" outlineLevel="0" collapsed="false">
      <c r="A137" s="23"/>
      <c r="B137" s="24"/>
      <c r="C137" s="23"/>
      <c r="D137" s="23"/>
      <c r="E137" s="23"/>
      <c r="F137" s="23"/>
      <c r="G137" s="23"/>
      <c r="H137" s="23"/>
      <c r="I137" s="23"/>
      <c r="J137" s="23"/>
      <c r="K137" s="23"/>
      <c r="L137" s="40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</row>
    <row r="138" s="141" customFormat="true" ht="29.3" hidden="false" customHeight="true" outlineLevel="0" collapsed="false">
      <c r="A138" s="135"/>
      <c r="B138" s="136"/>
      <c r="C138" s="137" t="s">
        <v>115</v>
      </c>
      <c r="D138" s="138" t="s">
        <v>59</v>
      </c>
      <c r="E138" s="138" t="s">
        <v>55</v>
      </c>
      <c r="F138" s="138" t="s">
        <v>56</v>
      </c>
      <c r="G138" s="138" t="s">
        <v>116</v>
      </c>
      <c r="H138" s="138" t="s">
        <v>117</v>
      </c>
      <c r="I138" s="138" t="s">
        <v>118</v>
      </c>
      <c r="J138" s="138" t="s">
        <v>84</v>
      </c>
      <c r="K138" s="139" t="s">
        <v>119</v>
      </c>
      <c r="L138" s="140"/>
      <c r="M138" s="69"/>
      <c r="N138" s="70" t="s">
        <v>38</v>
      </c>
      <c r="O138" s="70" t="s">
        <v>120</v>
      </c>
      <c r="P138" s="70" t="s">
        <v>121</v>
      </c>
      <c r="Q138" s="70" t="s">
        <v>122</v>
      </c>
      <c r="R138" s="70" t="s">
        <v>123</v>
      </c>
      <c r="S138" s="70" t="s">
        <v>124</v>
      </c>
      <c r="T138" s="71" t="s">
        <v>125</v>
      </c>
      <c r="U138" s="135"/>
      <c r="V138" s="135"/>
      <c r="W138" s="135"/>
      <c r="X138" s="135"/>
      <c r="Y138" s="135"/>
      <c r="Z138" s="135"/>
      <c r="AA138" s="135"/>
      <c r="AB138" s="135"/>
      <c r="AC138" s="135"/>
      <c r="AD138" s="135"/>
      <c r="AE138" s="135"/>
    </row>
    <row r="139" s="28" customFormat="true" ht="22.8" hidden="false" customHeight="true" outlineLevel="0" collapsed="false">
      <c r="A139" s="23"/>
      <c r="B139" s="24"/>
      <c r="C139" s="77" t="s">
        <v>126</v>
      </c>
      <c r="D139" s="23"/>
      <c r="E139" s="23"/>
      <c r="F139" s="23"/>
      <c r="G139" s="23"/>
      <c r="H139" s="23"/>
      <c r="I139" s="23"/>
      <c r="J139" s="142" t="n">
        <f aca="false">BK139</f>
        <v>0</v>
      </c>
      <c r="K139" s="23"/>
      <c r="L139" s="24"/>
      <c r="M139" s="72"/>
      <c r="N139" s="59"/>
      <c r="O139" s="73"/>
      <c r="P139" s="143" t="n">
        <f aca="false">P140+P221+P466+P477</f>
        <v>0</v>
      </c>
      <c r="Q139" s="73"/>
      <c r="R139" s="143" t="n">
        <f aca="false">R140+R221+R466+R477</f>
        <v>8.52109317</v>
      </c>
      <c r="S139" s="73"/>
      <c r="T139" s="144" t="n">
        <f aca="false">T140+T221+T466+T477</f>
        <v>9.34453044</v>
      </c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T139" s="4" t="s">
        <v>73</v>
      </c>
      <c r="AU139" s="4" t="s">
        <v>86</v>
      </c>
      <c r="BK139" s="145" t="n">
        <f aca="false">BK140+BK221+BK466+BK477</f>
        <v>0</v>
      </c>
    </row>
    <row r="140" s="146" customFormat="true" ht="25.9" hidden="false" customHeight="true" outlineLevel="0" collapsed="false">
      <c r="B140" s="147"/>
      <c r="D140" s="148" t="s">
        <v>73</v>
      </c>
      <c r="E140" s="149" t="s">
        <v>127</v>
      </c>
      <c r="F140" s="149" t="s">
        <v>128</v>
      </c>
      <c r="I140" s="150"/>
      <c r="J140" s="151" t="n">
        <f aca="false">BK140</f>
        <v>0</v>
      </c>
      <c r="L140" s="147"/>
      <c r="M140" s="152"/>
      <c r="N140" s="153"/>
      <c r="O140" s="153"/>
      <c r="P140" s="154" t="n">
        <f aca="false">P141+P146+P168+P213+P219</f>
        <v>0</v>
      </c>
      <c r="Q140" s="153"/>
      <c r="R140" s="154" t="n">
        <f aca="false">R141+R146+R168+R213+R219</f>
        <v>5.95919997</v>
      </c>
      <c r="S140" s="153"/>
      <c r="T140" s="155" t="n">
        <f aca="false">T141+T146+T168+T213+T219</f>
        <v>8.32806828</v>
      </c>
      <c r="AR140" s="148" t="s">
        <v>79</v>
      </c>
      <c r="AT140" s="156" t="s">
        <v>73</v>
      </c>
      <c r="AU140" s="156" t="s">
        <v>74</v>
      </c>
      <c r="AY140" s="148" t="s">
        <v>129</v>
      </c>
      <c r="BK140" s="157" t="n">
        <f aca="false">BK141+BK146+BK168+BK213+BK219</f>
        <v>0</v>
      </c>
    </row>
    <row r="141" s="146" customFormat="true" ht="22.8" hidden="false" customHeight="true" outlineLevel="0" collapsed="false">
      <c r="B141" s="147"/>
      <c r="D141" s="148" t="s">
        <v>73</v>
      </c>
      <c r="E141" s="158" t="s">
        <v>130</v>
      </c>
      <c r="F141" s="158" t="s">
        <v>131</v>
      </c>
      <c r="I141" s="150"/>
      <c r="J141" s="159" t="n">
        <f aca="false">BK141</f>
        <v>0</v>
      </c>
      <c r="L141" s="147"/>
      <c r="M141" s="152"/>
      <c r="N141" s="153"/>
      <c r="O141" s="153"/>
      <c r="P141" s="154" t="n">
        <f aca="false">SUM(P142:P145)</f>
        <v>0</v>
      </c>
      <c r="Q141" s="153"/>
      <c r="R141" s="154" t="n">
        <f aca="false">SUM(R142:R145)</f>
        <v>0.04130171</v>
      </c>
      <c r="S141" s="153"/>
      <c r="T141" s="155" t="n">
        <f aca="false">SUM(T142:T145)</f>
        <v>0</v>
      </c>
      <c r="AR141" s="148" t="s">
        <v>79</v>
      </c>
      <c r="AT141" s="156" t="s">
        <v>73</v>
      </c>
      <c r="AU141" s="156" t="s">
        <v>79</v>
      </c>
      <c r="AY141" s="148" t="s">
        <v>129</v>
      </c>
      <c r="BK141" s="157" t="n">
        <f aca="false">SUM(BK142:BK145)</f>
        <v>0</v>
      </c>
    </row>
    <row r="142" s="28" customFormat="true" ht="33" hidden="false" customHeight="true" outlineLevel="0" collapsed="false">
      <c r="A142" s="23"/>
      <c r="B142" s="160"/>
      <c r="C142" s="161" t="s">
        <v>79</v>
      </c>
      <c r="D142" s="161" t="s">
        <v>132</v>
      </c>
      <c r="E142" s="162" t="s">
        <v>133</v>
      </c>
      <c r="F142" s="163" t="s">
        <v>134</v>
      </c>
      <c r="G142" s="164" t="s">
        <v>135</v>
      </c>
      <c r="H142" s="165" t="n">
        <v>0.653</v>
      </c>
      <c r="I142" s="166"/>
      <c r="J142" s="167" t="n">
        <f aca="false">ROUND(I142*H142,2)</f>
        <v>0</v>
      </c>
      <c r="K142" s="163" t="s">
        <v>136</v>
      </c>
      <c r="L142" s="24"/>
      <c r="M142" s="168"/>
      <c r="N142" s="169" t="s">
        <v>40</v>
      </c>
      <c r="O142" s="61"/>
      <c r="P142" s="170" t="n">
        <f aca="false">O142*H142</f>
        <v>0</v>
      </c>
      <c r="Q142" s="170" t="n">
        <v>0.06307</v>
      </c>
      <c r="R142" s="170" t="n">
        <f aca="false">Q142*H142</f>
        <v>0.04118471</v>
      </c>
      <c r="S142" s="170" t="n">
        <v>0</v>
      </c>
      <c r="T142" s="171" t="n">
        <f aca="false">S142*H142</f>
        <v>0</v>
      </c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R142" s="172" t="s">
        <v>137</v>
      </c>
      <c r="AT142" s="172" t="s">
        <v>132</v>
      </c>
      <c r="AU142" s="172" t="s">
        <v>138</v>
      </c>
      <c r="AY142" s="4" t="s">
        <v>129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4" t="s">
        <v>138</v>
      </c>
      <c r="BK142" s="173" t="n">
        <f aca="false">ROUND(I142*H142,2)</f>
        <v>0</v>
      </c>
      <c r="BL142" s="4" t="s">
        <v>137</v>
      </c>
      <c r="BM142" s="172" t="s">
        <v>139</v>
      </c>
    </row>
    <row r="143" s="174" customFormat="true" ht="12.8" hidden="false" customHeight="false" outlineLevel="0" collapsed="false">
      <c r="B143" s="175"/>
      <c r="D143" s="176" t="s">
        <v>140</v>
      </c>
      <c r="E143" s="177"/>
      <c r="F143" s="178" t="s">
        <v>141</v>
      </c>
      <c r="H143" s="179" t="n">
        <v>0.653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140</v>
      </c>
      <c r="AU143" s="177" t="s">
        <v>138</v>
      </c>
      <c r="AV143" s="174" t="s">
        <v>138</v>
      </c>
      <c r="AW143" s="174" t="s">
        <v>31</v>
      </c>
      <c r="AX143" s="174" t="s">
        <v>79</v>
      </c>
      <c r="AY143" s="177" t="s">
        <v>129</v>
      </c>
    </row>
    <row r="144" s="28" customFormat="true" ht="24.15" hidden="false" customHeight="true" outlineLevel="0" collapsed="false">
      <c r="A144" s="23"/>
      <c r="B144" s="160"/>
      <c r="C144" s="161" t="s">
        <v>138</v>
      </c>
      <c r="D144" s="161" t="s">
        <v>132</v>
      </c>
      <c r="E144" s="162" t="s">
        <v>142</v>
      </c>
      <c r="F144" s="163" t="s">
        <v>143</v>
      </c>
      <c r="G144" s="164" t="s">
        <v>144</v>
      </c>
      <c r="H144" s="165" t="n">
        <v>0.9</v>
      </c>
      <c r="I144" s="166"/>
      <c r="J144" s="167" t="n">
        <f aca="false">ROUND(I144*H144,2)</f>
        <v>0</v>
      </c>
      <c r="K144" s="163" t="s">
        <v>136</v>
      </c>
      <c r="L144" s="24"/>
      <c r="M144" s="168"/>
      <c r="N144" s="169" t="s">
        <v>40</v>
      </c>
      <c r="O144" s="61"/>
      <c r="P144" s="170" t="n">
        <f aca="false">O144*H144</f>
        <v>0</v>
      </c>
      <c r="Q144" s="170" t="n">
        <v>0.00013</v>
      </c>
      <c r="R144" s="170" t="n">
        <f aca="false">Q144*H144</f>
        <v>0.000117</v>
      </c>
      <c r="S144" s="170" t="n">
        <v>0</v>
      </c>
      <c r="T144" s="171" t="n">
        <f aca="false">S144*H144</f>
        <v>0</v>
      </c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R144" s="172" t="s">
        <v>137</v>
      </c>
      <c r="AT144" s="172" t="s">
        <v>132</v>
      </c>
      <c r="AU144" s="172" t="s">
        <v>138</v>
      </c>
      <c r="AY144" s="4" t="s">
        <v>129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4" t="s">
        <v>138</v>
      </c>
      <c r="BK144" s="173" t="n">
        <f aca="false">ROUND(I144*H144,2)</f>
        <v>0</v>
      </c>
      <c r="BL144" s="4" t="s">
        <v>137</v>
      </c>
      <c r="BM144" s="172" t="s">
        <v>145</v>
      </c>
    </row>
    <row r="145" s="174" customFormat="true" ht="12.8" hidden="false" customHeight="false" outlineLevel="0" collapsed="false">
      <c r="B145" s="175"/>
      <c r="D145" s="176" t="s">
        <v>140</v>
      </c>
      <c r="E145" s="177"/>
      <c r="F145" s="178" t="s">
        <v>146</v>
      </c>
      <c r="H145" s="179" t="n">
        <v>0.9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140</v>
      </c>
      <c r="AU145" s="177" t="s">
        <v>138</v>
      </c>
      <c r="AV145" s="174" t="s">
        <v>138</v>
      </c>
      <c r="AW145" s="174" t="s">
        <v>31</v>
      </c>
      <c r="AX145" s="174" t="s">
        <v>79</v>
      </c>
      <c r="AY145" s="177" t="s">
        <v>129</v>
      </c>
    </row>
    <row r="146" s="146" customFormat="true" ht="22.8" hidden="false" customHeight="true" outlineLevel="0" collapsed="false">
      <c r="B146" s="147"/>
      <c r="D146" s="148" t="s">
        <v>73</v>
      </c>
      <c r="E146" s="158" t="s">
        <v>147</v>
      </c>
      <c r="F146" s="158" t="s">
        <v>148</v>
      </c>
      <c r="I146" s="150"/>
      <c r="J146" s="159" t="n">
        <f aca="false">BK146</f>
        <v>0</v>
      </c>
      <c r="L146" s="147"/>
      <c r="M146" s="152"/>
      <c r="N146" s="153"/>
      <c r="O146" s="153"/>
      <c r="P146" s="154" t="n">
        <f aca="false">SUM(P147:P167)</f>
        <v>0</v>
      </c>
      <c r="Q146" s="153"/>
      <c r="R146" s="154" t="n">
        <f aca="false">SUM(R147:R167)</f>
        <v>5.91360226</v>
      </c>
      <c r="S146" s="153"/>
      <c r="T146" s="155" t="n">
        <f aca="false">SUM(T147:T167)</f>
        <v>0.00104628</v>
      </c>
      <c r="AR146" s="148" t="s">
        <v>79</v>
      </c>
      <c r="AT146" s="156" t="s">
        <v>73</v>
      </c>
      <c r="AU146" s="156" t="s">
        <v>79</v>
      </c>
      <c r="AY146" s="148" t="s">
        <v>129</v>
      </c>
      <c r="BK146" s="157" t="n">
        <f aca="false">SUM(BK147:BK167)</f>
        <v>0</v>
      </c>
    </row>
    <row r="147" s="28" customFormat="true" ht="24.15" hidden="false" customHeight="true" outlineLevel="0" collapsed="false">
      <c r="A147" s="23"/>
      <c r="B147" s="160"/>
      <c r="C147" s="161" t="s">
        <v>130</v>
      </c>
      <c r="D147" s="161" t="s">
        <v>132</v>
      </c>
      <c r="E147" s="162" t="s">
        <v>149</v>
      </c>
      <c r="F147" s="163" t="s">
        <v>150</v>
      </c>
      <c r="G147" s="164" t="s">
        <v>135</v>
      </c>
      <c r="H147" s="165" t="n">
        <v>88.3</v>
      </c>
      <c r="I147" s="166"/>
      <c r="J147" s="167" t="n">
        <f aca="false">ROUND(I147*H147,2)</f>
        <v>0</v>
      </c>
      <c r="K147" s="163" t="s">
        <v>136</v>
      </c>
      <c r="L147" s="24"/>
      <c r="M147" s="168"/>
      <c r="N147" s="169" t="s">
        <v>40</v>
      </c>
      <c r="O147" s="61"/>
      <c r="P147" s="170" t="n">
        <f aca="false">O147*H147</f>
        <v>0</v>
      </c>
      <c r="Q147" s="170" t="n">
        <v>0.0057</v>
      </c>
      <c r="R147" s="170" t="n">
        <f aca="false">Q147*H147</f>
        <v>0.50331</v>
      </c>
      <c r="S147" s="170" t="n">
        <v>0</v>
      </c>
      <c r="T147" s="171" t="n">
        <f aca="false">S147*H147</f>
        <v>0</v>
      </c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R147" s="172" t="s">
        <v>137</v>
      </c>
      <c r="AT147" s="172" t="s">
        <v>132</v>
      </c>
      <c r="AU147" s="172" t="s">
        <v>138</v>
      </c>
      <c r="AY147" s="4" t="s">
        <v>129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4" t="s">
        <v>138</v>
      </c>
      <c r="BK147" s="173" t="n">
        <f aca="false">ROUND(I147*H147,2)</f>
        <v>0</v>
      </c>
      <c r="BL147" s="4" t="s">
        <v>137</v>
      </c>
      <c r="BM147" s="172" t="s">
        <v>151</v>
      </c>
    </row>
    <row r="148" s="174" customFormat="true" ht="12.8" hidden="false" customHeight="false" outlineLevel="0" collapsed="false">
      <c r="B148" s="175"/>
      <c r="D148" s="176" t="s">
        <v>140</v>
      </c>
      <c r="E148" s="177"/>
      <c r="F148" s="178" t="s">
        <v>152</v>
      </c>
      <c r="H148" s="179" t="n">
        <v>88.3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140</v>
      </c>
      <c r="AU148" s="177" t="s">
        <v>138</v>
      </c>
      <c r="AV148" s="174" t="s">
        <v>138</v>
      </c>
      <c r="AW148" s="174" t="s">
        <v>31</v>
      </c>
      <c r="AX148" s="174" t="s">
        <v>79</v>
      </c>
      <c r="AY148" s="177" t="s">
        <v>129</v>
      </c>
    </row>
    <row r="149" s="28" customFormat="true" ht="24.15" hidden="false" customHeight="true" outlineLevel="0" collapsed="false">
      <c r="A149" s="23"/>
      <c r="B149" s="160"/>
      <c r="C149" s="161" t="s">
        <v>137</v>
      </c>
      <c r="D149" s="161" t="s">
        <v>132</v>
      </c>
      <c r="E149" s="162" t="s">
        <v>153</v>
      </c>
      <c r="F149" s="163" t="s">
        <v>154</v>
      </c>
      <c r="G149" s="164" t="s">
        <v>135</v>
      </c>
      <c r="H149" s="165" t="n">
        <v>30.872</v>
      </c>
      <c r="I149" s="166"/>
      <c r="J149" s="167" t="n">
        <f aca="false">ROUND(I149*H149,2)</f>
        <v>0</v>
      </c>
      <c r="K149" s="163" t="s">
        <v>136</v>
      </c>
      <c r="L149" s="24"/>
      <c r="M149" s="168"/>
      <c r="N149" s="169" t="s">
        <v>40</v>
      </c>
      <c r="O149" s="61"/>
      <c r="P149" s="170" t="n">
        <f aca="false">O149*H149</f>
        <v>0</v>
      </c>
      <c r="Q149" s="170" t="n">
        <v>0.00026</v>
      </c>
      <c r="R149" s="170" t="n">
        <f aca="false">Q149*H149</f>
        <v>0.00802672</v>
      </c>
      <c r="S149" s="170" t="n">
        <v>0</v>
      </c>
      <c r="T149" s="171" t="n">
        <f aca="false">S149*H149</f>
        <v>0</v>
      </c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R149" s="172" t="s">
        <v>137</v>
      </c>
      <c r="AT149" s="172" t="s">
        <v>132</v>
      </c>
      <c r="AU149" s="172" t="s">
        <v>138</v>
      </c>
      <c r="AY149" s="4" t="s">
        <v>129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4" t="s">
        <v>138</v>
      </c>
      <c r="BK149" s="173" t="n">
        <f aca="false">ROUND(I149*H149,2)</f>
        <v>0</v>
      </c>
      <c r="BL149" s="4" t="s">
        <v>137</v>
      </c>
      <c r="BM149" s="172" t="s">
        <v>155</v>
      </c>
    </row>
    <row r="150" s="174" customFormat="true" ht="12.8" hidden="false" customHeight="false" outlineLevel="0" collapsed="false">
      <c r="B150" s="175"/>
      <c r="D150" s="176" t="s">
        <v>140</v>
      </c>
      <c r="E150" s="177"/>
      <c r="F150" s="178" t="s">
        <v>156</v>
      </c>
      <c r="H150" s="179" t="n">
        <v>30.872</v>
      </c>
      <c r="I150" s="180"/>
      <c r="L150" s="175"/>
      <c r="M150" s="181"/>
      <c r="N150" s="182"/>
      <c r="O150" s="182"/>
      <c r="P150" s="182"/>
      <c r="Q150" s="182"/>
      <c r="R150" s="182"/>
      <c r="S150" s="182"/>
      <c r="T150" s="183"/>
      <c r="AT150" s="177" t="s">
        <v>140</v>
      </c>
      <c r="AU150" s="177" t="s">
        <v>138</v>
      </c>
      <c r="AV150" s="174" t="s">
        <v>138</v>
      </c>
      <c r="AW150" s="174" t="s">
        <v>31</v>
      </c>
      <c r="AX150" s="174" t="s">
        <v>79</v>
      </c>
      <c r="AY150" s="177" t="s">
        <v>129</v>
      </c>
    </row>
    <row r="151" s="28" customFormat="true" ht="21.75" hidden="false" customHeight="true" outlineLevel="0" collapsed="false">
      <c r="A151" s="23"/>
      <c r="B151" s="160"/>
      <c r="C151" s="161" t="s">
        <v>157</v>
      </c>
      <c r="D151" s="161" t="s">
        <v>132</v>
      </c>
      <c r="E151" s="162" t="s">
        <v>158</v>
      </c>
      <c r="F151" s="163" t="s">
        <v>159</v>
      </c>
      <c r="G151" s="164" t="s">
        <v>135</v>
      </c>
      <c r="H151" s="165" t="n">
        <v>11.58</v>
      </c>
      <c r="I151" s="166"/>
      <c r="J151" s="167" t="n">
        <f aca="false">ROUND(I151*H151,2)</f>
        <v>0</v>
      </c>
      <c r="K151" s="163" t="s">
        <v>136</v>
      </c>
      <c r="L151" s="24"/>
      <c r="M151" s="168"/>
      <c r="N151" s="169" t="s">
        <v>40</v>
      </c>
      <c r="O151" s="61"/>
      <c r="P151" s="170" t="n">
        <f aca="false">O151*H151</f>
        <v>0</v>
      </c>
      <c r="Q151" s="170" t="n">
        <v>0.056</v>
      </c>
      <c r="R151" s="170" t="n">
        <f aca="false">Q151*H151</f>
        <v>0.64848</v>
      </c>
      <c r="S151" s="170" t="n">
        <v>0</v>
      </c>
      <c r="T151" s="171" t="n">
        <f aca="false">S151*H151</f>
        <v>0</v>
      </c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R151" s="172" t="s">
        <v>137</v>
      </c>
      <c r="AT151" s="172" t="s">
        <v>132</v>
      </c>
      <c r="AU151" s="172" t="s">
        <v>138</v>
      </c>
      <c r="AY151" s="4" t="s">
        <v>129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4" t="s">
        <v>138</v>
      </c>
      <c r="BK151" s="173" t="n">
        <f aca="false">ROUND(I151*H151,2)</f>
        <v>0</v>
      </c>
      <c r="BL151" s="4" t="s">
        <v>137</v>
      </c>
      <c r="BM151" s="172" t="s">
        <v>160</v>
      </c>
    </row>
    <row r="152" s="174" customFormat="true" ht="12.8" hidden="false" customHeight="false" outlineLevel="0" collapsed="false">
      <c r="B152" s="175"/>
      <c r="D152" s="176" t="s">
        <v>140</v>
      </c>
      <c r="E152" s="177"/>
      <c r="F152" s="178" t="s">
        <v>161</v>
      </c>
      <c r="H152" s="179" t="n">
        <v>11.58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140</v>
      </c>
      <c r="AU152" s="177" t="s">
        <v>138</v>
      </c>
      <c r="AV152" s="174" t="s">
        <v>138</v>
      </c>
      <c r="AW152" s="174" t="s">
        <v>31</v>
      </c>
      <c r="AX152" s="174" t="s">
        <v>74</v>
      </c>
      <c r="AY152" s="177" t="s">
        <v>129</v>
      </c>
    </row>
    <row r="153" s="184" customFormat="true" ht="12.8" hidden="false" customHeight="false" outlineLevel="0" collapsed="false">
      <c r="B153" s="185"/>
      <c r="D153" s="176" t="s">
        <v>140</v>
      </c>
      <c r="E153" s="186"/>
      <c r="F153" s="187" t="s">
        <v>162</v>
      </c>
      <c r="H153" s="188" t="n">
        <v>11.58</v>
      </c>
      <c r="I153" s="189"/>
      <c r="L153" s="185"/>
      <c r="M153" s="190"/>
      <c r="N153" s="191"/>
      <c r="O153" s="191"/>
      <c r="P153" s="191"/>
      <c r="Q153" s="191"/>
      <c r="R153" s="191"/>
      <c r="S153" s="191"/>
      <c r="T153" s="192"/>
      <c r="AT153" s="186" t="s">
        <v>140</v>
      </c>
      <c r="AU153" s="186" t="s">
        <v>138</v>
      </c>
      <c r="AV153" s="184" t="s">
        <v>137</v>
      </c>
      <c r="AW153" s="184" t="s">
        <v>31</v>
      </c>
      <c r="AX153" s="184" t="s">
        <v>79</v>
      </c>
      <c r="AY153" s="186" t="s">
        <v>129</v>
      </c>
    </row>
    <row r="154" s="28" customFormat="true" ht="21.75" hidden="false" customHeight="true" outlineLevel="0" collapsed="false">
      <c r="A154" s="23"/>
      <c r="B154" s="160"/>
      <c r="C154" s="161" t="s">
        <v>147</v>
      </c>
      <c r="D154" s="161" t="s">
        <v>132</v>
      </c>
      <c r="E154" s="162" t="s">
        <v>163</v>
      </c>
      <c r="F154" s="163" t="s">
        <v>164</v>
      </c>
      <c r="G154" s="164" t="s">
        <v>135</v>
      </c>
      <c r="H154" s="165" t="n">
        <v>1.45</v>
      </c>
      <c r="I154" s="166"/>
      <c r="J154" s="167" t="n">
        <f aca="false">ROUND(I154*H154,2)</f>
        <v>0</v>
      </c>
      <c r="K154" s="163" t="s">
        <v>136</v>
      </c>
      <c r="L154" s="24"/>
      <c r="M154" s="168"/>
      <c r="N154" s="169" t="s">
        <v>40</v>
      </c>
      <c r="O154" s="61"/>
      <c r="P154" s="170" t="n">
        <f aca="false">O154*H154</f>
        <v>0</v>
      </c>
      <c r="Q154" s="170" t="n">
        <v>0.00438</v>
      </c>
      <c r="R154" s="170" t="n">
        <f aca="false">Q154*H154</f>
        <v>0.006351</v>
      </c>
      <c r="S154" s="170" t="n">
        <v>0</v>
      </c>
      <c r="T154" s="171" t="n">
        <f aca="false">S154*H154</f>
        <v>0</v>
      </c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R154" s="172" t="s">
        <v>137</v>
      </c>
      <c r="AT154" s="172" t="s">
        <v>132</v>
      </c>
      <c r="AU154" s="172" t="s">
        <v>138</v>
      </c>
      <c r="AY154" s="4" t="s">
        <v>129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4" t="s">
        <v>138</v>
      </c>
      <c r="BK154" s="173" t="n">
        <f aca="false">ROUND(I154*H154,2)</f>
        <v>0</v>
      </c>
      <c r="BL154" s="4" t="s">
        <v>137</v>
      </c>
      <c r="BM154" s="172" t="s">
        <v>165</v>
      </c>
    </row>
    <row r="155" s="174" customFormat="true" ht="12.8" hidden="false" customHeight="false" outlineLevel="0" collapsed="false">
      <c r="B155" s="175"/>
      <c r="D155" s="176" t="s">
        <v>140</v>
      </c>
      <c r="E155" s="177"/>
      <c r="F155" s="178" t="s">
        <v>166</v>
      </c>
      <c r="H155" s="179" t="n">
        <v>1.45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140</v>
      </c>
      <c r="AU155" s="177" t="s">
        <v>138</v>
      </c>
      <c r="AV155" s="174" t="s">
        <v>138</v>
      </c>
      <c r="AW155" s="174" t="s">
        <v>31</v>
      </c>
      <c r="AX155" s="174" t="s">
        <v>79</v>
      </c>
      <c r="AY155" s="177" t="s">
        <v>129</v>
      </c>
    </row>
    <row r="156" s="28" customFormat="true" ht="24.15" hidden="false" customHeight="true" outlineLevel="0" collapsed="false">
      <c r="A156" s="23"/>
      <c r="B156" s="160"/>
      <c r="C156" s="161" t="s">
        <v>167</v>
      </c>
      <c r="D156" s="161" t="s">
        <v>132</v>
      </c>
      <c r="E156" s="162" t="s">
        <v>168</v>
      </c>
      <c r="F156" s="163" t="s">
        <v>169</v>
      </c>
      <c r="G156" s="164" t="s">
        <v>135</v>
      </c>
      <c r="H156" s="165" t="n">
        <v>32.322</v>
      </c>
      <c r="I156" s="166"/>
      <c r="J156" s="167" t="n">
        <f aca="false">ROUND(I156*H156,2)</f>
        <v>0</v>
      </c>
      <c r="K156" s="163" t="s">
        <v>136</v>
      </c>
      <c r="L156" s="24"/>
      <c r="M156" s="168"/>
      <c r="N156" s="169" t="s">
        <v>40</v>
      </c>
      <c r="O156" s="61"/>
      <c r="P156" s="170" t="n">
        <f aca="false">O156*H156</f>
        <v>0</v>
      </c>
      <c r="Q156" s="170" t="n">
        <v>0.01838</v>
      </c>
      <c r="R156" s="170" t="n">
        <f aca="false">Q156*H156</f>
        <v>0.59407836</v>
      </c>
      <c r="S156" s="170" t="n">
        <v>0</v>
      </c>
      <c r="T156" s="171" t="n">
        <f aca="false">S156*H156</f>
        <v>0</v>
      </c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R156" s="172" t="s">
        <v>137</v>
      </c>
      <c r="AT156" s="172" t="s">
        <v>132</v>
      </c>
      <c r="AU156" s="172" t="s">
        <v>138</v>
      </c>
      <c r="AY156" s="4" t="s">
        <v>129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4" t="s">
        <v>138</v>
      </c>
      <c r="BK156" s="173" t="n">
        <f aca="false">ROUND(I156*H156,2)</f>
        <v>0</v>
      </c>
      <c r="BL156" s="4" t="s">
        <v>137</v>
      </c>
      <c r="BM156" s="172" t="s">
        <v>170</v>
      </c>
    </row>
    <row r="157" s="174" customFormat="true" ht="12.8" hidden="false" customHeight="false" outlineLevel="0" collapsed="false">
      <c r="B157" s="175"/>
      <c r="D157" s="176" t="s">
        <v>140</v>
      </c>
      <c r="E157" s="177"/>
      <c r="F157" s="178" t="s">
        <v>156</v>
      </c>
      <c r="H157" s="179" t="n">
        <v>30.872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140</v>
      </c>
      <c r="AU157" s="177" t="s">
        <v>138</v>
      </c>
      <c r="AV157" s="174" t="s">
        <v>138</v>
      </c>
      <c r="AW157" s="174" t="s">
        <v>31</v>
      </c>
      <c r="AX157" s="174" t="s">
        <v>74</v>
      </c>
      <c r="AY157" s="177" t="s">
        <v>129</v>
      </c>
    </row>
    <row r="158" s="174" customFormat="true" ht="12.8" hidden="false" customHeight="false" outlineLevel="0" collapsed="false">
      <c r="B158" s="175"/>
      <c r="D158" s="176" t="s">
        <v>140</v>
      </c>
      <c r="E158" s="177"/>
      <c r="F158" s="178" t="s">
        <v>166</v>
      </c>
      <c r="H158" s="179" t="n">
        <v>1.45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140</v>
      </c>
      <c r="AU158" s="177" t="s">
        <v>138</v>
      </c>
      <c r="AV158" s="174" t="s">
        <v>138</v>
      </c>
      <c r="AW158" s="174" t="s">
        <v>31</v>
      </c>
      <c r="AX158" s="174" t="s">
        <v>74</v>
      </c>
      <c r="AY158" s="177" t="s">
        <v>129</v>
      </c>
    </row>
    <row r="159" s="184" customFormat="true" ht="12.8" hidden="false" customHeight="false" outlineLevel="0" collapsed="false">
      <c r="B159" s="185"/>
      <c r="D159" s="176" t="s">
        <v>140</v>
      </c>
      <c r="E159" s="186"/>
      <c r="F159" s="187" t="s">
        <v>162</v>
      </c>
      <c r="H159" s="188" t="n">
        <v>32.322</v>
      </c>
      <c r="I159" s="189"/>
      <c r="L159" s="185"/>
      <c r="M159" s="190"/>
      <c r="N159" s="191"/>
      <c r="O159" s="191"/>
      <c r="P159" s="191"/>
      <c r="Q159" s="191"/>
      <c r="R159" s="191"/>
      <c r="S159" s="191"/>
      <c r="T159" s="192"/>
      <c r="AT159" s="186" t="s">
        <v>140</v>
      </c>
      <c r="AU159" s="186" t="s">
        <v>138</v>
      </c>
      <c r="AV159" s="184" t="s">
        <v>137</v>
      </c>
      <c r="AW159" s="184" t="s">
        <v>31</v>
      </c>
      <c r="AX159" s="184" t="s">
        <v>79</v>
      </c>
      <c r="AY159" s="186" t="s">
        <v>129</v>
      </c>
    </row>
    <row r="160" s="28" customFormat="true" ht="24.15" hidden="false" customHeight="true" outlineLevel="0" collapsed="false">
      <c r="A160" s="23"/>
      <c r="B160" s="160"/>
      <c r="C160" s="161" t="s">
        <v>171</v>
      </c>
      <c r="D160" s="161" t="s">
        <v>132</v>
      </c>
      <c r="E160" s="162" t="s">
        <v>172</v>
      </c>
      <c r="F160" s="163" t="s">
        <v>173</v>
      </c>
      <c r="G160" s="164" t="s">
        <v>135</v>
      </c>
      <c r="H160" s="165" t="n">
        <v>32.322</v>
      </c>
      <c r="I160" s="166"/>
      <c r="J160" s="167" t="n">
        <f aca="false">ROUND(I160*H160,2)</f>
        <v>0</v>
      </c>
      <c r="K160" s="163" t="s">
        <v>136</v>
      </c>
      <c r="L160" s="24"/>
      <c r="M160" s="168"/>
      <c r="N160" s="169" t="s">
        <v>40</v>
      </c>
      <c r="O160" s="61"/>
      <c r="P160" s="170" t="n">
        <f aca="false">O160*H160</f>
        <v>0</v>
      </c>
      <c r="Q160" s="170" t="n">
        <v>0.0079</v>
      </c>
      <c r="R160" s="170" t="n">
        <f aca="false">Q160*H160</f>
        <v>0.2553438</v>
      </c>
      <c r="S160" s="170" t="n">
        <v>0</v>
      </c>
      <c r="T160" s="171" t="n">
        <f aca="false">S160*H160</f>
        <v>0</v>
      </c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R160" s="172" t="s">
        <v>137</v>
      </c>
      <c r="AT160" s="172" t="s">
        <v>132</v>
      </c>
      <c r="AU160" s="172" t="s">
        <v>138</v>
      </c>
      <c r="AY160" s="4" t="s">
        <v>129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4" t="s">
        <v>138</v>
      </c>
      <c r="BK160" s="173" t="n">
        <f aca="false">ROUND(I160*H160,2)</f>
        <v>0</v>
      </c>
      <c r="BL160" s="4" t="s">
        <v>137</v>
      </c>
      <c r="BM160" s="172" t="s">
        <v>174</v>
      </c>
    </row>
    <row r="161" s="28" customFormat="true" ht="24.15" hidden="false" customHeight="true" outlineLevel="0" collapsed="false">
      <c r="A161" s="23"/>
      <c r="B161" s="160"/>
      <c r="C161" s="161" t="s">
        <v>175</v>
      </c>
      <c r="D161" s="161" t="s">
        <v>132</v>
      </c>
      <c r="E161" s="162" t="s">
        <v>176</v>
      </c>
      <c r="F161" s="163" t="s">
        <v>177</v>
      </c>
      <c r="G161" s="164" t="s">
        <v>135</v>
      </c>
      <c r="H161" s="165" t="n">
        <v>0.39</v>
      </c>
      <c r="I161" s="166"/>
      <c r="J161" s="167" t="n">
        <f aca="false">ROUND(I161*H161,2)</f>
        <v>0</v>
      </c>
      <c r="K161" s="163" t="s">
        <v>136</v>
      </c>
      <c r="L161" s="24"/>
      <c r="M161" s="168"/>
      <c r="N161" s="169" t="s">
        <v>40</v>
      </c>
      <c r="O161" s="61"/>
      <c r="P161" s="170" t="n">
        <f aca="false">O161*H161</f>
        <v>0</v>
      </c>
      <c r="Q161" s="170" t="n">
        <v>0.03358</v>
      </c>
      <c r="R161" s="170" t="n">
        <f aca="false">Q161*H161</f>
        <v>0.0130962</v>
      </c>
      <c r="S161" s="170" t="n">
        <v>0</v>
      </c>
      <c r="T161" s="171" t="n">
        <f aca="false">S161*H161</f>
        <v>0</v>
      </c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R161" s="172" t="s">
        <v>137</v>
      </c>
      <c r="AT161" s="172" t="s">
        <v>132</v>
      </c>
      <c r="AU161" s="172" t="s">
        <v>138</v>
      </c>
      <c r="AY161" s="4" t="s">
        <v>129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4" t="s">
        <v>138</v>
      </c>
      <c r="BK161" s="173" t="n">
        <f aca="false">ROUND(I161*H161,2)</f>
        <v>0</v>
      </c>
      <c r="BL161" s="4" t="s">
        <v>137</v>
      </c>
      <c r="BM161" s="172" t="s">
        <v>178</v>
      </c>
    </row>
    <row r="162" s="174" customFormat="true" ht="12.8" hidden="false" customHeight="false" outlineLevel="0" collapsed="false">
      <c r="B162" s="175"/>
      <c r="D162" s="176" t="s">
        <v>140</v>
      </c>
      <c r="E162" s="177"/>
      <c r="F162" s="178" t="s">
        <v>179</v>
      </c>
      <c r="H162" s="179" t="n">
        <v>0.39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140</v>
      </c>
      <c r="AU162" s="177" t="s">
        <v>138</v>
      </c>
      <c r="AV162" s="174" t="s">
        <v>138</v>
      </c>
      <c r="AW162" s="174" t="s">
        <v>31</v>
      </c>
      <c r="AX162" s="174" t="s">
        <v>79</v>
      </c>
      <c r="AY162" s="177" t="s">
        <v>129</v>
      </c>
    </row>
    <row r="163" s="28" customFormat="true" ht="24.15" hidden="false" customHeight="true" outlineLevel="0" collapsed="false">
      <c r="A163" s="23"/>
      <c r="B163" s="160"/>
      <c r="C163" s="161" t="s">
        <v>180</v>
      </c>
      <c r="D163" s="161" t="s">
        <v>132</v>
      </c>
      <c r="E163" s="162" t="s">
        <v>181</v>
      </c>
      <c r="F163" s="163" t="s">
        <v>182</v>
      </c>
      <c r="G163" s="164" t="s">
        <v>135</v>
      </c>
      <c r="H163" s="165" t="n">
        <v>205.394</v>
      </c>
      <c r="I163" s="166"/>
      <c r="J163" s="167" t="n">
        <f aca="false">ROUND(I163*H163,2)</f>
        <v>0</v>
      </c>
      <c r="K163" s="163" t="s">
        <v>136</v>
      </c>
      <c r="L163" s="24"/>
      <c r="M163" s="168"/>
      <c r="N163" s="169" t="s">
        <v>40</v>
      </c>
      <c r="O163" s="61"/>
      <c r="P163" s="170" t="n">
        <f aca="false">O163*H163</f>
        <v>0</v>
      </c>
      <c r="Q163" s="170" t="n">
        <v>0.017</v>
      </c>
      <c r="R163" s="170" t="n">
        <f aca="false">Q163*H163</f>
        <v>3.491698</v>
      </c>
      <c r="S163" s="170" t="n">
        <v>0</v>
      </c>
      <c r="T163" s="171" t="n">
        <f aca="false">S163*H163</f>
        <v>0</v>
      </c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R163" s="172" t="s">
        <v>137</v>
      </c>
      <c r="AT163" s="172" t="s">
        <v>132</v>
      </c>
      <c r="AU163" s="172" t="s">
        <v>138</v>
      </c>
      <c r="AY163" s="4" t="s">
        <v>129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4" t="s">
        <v>138</v>
      </c>
      <c r="BK163" s="173" t="n">
        <f aca="false">ROUND(I163*H163,2)</f>
        <v>0</v>
      </c>
      <c r="BL163" s="4" t="s">
        <v>137</v>
      </c>
      <c r="BM163" s="172" t="s">
        <v>183</v>
      </c>
    </row>
    <row r="164" s="28" customFormat="true" ht="24.15" hidden="false" customHeight="true" outlineLevel="0" collapsed="false">
      <c r="A164" s="23"/>
      <c r="B164" s="160"/>
      <c r="C164" s="161" t="s">
        <v>184</v>
      </c>
      <c r="D164" s="161" t="s">
        <v>132</v>
      </c>
      <c r="E164" s="162" t="s">
        <v>185</v>
      </c>
      <c r="F164" s="163" t="s">
        <v>186</v>
      </c>
      <c r="G164" s="164" t="s">
        <v>135</v>
      </c>
      <c r="H164" s="165" t="n">
        <v>13.5</v>
      </c>
      <c r="I164" s="166"/>
      <c r="J164" s="167" t="n">
        <f aca="false">ROUND(I164*H164,2)</f>
        <v>0</v>
      </c>
      <c r="K164" s="163" t="s">
        <v>136</v>
      </c>
      <c r="L164" s="24"/>
      <c r="M164" s="168"/>
      <c r="N164" s="169" t="s">
        <v>40</v>
      </c>
      <c r="O164" s="61"/>
      <c r="P164" s="170" t="n">
        <f aca="false">O164*H164</f>
        <v>0</v>
      </c>
      <c r="Q164" s="170" t="n">
        <v>0.0284</v>
      </c>
      <c r="R164" s="170" t="n">
        <f aca="false">Q164*H164</f>
        <v>0.3834</v>
      </c>
      <c r="S164" s="170" t="n">
        <v>0</v>
      </c>
      <c r="T164" s="171" t="n">
        <f aca="false">S164*H164</f>
        <v>0</v>
      </c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R164" s="172" t="s">
        <v>137</v>
      </c>
      <c r="AT164" s="172" t="s">
        <v>132</v>
      </c>
      <c r="AU164" s="172" t="s">
        <v>138</v>
      </c>
      <c r="AY164" s="4" t="s">
        <v>129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4" t="s">
        <v>138</v>
      </c>
      <c r="BK164" s="173" t="n">
        <f aca="false">ROUND(I164*H164,2)</f>
        <v>0</v>
      </c>
      <c r="BL164" s="4" t="s">
        <v>137</v>
      </c>
      <c r="BM164" s="172" t="s">
        <v>187</v>
      </c>
    </row>
    <row r="165" s="28" customFormat="true" ht="16.5" hidden="false" customHeight="true" outlineLevel="0" collapsed="false">
      <c r="A165" s="23"/>
      <c r="B165" s="160"/>
      <c r="C165" s="161" t="s">
        <v>7</v>
      </c>
      <c r="D165" s="161" t="s">
        <v>132</v>
      </c>
      <c r="E165" s="162" t="s">
        <v>188</v>
      </c>
      <c r="F165" s="163" t="s">
        <v>189</v>
      </c>
      <c r="G165" s="164" t="s">
        <v>190</v>
      </c>
      <c r="H165" s="165" t="n">
        <v>1</v>
      </c>
      <c r="I165" s="166"/>
      <c r="J165" s="167" t="n">
        <f aca="false">ROUND(I165*H165,2)</f>
        <v>0</v>
      </c>
      <c r="K165" s="163"/>
      <c r="L165" s="24"/>
      <c r="M165" s="168"/>
      <c r="N165" s="169" t="s">
        <v>40</v>
      </c>
      <c r="O165" s="61"/>
      <c r="P165" s="170" t="n">
        <f aca="false">O165*H165</f>
        <v>0</v>
      </c>
      <c r="Q165" s="170" t="n">
        <v>0.0079</v>
      </c>
      <c r="R165" s="170" t="n">
        <f aca="false">Q165*H165</f>
        <v>0.0079</v>
      </c>
      <c r="S165" s="170" t="n">
        <v>0</v>
      </c>
      <c r="T165" s="171" t="n">
        <f aca="false">S165*H165</f>
        <v>0</v>
      </c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R165" s="172" t="s">
        <v>137</v>
      </c>
      <c r="AT165" s="172" t="s">
        <v>132</v>
      </c>
      <c r="AU165" s="172" t="s">
        <v>138</v>
      </c>
      <c r="AY165" s="4" t="s">
        <v>129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4" t="s">
        <v>138</v>
      </c>
      <c r="BK165" s="173" t="n">
        <f aca="false">ROUND(I165*H165,2)</f>
        <v>0</v>
      </c>
      <c r="BL165" s="4" t="s">
        <v>137</v>
      </c>
      <c r="BM165" s="172" t="s">
        <v>191</v>
      </c>
    </row>
    <row r="166" s="28" customFormat="true" ht="16.5" hidden="false" customHeight="true" outlineLevel="0" collapsed="false">
      <c r="A166" s="23"/>
      <c r="B166" s="160"/>
      <c r="C166" s="161" t="s">
        <v>192</v>
      </c>
      <c r="D166" s="161" t="s">
        <v>132</v>
      </c>
      <c r="E166" s="162" t="s">
        <v>193</v>
      </c>
      <c r="F166" s="163" t="s">
        <v>194</v>
      </c>
      <c r="G166" s="164" t="s">
        <v>135</v>
      </c>
      <c r="H166" s="165" t="n">
        <v>17.438</v>
      </c>
      <c r="I166" s="166"/>
      <c r="J166" s="167" t="n">
        <f aca="false">ROUND(I166*H166,2)</f>
        <v>0</v>
      </c>
      <c r="K166" s="163" t="s">
        <v>136</v>
      </c>
      <c r="L166" s="24"/>
      <c r="M166" s="168"/>
      <c r="N166" s="169" t="s">
        <v>40</v>
      </c>
      <c r="O166" s="61"/>
      <c r="P166" s="170" t="n">
        <f aca="false">O166*H166</f>
        <v>0</v>
      </c>
      <c r="Q166" s="170" t="n">
        <v>0.00011</v>
      </c>
      <c r="R166" s="170" t="n">
        <f aca="false">Q166*H166</f>
        <v>0.00191818</v>
      </c>
      <c r="S166" s="170" t="n">
        <v>6E-005</v>
      </c>
      <c r="T166" s="171" t="n">
        <f aca="false">S166*H166</f>
        <v>0.00104628</v>
      </c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R166" s="172" t="s">
        <v>137</v>
      </c>
      <c r="AT166" s="172" t="s">
        <v>132</v>
      </c>
      <c r="AU166" s="172" t="s">
        <v>138</v>
      </c>
      <c r="AY166" s="4" t="s">
        <v>129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4" t="s">
        <v>138</v>
      </c>
      <c r="BK166" s="173" t="n">
        <f aca="false">ROUND(I166*H166,2)</f>
        <v>0</v>
      </c>
      <c r="BL166" s="4" t="s">
        <v>137</v>
      </c>
      <c r="BM166" s="172" t="s">
        <v>195</v>
      </c>
    </row>
    <row r="167" s="174" customFormat="true" ht="19.25" hidden="false" customHeight="false" outlineLevel="0" collapsed="false">
      <c r="B167" s="175"/>
      <c r="D167" s="176" t="s">
        <v>140</v>
      </c>
      <c r="E167" s="177"/>
      <c r="F167" s="178" t="s">
        <v>196</v>
      </c>
      <c r="H167" s="179" t="n">
        <v>17.438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140</v>
      </c>
      <c r="AU167" s="177" t="s">
        <v>138</v>
      </c>
      <c r="AV167" s="174" t="s">
        <v>138</v>
      </c>
      <c r="AW167" s="174" t="s">
        <v>31</v>
      </c>
      <c r="AX167" s="174" t="s">
        <v>79</v>
      </c>
      <c r="AY167" s="177" t="s">
        <v>129</v>
      </c>
    </row>
    <row r="168" s="146" customFormat="true" ht="22.8" hidden="false" customHeight="true" outlineLevel="0" collapsed="false">
      <c r="B168" s="147"/>
      <c r="D168" s="148" t="s">
        <v>73</v>
      </c>
      <c r="E168" s="158" t="s">
        <v>175</v>
      </c>
      <c r="F168" s="158" t="s">
        <v>197</v>
      </c>
      <c r="I168" s="150"/>
      <c r="J168" s="159" t="n">
        <f aca="false">BK168</f>
        <v>0</v>
      </c>
      <c r="L168" s="147"/>
      <c r="M168" s="152"/>
      <c r="N168" s="153"/>
      <c r="O168" s="153"/>
      <c r="P168" s="154" t="n">
        <f aca="false">SUM(P169:P212)</f>
        <v>0</v>
      </c>
      <c r="Q168" s="153"/>
      <c r="R168" s="154" t="n">
        <f aca="false">SUM(R169:R212)</f>
        <v>0.004296</v>
      </c>
      <c r="S168" s="153"/>
      <c r="T168" s="155" t="n">
        <f aca="false">SUM(T169:T212)</f>
        <v>8.327022</v>
      </c>
      <c r="AR168" s="148" t="s">
        <v>79</v>
      </c>
      <c r="AT168" s="156" t="s">
        <v>73</v>
      </c>
      <c r="AU168" s="156" t="s">
        <v>79</v>
      </c>
      <c r="AY168" s="148" t="s">
        <v>129</v>
      </c>
      <c r="BK168" s="157" t="n">
        <f aca="false">SUM(BK169:BK212)</f>
        <v>0</v>
      </c>
    </row>
    <row r="169" s="28" customFormat="true" ht="33" hidden="false" customHeight="true" outlineLevel="0" collapsed="false">
      <c r="A169" s="23"/>
      <c r="B169" s="160"/>
      <c r="C169" s="161" t="s">
        <v>198</v>
      </c>
      <c r="D169" s="161" t="s">
        <v>132</v>
      </c>
      <c r="E169" s="162" t="s">
        <v>199</v>
      </c>
      <c r="F169" s="163" t="s">
        <v>200</v>
      </c>
      <c r="G169" s="164" t="s">
        <v>135</v>
      </c>
      <c r="H169" s="165" t="n">
        <v>4.2</v>
      </c>
      <c r="I169" s="166"/>
      <c r="J169" s="167" t="n">
        <f aca="false">ROUND(I169*H169,2)</f>
        <v>0</v>
      </c>
      <c r="K169" s="163" t="s">
        <v>136</v>
      </c>
      <c r="L169" s="24"/>
      <c r="M169" s="168"/>
      <c r="N169" s="169" t="s">
        <v>40</v>
      </c>
      <c r="O169" s="61"/>
      <c r="P169" s="170" t="n">
        <f aca="false">O169*H169</f>
        <v>0</v>
      </c>
      <c r="Q169" s="170" t="n">
        <v>0.00013</v>
      </c>
      <c r="R169" s="170" t="n">
        <f aca="false">Q169*H169</f>
        <v>0.000546</v>
      </c>
      <c r="S169" s="170" t="n">
        <v>0</v>
      </c>
      <c r="T169" s="171" t="n">
        <f aca="false">S169*H169</f>
        <v>0</v>
      </c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R169" s="172" t="s">
        <v>137</v>
      </c>
      <c r="AT169" s="172" t="s">
        <v>132</v>
      </c>
      <c r="AU169" s="172" t="s">
        <v>138</v>
      </c>
      <c r="AY169" s="4" t="s">
        <v>129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4" t="s">
        <v>138</v>
      </c>
      <c r="BK169" s="173" t="n">
        <f aca="false">ROUND(I169*H169,2)</f>
        <v>0</v>
      </c>
      <c r="BL169" s="4" t="s">
        <v>137</v>
      </c>
      <c r="BM169" s="172" t="s">
        <v>201</v>
      </c>
    </row>
    <row r="170" s="174" customFormat="true" ht="12.8" hidden="false" customHeight="false" outlineLevel="0" collapsed="false">
      <c r="B170" s="175"/>
      <c r="D170" s="176" t="s">
        <v>140</v>
      </c>
      <c r="E170" s="177"/>
      <c r="F170" s="178" t="s">
        <v>202</v>
      </c>
      <c r="H170" s="179" t="n">
        <v>4.2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140</v>
      </c>
      <c r="AU170" s="177" t="s">
        <v>138</v>
      </c>
      <c r="AV170" s="174" t="s">
        <v>138</v>
      </c>
      <c r="AW170" s="174" t="s">
        <v>31</v>
      </c>
      <c r="AX170" s="174" t="s">
        <v>79</v>
      </c>
      <c r="AY170" s="177" t="s">
        <v>129</v>
      </c>
    </row>
    <row r="171" s="28" customFormat="true" ht="24.15" hidden="false" customHeight="true" outlineLevel="0" collapsed="false">
      <c r="A171" s="23"/>
      <c r="B171" s="160"/>
      <c r="C171" s="161" t="s">
        <v>203</v>
      </c>
      <c r="D171" s="161" t="s">
        <v>132</v>
      </c>
      <c r="E171" s="162" t="s">
        <v>204</v>
      </c>
      <c r="F171" s="163" t="s">
        <v>205</v>
      </c>
      <c r="G171" s="164" t="s">
        <v>135</v>
      </c>
      <c r="H171" s="165" t="n">
        <v>88.35</v>
      </c>
      <c r="I171" s="166"/>
      <c r="J171" s="167" t="n">
        <f aca="false">ROUND(I171*H171,2)</f>
        <v>0</v>
      </c>
      <c r="K171" s="163" t="s">
        <v>136</v>
      </c>
      <c r="L171" s="24"/>
      <c r="M171" s="168"/>
      <c r="N171" s="169" t="s">
        <v>40</v>
      </c>
      <c r="O171" s="61"/>
      <c r="P171" s="170" t="n">
        <f aca="false">O171*H171</f>
        <v>0</v>
      </c>
      <c r="Q171" s="170" t="n">
        <v>4E-005</v>
      </c>
      <c r="R171" s="170" t="n">
        <f aca="false">Q171*H171</f>
        <v>0.003534</v>
      </c>
      <c r="S171" s="170" t="n">
        <v>0</v>
      </c>
      <c r="T171" s="171" t="n">
        <f aca="false">S171*H171</f>
        <v>0</v>
      </c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R171" s="172" t="s">
        <v>206</v>
      </c>
      <c r="AT171" s="172" t="s">
        <v>132</v>
      </c>
      <c r="AU171" s="172" t="s">
        <v>138</v>
      </c>
      <c r="AY171" s="4" t="s">
        <v>129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4" t="s">
        <v>138</v>
      </c>
      <c r="BK171" s="173" t="n">
        <f aca="false">ROUND(I171*H171,2)</f>
        <v>0</v>
      </c>
      <c r="BL171" s="4" t="s">
        <v>206</v>
      </c>
      <c r="BM171" s="172" t="s">
        <v>207</v>
      </c>
    </row>
    <row r="172" s="174" customFormat="true" ht="12.8" hidden="false" customHeight="false" outlineLevel="0" collapsed="false">
      <c r="B172" s="175"/>
      <c r="D172" s="176" t="s">
        <v>140</v>
      </c>
      <c r="E172" s="177"/>
      <c r="F172" s="178" t="s">
        <v>208</v>
      </c>
      <c r="H172" s="179" t="n">
        <v>88.35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140</v>
      </c>
      <c r="AU172" s="177" t="s">
        <v>138</v>
      </c>
      <c r="AV172" s="174" t="s">
        <v>138</v>
      </c>
      <c r="AW172" s="174" t="s">
        <v>31</v>
      </c>
      <c r="AX172" s="174" t="s">
        <v>79</v>
      </c>
      <c r="AY172" s="177" t="s">
        <v>129</v>
      </c>
    </row>
    <row r="173" s="28" customFormat="true" ht="24.15" hidden="false" customHeight="true" outlineLevel="0" collapsed="false">
      <c r="A173" s="23"/>
      <c r="B173" s="160"/>
      <c r="C173" s="161" t="s">
        <v>206</v>
      </c>
      <c r="D173" s="161" t="s">
        <v>132</v>
      </c>
      <c r="E173" s="162" t="s">
        <v>209</v>
      </c>
      <c r="F173" s="163" t="s">
        <v>210</v>
      </c>
      <c r="G173" s="164" t="s">
        <v>211</v>
      </c>
      <c r="H173" s="165" t="n">
        <v>1</v>
      </c>
      <c r="I173" s="166"/>
      <c r="J173" s="167" t="n">
        <f aca="false">ROUND(I173*H173,2)</f>
        <v>0</v>
      </c>
      <c r="K173" s="163"/>
      <c r="L173" s="24"/>
      <c r="M173" s="168"/>
      <c r="N173" s="169" t="s">
        <v>40</v>
      </c>
      <c r="O173" s="61"/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0.51501</v>
      </c>
      <c r="T173" s="171" t="n">
        <f aca="false">S173*H173</f>
        <v>0.51501</v>
      </c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R173" s="172" t="s">
        <v>137</v>
      </c>
      <c r="AT173" s="172" t="s">
        <v>132</v>
      </c>
      <c r="AU173" s="172" t="s">
        <v>138</v>
      </c>
      <c r="AY173" s="4" t="s">
        <v>129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4" t="s">
        <v>138</v>
      </c>
      <c r="BK173" s="173" t="n">
        <f aca="false">ROUND(I173*H173,2)</f>
        <v>0</v>
      </c>
      <c r="BL173" s="4" t="s">
        <v>137</v>
      </c>
      <c r="BM173" s="172" t="s">
        <v>212</v>
      </c>
    </row>
    <row r="174" s="28" customFormat="true" ht="24.15" hidden="false" customHeight="true" outlineLevel="0" collapsed="false">
      <c r="A174" s="23"/>
      <c r="B174" s="160"/>
      <c r="C174" s="161" t="s">
        <v>213</v>
      </c>
      <c r="D174" s="161" t="s">
        <v>132</v>
      </c>
      <c r="E174" s="162" t="s">
        <v>214</v>
      </c>
      <c r="F174" s="163" t="s">
        <v>215</v>
      </c>
      <c r="G174" s="164" t="s">
        <v>135</v>
      </c>
      <c r="H174" s="165" t="n">
        <v>18.655</v>
      </c>
      <c r="I174" s="166"/>
      <c r="J174" s="167" t="n">
        <f aca="false">ROUND(I174*H174,2)</f>
        <v>0</v>
      </c>
      <c r="K174" s="163" t="s">
        <v>136</v>
      </c>
      <c r="L174" s="24"/>
      <c r="M174" s="168"/>
      <c r="N174" s="169" t="s">
        <v>40</v>
      </c>
      <c r="O174" s="61"/>
      <c r="P174" s="170" t="n">
        <f aca="false">O174*H174</f>
        <v>0</v>
      </c>
      <c r="Q174" s="170" t="n">
        <v>0</v>
      </c>
      <c r="R174" s="170" t="n">
        <f aca="false">Q174*H174</f>
        <v>0</v>
      </c>
      <c r="S174" s="170" t="n">
        <v>0.035</v>
      </c>
      <c r="T174" s="171" t="n">
        <f aca="false">S174*H174</f>
        <v>0.652925</v>
      </c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R174" s="172" t="s">
        <v>137</v>
      </c>
      <c r="AT174" s="172" t="s">
        <v>132</v>
      </c>
      <c r="AU174" s="172" t="s">
        <v>138</v>
      </c>
      <c r="AY174" s="4" t="s">
        <v>129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4" t="s">
        <v>138</v>
      </c>
      <c r="BK174" s="173" t="n">
        <f aca="false">ROUND(I174*H174,2)</f>
        <v>0</v>
      </c>
      <c r="BL174" s="4" t="s">
        <v>137</v>
      </c>
      <c r="BM174" s="172" t="s">
        <v>216</v>
      </c>
    </row>
    <row r="175" s="174" customFormat="true" ht="12.8" hidden="false" customHeight="false" outlineLevel="0" collapsed="false">
      <c r="B175" s="175"/>
      <c r="D175" s="176" t="s">
        <v>140</v>
      </c>
      <c r="E175" s="177"/>
      <c r="F175" s="178" t="s">
        <v>217</v>
      </c>
      <c r="H175" s="179" t="n">
        <v>6.405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140</v>
      </c>
      <c r="AU175" s="177" t="s">
        <v>138</v>
      </c>
      <c r="AV175" s="174" t="s">
        <v>138</v>
      </c>
      <c r="AW175" s="174" t="s">
        <v>31</v>
      </c>
      <c r="AX175" s="174" t="s">
        <v>74</v>
      </c>
      <c r="AY175" s="177" t="s">
        <v>129</v>
      </c>
    </row>
    <row r="176" s="174" customFormat="true" ht="12.8" hidden="false" customHeight="false" outlineLevel="0" collapsed="false">
      <c r="B176" s="175"/>
      <c r="D176" s="176" t="s">
        <v>140</v>
      </c>
      <c r="E176" s="177"/>
      <c r="F176" s="178" t="s">
        <v>218</v>
      </c>
      <c r="H176" s="179" t="n">
        <v>12.25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140</v>
      </c>
      <c r="AU176" s="177" t="s">
        <v>138</v>
      </c>
      <c r="AV176" s="174" t="s">
        <v>138</v>
      </c>
      <c r="AW176" s="174" t="s">
        <v>31</v>
      </c>
      <c r="AX176" s="174" t="s">
        <v>74</v>
      </c>
      <c r="AY176" s="177" t="s">
        <v>129</v>
      </c>
    </row>
    <row r="177" s="184" customFormat="true" ht="12.8" hidden="false" customHeight="false" outlineLevel="0" collapsed="false">
      <c r="B177" s="185"/>
      <c r="D177" s="176" t="s">
        <v>140</v>
      </c>
      <c r="E177" s="186"/>
      <c r="F177" s="187" t="s">
        <v>162</v>
      </c>
      <c r="H177" s="188" t="n">
        <v>18.655</v>
      </c>
      <c r="I177" s="189"/>
      <c r="L177" s="185"/>
      <c r="M177" s="190"/>
      <c r="N177" s="191"/>
      <c r="O177" s="191"/>
      <c r="P177" s="191"/>
      <c r="Q177" s="191"/>
      <c r="R177" s="191"/>
      <c r="S177" s="191"/>
      <c r="T177" s="192"/>
      <c r="AT177" s="186" t="s">
        <v>140</v>
      </c>
      <c r="AU177" s="186" t="s">
        <v>138</v>
      </c>
      <c r="AV177" s="184" t="s">
        <v>137</v>
      </c>
      <c r="AW177" s="184" t="s">
        <v>31</v>
      </c>
      <c r="AX177" s="184" t="s">
        <v>79</v>
      </c>
      <c r="AY177" s="186" t="s">
        <v>129</v>
      </c>
    </row>
    <row r="178" s="28" customFormat="true" ht="16.5" hidden="false" customHeight="true" outlineLevel="0" collapsed="false">
      <c r="A178" s="23"/>
      <c r="B178" s="160"/>
      <c r="C178" s="161" t="s">
        <v>219</v>
      </c>
      <c r="D178" s="161" t="s">
        <v>132</v>
      </c>
      <c r="E178" s="162" t="s">
        <v>220</v>
      </c>
      <c r="F178" s="163" t="s">
        <v>221</v>
      </c>
      <c r="G178" s="164" t="s">
        <v>144</v>
      </c>
      <c r="H178" s="165" t="n">
        <v>19.8</v>
      </c>
      <c r="I178" s="166"/>
      <c r="J178" s="167" t="n">
        <f aca="false">ROUND(I178*H178,2)</f>
        <v>0</v>
      </c>
      <c r="K178" s="163" t="s">
        <v>136</v>
      </c>
      <c r="L178" s="24"/>
      <c r="M178" s="168"/>
      <c r="N178" s="169" t="s">
        <v>40</v>
      </c>
      <c r="O178" s="61"/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0.009</v>
      </c>
      <c r="T178" s="171" t="n">
        <f aca="false">S178*H178</f>
        <v>0.1782</v>
      </c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R178" s="172" t="s">
        <v>137</v>
      </c>
      <c r="AT178" s="172" t="s">
        <v>132</v>
      </c>
      <c r="AU178" s="172" t="s">
        <v>138</v>
      </c>
      <c r="AY178" s="4" t="s">
        <v>129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4" t="s">
        <v>138</v>
      </c>
      <c r="BK178" s="173" t="n">
        <f aca="false">ROUND(I178*H178,2)</f>
        <v>0</v>
      </c>
      <c r="BL178" s="4" t="s">
        <v>137</v>
      </c>
      <c r="BM178" s="172" t="s">
        <v>222</v>
      </c>
    </row>
    <row r="179" s="174" customFormat="true" ht="12.8" hidden="false" customHeight="false" outlineLevel="0" collapsed="false">
      <c r="B179" s="175"/>
      <c r="D179" s="176" t="s">
        <v>140</v>
      </c>
      <c r="E179" s="177"/>
      <c r="F179" s="178" t="s">
        <v>223</v>
      </c>
      <c r="H179" s="179" t="n">
        <v>19.8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140</v>
      </c>
      <c r="AU179" s="177" t="s">
        <v>138</v>
      </c>
      <c r="AV179" s="174" t="s">
        <v>138</v>
      </c>
      <c r="AW179" s="174" t="s">
        <v>31</v>
      </c>
      <c r="AX179" s="174" t="s">
        <v>79</v>
      </c>
      <c r="AY179" s="177" t="s">
        <v>129</v>
      </c>
    </row>
    <row r="180" s="28" customFormat="true" ht="24.15" hidden="false" customHeight="true" outlineLevel="0" collapsed="false">
      <c r="A180" s="23"/>
      <c r="B180" s="160"/>
      <c r="C180" s="161" t="s">
        <v>224</v>
      </c>
      <c r="D180" s="161" t="s">
        <v>132</v>
      </c>
      <c r="E180" s="162" t="s">
        <v>225</v>
      </c>
      <c r="F180" s="163" t="s">
        <v>226</v>
      </c>
      <c r="G180" s="164" t="s">
        <v>135</v>
      </c>
      <c r="H180" s="165" t="n">
        <v>1.359</v>
      </c>
      <c r="I180" s="166"/>
      <c r="J180" s="167" t="n">
        <f aca="false">ROUND(I180*H180,2)</f>
        <v>0</v>
      </c>
      <c r="K180" s="163" t="s">
        <v>136</v>
      </c>
      <c r="L180" s="24"/>
      <c r="M180" s="168"/>
      <c r="N180" s="169" t="s">
        <v>40</v>
      </c>
      <c r="O180" s="61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0.031</v>
      </c>
      <c r="T180" s="171" t="n">
        <f aca="false">S180*H180</f>
        <v>0.042129</v>
      </c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R180" s="172" t="s">
        <v>137</v>
      </c>
      <c r="AT180" s="172" t="s">
        <v>132</v>
      </c>
      <c r="AU180" s="172" t="s">
        <v>138</v>
      </c>
      <c r="AY180" s="4" t="s">
        <v>129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4" t="s">
        <v>138</v>
      </c>
      <c r="BK180" s="173" t="n">
        <f aca="false">ROUND(I180*H180,2)</f>
        <v>0</v>
      </c>
      <c r="BL180" s="4" t="s">
        <v>137</v>
      </c>
      <c r="BM180" s="172" t="s">
        <v>227</v>
      </c>
    </row>
    <row r="181" s="174" customFormat="true" ht="12.8" hidden="false" customHeight="false" outlineLevel="0" collapsed="false">
      <c r="B181" s="175"/>
      <c r="D181" s="176" t="s">
        <v>140</v>
      </c>
      <c r="E181" s="177"/>
      <c r="F181" s="178" t="s">
        <v>228</v>
      </c>
      <c r="H181" s="179" t="n">
        <v>1.359</v>
      </c>
      <c r="I181" s="180"/>
      <c r="L181" s="175"/>
      <c r="M181" s="181"/>
      <c r="N181" s="182"/>
      <c r="O181" s="182"/>
      <c r="P181" s="182"/>
      <c r="Q181" s="182"/>
      <c r="R181" s="182"/>
      <c r="S181" s="182"/>
      <c r="T181" s="183"/>
      <c r="AT181" s="177" t="s">
        <v>140</v>
      </c>
      <c r="AU181" s="177" t="s">
        <v>138</v>
      </c>
      <c r="AV181" s="174" t="s">
        <v>138</v>
      </c>
      <c r="AW181" s="174" t="s">
        <v>31</v>
      </c>
      <c r="AX181" s="174" t="s">
        <v>79</v>
      </c>
      <c r="AY181" s="177" t="s">
        <v>129</v>
      </c>
    </row>
    <row r="182" s="28" customFormat="true" ht="24.15" hidden="false" customHeight="true" outlineLevel="0" collapsed="false">
      <c r="A182" s="23"/>
      <c r="B182" s="160"/>
      <c r="C182" s="161" t="s">
        <v>229</v>
      </c>
      <c r="D182" s="161" t="s">
        <v>132</v>
      </c>
      <c r="E182" s="162" t="s">
        <v>230</v>
      </c>
      <c r="F182" s="163" t="s">
        <v>231</v>
      </c>
      <c r="G182" s="164" t="s">
        <v>232</v>
      </c>
      <c r="H182" s="165" t="n">
        <v>42</v>
      </c>
      <c r="I182" s="166"/>
      <c r="J182" s="167" t="n">
        <f aca="false">ROUND(I182*H182,2)</f>
        <v>0</v>
      </c>
      <c r="K182" s="163" t="s">
        <v>136</v>
      </c>
      <c r="L182" s="24"/>
      <c r="M182" s="168"/>
      <c r="N182" s="169" t="s">
        <v>40</v>
      </c>
      <c r="O182" s="61"/>
      <c r="P182" s="170" t="n">
        <f aca="false">O182*H182</f>
        <v>0</v>
      </c>
      <c r="Q182" s="170" t="n">
        <v>0</v>
      </c>
      <c r="R182" s="170" t="n">
        <f aca="false">Q182*H182</f>
        <v>0</v>
      </c>
      <c r="S182" s="170" t="n">
        <v>0.001</v>
      </c>
      <c r="T182" s="171" t="n">
        <f aca="false">S182*H182</f>
        <v>0.042</v>
      </c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R182" s="172" t="s">
        <v>137</v>
      </c>
      <c r="AT182" s="172" t="s">
        <v>132</v>
      </c>
      <c r="AU182" s="172" t="s">
        <v>138</v>
      </c>
      <c r="AY182" s="4" t="s">
        <v>129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4" t="s">
        <v>138</v>
      </c>
      <c r="BK182" s="173" t="n">
        <f aca="false">ROUND(I182*H182,2)</f>
        <v>0</v>
      </c>
      <c r="BL182" s="4" t="s">
        <v>137</v>
      </c>
      <c r="BM182" s="172" t="s">
        <v>233</v>
      </c>
    </row>
    <row r="183" s="28" customFormat="true" ht="24.15" hidden="false" customHeight="true" outlineLevel="0" collapsed="false">
      <c r="A183" s="23"/>
      <c r="B183" s="160"/>
      <c r="C183" s="161" t="s">
        <v>6</v>
      </c>
      <c r="D183" s="161" t="s">
        <v>132</v>
      </c>
      <c r="E183" s="162" t="s">
        <v>234</v>
      </c>
      <c r="F183" s="163" t="s">
        <v>235</v>
      </c>
      <c r="G183" s="164" t="s">
        <v>144</v>
      </c>
      <c r="H183" s="165" t="n">
        <v>120</v>
      </c>
      <c r="I183" s="166"/>
      <c r="J183" s="167" t="n">
        <f aca="false">ROUND(I183*H183,2)</f>
        <v>0</v>
      </c>
      <c r="K183" s="163" t="s">
        <v>136</v>
      </c>
      <c r="L183" s="24"/>
      <c r="M183" s="168"/>
      <c r="N183" s="169" t="s">
        <v>40</v>
      </c>
      <c r="O183" s="61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0.002</v>
      </c>
      <c r="T183" s="171" t="n">
        <f aca="false">S183*H183</f>
        <v>0.24</v>
      </c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R183" s="172" t="s">
        <v>137</v>
      </c>
      <c r="AT183" s="172" t="s">
        <v>132</v>
      </c>
      <c r="AU183" s="172" t="s">
        <v>138</v>
      </c>
      <c r="AY183" s="4" t="s">
        <v>129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4" t="s">
        <v>138</v>
      </c>
      <c r="BK183" s="173" t="n">
        <f aca="false">ROUND(I183*H183,2)</f>
        <v>0</v>
      </c>
      <c r="BL183" s="4" t="s">
        <v>137</v>
      </c>
      <c r="BM183" s="172" t="s">
        <v>236</v>
      </c>
    </row>
    <row r="184" s="28" customFormat="true" ht="24.15" hidden="false" customHeight="true" outlineLevel="0" collapsed="false">
      <c r="A184" s="23"/>
      <c r="B184" s="160"/>
      <c r="C184" s="161" t="s">
        <v>237</v>
      </c>
      <c r="D184" s="161" t="s">
        <v>132</v>
      </c>
      <c r="E184" s="162" t="s">
        <v>238</v>
      </c>
      <c r="F184" s="163" t="s">
        <v>239</v>
      </c>
      <c r="G184" s="164" t="s">
        <v>144</v>
      </c>
      <c r="H184" s="165" t="n">
        <v>50</v>
      </c>
      <c r="I184" s="166"/>
      <c r="J184" s="167" t="n">
        <f aca="false">ROUND(I184*H184,2)</f>
        <v>0</v>
      </c>
      <c r="K184" s="163" t="s">
        <v>136</v>
      </c>
      <c r="L184" s="24"/>
      <c r="M184" s="168"/>
      <c r="N184" s="169" t="s">
        <v>40</v>
      </c>
      <c r="O184" s="61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0.006</v>
      </c>
      <c r="T184" s="171" t="n">
        <f aca="false">S184*H184</f>
        <v>0.3</v>
      </c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R184" s="172" t="s">
        <v>137</v>
      </c>
      <c r="AT184" s="172" t="s">
        <v>132</v>
      </c>
      <c r="AU184" s="172" t="s">
        <v>138</v>
      </c>
      <c r="AY184" s="4" t="s">
        <v>129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4" t="s">
        <v>138</v>
      </c>
      <c r="BK184" s="173" t="n">
        <f aca="false">ROUND(I184*H184,2)</f>
        <v>0</v>
      </c>
      <c r="BL184" s="4" t="s">
        <v>137</v>
      </c>
      <c r="BM184" s="172" t="s">
        <v>240</v>
      </c>
    </row>
    <row r="185" s="28" customFormat="true" ht="24.15" hidden="false" customHeight="true" outlineLevel="0" collapsed="false">
      <c r="A185" s="23"/>
      <c r="B185" s="160"/>
      <c r="C185" s="161" t="s">
        <v>241</v>
      </c>
      <c r="D185" s="161" t="s">
        <v>132</v>
      </c>
      <c r="E185" s="162" t="s">
        <v>242</v>
      </c>
      <c r="F185" s="163" t="s">
        <v>243</v>
      </c>
      <c r="G185" s="164" t="s">
        <v>144</v>
      </c>
      <c r="H185" s="165" t="n">
        <v>5</v>
      </c>
      <c r="I185" s="166"/>
      <c r="J185" s="167" t="n">
        <f aca="false">ROUND(I185*H185,2)</f>
        <v>0</v>
      </c>
      <c r="K185" s="163" t="s">
        <v>136</v>
      </c>
      <c r="L185" s="24"/>
      <c r="M185" s="168"/>
      <c r="N185" s="169" t="s">
        <v>40</v>
      </c>
      <c r="O185" s="61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0.04</v>
      </c>
      <c r="T185" s="171" t="n">
        <f aca="false">S185*H185</f>
        <v>0.2</v>
      </c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R185" s="172" t="s">
        <v>137</v>
      </c>
      <c r="AT185" s="172" t="s">
        <v>132</v>
      </c>
      <c r="AU185" s="172" t="s">
        <v>138</v>
      </c>
      <c r="AY185" s="4" t="s">
        <v>129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4" t="s">
        <v>138</v>
      </c>
      <c r="BK185" s="173" t="n">
        <f aca="false">ROUND(I185*H185,2)</f>
        <v>0</v>
      </c>
      <c r="BL185" s="4" t="s">
        <v>137</v>
      </c>
      <c r="BM185" s="172" t="s">
        <v>244</v>
      </c>
    </row>
    <row r="186" s="28" customFormat="true" ht="24.15" hidden="false" customHeight="true" outlineLevel="0" collapsed="false">
      <c r="A186" s="23"/>
      <c r="B186" s="160"/>
      <c r="C186" s="161" t="s">
        <v>245</v>
      </c>
      <c r="D186" s="161" t="s">
        <v>132</v>
      </c>
      <c r="E186" s="162" t="s">
        <v>246</v>
      </c>
      <c r="F186" s="163" t="s">
        <v>247</v>
      </c>
      <c r="G186" s="164" t="s">
        <v>144</v>
      </c>
      <c r="H186" s="165" t="n">
        <v>2.4</v>
      </c>
      <c r="I186" s="166"/>
      <c r="J186" s="167" t="n">
        <f aca="false">ROUND(I186*H186,2)</f>
        <v>0</v>
      </c>
      <c r="K186" s="163" t="s">
        <v>136</v>
      </c>
      <c r="L186" s="24"/>
      <c r="M186" s="168"/>
      <c r="N186" s="169" t="s">
        <v>40</v>
      </c>
      <c r="O186" s="61"/>
      <c r="P186" s="170" t="n">
        <f aca="false">O186*H186</f>
        <v>0</v>
      </c>
      <c r="Q186" s="170" t="n">
        <v>9E-005</v>
      </c>
      <c r="R186" s="170" t="n">
        <f aca="false">Q186*H186</f>
        <v>0.000216</v>
      </c>
      <c r="S186" s="170" t="n">
        <v>0.003</v>
      </c>
      <c r="T186" s="171" t="n">
        <f aca="false">S186*H186</f>
        <v>0.0072</v>
      </c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R186" s="172" t="s">
        <v>137</v>
      </c>
      <c r="AT186" s="172" t="s">
        <v>132</v>
      </c>
      <c r="AU186" s="172" t="s">
        <v>138</v>
      </c>
      <c r="AY186" s="4" t="s">
        <v>129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4" t="s">
        <v>138</v>
      </c>
      <c r="BK186" s="173" t="n">
        <f aca="false">ROUND(I186*H186,2)</f>
        <v>0</v>
      </c>
      <c r="BL186" s="4" t="s">
        <v>137</v>
      </c>
      <c r="BM186" s="172" t="s">
        <v>248</v>
      </c>
    </row>
    <row r="187" s="28" customFormat="true" ht="37.8" hidden="false" customHeight="true" outlineLevel="0" collapsed="false">
      <c r="A187" s="23"/>
      <c r="B187" s="160"/>
      <c r="C187" s="161" t="s">
        <v>249</v>
      </c>
      <c r="D187" s="161" t="s">
        <v>132</v>
      </c>
      <c r="E187" s="162" t="s">
        <v>250</v>
      </c>
      <c r="F187" s="163" t="s">
        <v>251</v>
      </c>
      <c r="G187" s="164" t="s">
        <v>135</v>
      </c>
      <c r="H187" s="165" t="n">
        <v>88.3</v>
      </c>
      <c r="I187" s="166"/>
      <c r="J187" s="167" t="n">
        <f aca="false">ROUND(I187*H187,2)</f>
        <v>0</v>
      </c>
      <c r="K187" s="163" t="s">
        <v>136</v>
      </c>
      <c r="L187" s="24"/>
      <c r="M187" s="168"/>
      <c r="N187" s="169" t="s">
        <v>40</v>
      </c>
      <c r="O187" s="61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0.004</v>
      </c>
      <c r="T187" s="171" t="n">
        <f aca="false">S187*H187</f>
        <v>0.3532</v>
      </c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R187" s="172" t="s">
        <v>137</v>
      </c>
      <c r="AT187" s="172" t="s">
        <v>132</v>
      </c>
      <c r="AU187" s="172" t="s">
        <v>138</v>
      </c>
      <c r="AY187" s="4" t="s">
        <v>129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4" t="s">
        <v>138</v>
      </c>
      <c r="BK187" s="173" t="n">
        <f aca="false">ROUND(I187*H187,2)</f>
        <v>0</v>
      </c>
      <c r="BL187" s="4" t="s">
        <v>137</v>
      </c>
      <c r="BM187" s="172" t="s">
        <v>252</v>
      </c>
    </row>
    <row r="188" s="174" customFormat="true" ht="12.8" hidden="false" customHeight="false" outlineLevel="0" collapsed="false">
      <c r="B188" s="175"/>
      <c r="D188" s="176" t="s">
        <v>140</v>
      </c>
      <c r="E188" s="177"/>
      <c r="F188" s="178" t="s">
        <v>253</v>
      </c>
      <c r="H188" s="179" t="n">
        <v>88.3</v>
      </c>
      <c r="I188" s="180"/>
      <c r="L188" s="175"/>
      <c r="M188" s="181"/>
      <c r="N188" s="182"/>
      <c r="O188" s="182"/>
      <c r="P188" s="182"/>
      <c r="Q188" s="182"/>
      <c r="R188" s="182"/>
      <c r="S188" s="182"/>
      <c r="T188" s="183"/>
      <c r="AT188" s="177" t="s">
        <v>140</v>
      </c>
      <c r="AU188" s="177" t="s">
        <v>138</v>
      </c>
      <c r="AV188" s="174" t="s">
        <v>138</v>
      </c>
      <c r="AW188" s="174" t="s">
        <v>31</v>
      </c>
      <c r="AX188" s="174" t="s">
        <v>79</v>
      </c>
      <c r="AY188" s="177" t="s">
        <v>129</v>
      </c>
    </row>
    <row r="189" s="28" customFormat="true" ht="37.8" hidden="false" customHeight="true" outlineLevel="0" collapsed="false">
      <c r="A189" s="23"/>
      <c r="B189" s="160"/>
      <c r="C189" s="161" t="s">
        <v>254</v>
      </c>
      <c r="D189" s="161" t="s">
        <v>132</v>
      </c>
      <c r="E189" s="162" t="s">
        <v>255</v>
      </c>
      <c r="F189" s="163" t="s">
        <v>256</v>
      </c>
      <c r="G189" s="164" t="s">
        <v>135</v>
      </c>
      <c r="H189" s="165" t="n">
        <v>205.399</v>
      </c>
      <c r="I189" s="166"/>
      <c r="J189" s="167" t="n">
        <f aca="false">ROUND(I189*H189,2)</f>
        <v>0</v>
      </c>
      <c r="K189" s="163" t="s">
        <v>136</v>
      </c>
      <c r="L189" s="24"/>
      <c r="M189" s="168"/>
      <c r="N189" s="169" t="s">
        <v>40</v>
      </c>
      <c r="O189" s="61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0.01</v>
      </c>
      <c r="T189" s="171" t="n">
        <f aca="false">S189*H189</f>
        <v>2.05399</v>
      </c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R189" s="172" t="s">
        <v>137</v>
      </c>
      <c r="AT189" s="172" t="s">
        <v>132</v>
      </c>
      <c r="AU189" s="172" t="s">
        <v>138</v>
      </c>
      <c r="AY189" s="4" t="s">
        <v>129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4" t="s">
        <v>138</v>
      </c>
      <c r="BK189" s="173" t="n">
        <f aca="false">ROUND(I189*H189,2)</f>
        <v>0</v>
      </c>
      <c r="BL189" s="4" t="s">
        <v>137</v>
      </c>
      <c r="BM189" s="172" t="s">
        <v>257</v>
      </c>
    </row>
    <row r="190" s="174" customFormat="true" ht="12.8" hidden="false" customHeight="false" outlineLevel="0" collapsed="false">
      <c r="B190" s="175"/>
      <c r="D190" s="176" t="s">
        <v>140</v>
      </c>
      <c r="E190" s="177"/>
      <c r="F190" s="178" t="s">
        <v>258</v>
      </c>
      <c r="H190" s="179" t="n">
        <v>21.209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140</v>
      </c>
      <c r="AU190" s="177" t="s">
        <v>138</v>
      </c>
      <c r="AV190" s="174" t="s">
        <v>138</v>
      </c>
      <c r="AW190" s="174" t="s">
        <v>31</v>
      </c>
      <c r="AX190" s="174" t="s">
        <v>74</v>
      </c>
      <c r="AY190" s="177" t="s">
        <v>129</v>
      </c>
    </row>
    <row r="191" s="174" customFormat="true" ht="12.8" hidden="false" customHeight="false" outlineLevel="0" collapsed="false">
      <c r="B191" s="175"/>
      <c r="D191" s="176" t="s">
        <v>140</v>
      </c>
      <c r="E191" s="177"/>
      <c r="F191" s="178" t="s">
        <v>259</v>
      </c>
      <c r="H191" s="179" t="n">
        <v>7.324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140</v>
      </c>
      <c r="AU191" s="177" t="s">
        <v>138</v>
      </c>
      <c r="AV191" s="174" t="s">
        <v>138</v>
      </c>
      <c r="AW191" s="174" t="s">
        <v>31</v>
      </c>
      <c r="AX191" s="174" t="s">
        <v>74</v>
      </c>
      <c r="AY191" s="177" t="s">
        <v>129</v>
      </c>
    </row>
    <row r="192" s="174" customFormat="true" ht="12.8" hidden="false" customHeight="false" outlineLevel="0" collapsed="false">
      <c r="B192" s="175"/>
      <c r="D192" s="176" t="s">
        <v>140</v>
      </c>
      <c r="E192" s="177"/>
      <c r="F192" s="178" t="s">
        <v>260</v>
      </c>
      <c r="H192" s="179" t="n">
        <v>0</v>
      </c>
      <c r="I192" s="180"/>
      <c r="L192" s="175"/>
      <c r="M192" s="181"/>
      <c r="N192" s="182"/>
      <c r="O192" s="182"/>
      <c r="P192" s="182"/>
      <c r="Q192" s="182"/>
      <c r="R192" s="182"/>
      <c r="S192" s="182"/>
      <c r="T192" s="183"/>
      <c r="AT192" s="177" t="s">
        <v>140</v>
      </c>
      <c r="AU192" s="177" t="s">
        <v>138</v>
      </c>
      <c r="AV192" s="174" t="s">
        <v>138</v>
      </c>
      <c r="AW192" s="174" t="s">
        <v>31</v>
      </c>
      <c r="AX192" s="174" t="s">
        <v>74</v>
      </c>
      <c r="AY192" s="177" t="s">
        <v>129</v>
      </c>
    </row>
    <row r="193" s="174" customFormat="true" ht="19.25" hidden="false" customHeight="false" outlineLevel="0" collapsed="false">
      <c r="B193" s="175"/>
      <c r="D193" s="176" t="s">
        <v>140</v>
      </c>
      <c r="E193" s="177"/>
      <c r="F193" s="178" t="s">
        <v>261</v>
      </c>
      <c r="H193" s="179" t="n">
        <v>20.247</v>
      </c>
      <c r="I193" s="180"/>
      <c r="L193" s="175"/>
      <c r="M193" s="181"/>
      <c r="N193" s="182"/>
      <c r="O193" s="182"/>
      <c r="P193" s="182"/>
      <c r="Q193" s="182"/>
      <c r="R193" s="182"/>
      <c r="S193" s="182"/>
      <c r="T193" s="183"/>
      <c r="AT193" s="177" t="s">
        <v>140</v>
      </c>
      <c r="AU193" s="177" t="s">
        <v>138</v>
      </c>
      <c r="AV193" s="174" t="s">
        <v>138</v>
      </c>
      <c r="AW193" s="174" t="s">
        <v>31</v>
      </c>
      <c r="AX193" s="174" t="s">
        <v>74</v>
      </c>
      <c r="AY193" s="177" t="s">
        <v>129</v>
      </c>
    </row>
    <row r="194" s="174" customFormat="true" ht="19.25" hidden="false" customHeight="false" outlineLevel="0" collapsed="false">
      <c r="B194" s="175"/>
      <c r="D194" s="176" t="s">
        <v>140</v>
      </c>
      <c r="E194" s="177"/>
      <c r="F194" s="178" t="s">
        <v>262</v>
      </c>
      <c r="H194" s="179" t="n">
        <v>9.932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140</v>
      </c>
      <c r="AU194" s="177" t="s">
        <v>138</v>
      </c>
      <c r="AV194" s="174" t="s">
        <v>138</v>
      </c>
      <c r="AW194" s="174" t="s">
        <v>31</v>
      </c>
      <c r="AX194" s="174" t="s">
        <v>74</v>
      </c>
      <c r="AY194" s="177" t="s">
        <v>129</v>
      </c>
    </row>
    <row r="195" s="174" customFormat="true" ht="12.8" hidden="false" customHeight="false" outlineLevel="0" collapsed="false">
      <c r="B195" s="175"/>
      <c r="D195" s="176" t="s">
        <v>140</v>
      </c>
      <c r="E195" s="177"/>
      <c r="F195" s="178" t="s">
        <v>263</v>
      </c>
      <c r="H195" s="179" t="n">
        <v>5.46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140</v>
      </c>
      <c r="AU195" s="177" t="s">
        <v>138</v>
      </c>
      <c r="AV195" s="174" t="s">
        <v>138</v>
      </c>
      <c r="AW195" s="174" t="s">
        <v>31</v>
      </c>
      <c r="AX195" s="174" t="s">
        <v>74</v>
      </c>
      <c r="AY195" s="177" t="s">
        <v>129</v>
      </c>
    </row>
    <row r="196" s="174" customFormat="true" ht="12.8" hidden="false" customHeight="false" outlineLevel="0" collapsed="false">
      <c r="B196" s="175"/>
      <c r="D196" s="176" t="s">
        <v>140</v>
      </c>
      <c r="E196" s="177"/>
      <c r="F196" s="178" t="s">
        <v>264</v>
      </c>
      <c r="H196" s="179" t="n">
        <v>11.8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140</v>
      </c>
      <c r="AU196" s="177" t="s">
        <v>138</v>
      </c>
      <c r="AV196" s="174" t="s">
        <v>138</v>
      </c>
      <c r="AW196" s="174" t="s">
        <v>31</v>
      </c>
      <c r="AX196" s="174" t="s">
        <v>74</v>
      </c>
      <c r="AY196" s="177" t="s">
        <v>129</v>
      </c>
    </row>
    <row r="197" s="174" customFormat="true" ht="12.8" hidden="false" customHeight="false" outlineLevel="0" collapsed="false">
      <c r="B197" s="175"/>
      <c r="D197" s="176" t="s">
        <v>140</v>
      </c>
      <c r="E197" s="177"/>
      <c r="F197" s="178" t="s">
        <v>265</v>
      </c>
      <c r="H197" s="179" t="n">
        <v>29.455</v>
      </c>
      <c r="I197" s="180"/>
      <c r="L197" s="175"/>
      <c r="M197" s="181"/>
      <c r="N197" s="182"/>
      <c r="O197" s="182"/>
      <c r="P197" s="182"/>
      <c r="Q197" s="182"/>
      <c r="R197" s="182"/>
      <c r="S197" s="182"/>
      <c r="T197" s="183"/>
      <c r="AT197" s="177" t="s">
        <v>140</v>
      </c>
      <c r="AU197" s="177" t="s">
        <v>138</v>
      </c>
      <c r="AV197" s="174" t="s">
        <v>138</v>
      </c>
      <c r="AW197" s="174" t="s">
        <v>31</v>
      </c>
      <c r="AX197" s="174" t="s">
        <v>74</v>
      </c>
      <c r="AY197" s="177" t="s">
        <v>129</v>
      </c>
    </row>
    <row r="198" s="174" customFormat="true" ht="12.8" hidden="false" customHeight="false" outlineLevel="0" collapsed="false">
      <c r="B198" s="175"/>
      <c r="D198" s="176" t="s">
        <v>140</v>
      </c>
      <c r="E198" s="177"/>
      <c r="F198" s="178" t="s">
        <v>266</v>
      </c>
      <c r="H198" s="179" t="n">
        <v>53.078</v>
      </c>
      <c r="I198" s="180"/>
      <c r="L198" s="175"/>
      <c r="M198" s="181"/>
      <c r="N198" s="182"/>
      <c r="O198" s="182"/>
      <c r="P198" s="182"/>
      <c r="Q198" s="182"/>
      <c r="R198" s="182"/>
      <c r="S198" s="182"/>
      <c r="T198" s="183"/>
      <c r="AT198" s="177" t="s">
        <v>140</v>
      </c>
      <c r="AU198" s="177" t="s">
        <v>138</v>
      </c>
      <c r="AV198" s="174" t="s">
        <v>138</v>
      </c>
      <c r="AW198" s="174" t="s">
        <v>31</v>
      </c>
      <c r="AX198" s="174" t="s">
        <v>74</v>
      </c>
      <c r="AY198" s="177" t="s">
        <v>129</v>
      </c>
    </row>
    <row r="199" s="174" customFormat="true" ht="12.8" hidden="false" customHeight="false" outlineLevel="0" collapsed="false">
      <c r="B199" s="175"/>
      <c r="D199" s="176" t="s">
        <v>140</v>
      </c>
      <c r="E199" s="177"/>
      <c r="F199" s="178" t="s">
        <v>267</v>
      </c>
      <c r="H199" s="179" t="n">
        <v>46.894</v>
      </c>
      <c r="I199" s="180"/>
      <c r="L199" s="175"/>
      <c r="M199" s="181"/>
      <c r="N199" s="182"/>
      <c r="O199" s="182"/>
      <c r="P199" s="182"/>
      <c r="Q199" s="182"/>
      <c r="R199" s="182"/>
      <c r="S199" s="182"/>
      <c r="T199" s="183"/>
      <c r="AT199" s="177" t="s">
        <v>140</v>
      </c>
      <c r="AU199" s="177" t="s">
        <v>138</v>
      </c>
      <c r="AV199" s="174" t="s">
        <v>138</v>
      </c>
      <c r="AW199" s="174" t="s">
        <v>31</v>
      </c>
      <c r="AX199" s="174" t="s">
        <v>74</v>
      </c>
      <c r="AY199" s="177" t="s">
        <v>129</v>
      </c>
    </row>
    <row r="200" s="184" customFormat="true" ht="12.8" hidden="false" customHeight="false" outlineLevel="0" collapsed="false">
      <c r="B200" s="185"/>
      <c r="D200" s="176" t="s">
        <v>140</v>
      </c>
      <c r="E200" s="186"/>
      <c r="F200" s="187" t="s">
        <v>162</v>
      </c>
      <c r="H200" s="188" t="n">
        <v>205.399</v>
      </c>
      <c r="I200" s="189"/>
      <c r="L200" s="185"/>
      <c r="M200" s="190"/>
      <c r="N200" s="191"/>
      <c r="O200" s="191"/>
      <c r="P200" s="191"/>
      <c r="Q200" s="191"/>
      <c r="R200" s="191"/>
      <c r="S200" s="191"/>
      <c r="T200" s="192"/>
      <c r="AT200" s="186" t="s">
        <v>140</v>
      </c>
      <c r="AU200" s="186" t="s">
        <v>138</v>
      </c>
      <c r="AV200" s="184" t="s">
        <v>137</v>
      </c>
      <c r="AW200" s="184" t="s">
        <v>31</v>
      </c>
      <c r="AX200" s="184" t="s">
        <v>79</v>
      </c>
      <c r="AY200" s="186" t="s">
        <v>129</v>
      </c>
    </row>
    <row r="201" s="28" customFormat="true" ht="37.8" hidden="false" customHeight="true" outlineLevel="0" collapsed="false">
      <c r="A201" s="23"/>
      <c r="B201" s="160"/>
      <c r="C201" s="161" t="s">
        <v>268</v>
      </c>
      <c r="D201" s="161" t="s">
        <v>132</v>
      </c>
      <c r="E201" s="162" t="s">
        <v>269</v>
      </c>
      <c r="F201" s="163" t="s">
        <v>270</v>
      </c>
      <c r="G201" s="164" t="s">
        <v>135</v>
      </c>
      <c r="H201" s="165" t="n">
        <v>13.5</v>
      </c>
      <c r="I201" s="166"/>
      <c r="J201" s="167" t="n">
        <f aca="false">ROUND(I201*H201,2)</f>
        <v>0</v>
      </c>
      <c r="K201" s="163"/>
      <c r="L201" s="24"/>
      <c r="M201" s="168"/>
      <c r="N201" s="169" t="s">
        <v>40</v>
      </c>
      <c r="O201" s="61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0.02</v>
      </c>
      <c r="T201" s="171" t="n">
        <f aca="false">S201*H201</f>
        <v>0.27</v>
      </c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R201" s="172" t="s">
        <v>137</v>
      </c>
      <c r="AT201" s="172" t="s">
        <v>132</v>
      </c>
      <c r="AU201" s="172" t="s">
        <v>138</v>
      </c>
      <c r="AY201" s="4" t="s">
        <v>129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4" t="s">
        <v>138</v>
      </c>
      <c r="BK201" s="173" t="n">
        <f aca="false">ROUND(I201*H201,2)</f>
        <v>0</v>
      </c>
      <c r="BL201" s="4" t="s">
        <v>137</v>
      </c>
      <c r="BM201" s="172" t="s">
        <v>271</v>
      </c>
    </row>
    <row r="202" s="174" customFormat="true" ht="12.8" hidden="false" customHeight="false" outlineLevel="0" collapsed="false">
      <c r="B202" s="175"/>
      <c r="D202" s="176" t="s">
        <v>140</v>
      </c>
      <c r="E202" s="177"/>
      <c r="F202" s="178" t="s">
        <v>272</v>
      </c>
      <c r="H202" s="179" t="n">
        <v>13.5</v>
      </c>
      <c r="I202" s="180"/>
      <c r="L202" s="175"/>
      <c r="M202" s="181"/>
      <c r="N202" s="182"/>
      <c r="O202" s="182"/>
      <c r="P202" s="182"/>
      <c r="Q202" s="182"/>
      <c r="R202" s="182"/>
      <c r="S202" s="182"/>
      <c r="T202" s="183"/>
      <c r="AT202" s="177" t="s">
        <v>140</v>
      </c>
      <c r="AU202" s="177" t="s">
        <v>138</v>
      </c>
      <c r="AV202" s="174" t="s">
        <v>138</v>
      </c>
      <c r="AW202" s="174" t="s">
        <v>31</v>
      </c>
      <c r="AX202" s="174" t="s">
        <v>79</v>
      </c>
      <c r="AY202" s="177" t="s">
        <v>129</v>
      </c>
    </row>
    <row r="203" s="28" customFormat="true" ht="37.8" hidden="false" customHeight="true" outlineLevel="0" collapsed="false">
      <c r="A203" s="23"/>
      <c r="B203" s="160"/>
      <c r="C203" s="161" t="s">
        <v>273</v>
      </c>
      <c r="D203" s="161" t="s">
        <v>132</v>
      </c>
      <c r="E203" s="162" t="s">
        <v>274</v>
      </c>
      <c r="F203" s="163" t="s">
        <v>275</v>
      </c>
      <c r="G203" s="164" t="s">
        <v>135</v>
      </c>
      <c r="H203" s="165" t="n">
        <v>30.872</v>
      </c>
      <c r="I203" s="166"/>
      <c r="J203" s="167" t="n">
        <f aca="false">ROUND(I203*H203,2)</f>
        <v>0</v>
      </c>
      <c r="K203" s="163" t="s">
        <v>136</v>
      </c>
      <c r="L203" s="24"/>
      <c r="M203" s="168"/>
      <c r="N203" s="169" t="s">
        <v>40</v>
      </c>
      <c r="O203" s="61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0.046</v>
      </c>
      <c r="T203" s="171" t="n">
        <f aca="false">S203*H203</f>
        <v>1.420112</v>
      </c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R203" s="172" t="s">
        <v>137</v>
      </c>
      <c r="AT203" s="172" t="s">
        <v>132</v>
      </c>
      <c r="AU203" s="172" t="s">
        <v>138</v>
      </c>
      <c r="AY203" s="4" t="s">
        <v>129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4" t="s">
        <v>138</v>
      </c>
      <c r="BK203" s="173" t="n">
        <f aca="false">ROUND(I203*H203,2)</f>
        <v>0</v>
      </c>
      <c r="BL203" s="4" t="s">
        <v>137</v>
      </c>
      <c r="BM203" s="172" t="s">
        <v>276</v>
      </c>
    </row>
    <row r="204" s="174" customFormat="true" ht="12.8" hidden="false" customHeight="false" outlineLevel="0" collapsed="false">
      <c r="B204" s="175"/>
      <c r="D204" s="176" t="s">
        <v>140</v>
      </c>
      <c r="E204" s="177"/>
      <c r="F204" s="178" t="s">
        <v>277</v>
      </c>
      <c r="H204" s="179" t="n">
        <v>30.872</v>
      </c>
      <c r="I204" s="180"/>
      <c r="L204" s="175"/>
      <c r="M204" s="181"/>
      <c r="N204" s="182"/>
      <c r="O204" s="182"/>
      <c r="P204" s="182"/>
      <c r="Q204" s="182"/>
      <c r="R204" s="182"/>
      <c r="S204" s="182"/>
      <c r="T204" s="183"/>
      <c r="AT204" s="177" t="s">
        <v>140</v>
      </c>
      <c r="AU204" s="177" t="s">
        <v>138</v>
      </c>
      <c r="AV204" s="174" t="s">
        <v>138</v>
      </c>
      <c r="AW204" s="174" t="s">
        <v>31</v>
      </c>
      <c r="AX204" s="174" t="s">
        <v>79</v>
      </c>
      <c r="AY204" s="177" t="s">
        <v>129</v>
      </c>
    </row>
    <row r="205" s="28" customFormat="true" ht="33" hidden="false" customHeight="true" outlineLevel="0" collapsed="false">
      <c r="A205" s="23"/>
      <c r="B205" s="160"/>
      <c r="C205" s="161" t="s">
        <v>278</v>
      </c>
      <c r="D205" s="161" t="s">
        <v>132</v>
      </c>
      <c r="E205" s="162" t="s">
        <v>279</v>
      </c>
      <c r="F205" s="163" t="s">
        <v>280</v>
      </c>
      <c r="G205" s="164" t="s">
        <v>135</v>
      </c>
      <c r="H205" s="165" t="n">
        <v>6.72</v>
      </c>
      <c r="I205" s="166"/>
      <c r="J205" s="167" t="n">
        <f aca="false">ROUND(I205*H205,2)</f>
        <v>0</v>
      </c>
      <c r="K205" s="163" t="s">
        <v>136</v>
      </c>
      <c r="L205" s="24"/>
      <c r="M205" s="168"/>
      <c r="N205" s="169" t="s">
        <v>40</v>
      </c>
      <c r="O205" s="61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0.061</v>
      </c>
      <c r="T205" s="171" t="n">
        <f aca="false">S205*H205</f>
        <v>0.40992</v>
      </c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R205" s="172" t="s">
        <v>137</v>
      </c>
      <c r="AT205" s="172" t="s">
        <v>132</v>
      </c>
      <c r="AU205" s="172" t="s">
        <v>138</v>
      </c>
      <c r="AY205" s="4" t="s">
        <v>129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4" t="s">
        <v>138</v>
      </c>
      <c r="BK205" s="173" t="n">
        <f aca="false">ROUND(I205*H205,2)</f>
        <v>0</v>
      </c>
      <c r="BL205" s="4" t="s">
        <v>137</v>
      </c>
      <c r="BM205" s="172" t="s">
        <v>281</v>
      </c>
    </row>
    <row r="206" s="174" customFormat="true" ht="12.8" hidden="false" customHeight="false" outlineLevel="0" collapsed="false">
      <c r="B206" s="175"/>
      <c r="D206" s="176" t="s">
        <v>140</v>
      </c>
      <c r="E206" s="177"/>
      <c r="F206" s="178" t="s">
        <v>282</v>
      </c>
      <c r="H206" s="179" t="n">
        <v>6.72</v>
      </c>
      <c r="I206" s="180"/>
      <c r="L206" s="175"/>
      <c r="M206" s="181"/>
      <c r="N206" s="182"/>
      <c r="O206" s="182"/>
      <c r="P206" s="182"/>
      <c r="Q206" s="182"/>
      <c r="R206" s="182"/>
      <c r="S206" s="182"/>
      <c r="T206" s="183"/>
      <c r="AT206" s="177" t="s">
        <v>140</v>
      </c>
      <c r="AU206" s="177" t="s">
        <v>138</v>
      </c>
      <c r="AV206" s="174" t="s">
        <v>138</v>
      </c>
      <c r="AW206" s="174" t="s">
        <v>31</v>
      </c>
      <c r="AX206" s="174" t="s">
        <v>74</v>
      </c>
      <c r="AY206" s="177" t="s">
        <v>129</v>
      </c>
    </row>
    <row r="207" s="184" customFormat="true" ht="12.8" hidden="false" customHeight="false" outlineLevel="0" collapsed="false">
      <c r="B207" s="185"/>
      <c r="D207" s="176" t="s">
        <v>140</v>
      </c>
      <c r="E207" s="186"/>
      <c r="F207" s="187" t="s">
        <v>162</v>
      </c>
      <c r="H207" s="188" t="n">
        <v>6.72</v>
      </c>
      <c r="I207" s="189"/>
      <c r="L207" s="185"/>
      <c r="M207" s="190"/>
      <c r="N207" s="191"/>
      <c r="O207" s="191"/>
      <c r="P207" s="191"/>
      <c r="Q207" s="191"/>
      <c r="R207" s="191"/>
      <c r="S207" s="191"/>
      <c r="T207" s="192"/>
      <c r="AT207" s="186" t="s">
        <v>140</v>
      </c>
      <c r="AU207" s="186" t="s">
        <v>138</v>
      </c>
      <c r="AV207" s="184" t="s">
        <v>137</v>
      </c>
      <c r="AW207" s="184" t="s">
        <v>31</v>
      </c>
      <c r="AX207" s="184" t="s">
        <v>79</v>
      </c>
      <c r="AY207" s="186" t="s">
        <v>129</v>
      </c>
    </row>
    <row r="208" s="28" customFormat="true" ht="24.15" hidden="false" customHeight="true" outlineLevel="0" collapsed="false">
      <c r="A208" s="23"/>
      <c r="B208" s="160"/>
      <c r="C208" s="161" t="s">
        <v>283</v>
      </c>
      <c r="D208" s="161" t="s">
        <v>132</v>
      </c>
      <c r="E208" s="162" t="s">
        <v>284</v>
      </c>
      <c r="F208" s="163" t="s">
        <v>285</v>
      </c>
      <c r="G208" s="164" t="s">
        <v>135</v>
      </c>
      <c r="H208" s="165" t="n">
        <v>24.152</v>
      </c>
      <c r="I208" s="166"/>
      <c r="J208" s="167" t="n">
        <f aca="false">ROUND(I208*H208,2)</f>
        <v>0</v>
      </c>
      <c r="K208" s="163" t="s">
        <v>136</v>
      </c>
      <c r="L208" s="24"/>
      <c r="M208" s="168"/>
      <c r="N208" s="169" t="s">
        <v>40</v>
      </c>
      <c r="O208" s="61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0.068</v>
      </c>
      <c r="T208" s="171" t="n">
        <f aca="false">S208*H208</f>
        <v>1.642336</v>
      </c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R208" s="172" t="s">
        <v>137</v>
      </c>
      <c r="AT208" s="172" t="s">
        <v>132</v>
      </c>
      <c r="AU208" s="172" t="s">
        <v>138</v>
      </c>
      <c r="AY208" s="4" t="s">
        <v>129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4" t="s">
        <v>138</v>
      </c>
      <c r="BK208" s="173" t="n">
        <f aca="false">ROUND(I208*H208,2)</f>
        <v>0</v>
      </c>
      <c r="BL208" s="4" t="s">
        <v>137</v>
      </c>
      <c r="BM208" s="172" t="s">
        <v>286</v>
      </c>
    </row>
    <row r="209" s="174" customFormat="true" ht="12.8" hidden="false" customHeight="false" outlineLevel="0" collapsed="false">
      <c r="B209" s="175"/>
      <c r="D209" s="176" t="s">
        <v>140</v>
      </c>
      <c r="E209" s="177"/>
      <c r="F209" s="178" t="s">
        <v>287</v>
      </c>
      <c r="H209" s="179" t="n">
        <v>5.88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140</v>
      </c>
      <c r="AU209" s="177" t="s">
        <v>138</v>
      </c>
      <c r="AV209" s="174" t="s">
        <v>138</v>
      </c>
      <c r="AW209" s="174" t="s">
        <v>31</v>
      </c>
      <c r="AX209" s="174" t="s">
        <v>74</v>
      </c>
      <c r="AY209" s="177" t="s">
        <v>129</v>
      </c>
    </row>
    <row r="210" s="174" customFormat="true" ht="12.8" hidden="false" customHeight="false" outlineLevel="0" collapsed="false">
      <c r="B210" s="175"/>
      <c r="D210" s="176" t="s">
        <v>140</v>
      </c>
      <c r="E210" s="177"/>
      <c r="F210" s="178" t="s">
        <v>288</v>
      </c>
      <c r="H210" s="179" t="n">
        <v>12.512</v>
      </c>
      <c r="I210" s="180"/>
      <c r="L210" s="175"/>
      <c r="M210" s="181"/>
      <c r="N210" s="182"/>
      <c r="O210" s="182"/>
      <c r="P210" s="182"/>
      <c r="Q210" s="182"/>
      <c r="R210" s="182"/>
      <c r="S210" s="182"/>
      <c r="T210" s="183"/>
      <c r="AT210" s="177" t="s">
        <v>140</v>
      </c>
      <c r="AU210" s="177" t="s">
        <v>138</v>
      </c>
      <c r="AV210" s="174" t="s">
        <v>138</v>
      </c>
      <c r="AW210" s="174" t="s">
        <v>31</v>
      </c>
      <c r="AX210" s="174" t="s">
        <v>74</v>
      </c>
      <c r="AY210" s="177" t="s">
        <v>129</v>
      </c>
    </row>
    <row r="211" s="174" customFormat="true" ht="12.8" hidden="false" customHeight="false" outlineLevel="0" collapsed="false">
      <c r="B211" s="175"/>
      <c r="D211" s="176" t="s">
        <v>140</v>
      </c>
      <c r="E211" s="177"/>
      <c r="F211" s="178" t="s">
        <v>289</v>
      </c>
      <c r="H211" s="179" t="n">
        <v>5.76</v>
      </c>
      <c r="I211" s="180"/>
      <c r="L211" s="175"/>
      <c r="M211" s="181"/>
      <c r="N211" s="182"/>
      <c r="O211" s="182"/>
      <c r="P211" s="182"/>
      <c r="Q211" s="182"/>
      <c r="R211" s="182"/>
      <c r="S211" s="182"/>
      <c r="T211" s="183"/>
      <c r="AT211" s="177" t="s">
        <v>140</v>
      </c>
      <c r="AU211" s="177" t="s">
        <v>138</v>
      </c>
      <c r="AV211" s="174" t="s">
        <v>138</v>
      </c>
      <c r="AW211" s="174" t="s">
        <v>31</v>
      </c>
      <c r="AX211" s="174" t="s">
        <v>74</v>
      </c>
      <c r="AY211" s="177" t="s">
        <v>129</v>
      </c>
    </row>
    <row r="212" s="184" customFormat="true" ht="12.8" hidden="false" customHeight="false" outlineLevel="0" collapsed="false">
      <c r="B212" s="185"/>
      <c r="D212" s="176" t="s">
        <v>140</v>
      </c>
      <c r="E212" s="186"/>
      <c r="F212" s="187" t="s">
        <v>162</v>
      </c>
      <c r="H212" s="188" t="n">
        <v>24.152</v>
      </c>
      <c r="I212" s="189"/>
      <c r="L212" s="185"/>
      <c r="M212" s="190"/>
      <c r="N212" s="191"/>
      <c r="O212" s="191"/>
      <c r="P212" s="191"/>
      <c r="Q212" s="191"/>
      <c r="R212" s="191"/>
      <c r="S212" s="191"/>
      <c r="T212" s="192"/>
      <c r="AT212" s="186" t="s">
        <v>140</v>
      </c>
      <c r="AU212" s="186" t="s">
        <v>138</v>
      </c>
      <c r="AV212" s="184" t="s">
        <v>137</v>
      </c>
      <c r="AW212" s="184" t="s">
        <v>31</v>
      </c>
      <c r="AX212" s="184" t="s">
        <v>79</v>
      </c>
      <c r="AY212" s="186" t="s">
        <v>129</v>
      </c>
    </row>
    <row r="213" s="146" customFormat="true" ht="22.8" hidden="false" customHeight="true" outlineLevel="0" collapsed="false">
      <c r="B213" s="147"/>
      <c r="D213" s="148" t="s">
        <v>73</v>
      </c>
      <c r="E213" s="158" t="s">
        <v>290</v>
      </c>
      <c r="F213" s="158" t="s">
        <v>291</v>
      </c>
      <c r="I213" s="150"/>
      <c r="J213" s="159" t="n">
        <f aca="false">BK213</f>
        <v>0</v>
      </c>
      <c r="L213" s="147"/>
      <c r="M213" s="152"/>
      <c r="N213" s="153"/>
      <c r="O213" s="153"/>
      <c r="P213" s="154" t="n">
        <f aca="false">SUM(P214:P218)</f>
        <v>0</v>
      </c>
      <c r="Q213" s="153"/>
      <c r="R213" s="154" t="n">
        <f aca="false">SUM(R214:R218)</f>
        <v>0</v>
      </c>
      <c r="S213" s="153"/>
      <c r="T213" s="155" t="n">
        <f aca="false">SUM(T214:T218)</f>
        <v>0</v>
      </c>
      <c r="AR213" s="148" t="s">
        <v>79</v>
      </c>
      <c r="AT213" s="156" t="s">
        <v>73</v>
      </c>
      <c r="AU213" s="156" t="s">
        <v>79</v>
      </c>
      <c r="AY213" s="148" t="s">
        <v>129</v>
      </c>
      <c r="BK213" s="157" t="n">
        <f aca="false">SUM(BK214:BK218)</f>
        <v>0</v>
      </c>
    </row>
    <row r="214" s="28" customFormat="true" ht="24.15" hidden="false" customHeight="true" outlineLevel="0" collapsed="false">
      <c r="A214" s="23"/>
      <c r="B214" s="160"/>
      <c r="C214" s="161" t="s">
        <v>292</v>
      </c>
      <c r="D214" s="161" t="s">
        <v>132</v>
      </c>
      <c r="E214" s="162" t="s">
        <v>293</v>
      </c>
      <c r="F214" s="163" t="s">
        <v>294</v>
      </c>
      <c r="G214" s="164" t="s">
        <v>295</v>
      </c>
      <c r="H214" s="165" t="n">
        <v>9.345</v>
      </c>
      <c r="I214" s="166"/>
      <c r="J214" s="167" t="n">
        <f aca="false">ROUND(I214*H214,2)</f>
        <v>0</v>
      </c>
      <c r="K214" s="163" t="s">
        <v>136</v>
      </c>
      <c r="L214" s="24"/>
      <c r="M214" s="168"/>
      <c r="N214" s="169" t="s">
        <v>40</v>
      </c>
      <c r="O214" s="61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</v>
      </c>
      <c r="T214" s="171" t="n">
        <f aca="false">S214*H214</f>
        <v>0</v>
      </c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R214" s="172" t="s">
        <v>137</v>
      </c>
      <c r="AT214" s="172" t="s">
        <v>132</v>
      </c>
      <c r="AU214" s="172" t="s">
        <v>138</v>
      </c>
      <c r="AY214" s="4" t="s">
        <v>129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4" t="s">
        <v>138</v>
      </c>
      <c r="BK214" s="173" t="n">
        <f aca="false">ROUND(I214*H214,2)</f>
        <v>0</v>
      </c>
      <c r="BL214" s="4" t="s">
        <v>137</v>
      </c>
      <c r="BM214" s="172" t="s">
        <v>296</v>
      </c>
    </row>
    <row r="215" s="28" customFormat="true" ht="24.15" hidden="false" customHeight="true" outlineLevel="0" collapsed="false">
      <c r="A215" s="23"/>
      <c r="B215" s="160"/>
      <c r="C215" s="161" t="s">
        <v>297</v>
      </c>
      <c r="D215" s="161" t="s">
        <v>132</v>
      </c>
      <c r="E215" s="162" t="s">
        <v>298</v>
      </c>
      <c r="F215" s="163" t="s">
        <v>299</v>
      </c>
      <c r="G215" s="164" t="s">
        <v>295</v>
      </c>
      <c r="H215" s="165" t="n">
        <v>9.345</v>
      </c>
      <c r="I215" s="166"/>
      <c r="J215" s="167" t="n">
        <f aca="false">ROUND(I215*H215,2)</f>
        <v>0</v>
      </c>
      <c r="K215" s="163" t="s">
        <v>136</v>
      </c>
      <c r="L215" s="24"/>
      <c r="M215" s="168"/>
      <c r="N215" s="169" t="s">
        <v>40</v>
      </c>
      <c r="O215" s="61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</v>
      </c>
      <c r="T215" s="171" t="n">
        <f aca="false">S215*H215</f>
        <v>0</v>
      </c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R215" s="172" t="s">
        <v>137</v>
      </c>
      <c r="AT215" s="172" t="s">
        <v>132</v>
      </c>
      <c r="AU215" s="172" t="s">
        <v>138</v>
      </c>
      <c r="AY215" s="4" t="s">
        <v>129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4" t="s">
        <v>138</v>
      </c>
      <c r="BK215" s="173" t="n">
        <f aca="false">ROUND(I215*H215,2)</f>
        <v>0</v>
      </c>
      <c r="BL215" s="4" t="s">
        <v>137</v>
      </c>
      <c r="BM215" s="172" t="s">
        <v>300</v>
      </c>
    </row>
    <row r="216" s="28" customFormat="true" ht="24.15" hidden="false" customHeight="true" outlineLevel="0" collapsed="false">
      <c r="A216" s="23"/>
      <c r="B216" s="160"/>
      <c r="C216" s="161" t="s">
        <v>301</v>
      </c>
      <c r="D216" s="161" t="s">
        <v>132</v>
      </c>
      <c r="E216" s="162" t="s">
        <v>302</v>
      </c>
      <c r="F216" s="163" t="s">
        <v>303</v>
      </c>
      <c r="G216" s="164" t="s">
        <v>295</v>
      </c>
      <c r="H216" s="165" t="n">
        <v>130.83</v>
      </c>
      <c r="I216" s="166"/>
      <c r="J216" s="167" t="n">
        <f aca="false">ROUND(I216*H216,2)</f>
        <v>0</v>
      </c>
      <c r="K216" s="163" t="s">
        <v>136</v>
      </c>
      <c r="L216" s="24"/>
      <c r="M216" s="168"/>
      <c r="N216" s="169" t="s">
        <v>40</v>
      </c>
      <c r="O216" s="61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</v>
      </c>
      <c r="T216" s="171" t="n">
        <f aca="false">S216*H216</f>
        <v>0</v>
      </c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R216" s="172" t="s">
        <v>137</v>
      </c>
      <c r="AT216" s="172" t="s">
        <v>132</v>
      </c>
      <c r="AU216" s="172" t="s">
        <v>138</v>
      </c>
      <c r="AY216" s="4" t="s">
        <v>129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4" t="s">
        <v>138</v>
      </c>
      <c r="BK216" s="173" t="n">
        <f aca="false">ROUND(I216*H216,2)</f>
        <v>0</v>
      </c>
      <c r="BL216" s="4" t="s">
        <v>137</v>
      </c>
      <c r="BM216" s="172" t="s">
        <v>304</v>
      </c>
    </row>
    <row r="217" s="174" customFormat="true" ht="12.8" hidden="false" customHeight="false" outlineLevel="0" collapsed="false">
      <c r="B217" s="175"/>
      <c r="D217" s="176" t="s">
        <v>140</v>
      </c>
      <c r="F217" s="178" t="s">
        <v>305</v>
      </c>
      <c r="H217" s="179" t="n">
        <v>130.83</v>
      </c>
      <c r="I217" s="180"/>
      <c r="L217" s="175"/>
      <c r="M217" s="181"/>
      <c r="N217" s="182"/>
      <c r="O217" s="182"/>
      <c r="P217" s="182"/>
      <c r="Q217" s="182"/>
      <c r="R217" s="182"/>
      <c r="S217" s="182"/>
      <c r="T217" s="183"/>
      <c r="AT217" s="177" t="s">
        <v>140</v>
      </c>
      <c r="AU217" s="177" t="s">
        <v>138</v>
      </c>
      <c r="AV217" s="174" t="s">
        <v>138</v>
      </c>
      <c r="AW217" s="174" t="s">
        <v>2</v>
      </c>
      <c r="AX217" s="174" t="s">
        <v>79</v>
      </c>
      <c r="AY217" s="177" t="s">
        <v>129</v>
      </c>
    </row>
    <row r="218" s="28" customFormat="true" ht="49.05" hidden="false" customHeight="true" outlineLevel="0" collapsed="false">
      <c r="A218" s="23"/>
      <c r="B218" s="160"/>
      <c r="C218" s="161" t="s">
        <v>306</v>
      </c>
      <c r="D218" s="161" t="s">
        <v>132</v>
      </c>
      <c r="E218" s="162" t="s">
        <v>307</v>
      </c>
      <c r="F218" s="163" t="s">
        <v>308</v>
      </c>
      <c r="G218" s="164" t="s">
        <v>295</v>
      </c>
      <c r="H218" s="165" t="n">
        <v>9.344</v>
      </c>
      <c r="I218" s="166"/>
      <c r="J218" s="167" t="n">
        <f aca="false">ROUND(I218*H218,2)</f>
        <v>0</v>
      </c>
      <c r="K218" s="163" t="s">
        <v>136</v>
      </c>
      <c r="L218" s="24"/>
      <c r="M218" s="168"/>
      <c r="N218" s="169" t="s">
        <v>40</v>
      </c>
      <c r="O218" s="61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</v>
      </c>
      <c r="T218" s="171" t="n">
        <f aca="false">S218*H218</f>
        <v>0</v>
      </c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R218" s="172" t="s">
        <v>137</v>
      </c>
      <c r="AT218" s="172" t="s">
        <v>132</v>
      </c>
      <c r="AU218" s="172" t="s">
        <v>138</v>
      </c>
      <c r="AY218" s="4" t="s">
        <v>129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4" t="s">
        <v>138</v>
      </c>
      <c r="BK218" s="173" t="n">
        <f aca="false">ROUND(I218*H218,2)</f>
        <v>0</v>
      </c>
      <c r="BL218" s="4" t="s">
        <v>137</v>
      </c>
      <c r="BM218" s="172" t="s">
        <v>309</v>
      </c>
    </row>
    <row r="219" s="146" customFormat="true" ht="22.8" hidden="false" customHeight="true" outlineLevel="0" collapsed="false">
      <c r="B219" s="147"/>
      <c r="D219" s="148" t="s">
        <v>73</v>
      </c>
      <c r="E219" s="158" t="s">
        <v>310</v>
      </c>
      <c r="F219" s="158" t="s">
        <v>311</v>
      </c>
      <c r="I219" s="150"/>
      <c r="J219" s="159" t="n">
        <f aca="false">BK219</f>
        <v>0</v>
      </c>
      <c r="L219" s="147"/>
      <c r="M219" s="152"/>
      <c r="N219" s="153"/>
      <c r="O219" s="153"/>
      <c r="P219" s="154" t="n">
        <f aca="false">P220</f>
        <v>0</v>
      </c>
      <c r="Q219" s="153"/>
      <c r="R219" s="154" t="n">
        <f aca="false">R220</f>
        <v>0</v>
      </c>
      <c r="S219" s="153"/>
      <c r="T219" s="155" t="n">
        <f aca="false">T220</f>
        <v>0</v>
      </c>
      <c r="AR219" s="148" t="s">
        <v>79</v>
      </c>
      <c r="AT219" s="156" t="s">
        <v>73</v>
      </c>
      <c r="AU219" s="156" t="s">
        <v>79</v>
      </c>
      <c r="AY219" s="148" t="s">
        <v>129</v>
      </c>
      <c r="BK219" s="157" t="n">
        <f aca="false">BK220</f>
        <v>0</v>
      </c>
    </row>
    <row r="220" s="28" customFormat="true" ht="24.15" hidden="false" customHeight="true" outlineLevel="0" collapsed="false">
      <c r="A220" s="23"/>
      <c r="B220" s="160"/>
      <c r="C220" s="161" t="s">
        <v>312</v>
      </c>
      <c r="D220" s="161" t="s">
        <v>132</v>
      </c>
      <c r="E220" s="162" t="s">
        <v>313</v>
      </c>
      <c r="F220" s="163" t="s">
        <v>314</v>
      </c>
      <c r="G220" s="164" t="s">
        <v>295</v>
      </c>
      <c r="H220" s="165" t="n">
        <v>5.956</v>
      </c>
      <c r="I220" s="166"/>
      <c r="J220" s="167" t="n">
        <f aca="false">ROUND(I220*H220,2)</f>
        <v>0</v>
      </c>
      <c r="K220" s="163" t="s">
        <v>136</v>
      </c>
      <c r="L220" s="24"/>
      <c r="M220" s="168"/>
      <c r="N220" s="169" t="s">
        <v>40</v>
      </c>
      <c r="O220" s="61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</v>
      </c>
      <c r="T220" s="171" t="n">
        <f aca="false">S220*H220</f>
        <v>0</v>
      </c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R220" s="172" t="s">
        <v>137</v>
      </c>
      <c r="AT220" s="172" t="s">
        <v>132</v>
      </c>
      <c r="AU220" s="172" t="s">
        <v>138</v>
      </c>
      <c r="AY220" s="4" t="s">
        <v>129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4" t="s">
        <v>138</v>
      </c>
      <c r="BK220" s="173" t="n">
        <f aca="false">ROUND(I220*H220,2)</f>
        <v>0</v>
      </c>
      <c r="BL220" s="4" t="s">
        <v>137</v>
      </c>
      <c r="BM220" s="172" t="s">
        <v>315</v>
      </c>
    </row>
    <row r="221" s="146" customFormat="true" ht="25.9" hidden="false" customHeight="true" outlineLevel="0" collapsed="false">
      <c r="B221" s="147"/>
      <c r="D221" s="148" t="s">
        <v>73</v>
      </c>
      <c r="E221" s="149" t="s">
        <v>316</v>
      </c>
      <c r="F221" s="149" t="s">
        <v>317</v>
      </c>
      <c r="I221" s="150"/>
      <c r="J221" s="151" t="n">
        <f aca="false">BK221</f>
        <v>0</v>
      </c>
      <c r="L221" s="147"/>
      <c r="M221" s="152"/>
      <c r="N221" s="153"/>
      <c r="O221" s="153"/>
      <c r="P221" s="154" t="n">
        <f aca="false">P222+P235+P256+P261+P277+P284+P288+P297+P349+P354+P373+P386+P400+P416+P429+P448</f>
        <v>0</v>
      </c>
      <c r="Q221" s="153"/>
      <c r="R221" s="154" t="n">
        <f aca="false">R222+R235+R256+R261+R277+R284+R288+R297+R349+R354+R373+R386+R400+R416+R429+R448</f>
        <v>2.5618932</v>
      </c>
      <c r="S221" s="153"/>
      <c r="T221" s="155" t="n">
        <f aca="false">T222+T235+T256+T261+T277+T284+T288+T297+T349+T354+T373+T386+T400+T416+T429+T448</f>
        <v>1.01646216</v>
      </c>
      <c r="AR221" s="148" t="s">
        <v>138</v>
      </c>
      <c r="AT221" s="156" t="s">
        <v>73</v>
      </c>
      <c r="AU221" s="156" t="s">
        <v>74</v>
      </c>
      <c r="AY221" s="148" t="s">
        <v>129</v>
      </c>
      <c r="BK221" s="157" t="n">
        <f aca="false">BK222+BK235+BK256+BK261+BK277+BK284+BK288+BK297+BK349+BK354+BK373+BK386+BK400+BK416+BK429+BK448</f>
        <v>0</v>
      </c>
    </row>
    <row r="222" s="146" customFormat="true" ht="22.8" hidden="false" customHeight="true" outlineLevel="0" collapsed="false">
      <c r="B222" s="147"/>
      <c r="D222" s="148" t="s">
        <v>73</v>
      </c>
      <c r="E222" s="158" t="s">
        <v>318</v>
      </c>
      <c r="F222" s="158" t="s">
        <v>319</v>
      </c>
      <c r="I222" s="150"/>
      <c r="J222" s="159" t="n">
        <f aca="false">BK222</f>
        <v>0</v>
      </c>
      <c r="L222" s="147"/>
      <c r="M222" s="152"/>
      <c r="N222" s="153"/>
      <c r="O222" s="153"/>
      <c r="P222" s="154" t="n">
        <f aca="false">SUM(P223:P234)</f>
        <v>0</v>
      </c>
      <c r="Q222" s="153"/>
      <c r="R222" s="154" t="n">
        <f aca="false">SUM(R223:R234)</f>
        <v>0.01377</v>
      </c>
      <c r="S222" s="153"/>
      <c r="T222" s="155" t="n">
        <f aca="false">SUM(T223:T234)</f>
        <v>0.01854</v>
      </c>
      <c r="AR222" s="148" t="s">
        <v>138</v>
      </c>
      <c r="AT222" s="156" t="s">
        <v>73</v>
      </c>
      <c r="AU222" s="156" t="s">
        <v>79</v>
      </c>
      <c r="AY222" s="148" t="s">
        <v>129</v>
      </c>
      <c r="BK222" s="157" t="n">
        <f aca="false">SUM(BK223:BK234)</f>
        <v>0</v>
      </c>
    </row>
    <row r="223" s="28" customFormat="true" ht="16.5" hidden="false" customHeight="true" outlineLevel="0" collapsed="false">
      <c r="A223" s="23"/>
      <c r="B223" s="160"/>
      <c r="C223" s="161" t="s">
        <v>320</v>
      </c>
      <c r="D223" s="161" t="s">
        <v>132</v>
      </c>
      <c r="E223" s="162" t="s">
        <v>321</v>
      </c>
      <c r="F223" s="163" t="s">
        <v>322</v>
      </c>
      <c r="G223" s="164" t="s">
        <v>144</v>
      </c>
      <c r="H223" s="165" t="n">
        <v>6</v>
      </c>
      <c r="I223" s="166"/>
      <c r="J223" s="167" t="n">
        <f aca="false">ROUND(I223*H223,2)</f>
        <v>0</v>
      </c>
      <c r="K223" s="163" t="s">
        <v>136</v>
      </c>
      <c r="L223" s="24"/>
      <c r="M223" s="168"/>
      <c r="N223" s="169" t="s">
        <v>40</v>
      </c>
      <c r="O223" s="61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0.0021</v>
      </c>
      <c r="T223" s="171" t="n">
        <f aca="false">S223*H223</f>
        <v>0.0126</v>
      </c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R223" s="172" t="s">
        <v>206</v>
      </c>
      <c r="AT223" s="172" t="s">
        <v>132</v>
      </c>
      <c r="AU223" s="172" t="s">
        <v>138</v>
      </c>
      <c r="AY223" s="4" t="s">
        <v>129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4" t="s">
        <v>138</v>
      </c>
      <c r="BK223" s="173" t="n">
        <f aca="false">ROUND(I223*H223,2)</f>
        <v>0</v>
      </c>
      <c r="BL223" s="4" t="s">
        <v>206</v>
      </c>
      <c r="BM223" s="172" t="s">
        <v>323</v>
      </c>
    </row>
    <row r="224" s="28" customFormat="true" ht="16.5" hidden="false" customHeight="true" outlineLevel="0" collapsed="false">
      <c r="A224" s="23"/>
      <c r="B224" s="160"/>
      <c r="C224" s="161" t="s">
        <v>324</v>
      </c>
      <c r="D224" s="161" t="s">
        <v>132</v>
      </c>
      <c r="E224" s="162" t="s">
        <v>325</v>
      </c>
      <c r="F224" s="163" t="s">
        <v>326</v>
      </c>
      <c r="G224" s="164" t="s">
        <v>144</v>
      </c>
      <c r="H224" s="165" t="n">
        <v>3</v>
      </c>
      <c r="I224" s="166"/>
      <c r="J224" s="167" t="n">
        <f aca="false">ROUND(I224*H224,2)</f>
        <v>0</v>
      </c>
      <c r="K224" s="163" t="s">
        <v>136</v>
      </c>
      <c r="L224" s="24"/>
      <c r="M224" s="168"/>
      <c r="N224" s="169" t="s">
        <v>40</v>
      </c>
      <c r="O224" s="61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0.00198</v>
      </c>
      <c r="T224" s="171" t="n">
        <f aca="false">S224*H224</f>
        <v>0.00594</v>
      </c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R224" s="172" t="s">
        <v>206</v>
      </c>
      <c r="AT224" s="172" t="s">
        <v>132</v>
      </c>
      <c r="AU224" s="172" t="s">
        <v>138</v>
      </c>
      <c r="AY224" s="4" t="s">
        <v>129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4" t="s">
        <v>138</v>
      </c>
      <c r="BK224" s="173" t="n">
        <f aca="false">ROUND(I224*H224,2)</f>
        <v>0</v>
      </c>
      <c r="BL224" s="4" t="s">
        <v>206</v>
      </c>
      <c r="BM224" s="172" t="s">
        <v>327</v>
      </c>
    </row>
    <row r="225" s="28" customFormat="true" ht="16.5" hidden="false" customHeight="true" outlineLevel="0" collapsed="false">
      <c r="A225" s="23"/>
      <c r="B225" s="160"/>
      <c r="C225" s="161" t="s">
        <v>328</v>
      </c>
      <c r="D225" s="161" t="s">
        <v>132</v>
      </c>
      <c r="E225" s="162" t="s">
        <v>329</v>
      </c>
      <c r="F225" s="163" t="s">
        <v>330</v>
      </c>
      <c r="G225" s="164" t="s">
        <v>144</v>
      </c>
      <c r="H225" s="165" t="n">
        <v>6</v>
      </c>
      <c r="I225" s="166"/>
      <c r="J225" s="167" t="n">
        <f aca="false">ROUND(I225*H225,2)</f>
        <v>0</v>
      </c>
      <c r="K225" s="163" t="s">
        <v>136</v>
      </c>
      <c r="L225" s="24"/>
      <c r="M225" s="168"/>
      <c r="N225" s="169" t="s">
        <v>40</v>
      </c>
      <c r="O225" s="61"/>
      <c r="P225" s="170" t="n">
        <f aca="false">O225*H225</f>
        <v>0</v>
      </c>
      <c r="Q225" s="170" t="n">
        <v>0.00041</v>
      </c>
      <c r="R225" s="170" t="n">
        <f aca="false">Q225*H225</f>
        <v>0.00246</v>
      </c>
      <c r="S225" s="170" t="n">
        <v>0</v>
      </c>
      <c r="T225" s="171" t="n">
        <f aca="false">S225*H225</f>
        <v>0</v>
      </c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R225" s="172" t="s">
        <v>206</v>
      </c>
      <c r="AT225" s="172" t="s">
        <v>132</v>
      </c>
      <c r="AU225" s="172" t="s">
        <v>138</v>
      </c>
      <c r="AY225" s="4" t="s">
        <v>129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4" t="s">
        <v>138</v>
      </c>
      <c r="BK225" s="173" t="n">
        <f aca="false">ROUND(I225*H225,2)</f>
        <v>0</v>
      </c>
      <c r="BL225" s="4" t="s">
        <v>206</v>
      </c>
      <c r="BM225" s="172" t="s">
        <v>331</v>
      </c>
    </row>
    <row r="226" s="28" customFormat="true" ht="16.5" hidden="false" customHeight="true" outlineLevel="0" collapsed="false">
      <c r="A226" s="23"/>
      <c r="B226" s="160"/>
      <c r="C226" s="161" t="s">
        <v>332</v>
      </c>
      <c r="D226" s="161" t="s">
        <v>132</v>
      </c>
      <c r="E226" s="162" t="s">
        <v>333</v>
      </c>
      <c r="F226" s="163" t="s">
        <v>334</v>
      </c>
      <c r="G226" s="164" t="s">
        <v>144</v>
      </c>
      <c r="H226" s="165" t="n">
        <v>4</v>
      </c>
      <c r="I226" s="166"/>
      <c r="J226" s="167" t="n">
        <f aca="false">ROUND(I226*H226,2)</f>
        <v>0</v>
      </c>
      <c r="K226" s="163" t="s">
        <v>136</v>
      </c>
      <c r="L226" s="24"/>
      <c r="M226" s="168"/>
      <c r="N226" s="169" t="s">
        <v>40</v>
      </c>
      <c r="O226" s="61"/>
      <c r="P226" s="170" t="n">
        <f aca="false">O226*H226</f>
        <v>0</v>
      </c>
      <c r="Q226" s="170" t="n">
        <v>0.00048</v>
      </c>
      <c r="R226" s="170" t="n">
        <f aca="false">Q226*H226</f>
        <v>0.00192</v>
      </c>
      <c r="S226" s="170" t="n">
        <v>0</v>
      </c>
      <c r="T226" s="171" t="n">
        <f aca="false">S226*H226</f>
        <v>0</v>
      </c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R226" s="172" t="s">
        <v>206</v>
      </c>
      <c r="AT226" s="172" t="s">
        <v>132</v>
      </c>
      <c r="AU226" s="172" t="s">
        <v>138</v>
      </c>
      <c r="AY226" s="4" t="s">
        <v>129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4" t="s">
        <v>138</v>
      </c>
      <c r="BK226" s="173" t="n">
        <f aca="false">ROUND(I226*H226,2)</f>
        <v>0</v>
      </c>
      <c r="BL226" s="4" t="s">
        <v>206</v>
      </c>
      <c r="BM226" s="172" t="s">
        <v>335</v>
      </c>
    </row>
    <row r="227" s="28" customFormat="true" ht="16.5" hidden="false" customHeight="true" outlineLevel="0" collapsed="false">
      <c r="A227" s="23"/>
      <c r="B227" s="160"/>
      <c r="C227" s="161" t="s">
        <v>336</v>
      </c>
      <c r="D227" s="161" t="s">
        <v>132</v>
      </c>
      <c r="E227" s="162" t="s">
        <v>337</v>
      </c>
      <c r="F227" s="163" t="s">
        <v>338</v>
      </c>
      <c r="G227" s="164" t="s">
        <v>144</v>
      </c>
      <c r="H227" s="165" t="n">
        <v>1.5</v>
      </c>
      <c r="I227" s="166"/>
      <c r="J227" s="167" t="n">
        <f aca="false">ROUND(I227*H227,2)</f>
        <v>0</v>
      </c>
      <c r="K227" s="163" t="s">
        <v>136</v>
      </c>
      <c r="L227" s="24"/>
      <c r="M227" s="168"/>
      <c r="N227" s="169" t="s">
        <v>40</v>
      </c>
      <c r="O227" s="61"/>
      <c r="P227" s="170" t="n">
        <f aca="false">O227*H227</f>
        <v>0</v>
      </c>
      <c r="Q227" s="170" t="n">
        <v>0.00224</v>
      </c>
      <c r="R227" s="170" t="n">
        <f aca="false">Q227*H227</f>
        <v>0.00336</v>
      </c>
      <c r="S227" s="170" t="n">
        <v>0</v>
      </c>
      <c r="T227" s="171" t="n">
        <f aca="false">S227*H227</f>
        <v>0</v>
      </c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R227" s="172" t="s">
        <v>206</v>
      </c>
      <c r="AT227" s="172" t="s">
        <v>132</v>
      </c>
      <c r="AU227" s="172" t="s">
        <v>138</v>
      </c>
      <c r="AY227" s="4" t="s">
        <v>129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4" t="s">
        <v>138</v>
      </c>
      <c r="BK227" s="173" t="n">
        <f aca="false">ROUND(I227*H227,2)</f>
        <v>0</v>
      </c>
      <c r="BL227" s="4" t="s">
        <v>206</v>
      </c>
      <c r="BM227" s="172" t="s">
        <v>339</v>
      </c>
    </row>
    <row r="228" s="28" customFormat="true" ht="16.5" hidden="false" customHeight="true" outlineLevel="0" collapsed="false">
      <c r="A228" s="23"/>
      <c r="B228" s="160"/>
      <c r="C228" s="161" t="s">
        <v>340</v>
      </c>
      <c r="D228" s="161" t="s">
        <v>132</v>
      </c>
      <c r="E228" s="162" t="s">
        <v>341</v>
      </c>
      <c r="F228" s="163" t="s">
        <v>342</v>
      </c>
      <c r="G228" s="164" t="s">
        <v>232</v>
      </c>
      <c r="H228" s="165" t="n">
        <v>2</v>
      </c>
      <c r="I228" s="166"/>
      <c r="J228" s="167" t="n">
        <f aca="false">ROUND(I228*H228,2)</f>
        <v>0</v>
      </c>
      <c r="K228" s="163" t="s">
        <v>136</v>
      </c>
      <c r="L228" s="24"/>
      <c r="M228" s="168"/>
      <c r="N228" s="169" t="s">
        <v>40</v>
      </c>
      <c r="O228" s="61"/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</v>
      </c>
      <c r="T228" s="171" t="n">
        <f aca="false">S228*H228</f>
        <v>0</v>
      </c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R228" s="172" t="s">
        <v>206</v>
      </c>
      <c r="AT228" s="172" t="s">
        <v>132</v>
      </c>
      <c r="AU228" s="172" t="s">
        <v>138</v>
      </c>
      <c r="AY228" s="4" t="s">
        <v>129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4" t="s">
        <v>138</v>
      </c>
      <c r="BK228" s="173" t="n">
        <f aca="false">ROUND(I228*H228,2)</f>
        <v>0</v>
      </c>
      <c r="BL228" s="4" t="s">
        <v>206</v>
      </c>
      <c r="BM228" s="172" t="s">
        <v>343</v>
      </c>
    </row>
    <row r="229" s="28" customFormat="true" ht="16.5" hidden="false" customHeight="true" outlineLevel="0" collapsed="false">
      <c r="A229" s="23"/>
      <c r="B229" s="160"/>
      <c r="C229" s="161" t="s">
        <v>344</v>
      </c>
      <c r="D229" s="161" t="s">
        <v>132</v>
      </c>
      <c r="E229" s="162" t="s">
        <v>345</v>
      </c>
      <c r="F229" s="163" t="s">
        <v>346</v>
      </c>
      <c r="G229" s="164" t="s">
        <v>232</v>
      </c>
      <c r="H229" s="165" t="n">
        <v>1</v>
      </c>
      <c r="I229" s="166"/>
      <c r="J229" s="167" t="n">
        <f aca="false">ROUND(I229*H229,2)</f>
        <v>0</v>
      </c>
      <c r="K229" s="163" t="s">
        <v>136</v>
      </c>
      <c r="L229" s="24"/>
      <c r="M229" s="168"/>
      <c r="N229" s="169" t="s">
        <v>40</v>
      </c>
      <c r="O229" s="61"/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</v>
      </c>
      <c r="T229" s="171" t="n">
        <f aca="false">S229*H229</f>
        <v>0</v>
      </c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R229" s="172" t="s">
        <v>206</v>
      </c>
      <c r="AT229" s="172" t="s">
        <v>132</v>
      </c>
      <c r="AU229" s="172" t="s">
        <v>138</v>
      </c>
      <c r="AY229" s="4" t="s">
        <v>129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4" t="s">
        <v>138</v>
      </c>
      <c r="BK229" s="173" t="n">
        <f aca="false">ROUND(I229*H229,2)</f>
        <v>0</v>
      </c>
      <c r="BL229" s="4" t="s">
        <v>206</v>
      </c>
      <c r="BM229" s="172" t="s">
        <v>347</v>
      </c>
    </row>
    <row r="230" s="28" customFormat="true" ht="21.75" hidden="false" customHeight="true" outlineLevel="0" collapsed="false">
      <c r="A230" s="23"/>
      <c r="B230" s="160"/>
      <c r="C230" s="161" t="s">
        <v>348</v>
      </c>
      <c r="D230" s="161" t="s">
        <v>132</v>
      </c>
      <c r="E230" s="162" t="s">
        <v>349</v>
      </c>
      <c r="F230" s="163" t="s">
        <v>350</v>
      </c>
      <c r="G230" s="164" t="s">
        <v>232</v>
      </c>
      <c r="H230" s="165" t="n">
        <v>1</v>
      </c>
      <c r="I230" s="166"/>
      <c r="J230" s="167" t="n">
        <f aca="false">ROUND(I230*H230,2)</f>
        <v>0</v>
      </c>
      <c r="K230" s="163" t="s">
        <v>136</v>
      </c>
      <c r="L230" s="24"/>
      <c r="M230" s="168"/>
      <c r="N230" s="169" t="s">
        <v>40</v>
      </c>
      <c r="O230" s="61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</v>
      </c>
      <c r="T230" s="171" t="n">
        <f aca="false">S230*H230</f>
        <v>0</v>
      </c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R230" s="172" t="s">
        <v>206</v>
      </c>
      <c r="AT230" s="172" t="s">
        <v>132</v>
      </c>
      <c r="AU230" s="172" t="s">
        <v>138</v>
      </c>
      <c r="AY230" s="4" t="s">
        <v>129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4" t="s">
        <v>138</v>
      </c>
      <c r="BK230" s="173" t="n">
        <f aca="false">ROUND(I230*H230,2)</f>
        <v>0</v>
      </c>
      <c r="BL230" s="4" t="s">
        <v>206</v>
      </c>
      <c r="BM230" s="172" t="s">
        <v>351</v>
      </c>
    </row>
    <row r="231" s="28" customFormat="true" ht="24.15" hidden="false" customHeight="true" outlineLevel="0" collapsed="false">
      <c r="A231" s="23"/>
      <c r="B231" s="160"/>
      <c r="C231" s="161" t="s">
        <v>352</v>
      </c>
      <c r="D231" s="161" t="s">
        <v>132</v>
      </c>
      <c r="E231" s="162" t="s">
        <v>353</v>
      </c>
      <c r="F231" s="163" t="s">
        <v>354</v>
      </c>
      <c r="G231" s="164" t="s">
        <v>232</v>
      </c>
      <c r="H231" s="165" t="n">
        <v>1</v>
      </c>
      <c r="I231" s="166"/>
      <c r="J231" s="167" t="n">
        <f aca="false">ROUND(I231*H231,2)</f>
        <v>0</v>
      </c>
      <c r="K231" s="163" t="s">
        <v>136</v>
      </c>
      <c r="L231" s="24"/>
      <c r="M231" s="168"/>
      <c r="N231" s="169" t="s">
        <v>40</v>
      </c>
      <c r="O231" s="61"/>
      <c r="P231" s="170" t="n">
        <f aca="false">O231*H231</f>
        <v>0</v>
      </c>
      <c r="Q231" s="170" t="n">
        <v>0.00535</v>
      </c>
      <c r="R231" s="170" t="n">
        <f aca="false">Q231*H231</f>
        <v>0.00535</v>
      </c>
      <c r="S231" s="170" t="n">
        <v>0</v>
      </c>
      <c r="T231" s="171" t="n">
        <f aca="false">S231*H231</f>
        <v>0</v>
      </c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R231" s="172" t="s">
        <v>206</v>
      </c>
      <c r="AT231" s="172" t="s">
        <v>132</v>
      </c>
      <c r="AU231" s="172" t="s">
        <v>138</v>
      </c>
      <c r="AY231" s="4" t="s">
        <v>129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4" t="s">
        <v>138</v>
      </c>
      <c r="BK231" s="173" t="n">
        <f aca="false">ROUND(I231*H231,2)</f>
        <v>0</v>
      </c>
      <c r="BL231" s="4" t="s">
        <v>206</v>
      </c>
      <c r="BM231" s="172" t="s">
        <v>355</v>
      </c>
    </row>
    <row r="232" s="28" customFormat="true" ht="24.15" hidden="false" customHeight="true" outlineLevel="0" collapsed="false">
      <c r="A232" s="23"/>
      <c r="B232" s="160"/>
      <c r="C232" s="161" t="s">
        <v>356</v>
      </c>
      <c r="D232" s="161" t="s">
        <v>132</v>
      </c>
      <c r="E232" s="162" t="s">
        <v>357</v>
      </c>
      <c r="F232" s="163" t="s">
        <v>358</v>
      </c>
      <c r="G232" s="164" t="s">
        <v>232</v>
      </c>
      <c r="H232" s="165" t="n">
        <v>2</v>
      </c>
      <c r="I232" s="166"/>
      <c r="J232" s="167" t="n">
        <f aca="false">ROUND(I232*H232,2)</f>
        <v>0</v>
      </c>
      <c r="K232" s="163" t="s">
        <v>136</v>
      </c>
      <c r="L232" s="24"/>
      <c r="M232" s="168"/>
      <c r="N232" s="169" t="s">
        <v>40</v>
      </c>
      <c r="O232" s="61"/>
      <c r="P232" s="170" t="n">
        <f aca="false">O232*H232</f>
        <v>0</v>
      </c>
      <c r="Q232" s="170" t="n">
        <v>0.00034</v>
      </c>
      <c r="R232" s="170" t="n">
        <f aca="false">Q232*H232</f>
        <v>0.00068</v>
      </c>
      <c r="S232" s="170" t="n">
        <v>0</v>
      </c>
      <c r="T232" s="171" t="n">
        <f aca="false">S232*H232</f>
        <v>0</v>
      </c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R232" s="172" t="s">
        <v>206</v>
      </c>
      <c r="AT232" s="172" t="s">
        <v>132</v>
      </c>
      <c r="AU232" s="172" t="s">
        <v>138</v>
      </c>
      <c r="AY232" s="4" t="s">
        <v>129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4" t="s">
        <v>138</v>
      </c>
      <c r="BK232" s="173" t="n">
        <f aca="false">ROUND(I232*H232,2)</f>
        <v>0</v>
      </c>
      <c r="BL232" s="4" t="s">
        <v>206</v>
      </c>
      <c r="BM232" s="172" t="s">
        <v>359</v>
      </c>
    </row>
    <row r="233" s="28" customFormat="true" ht="21.75" hidden="false" customHeight="true" outlineLevel="0" collapsed="false">
      <c r="A233" s="23"/>
      <c r="B233" s="160"/>
      <c r="C233" s="161" t="s">
        <v>360</v>
      </c>
      <c r="D233" s="161" t="s">
        <v>132</v>
      </c>
      <c r="E233" s="162" t="s">
        <v>361</v>
      </c>
      <c r="F233" s="163" t="s">
        <v>362</v>
      </c>
      <c r="G233" s="164" t="s">
        <v>144</v>
      </c>
      <c r="H233" s="165" t="n">
        <v>11.5</v>
      </c>
      <c r="I233" s="166"/>
      <c r="J233" s="167" t="n">
        <f aca="false">ROUND(I233*H233,2)</f>
        <v>0</v>
      </c>
      <c r="K233" s="163" t="s">
        <v>136</v>
      </c>
      <c r="L233" s="24"/>
      <c r="M233" s="168"/>
      <c r="N233" s="169" t="s">
        <v>40</v>
      </c>
      <c r="O233" s="61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R233" s="172" t="s">
        <v>206</v>
      </c>
      <c r="AT233" s="172" t="s">
        <v>132</v>
      </c>
      <c r="AU233" s="172" t="s">
        <v>138</v>
      </c>
      <c r="AY233" s="4" t="s">
        <v>129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4" t="s">
        <v>138</v>
      </c>
      <c r="BK233" s="173" t="n">
        <f aca="false">ROUND(I233*H233,2)</f>
        <v>0</v>
      </c>
      <c r="BL233" s="4" t="s">
        <v>206</v>
      </c>
      <c r="BM233" s="172" t="s">
        <v>363</v>
      </c>
    </row>
    <row r="234" s="28" customFormat="true" ht="24.15" hidden="false" customHeight="true" outlineLevel="0" collapsed="false">
      <c r="A234" s="23"/>
      <c r="B234" s="160"/>
      <c r="C234" s="161" t="s">
        <v>364</v>
      </c>
      <c r="D234" s="161" t="s">
        <v>132</v>
      </c>
      <c r="E234" s="162" t="s">
        <v>365</v>
      </c>
      <c r="F234" s="163" t="s">
        <v>366</v>
      </c>
      <c r="G234" s="164" t="s">
        <v>367</v>
      </c>
      <c r="H234" s="193"/>
      <c r="I234" s="166"/>
      <c r="J234" s="167" t="n">
        <f aca="false">ROUND(I234*H234,2)</f>
        <v>0</v>
      </c>
      <c r="K234" s="163" t="s">
        <v>136</v>
      </c>
      <c r="L234" s="24"/>
      <c r="M234" s="168"/>
      <c r="N234" s="169" t="s">
        <v>40</v>
      </c>
      <c r="O234" s="61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R234" s="172" t="s">
        <v>206</v>
      </c>
      <c r="AT234" s="172" t="s">
        <v>132</v>
      </c>
      <c r="AU234" s="172" t="s">
        <v>138</v>
      </c>
      <c r="AY234" s="4" t="s">
        <v>129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4" t="s">
        <v>138</v>
      </c>
      <c r="BK234" s="173" t="n">
        <f aca="false">ROUND(I234*H234,2)</f>
        <v>0</v>
      </c>
      <c r="BL234" s="4" t="s">
        <v>206</v>
      </c>
      <c r="BM234" s="172" t="s">
        <v>368</v>
      </c>
    </row>
    <row r="235" s="146" customFormat="true" ht="22.8" hidden="false" customHeight="true" outlineLevel="0" collapsed="false">
      <c r="B235" s="147"/>
      <c r="D235" s="148" t="s">
        <v>73</v>
      </c>
      <c r="E235" s="158" t="s">
        <v>369</v>
      </c>
      <c r="F235" s="158" t="s">
        <v>370</v>
      </c>
      <c r="I235" s="150"/>
      <c r="J235" s="159" t="n">
        <f aca="false">BK235</f>
        <v>0</v>
      </c>
      <c r="L235" s="147"/>
      <c r="M235" s="152"/>
      <c r="N235" s="153"/>
      <c r="O235" s="153"/>
      <c r="P235" s="154" t="n">
        <f aca="false">SUM(P236:P255)</f>
        <v>0</v>
      </c>
      <c r="Q235" s="153"/>
      <c r="R235" s="154" t="n">
        <f aca="false">SUM(R236:R255)</f>
        <v>0.03198</v>
      </c>
      <c r="S235" s="153"/>
      <c r="T235" s="155" t="n">
        <f aca="false">SUM(T236:T255)</f>
        <v>0.04284</v>
      </c>
      <c r="AR235" s="148" t="s">
        <v>138</v>
      </c>
      <c r="AT235" s="156" t="s">
        <v>73</v>
      </c>
      <c r="AU235" s="156" t="s">
        <v>79</v>
      </c>
      <c r="AY235" s="148" t="s">
        <v>129</v>
      </c>
      <c r="BK235" s="157" t="n">
        <f aca="false">SUM(BK236:BK255)</f>
        <v>0</v>
      </c>
    </row>
    <row r="236" s="28" customFormat="true" ht="24.15" hidden="false" customHeight="true" outlineLevel="0" collapsed="false">
      <c r="A236" s="23"/>
      <c r="B236" s="160"/>
      <c r="C236" s="161" t="s">
        <v>371</v>
      </c>
      <c r="D236" s="161" t="s">
        <v>132</v>
      </c>
      <c r="E236" s="162" t="s">
        <v>372</v>
      </c>
      <c r="F236" s="163" t="s">
        <v>373</v>
      </c>
      <c r="G236" s="164" t="s">
        <v>144</v>
      </c>
      <c r="H236" s="165" t="n">
        <v>16</v>
      </c>
      <c r="I236" s="166"/>
      <c r="J236" s="167" t="n">
        <f aca="false">ROUND(I236*H236,2)</f>
        <v>0</v>
      </c>
      <c r="K236" s="163" t="s">
        <v>136</v>
      </c>
      <c r="L236" s="24"/>
      <c r="M236" s="168"/>
      <c r="N236" s="169" t="s">
        <v>40</v>
      </c>
      <c r="O236" s="61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0.00213</v>
      </c>
      <c r="T236" s="171" t="n">
        <f aca="false">S236*H236</f>
        <v>0.03408</v>
      </c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R236" s="172" t="s">
        <v>206</v>
      </c>
      <c r="AT236" s="172" t="s">
        <v>132</v>
      </c>
      <c r="AU236" s="172" t="s">
        <v>138</v>
      </c>
      <c r="AY236" s="4" t="s">
        <v>129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4" t="s">
        <v>138</v>
      </c>
      <c r="BK236" s="173" t="n">
        <f aca="false">ROUND(I236*H236,2)</f>
        <v>0</v>
      </c>
      <c r="BL236" s="4" t="s">
        <v>206</v>
      </c>
      <c r="BM236" s="172" t="s">
        <v>374</v>
      </c>
    </row>
    <row r="237" s="28" customFormat="true" ht="24.15" hidden="false" customHeight="true" outlineLevel="0" collapsed="false">
      <c r="A237" s="23"/>
      <c r="B237" s="160"/>
      <c r="C237" s="161" t="s">
        <v>375</v>
      </c>
      <c r="D237" s="161" t="s">
        <v>132</v>
      </c>
      <c r="E237" s="162" t="s">
        <v>376</v>
      </c>
      <c r="F237" s="163" t="s">
        <v>377</v>
      </c>
      <c r="G237" s="164" t="s">
        <v>144</v>
      </c>
      <c r="H237" s="165" t="n">
        <v>16</v>
      </c>
      <c r="I237" s="166"/>
      <c r="J237" s="167" t="n">
        <f aca="false">ROUND(I237*H237,2)</f>
        <v>0</v>
      </c>
      <c r="K237" s="163" t="s">
        <v>136</v>
      </c>
      <c r="L237" s="24"/>
      <c r="M237" s="168"/>
      <c r="N237" s="169" t="s">
        <v>40</v>
      </c>
      <c r="O237" s="61"/>
      <c r="P237" s="170" t="n">
        <f aca="false">O237*H237</f>
        <v>0</v>
      </c>
      <c r="Q237" s="170" t="n">
        <v>0.00084</v>
      </c>
      <c r="R237" s="170" t="n">
        <f aca="false">Q237*H237</f>
        <v>0.01344</v>
      </c>
      <c r="S237" s="170" t="n">
        <v>0</v>
      </c>
      <c r="T237" s="171" t="n">
        <f aca="false">S237*H237</f>
        <v>0</v>
      </c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R237" s="172" t="s">
        <v>206</v>
      </c>
      <c r="AT237" s="172" t="s">
        <v>132</v>
      </c>
      <c r="AU237" s="172" t="s">
        <v>138</v>
      </c>
      <c r="AY237" s="4" t="s">
        <v>129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4" t="s">
        <v>138</v>
      </c>
      <c r="BK237" s="173" t="n">
        <f aca="false">ROUND(I237*H237,2)</f>
        <v>0</v>
      </c>
      <c r="BL237" s="4" t="s">
        <v>206</v>
      </c>
      <c r="BM237" s="172" t="s">
        <v>378</v>
      </c>
    </row>
    <row r="238" s="28" customFormat="true" ht="24.15" hidden="false" customHeight="true" outlineLevel="0" collapsed="false">
      <c r="A238" s="23"/>
      <c r="B238" s="160"/>
      <c r="C238" s="161" t="s">
        <v>379</v>
      </c>
      <c r="D238" s="161" t="s">
        <v>132</v>
      </c>
      <c r="E238" s="162" t="s">
        <v>380</v>
      </c>
      <c r="F238" s="163" t="s">
        <v>381</v>
      </c>
      <c r="G238" s="164" t="s">
        <v>144</v>
      </c>
      <c r="H238" s="165" t="n">
        <v>12</v>
      </c>
      <c r="I238" s="166"/>
      <c r="J238" s="167" t="n">
        <f aca="false">ROUND(I238*H238,2)</f>
        <v>0</v>
      </c>
      <c r="K238" s="163" t="s">
        <v>136</v>
      </c>
      <c r="L238" s="24"/>
      <c r="M238" s="168"/>
      <c r="N238" s="169" t="s">
        <v>40</v>
      </c>
      <c r="O238" s="61"/>
      <c r="P238" s="170" t="n">
        <f aca="false">O238*H238</f>
        <v>0</v>
      </c>
      <c r="Q238" s="170" t="n">
        <v>0.00116</v>
      </c>
      <c r="R238" s="170" t="n">
        <f aca="false">Q238*H238</f>
        <v>0.01392</v>
      </c>
      <c r="S238" s="170" t="n">
        <v>0</v>
      </c>
      <c r="T238" s="171" t="n">
        <f aca="false">S238*H238</f>
        <v>0</v>
      </c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R238" s="172" t="s">
        <v>206</v>
      </c>
      <c r="AT238" s="172" t="s">
        <v>132</v>
      </c>
      <c r="AU238" s="172" t="s">
        <v>138</v>
      </c>
      <c r="AY238" s="4" t="s">
        <v>129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4" t="s">
        <v>138</v>
      </c>
      <c r="BK238" s="173" t="n">
        <f aca="false">ROUND(I238*H238,2)</f>
        <v>0</v>
      </c>
      <c r="BL238" s="4" t="s">
        <v>206</v>
      </c>
      <c r="BM238" s="172" t="s">
        <v>382</v>
      </c>
    </row>
    <row r="239" s="28" customFormat="true" ht="37.8" hidden="false" customHeight="true" outlineLevel="0" collapsed="false">
      <c r="A239" s="23"/>
      <c r="B239" s="160"/>
      <c r="C239" s="161" t="s">
        <v>383</v>
      </c>
      <c r="D239" s="161" t="s">
        <v>132</v>
      </c>
      <c r="E239" s="162" t="s">
        <v>384</v>
      </c>
      <c r="F239" s="163" t="s">
        <v>385</v>
      </c>
      <c r="G239" s="164" t="s">
        <v>144</v>
      </c>
      <c r="H239" s="165" t="n">
        <v>16</v>
      </c>
      <c r="I239" s="166"/>
      <c r="J239" s="167" t="n">
        <f aca="false">ROUND(I239*H239,2)</f>
        <v>0</v>
      </c>
      <c r="K239" s="163" t="s">
        <v>136</v>
      </c>
      <c r="L239" s="24"/>
      <c r="M239" s="168"/>
      <c r="N239" s="169" t="s">
        <v>40</v>
      </c>
      <c r="O239" s="61"/>
      <c r="P239" s="170" t="n">
        <f aca="false">O239*H239</f>
        <v>0</v>
      </c>
      <c r="Q239" s="170" t="n">
        <v>5E-005</v>
      </c>
      <c r="R239" s="170" t="n">
        <f aca="false">Q239*H239</f>
        <v>0.0008</v>
      </c>
      <c r="S239" s="170" t="n">
        <v>0</v>
      </c>
      <c r="T239" s="171" t="n">
        <f aca="false">S239*H239</f>
        <v>0</v>
      </c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R239" s="172" t="s">
        <v>206</v>
      </c>
      <c r="AT239" s="172" t="s">
        <v>132</v>
      </c>
      <c r="AU239" s="172" t="s">
        <v>138</v>
      </c>
      <c r="AY239" s="4" t="s">
        <v>129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4" t="s">
        <v>138</v>
      </c>
      <c r="BK239" s="173" t="n">
        <f aca="false">ROUND(I239*H239,2)</f>
        <v>0</v>
      </c>
      <c r="BL239" s="4" t="s">
        <v>206</v>
      </c>
      <c r="BM239" s="172" t="s">
        <v>386</v>
      </c>
    </row>
    <row r="240" s="28" customFormat="true" ht="37.8" hidden="false" customHeight="true" outlineLevel="0" collapsed="false">
      <c r="A240" s="23"/>
      <c r="B240" s="160"/>
      <c r="C240" s="161" t="s">
        <v>387</v>
      </c>
      <c r="D240" s="161" t="s">
        <v>132</v>
      </c>
      <c r="E240" s="162" t="s">
        <v>388</v>
      </c>
      <c r="F240" s="163" t="s">
        <v>389</v>
      </c>
      <c r="G240" s="164" t="s">
        <v>144</v>
      </c>
      <c r="H240" s="165" t="n">
        <v>12</v>
      </c>
      <c r="I240" s="166"/>
      <c r="J240" s="167" t="n">
        <f aca="false">ROUND(I240*H240,2)</f>
        <v>0</v>
      </c>
      <c r="K240" s="163" t="s">
        <v>136</v>
      </c>
      <c r="L240" s="24"/>
      <c r="M240" s="168"/>
      <c r="N240" s="169" t="s">
        <v>40</v>
      </c>
      <c r="O240" s="61"/>
      <c r="P240" s="170" t="n">
        <f aca="false">O240*H240</f>
        <v>0</v>
      </c>
      <c r="Q240" s="170" t="n">
        <v>7E-005</v>
      </c>
      <c r="R240" s="170" t="n">
        <f aca="false">Q240*H240</f>
        <v>0.00084</v>
      </c>
      <c r="S240" s="170" t="n">
        <v>0</v>
      </c>
      <c r="T240" s="171" t="n">
        <f aca="false">S240*H240</f>
        <v>0</v>
      </c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R240" s="172" t="s">
        <v>206</v>
      </c>
      <c r="AT240" s="172" t="s">
        <v>132</v>
      </c>
      <c r="AU240" s="172" t="s">
        <v>138</v>
      </c>
      <c r="AY240" s="4" t="s">
        <v>129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4" t="s">
        <v>138</v>
      </c>
      <c r="BK240" s="173" t="n">
        <f aca="false">ROUND(I240*H240,2)</f>
        <v>0</v>
      </c>
      <c r="BL240" s="4" t="s">
        <v>206</v>
      </c>
      <c r="BM240" s="172" t="s">
        <v>390</v>
      </c>
    </row>
    <row r="241" s="28" customFormat="true" ht="16.5" hidden="false" customHeight="true" outlineLevel="0" collapsed="false">
      <c r="A241" s="23"/>
      <c r="B241" s="160"/>
      <c r="C241" s="161" t="s">
        <v>391</v>
      </c>
      <c r="D241" s="161" t="s">
        <v>132</v>
      </c>
      <c r="E241" s="162" t="s">
        <v>392</v>
      </c>
      <c r="F241" s="163" t="s">
        <v>393</v>
      </c>
      <c r="G241" s="164" t="s">
        <v>144</v>
      </c>
      <c r="H241" s="165" t="n">
        <v>16</v>
      </c>
      <c r="I241" s="166"/>
      <c r="J241" s="167" t="n">
        <f aca="false">ROUND(I241*H241,2)</f>
        <v>0</v>
      </c>
      <c r="K241" s="163" t="s">
        <v>136</v>
      </c>
      <c r="L241" s="24"/>
      <c r="M241" s="168"/>
      <c r="N241" s="169" t="s">
        <v>40</v>
      </c>
      <c r="O241" s="61"/>
      <c r="P241" s="170" t="n">
        <f aca="false">O241*H241</f>
        <v>0</v>
      </c>
      <c r="Q241" s="170" t="n">
        <v>0</v>
      </c>
      <c r="R241" s="170" t="n">
        <f aca="false">Q241*H241</f>
        <v>0</v>
      </c>
      <c r="S241" s="170" t="n">
        <v>0.00024</v>
      </c>
      <c r="T241" s="171" t="n">
        <f aca="false">S241*H241</f>
        <v>0.00384</v>
      </c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R241" s="172" t="s">
        <v>206</v>
      </c>
      <c r="AT241" s="172" t="s">
        <v>132</v>
      </c>
      <c r="AU241" s="172" t="s">
        <v>138</v>
      </c>
      <c r="AY241" s="4" t="s">
        <v>129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4" t="s">
        <v>138</v>
      </c>
      <c r="BK241" s="173" t="n">
        <f aca="false">ROUND(I241*H241,2)</f>
        <v>0</v>
      </c>
      <c r="BL241" s="4" t="s">
        <v>206</v>
      </c>
      <c r="BM241" s="172" t="s">
        <v>394</v>
      </c>
    </row>
    <row r="242" s="28" customFormat="true" ht="16.5" hidden="false" customHeight="true" outlineLevel="0" collapsed="false">
      <c r="A242" s="23"/>
      <c r="B242" s="160"/>
      <c r="C242" s="161" t="s">
        <v>395</v>
      </c>
      <c r="D242" s="161" t="s">
        <v>132</v>
      </c>
      <c r="E242" s="162" t="s">
        <v>396</v>
      </c>
      <c r="F242" s="163" t="s">
        <v>397</v>
      </c>
      <c r="G242" s="164" t="s">
        <v>232</v>
      </c>
      <c r="H242" s="165" t="n">
        <v>9</v>
      </c>
      <c r="I242" s="166"/>
      <c r="J242" s="167" t="n">
        <f aca="false">ROUND(I242*H242,2)</f>
        <v>0</v>
      </c>
      <c r="K242" s="163" t="s">
        <v>136</v>
      </c>
      <c r="L242" s="24"/>
      <c r="M242" s="168"/>
      <c r="N242" s="169" t="s">
        <v>40</v>
      </c>
      <c r="O242" s="61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R242" s="172" t="s">
        <v>206</v>
      </c>
      <c r="AT242" s="172" t="s">
        <v>132</v>
      </c>
      <c r="AU242" s="172" t="s">
        <v>138</v>
      </c>
      <c r="AY242" s="4" t="s">
        <v>129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4" t="s">
        <v>138</v>
      </c>
      <c r="BK242" s="173" t="n">
        <f aca="false">ROUND(I242*H242,2)</f>
        <v>0</v>
      </c>
      <c r="BL242" s="4" t="s">
        <v>206</v>
      </c>
      <c r="BM242" s="172" t="s">
        <v>398</v>
      </c>
    </row>
    <row r="243" s="174" customFormat="true" ht="12.8" hidden="false" customHeight="false" outlineLevel="0" collapsed="false">
      <c r="B243" s="175"/>
      <c r="D243" s="176" t="s">
        <v>140</v>
      </c>
      <c r="E243" s="177"/>
      <c r="F243" s="178" t="s">
        <v>399</v>
      </c>
      <c r="H243" s="179" t="n">
        <v>2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77" t="s">
        <v>140</v>
      </c>
      <c r="AU243" s="177" t="s">
        <v>138</v>
      </c>
      <c r="AV243" s="174" t="s">
        <v>138</v>
      </c>
      <c r="AW243" s="174" t="s">
        <v>31</v>
      </c>
      <c r="AX243" s="174" t="s">
        <v>74</v>
      </c>
      <c r="AY243" s="177" t="s">
        <v>129</v>
      </c>
    </row>
    <row r="244" s="174" customFormat="true" ht="12.8" hidden="false" customHeight="false" outlineLevel="0" collapsed="false">
      <c r="B244" s="175"/>
      <c r="D244" s="176" t="s">
        <v>140</v>
      </c>
      <c r="E244" s="177"/>
      <c r="F244" s="178" t="s">
        <v>400</v>
      </c>
      <c r="H244" s="179" t="n">
        <v>2</v>
      </c>
      <c r="I244" s="180"/>
      <c r="L244" s="175"/>
      <c r="M244" s="181"/>
      <c r="N244" s="182"/>
      <c r="O244" s="182"/>
      <c r="P244" s="182"/>
      <c r="Q244" s="182"/>
      <c r="R244" s="182"/>
      <c r="S244" s="182"/>
      <c r="T244" s="183"/>
      <c r="AT244" s="177" t="s">
        <v>140</v>
      </c>
      <c r="AU244" s="177" t="s">
        <v>138</v>
      </c>
      <c r="AV244" s="174" t="s">
        <v>138</v>
      </c>
      <c r="AW244" s="174" t="s">
        <v>31</v>
      </c>
      <c r="AX244" s="174" t="s">
        <v>74</v>
      </c>
      <c r="AY244" s="177" t="s">
        <v>129</v>
      </c>
    </row>
    <row r="245" s="174" customFormat="true" ht="12.8" hidden="false" customHeight="false" outlineLevel="0" collapsed="false">
      <c r="B245" s="175"/>
      <c r="D245" s="176" t="s">
        <v>140</v>
      </c>
      <c r="E245" s="177"/>
      <c r="F245" s="178" t="s">
        <v>401</v>
      </c>
      <c r="H245" s="179" t="n">
        <v>1</v>
      </c>
      <c r="I245" s="180"/>
      <c r="L245" s="175"/>
      <c r="M245" s="181"/>
      <c r="N245" s="182"/>
      <c r="O245" s="182"/>
      <c r="P245" s="182"/>
      <c r="Q245" s="182"/>
      <c r="R245" s="182"/>
      <c r="S245" s="182"/>
      <c r="T245" s="183"/>
      <c r="AT245" s="177" t="s">
        <v>140</v>
      </c>
      <c r="AU245" s="177" t="s">
        <v>138</v>
      </c>
      <c r="AV245" s="174" t="s">
        <v>138</v>
      </c>
      <c r="AW245" s="174" t="s">
        <v>31</v>
      </c>
      <c r="AX245" s="174" t="s">
        <v>74</v>
      </c>
      <c r="AY245" s="177" t="s">
        <v>129</v>
      </c>
    </row>
    <row r="246" s="174" customFormat="true" ht="12.8" hidden="false" customHeight="false" outlineLevel="0" collapsed="false">
      <c r="B246" s="175"/>
      <c r="D246" s="176" t="s">
        <v>140</v>
      </c>
      <c r="E246" s="177"/>
      <c r="F246" s="178" t="s">
        <v>402</v>
      </c>
      <c r="H246" s="179" t="n">
        <v>1</v>
      </c>
      <c r="I246" s="180"/>
      <c r="L246" s="175"/>
      <c r="M246" s="181"/>
      <c r="N246" s="182"/>
      <c r="O246" s="182"/>
      <c r="P246" s="182"/>
      <c r="Q246" s="182"/>
      <c r="R246" s="182"/>
      <c r="S246" s="182"/>
      <c r="T246" s="183"/>
      <c r="AT246" s="177" t="s">
        <v>140</v>
      </c>
      <c r="AU246" s="177" t="s">
        <v>138</v>
      </c>
      <c r="AV246" s="174" t="s">
        <v>138</v>
      </c>
      <c r="AW246" s="174" t="s">
        <v>31</v>
      </c>
      <c r="AX246" s="174" t="s">
        <v>74</v>
      </c>
      <c r="AY246" s="177" t="s">
        <v>129</v>
      </c>
    </row>
    <row r="247" s="174" customFormat="true" ht="12.8" hidden="false" customHeight="false" outlineLevel="0" collapsed="false">
      <c r="B247" s="175"/>
      <c r="D247" s="176" t="s">
        <v>140</v>
      </c>
      <c r="E247" s="177"/>
      <c r="F247" s="178" t="s">
        <v>403</v>
      </c>
      <c r="H247" s="179" t="n">
        <v>1</v>
      </c>
      <c r="I247" s="180"/>
      <c r="L247" s="175"/>
      <c r="M247" s="181"/>
      <c r="N247" s="182"/>
      <c r="O247" s="182"/>
      <c r="P247" s="182"/>
      <c r="Q247" s="182"/>
      <c r="R247" s="182"/>
      <c r="S247" s="182"/>
      <c r="T247" s="183"/>
      <c r="AT247" s="177" t="s">
        <v>140</v>
      </c>
      <c r="AU247" s="177" t="s">
        <v>138</v>
      </c>
      <c r="AV247" s="174" t="s">
        <v>138</v>
      </c>
      <c r="AW247" s="174" t="s">
        <v>31</v>
      </c>
      <c r="AX247" s="174" t="s">
        <v>74</v>
      </c>
      <c r="AY247" s="177" t="s">
        <v>129</v>
      </c>
    </row>
    <row r="248" s="174" customFormat="true" ht="12.8" hidden="false" customHeight="false" outlineLevel="0" collapsed="false">
      <c r="B248" s="175"/>
      <c r="D248" s="176" t="s">
        <v>140</v>
      </c>
      <c r="E248" s="177"/>
      <c r="F248" s="178" t="s">
        <v>404</v>
      </c>
      <c r="H248" s="179" t="n">
        <v>2</v>
      </c>
      <c r="I248" s="180"/>
      <c r="L248" s="175"/>
      <c r="M248" s="181"/>
      <c r="N248" s="182"/>
      <c r="O248" s="182"/>
      <c r="P248" s="182"/>
      <c r="Q248" s="182"/>
      <c r="R248" s="182"/>
      <c r="S248" s="182"/>
      <c r="T248" s="183"/>
      <c r="AT248" s="177" t="s">
        <v>140</v>
      </c>
      <c r="AU248" s="177" t="s">
        <v>138</v>
      </c>
      <c r="AV248" s="174" t="s">
        <v>138</v>
      </c>
      <c r="AW248" s="174" t="s">
        <v>31</v>
      </c>
      <c r="AX248" s="174" t="s">
        <v>74</v>
      </c>
      <c r="AY248" s="177" t="s">
        <v>129</v>
      </c>
    </row>
    <row r="249" s="184" customFormat="true" ht="12.8" hidden="false" customHeight="false" outlineLevel="0" collapsed="false">
      <c r="B249" s="185"/>
      <c r="D249" s="176" t="s">
        <v>140</v>
      </c>
      <c r="E249" s="186"/>
      <c r="F249" s="187" t="s">
        <v>162</v>
      </c>
      <c r="H249" s="188" t="n">
        <v>9</v>
      </c>
      <c r="I249" s="189"/>
      <c r="L249" s="185"/>
      <c r="M249" s="190"/>
      <c r="N249" s="191"/>
      <c r="O249" s="191"/>
      <c r="P249" s="191"/>
      <c r="Q249" s="191"/>
      <c r="R249" s="191"/>
      <c r="S249" s="191"/>
      <c r="T249" s="192"/>
      <c r="AT249" s="186" t="s">
        <v>140</v>
      </c>
      <c r="AU249" s="186" t="s">
        <v>138</v>
      </c>
      <c r="AV249" s="184" t="s">
        <v>137</v>
      </c>
      <c r="AW249" s="184" t="s">
        <v>31</v>
      </c>
      <c r="AX249" s="184" t="s">
        <v>79</v>
      </c>
      <c r="AY249" s="186" t="s">
        <v>129</v>
      </c>
    </row>
    <row r="250" s="28" customFormat="true" ht="24.15" hidden="false" customHeight="true" outlineLevel="0" collapsed="false">
      <c r="A250" s="23"/>
      <c r="B250" s="160"/>
      <c r="C250" s="161" t="s">
        <v>405</v>
      </c>
      <c r="D250" s="161" t="s">
        <v>132</v>
      </c>
      <c r="E250" s="162" t="s">
        <v>406</v>
      </c>
      <c r="F250" s="163" t="s">
        <v>407</v>
      </c>
      <c r="G250" s="164" t="s">
        <v>232</v>
      </c>
      <c r="H250" s="165" t="n">
        <v>4</v>
      </c>
      <c r="I250" s="166"/>
      <c r="J250" s="167" t="n">
        <f aca="false">ROUND(I250*H250,2)</f>
        <v>0</v>
      </c>
      <c r="K250" s="163" t="s">
        <v>136</v>
      </c>
      <c r="L250" s="24"/>
      <c r="M250" s="168"/>
      <c r="N250" s="169" t="s">
        <v>40</v>
      </c>
      <c r="O250" s="61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0.00123</v>
      </c>
      <c r="T250" s="171" t="n">
        <f aca="false">S250*H250</f>
        <v>0.00492</v>
      </c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R250" s="172" t="s">
        <v>206</v>
      </c>
      <c r="AT250" s="172" t="s">
        <v>132</v>
      </c>
      <c r="AU250" s="172" t="s">
        <v>138</v>
      </c>
      <c r="AY250" s="4" t="s">
        <v>129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4" t="s">
        <v>138</v>
      </c>
      <c r="BK250" s="173" t="n">
        <f aca="false">ROUND(I250*H250,2)</f>
        <v>0</v>
      </c>
      <c r="BL250" s="4" t="s">
        <v>206</v>
      </c>
      <c r="BM250" s="172" t="s">
        <v>408</v>
      </c>
    </row>
    <row r="251" s="28" customFormat="true" ht="21.75" hidden="false" customHeight="true" outlineLevel="0" collapsed="false">
      <c r="A251" s="23"/>
      <c r="B251" s="160"/>
      <c r="C251" s="161" t="s">
        <v>409</v>
      </c>
      <c r="D251" s="161" t="s">
        <v>132</v>
      </c>
      <c r="E251" s="162" t="s">
        <v>410</v>
      </c>
      <c r="F251" s="163" t="s">
        <v>411</v>
      </c>
      <c r="G251" s="164" t="s">
        <v>232</v>
      </c>
      <c r="H251" s="165" t="n">
        <v>2</v>
      </c>
      <c r="I251" s="166"/>
      <c r="J251" s="167" t="n">
        <f aca="false">ROUND(I251*H251,2)</f>
        <v>0</v>
      </c>
      <c r="K251" s="163" t="s">
        <v>136</v>
      </c>
      <c r="L251" s="24"/>
      <c r="M251" s="168"/>
      <c r="N251" s="169" t="s">
        <v>40</v>
      </c>
      <c r="O251" s="61"/>
      <c r="P251" s="170" t="n">
        <f aca="false">O251*H251</f>
        <v>0</v>
      </c>
      <c r="Q251" s="170" t="n">
        <v>0.0005</v>
      </c>
      <c r="R251" s="170" t="n">
        <f aca="false">Q251*H251</f>
        <v>0.001</v>
      </c>
      <c r="S251" s="170" t="n">
        <v>0</v>
      </c>
      <c r="T251" s="171" t="n">
        <f aca="false">S251*H251</f>
        <v>0</v>
      </c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R251" s="172" t="s">
        <v>206</v>
      </c>
      <c r="AT251" s="172" t="s">
        <v>132</v>
      </c>
      <c r="AU251" s="172" t="s">
        <v>138</v>
      </c>
      <c r="AY251" s="4" t="s">
        <v>129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4" t="s">
        <v>138</v>
      </c>
      <c r="BK251" s="173" t="n">
        <f aca="false">ROUND(I251*H251,2)</f>
        <v>0</v>
      </c>
      <c r="BL251" s="4" t="s">
        <v>206</v>
      </c>
      <c r="BM251" s="172" t="s">
        <v>412</v>
      </c>
    </row>
    <row r="252" s="28" customFormat="true" ht="24.15" hidden="false" customHeight="true" outlineLevel="0" collapsed="false">
      <c r="A252" s="23"/>
      <c r="B252" s="160"/>
      <c r="C252" s="161" t="s">
        <v>413</v>
      </c>
      <c r="D252" s="161" t="s">
        <v>132</v>
      </c>
      <c r="E252" s="162" t="s">
        <v>414</v>
      </c>
      <c r="F252" s="163" t="s">
        <v>415</v>
      </c>
      <c r="G252" s="164" t="s">
        <v>232</v>
      </c>
      <c r="H252" s="165" t="n">
        <v>2</v>
      </c>
      <c r="I252" s="166"/>
      <c r="J252" s="167" t="n">
        <f aca="false">ROUND(I252*H252,2)</f>
        <v>0</v>
      </c>
      <c r="K252" s="163" t="s">
        <v>136</v>
      </c>
      <c r="L252" s="24"/>
      <c r="M252" s="168"/>
      <c r="N252" s="169" t="s">
        <v>40</v>
      </c>
      <c r="O252" s="61"/>
      <c r="P252" s="170" t="n">
        <f aca="false">O252*H252</f>
        <v>0</v>
      </c>
      <c r="Q252" s="170" t="n">
        <v>0.00057</v>
      </c>
      <c r="R252" s="170" t="n">
        <f aca="false">Q252*H252</f>
        <v>0.00114</v>
      </c>
      <c r="S252" s="170" t="n">
        <v>0</v>
      </c>
      <c r="T252" s="171" t="n">
        <f aca="false">S252*H252</f>
        <v>0</v>
      </c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R252" s="172" t="s">
        <v>206</v>
      </c>
      <c r="AT252" s="172" t="s">
        <v>132</v>
      </c>
      <c r="AU252" s="172" t="s">
        <v>138</v>
      </c>
      <c r="AY252" s="4" t="s">
        <v>129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4" t="s">
        <v>138</v>
      </c>
      <c r="BK252" s="173" t="n">
        <f aca="false">ROUND(I252*H252,2)</f>
        <v>0</v>
      </c>
      <c r="BL252" s="4" t="s">
        <v>206</v>
      </c>
      <c r="BM252" s="172" t="s">
        <v>416</v>
      </c>
    </row>
    <row r="253" s="28" customFormat="true" ht="21.75" hidden="false" customHeight="true" outlineLevel="0" collapsed="false">
      <c r="A253" s="23"/>
      <c r="B253" s="160"/>
      <c r="C253" s="161" t="s">
        <v>417</v>
      </c>
      <c r="D253" s="161" t="s">
        <v>132</v>
      </c>
      <c r="E253" s="162" t="s">
        <v>418</v>
      </c>
      <c r="F253" s="163" t="s">
        <v>419</v>
      </c>
      <c r="G253" s="164" t="s">
        <v>144</v>
      </c>
      <c r="H253" s="165" t="n">
        <v>28</v>
      </c>
      <c r="I253" s="166"/>
      <c r="J253" s="167" t="n">
        <f aca="false">ROUND(I253*H253,2)</f>
        <v>0</v>
      </c>
      <c r="K253" s="163" t="s">
        <v>136</v>
      </c>
      <c r="L253" s="24"/>
      <c r="M253" s="168"/>
      <c r="N253" s="169" t="s">
        <v>40</v>
      </c>
      <c r="O253" s="61"/>
      <c r="P253" s="170" t="n">
        <f aca="false">O253*H253</f>
        <v>0</v>
      </c>
      <c r="Q253" s="170" t="n">
        <v>1E-005</v>
      </c>
      <c r="R253" s="170" t="n">
        <f aca="false">Q253*H253</f>
        <v>0.00028</v>
      </c>
      <c r="S253" s="170" t="n">
        <v>0</v>
      </c>
      <c r="T253" s="171" t="n">
        <f aca="false">S253*H253</f>
        <v>0</v>
      </c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R253" s="172" t="s">
        <v>206</v>
      </c>
      <c r="AT253" s="172" t="s">
        <v>132</v>
      </c>
      <c r="AU253" s="172" t="s">
        <v>138</v>
      </c>
      <c r="AY253" s="4" t="s">
        <v>129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4" t="s">
        <v>138</v>
      </c>
      <c r="BK253" s="173" t="n">
        <f aca="false">ROUND(I253*H253,2)</f>
        <v>0</v>
      </c>
      <c r="BL253" s="4" t="s">
        <v>206</v>
      </c>
      <c r="BM253" s="172" t="s">
        <v>420</v>
      </c>
    </row>
    <row r="254" s="28" customFormat="true" ht="24.15" hidden="false" customHeight="true" outlineLevel="0" collapsed="false">
      <c r="A254" s="23"/>
      <c r="B254" s="160"/>
      <c r="C254" s="161" t="s">
        <v>421</v>
      </c>
      <c r="D254" s="161" t="s">
        <v>132</v>
      </c>
      <c r="E254" s="162" t="s">
        <v>422</v>
      </c>
      <c r="F254" s="163" t="s">
        <v>423</v>
      </c>
      <c r="G254" s="164" t="s">
        <v>144</v>
      </c>
      <c r="H254" s="165" t="n">
        <v>28</v>
      </c>
      <c r="I254" s="166"/>
      <c r="J254" s="167" t="n">
        <f aca="false">ROUND(I254*H254,2)</f>
        <v>0</v>
      </c>
      <c r="K254" s="163" t="s">
        <v>136</v>
      </c>
      <c r="L254" s="24"/>
      <c r="M254" s="168"/>
      <c r="N254" s="169" t="s">
        <v>40</v>
      </c>
      <c r="O254" s="61"/>
      <c r="P254" s="170" t="n">
        <f aca="false">O254*H254</f>
        <v>0</v>
      </c>
      <c r="Q254" s="170" t="n">
        <v>2E-005</v>
      </c>
      <c r="R254" s="170" t="n">
        <f aca="false">Q254*H254</f>
        <v>0.00056</v>
      </c>
      <c r="S254" s="170" t="n">
        <v>0</v>
      </c>
      <c r="T254" s="171" t="n">
        <f aca="false">S254*H254</f>
        <v>0</v>
      </c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R254" s="172" t="s">
        <v>206</v>
      </c>
      <c r="AT254" s="172" t="s">
        <v>132</v>
      </c>
      <c r="AU254" s="172" t="s">
        <v>138</v>
      </c>
      <c r="AY254" s="4" t="s">
        <v>129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4" t="s">
        <v>138</v>
      </c>
      <c r="BK254" s="173" t="n">
        <f aca="false">ROUND(I254*H254,2)</f>
        <v>0</v>
      </c>
      <c r="BL254" s="4" t="s">
        <v>206</v>
      </c>
      <c r="BM254" s="172" t="s">
        <v>424</v>
      </c>
    </row>
    <row r="255" s="28" customFormat="true" ht="24.15" hidden="false" customHeight="true" outlineLevel="0" collapsed="false">
      <c r="A255" s="23"/>
      <c r="B255" s="160"/>
      <c r="C255" s="161" t="s">
        <v>425</v>
      </c>
      <c r="D255" s="161" t="s">
        <v>132</v>
      </c>
      <c r="E255" s="162" t="s">
        <v>426</v>
      </c>
      <c r="F255" s="163" t="s">
        <v>427</v>
      </c>
      <c r="G255" s="164" t="s">
        <v>367</v>
      </c>
      <c r="H255" s="193"/>
      <c r="I255" s="166"/>
      <c r="J255" s="167" t="n">
        <f aca="false">ROUND(I255*H255,2)</f>
        <v>0</v>
      </c>
      <c r="K255" s="163" t="s">
        <v>136</v>
      </c>
      <c r="L255" s="24"/>
      <c r="M255" s="168"/>
      <c r="N255" s="169" t="s">
        <v>40</v>
      </c>
      <c r="O255" s="61"/>
      <c r="P255" s="170" t="n">
        <f aca="false">O255*H255</f>
        <v>0</v>
      </c>
      <c r="Q255" s="170" t="n">
        <v>0</v>
      </c>
      <c r="R255" s="170" t="n">
        <f aca="false">Q255*H255</f>
        <v>0</v>
      </c>
      <c r="S255" s="170" t="n">
        <v>0</v>
      </c>
      <c r="T255" s="171" t="n">
        <f aca="false">S255*H255</f>
        <v>0</v>
      </c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R255" s="172" t="s">
        <v>206</v>
      </c>
      <c r="AT255" s="172" t="s">
        <v>132</v>
      </c>
      <c r="AU255" s="172" t="s">
        <v>138</v>
      </c>
      <c r="AY255" s="4" t="s">
        <v>129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4" t="s">
        <v>138</v>
      </c>
      <c r="BK255" s="173" t="n">
        <f aca="false">ROUND(I255*H255,2)</f>
        <v>0</v>
      </c>
      <c r="BL255" s="4" t="s">
        <v>206</v>
      </c>
      <c r="BM255" s="172" t="s">
        <v>428</v>
      </c>
    </row>
    <row r="256" s="146" customFormat="true" ht="22.8" hidden="false" customHeight="true" outlineLevel="0" collapsed="false">
      <c r="B256" s="147"/>
      <c r="D256" s="148" t="s">
        <v>73</v>
      </c>
      <c r="E256" s="158" t="s">
        <v>429</v>
      </c>
      <c r="F256" s="158" t="s">
        <v>430</v>
      </c>
      <c r="I256" s="150"/>
      <c r="J256" s="159" t="n">
        <f aca="false">BK256</f>
        <v>0</v>
      </c>
      <c r="L256" s="147"/>
      <c r="M256" s="152"/>
      <c r="N256" s="153"/>
      <c r="O256" s="153"/>
      <c r="P256" s="154" t="n">
        <f aca="false">SUM(P257:P260)</f>
        <v>0</v>
      </c>
      <c r="Q256" s="153"/>
      <c r="R256" s="154" t="n">
        <f aca="false">SUM(R257:R260)</f>
        <v>0.0024</v>
      </c>
      <c r="S256" s="153"/>
      <c r="T256" s="155" t="n">
        <f aca="false">SUM(T257:T260)</f>
        <v>0.02562</v>
      </c>
      <c r="AR256" s="148" t="s">
        <v>138</v>
      </c>
      <c r="AT256" s="156" t="s">
        <v>73</v>
      </c>
      <c r="AU256" s="156" t="s">
        <v>79</v>
      </c>
      <c r="AY256" s="148" t="s">
        <v>129</v>
      </c>
      <c r="BK256" s="157" t="n">
        <f aca="false">SUM(BK257:BK260)</f>
        <v>0</v>
      </c>
    </row>
    <row r="257" s="28" customFormat="true" ht="21.75" hidden="false" customHeight="true" outlineLevel="0" collapsed="false">
      <c r="A257" s="23"/>
      <c r="B257" s="160"/>
      <c r="C257" s="161" t="s">
        <v>431</v>
      </c>
      <c r="D257" s="161" t="s">
        <v>132</v>
      </c>
      <c r="E257" s="162" t="s">
        <v>432</v>
      </c>
      <c r="F257" s="163" t="s">
        <v>433</v>
      </c>
      <c r="G257" s="164" t="s">
        <v>144</v>
      </c>
      <c r="H257" s="165" t="n">
        <v>10</v>
      </c>
      <c r="I257" s="166"/>
      <c r="J257" s="167" t="n">
        <f aca="false">ROUND(I257*H257,2)</f>
        <v>0</v>
      </c>
      <c r="K257" s="163" t="s">
        <v>136</v>
      </c>
      <c r="L257" s="24"/>
      <c r="M257" s="168"/>
      <c r="N257" s="169" t="s">
        <v>40</v>
      </c>
      <c r="O257" s="61"/>
      <c r="P257" s="170" t="n">
        <f aca="false">O257*H257</f>
        <v>0</v>
      </c>
      <c r="Q257" s="170" t="n">
        <v>0.00024</v>
      </c>
      <c r="R257" s="170" t="n">
        <f aca="false">Q257*H257</f>
        <v>0.0024</v>
      </c>
      <c r="S257" s="170" t="n">
        <v>0.00254</v>
      </c>
      <c r="T257" s="171" t="n">
        <f aca="false">S257*H257</f>
        <v>0.0254</v>
      </c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R257" s="172" t="s">
        <v>206</v>
      </c>
      <c r="AT257" s="172" t="s">
        <v>132</v>
      </c>
      <c r="AU257" s="172" t="s">
        <v>138</v>
      </c>
      <c r="AY257" s="4" t="s">
        <v>129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4" t="s">
        <v>138</v>
      </c>
      <c r="BK257" s="173" t="n">
        <f aca="false">ROUND(I257*H257,2)</f>
        <v>0</v>
      </c>
      <c r="BL257" s="4" t="s">
        <v>206</v>
      </c>
      <c r="BM257" s="172" t="s">
        <v>434</v>
      </c>
    </row>
    <row r="258" s="28" customFormat="true" ht="16.5" hidden="false" customHeight="true" outlineLevel="0" collapsed="false">
      <c r="A258" s="23"/>
      <c r="B258" s="160"/>
      <c r="C258" s="161" t="s">
        <v>435</v>
      </c>
      <c r="D258" s="161" t="s">
        <v>132</v>
      </c>
      <c r="E258" s="162" t="s">
        <v>436</v>
      </c>
      <c r="F258" s="163" t="s">
        <v>437</v>
      </c>
      <c r="G258" s="164" t="s">
        <v>232</v>
      </c>
      <c r="H258" s="165" t="n">
        <v>1</v>
      </c>
      <c r="I258" s="166"/>
      <c r="J258" s="167" t="n">
        <f aca="false">ROUND(I258*H258,2)</f>
        <v>0</v>
      </c>
      <c r="K258" s="163" t="s">
        <v>136</v>
      </c>
      <c r="L258" s="24"/>
      <c r="M258" s="168"/>
      <c r="N258" s="169" t="s">
        <v>40</v>
      </c>
      <c r="O258" s="61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0.00022</v>
      </c>
      <c r="T258" s="171" t="n">
        <f aca="false">S258*H258</f>
        <v>0.00022</v>
      </c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R258" s="172" t="s">
        <v>206</v>
      </c>
      <c r="AT258" s="172" t="s">
        <v>132</v>
      </c>
      <c r="AU258" s="172" t="s">
        <v>138</v>
      </c>
      <c r="AY258" s="4" t="s">
        <v>129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4" t="s">
        <v>138</v>
      </c>
      <c r="BK258" s="173" t="n">
        <f aca="false">ROUND(I258*H258,2)</f>
        <v>0</v>
      </c>
      <c r="BL258" s="4" t="s">
        <v>206</v>
      </c>
      <c r="BM258" s="172" t="s">
        <v>438</v>
      </c>
    </row>
    <row r="259" s="28" customFormat="true" ht="16.5" hidden="false" customHeight="true" outlineLevel="0" collapsed="false">
      <c r="A259" s="23"/>
      <c r="B259" s="160"/>
      <c r="C259" s="161" t="s">
        <v>439</v>
      </c>
      <c r="D259" s="161" t="s">
        <v>132</v>
      </c>
      <c r="E259" s="162" t="s">
        <v>440</v>
      </c>
      <c r="F259" s="163" t="s">
        <v>441</v>
      </c>
      <c r="G259" s="164" t="s">
        <v>232</v>
      </c>
      <c r="H259" s="165" t="n">
        <v>1</v>
      </c>
      <c r="I259" s="166"/>
      <c r="J259" s="167" t="n">
        <f aca="false">ROUND(I259*H259,2)</f>
        <v>0</v>
      </c>
      <c r="K259" s="163" t="s">
        <v>136</v>
      </c>
      <c r="L259" s="24"/>
      <c r="M259" s="168"/>
      <c r="N259" s="169" t="s">
        <v>40</v>
      </c>
      <c r="O259" s="61"/>
      <c r="P259" s="170" t="n">
        <f aca="false">O259*H259</f>
        <v>0</v>
      </c>
      <c r="Q259" s="170" t="n">
        <v>0</v>
      </c>
      <c r="R259" s="170" t="n">
        <f aca="false">Q259*H259</f>
        <v>0</v>
      </c>
      <c r="S259" s="170" t="n">
        <v>0</v>
      </c>
      <c r="T259" s="171" t="n">
        <f aca="false">S259*H259</f>
        <v>0</v>
      </c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R259" s="172" t="s">
        <v>206</v>
      </c>
      <c r="AT259" s="172" t="s">
        <v>132</v>
      </c>
      <c r="AU259" s="172" t="s">
        <v>138</v>
      </c>
      <c r="AY259" s="4" t="s">
        <v>129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4" t="s">
        <v>138</v>
      </c>
      <c r="BK259" s="173" t="n">
        <f aca="false">ROUND(I259*H259,2)</f>
        <v>0</v>
      </c>
      <c r="BL259" s="4" t="s">
        <v>206</v>
      </c>
      <c r="BM259" s="172" t="s">
        <v>442</v>
      </c>
    </row>
    <row r="260" s="28" customFormat="true" ht="24.15" hidden="false" customHeight="true" outlineLevel="0" collapsed="false">
      <c r="A260" s="23"/>
      <c r="B260" s="160"/>
      <c r="C260" s="161" t="s">
        <v>443</v>
      </c>
      <c r="D260" s="161" t="s">
        <v>132</v>
      </c>
      <c r="E260" s="162" t="s">
        <v>444</v>
      </c>
      <c r="F260" s="163" t="s">
        <v>445</v>
      </c>
      <c r="G260" s="164" t="s">
        <v>367</v>
      </c>
      <c r="H260" s="193"/>
      <c r="I260" s="166"/>
      <c r="J260" s="167" t="n">
        <f aca="false">ROUND(I260*H260,2)</f>
        <v>0</v>
      </c>
      <c r="K260" s="163" t="s">
        <v>136</v>
      </c>
      <c r="L260" s="24"/>
      <c r="M260" s="168"/>
      <c r="N260" s="169" t="s">
        <v>40</v>
      </c>
      <c r="O260" s="61"/>
      <c r="P260" s="170" t="n">
        <f aca="false">O260*H260</f>
        <v>0</v>
      </c>
      <c r="Q260" s="170" t="n">
        <v>0</v>
      </c>
      <c r="R260" s="170" t="n">
        <f aca="false">Q260*H260</f>
        <v>0</v>
      </c>
      <c r="S260" s="170" t="n">
        <v>0</v>
      </c>
      <c r="T260" s="171" t="n">
        <f aca="false">S260*H260</f>
        <v>0</v>
      </c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R260" s="172" t="s">
        <v>206</v>
      </c>
      <c r="AT260" s="172" t="s">
        <v>132</v>
      </c>
      <c r="AU260" s="172" t="s">
        <v>138</v>
      </c>
      <c r="AY260" s="4" t="s">
        <v>129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4" t="s">
        <v>138</v>
      </c>
      <c r="BK260" s="173" t="n">
        <f aca="false">ROUND(I260*H260,2)</f>
        <v>0</v>
      </c>
      <c r="BL260" s="4" t="s">
        <v>206</v>
      </c>
      <c r="BM260" s="172" t="s">
        <v>446</v>
      </c>
    </row>
    <row r="261" s="146" customFormat="true" ht="22.8" hidden="false" customHeight="true" outlineLevel="0" collapsed="false">
      <c r="B261" s="147"/>
      <c r="D261" s="148" t="s">
        <v>73</v>
      </c>
      <c r="E261" s="158" t="s">
        <v>447</v>
      </c>
      <c r="F261" s="158" t="s">
        <v>448</v>
      </c>
      <c r="I261" s="150"/>
      <c r="J261" s="159" t="n">
        <f aca="false">BK261</f>
        <v>0</v>
      </c>
      <c r="L261" s="147"/>
      <c r="M261" s="152"/>
      <c r="N261" s="153"/>
      <c r="O261" s="153"/>
      <c r="P261" s="154" t="n">
        <f aca="false">SUM(P262:P276)</f>
        <v>0</v>
      </c>
      <c r="Q261" s="153"/>
      <c r="R261" s="154" t="n">
        <f aca="false">SUM(R262:R276)</f>
        <v>0.1976</v>
      </c>
      <c r="S261" s="153"/>
      <c r="T261" s="155" t="n">
        <f aca="false">SUM(T262:T276)</f>
        <v>0.15684</v>
      </c>
      <c r="AR261" s="148" t="s">
        <v>138</v>
      </c>
      <c r="AT261" s="156" t="s">
        <v>73</v>
      </c>
      <c r="AU261" s="156" t="s">
        <v>79</v>
      </c>
      <c r="AY261" s="148" t="s">
        <v>129</v>
      </c>
      <c r="BK261" s="157" t="n">
        <f aca="false">SUM(BK262:BK276)</f>
        <v>0</v>
      </c>
    </row>
    <row r="262" s="28" customFormat="true" ht="16.5" hidden="false" customHeight="true" outlineLevel="0" collapsed="false">
      <c r="A262" s="23"/>
      <c r="B262" s="160"/>
      <c r="C262" s="194" t="s">
        <v>449</v>
      </c>
      <c r="D262" s="194" t="s">
        <v>450</v>
      </c>
      <c r="E262" s="195" t="s">
        <v>451</v>
      </c>
      <c r="F262" s="196" t="s">
        <v>452</v>
      </c>
      <c r="G262" s="197" t="s">
        <v>232</v>
      </c>
      <c r="H262" s="198" t="n">
        <v>1</v>
      </c>
      <c r="I262" s="199"/>
      <c r="J262" s="200" t="n">
        <f aca="false">ROUND(I262*H262,2)</f>
        <v>0</v>
      </c>
      <c r="K262" s="196"/>
      <c r="L262" s="201"/>
      <c r="M262" s="202"/>
      <c r="N262" s="203" t="s">
        <v>40</v>
      </c>
      <c r="O262" s="61"/>
      <c r="P262" s="170" t="n">
        <f aca="false">O262*H262</f>
        <v>0</v>
      </c>
      <c r="Q262" s="170" t="n">
        <v>0.036</v>
      </c>
      <c r="R262" s="170" t="n">
        <f aca="false">Q262*H262</f>
        <v>0.036</v>
      </c>
      <c r="S262" s="170" t="n">
        <v>0</v>
      </c>
      <c r="T262" s="171" t="n">
        <f aca="false">S262*H262</f>
        <v>0</v>
      </c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R262" s="172" t="s">
        <v>297</v>
      </c>
      <c r="AT262" s="172" t="s">
        <v>450</v>
      </c>
      <c r="AU262" s="172" t="s">
        <v>138</v>
      </c>
      <c r="AY262" s="4" t="s">
        <v>129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4" t="s">
        <v>138</v>
      </c>
      <c r="BK262" s="173" t="n">
        <f aca="false">ROUND(I262*H262,2)</f>
        <v>0</v>
      </c>
      <c r="BL262" s="4" t="s">
        <v>206</v>
      </c>
      <c r="BM262" s="172" t="s">
        <v>453</v>
      </c>
    </row>
    <row r="263" s="28" customFormat="true" ht="16.5" hidden="false" customHeight="true" outlineLevel="0" collapsed="false">
      <c r="A263" s="23"/>
      <c r="B263" s="160"/>
      <c r="C263" s="194" t="s">
        <v>454</v>
      </c>
      <c r="D263" s="194" t="s">
        <v>450</v>
      </c>
      <c r="E263" s="195" t="s">
        <v>455</v>
      </c>
      <c r="F263" s="196" t="s">
        <v>456</v>
      </c>
      <c r="G263" s="197" t="s">
        <v>232</v>
      </c>
      <c r="H263" s="198" t="n">
        <v>1</v>
      </c>
      <c r="I263" s="199"/>
      <c r="J263" s="200" t="n">
        <f aca="false">ROUND(I263*H263,2)</f>
        <v>0</v>
      </c>
      <c r="K263" s="196"/>
      <c r="L263" s="201"/>
      <c r="M263" s="202"/>
      <c r="N263" s="203" t="s">
        <v>40</v>
      </c>
      <c r="O263" s="61"/>
      <c r="P263" s="170" t="n">
        <f aca="false">O263*H263</f>
        <v>0</v>
      </c>
      <c r="Q263" s="170" t="n">
        <v>0.036</v>
      </c>
      <c r="R263" s="170" t="n">
        <f aca="false">Q263*H263</f>
        <v>0.036</v>
      </c>
      <c r="S263" s="170" t="n">
        <v>0</v>
      </c>
      <c r="T263" s="171" t="n">
        <f aca="false">S263*H263</f>
        <v>0</v>
      </c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R263" s="172" t="s">
        <v>297</v>
      </c>
      <c r="AT263" s="172" t="s">
        <v>450</v>
      </c>
      <c r="AU263" s="172" t="s">
        <v>138</v>
      </c>
      <c r="AY263" s="4" t="s">
        <v>129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4" t="s">
        <v>138</v>
      </c>
      <c r="BK263" s="173" t="n">
        <f aca="false">ROUND(I263*H263,2)</f>
        <v>0</v>
      </c>
      <c r="BL263" s="4" t="s">
        <v>206</v>
      </c>
      <c r="BM263" s="172" t="s">
        <v>457</v>
      </c>
    </row>
    <row r="264" s="28" customFormat="true" ht="16.5" hidden="false" customHeight="true" outlineLevel="0" collapsed="false">
      <c r="A264" s="23"/>
      <c r="B264" s="160"/>
      <c r="C264" s="161" t="s">
        <v>458</v>
      </c>
      <c r="D264" s="161" t="s">
        <v>132</v>
      </c>
      <c r="E264" s="162" t="s">
        <v>459</v>
      </c>
      <c r="F264" s="163" t="s">
        <v>460</v>
      </c>
      <c r="G264" s="164" t="s">
        <v>461</v>
      </c>
      <c r="H264" s="165" t="n">
        <v>1</v>
      </c>
      <c r="I264" s="166"/>
      <c r="J264" s="167" t="n">
        <f aca="false">ROUND(I264*H264,2)</f>
        <v>0</v>
      </c>
      <c r="K264" s="163" t="s">
        <v>136</v>
      </c>
      <c r="L264" s="24"/>
      <c r="M264" s="168"/>
      <c r="N264" s="169" t="s">
        <v>40</v>
      </c>
      <c r="O264" s="61"/>
      <c r="P264" s="170" t="n">
        <f aca="false">O264*H264</f>
        <v>0</v>
      </c>
      <c r="Q264" s="170" t="n">
        <v>0</v>
      </c>
      <c r="R264" s="170" t="n">
        <f aca="false">Q264*H264</f>
        <v>0</v>
      </c>
      <c r="S264" s="170" t="n">
        <v>0.0342</v>
      </c>
      <c r="T264" s="171" t="n">
        <f aca="false">S264*H264</f>
        <v>0.0342</v>
      </c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R264" s="172" t="s">
        <v>206</v>
      </c>
      <c r="AT264" s="172" t="s">
        <v>132</v>
      </c>
      <c r="AU264" s="172" t="s">
        <v>138</v>
      </c>
      <c r="AY264" s="4" t="s">
        <v>129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4" t="s">
        <v>138</v>
      </c>
      <c r="BK264" s="173" t="n">
        <f aca="false">ROUND(I264*H264,2)</f>
        <v>0</v>
      </c>
      <c r="BL264" s="4" t="s">
        <v>206</v>
      </c>
      <c r="BM264" s="172" t="s">
        <v>462</v>
      </c>
    </row>
    <row r="265" s="28" customFormat="true" ht="24.15" hidden="false" customHeight="true" outlineLevel="0" collapsed="false">
      <c r="A265" s="23"/>
      <c r="B265" s="160"/>
      <c r="C265" s="161" t="s">
        <v>463</v>
      </c>
      <c r="D265" s="161" t="s">
        <v>132</v>
      </c>
      <c r="E265" s="162" t="s">
        <v>464</v>
      </c>
      <c r="F265" s="163" t="s">
        <v>465</v>
      </c>
      <c r="G265" s="164" t="s">
        <v>461</v>
      </c>
      <c r="H265" s="165" t="n">
        <v>1</v>
      </c>
      <c r="I265" s="166"/>
      <c r="J265" s="167" t="n">
        <f aca="false">ROUND(I265*H265,2)</f>
        <v>0</v>
      </c>
      <c r="K265" s="163" t="s">
        <v>136</v>
      </c>
      <c r="L265" s="24"/>
      <c r="M265" s="168"/>
      <c r="N265" s="169" t="s">
        <v>40</v>
      </c>
      <c r="O265" s="61"/>
      <c r="P265" s="170" t="n">
        <f aca="false">O265*H265</f>
        <v>0</v>
      </c>
      <c r="Q265" s="170" t="n">
        <v>0.02894</v>
      </c>
      <c r="R265" s="170" t="n">
        <f aca="false">Q265*H265</f>
        <v>0.02894</v>
      </c>
      <c r="S265" s="170" t="n">
        <v>0</v>
      </c>
      <c r="T265" s="171" t="n">
        <f aca="false">S265*H265</f>
        <v>0</v>
      </c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R265" s="172" t="s">
        <v>206</v>
      </c>
      <c r="AT265" s="172" t="s">
        <v>132</v>
      </c>
      <c r="AU265" s="172" t="s">
        <v>138</v>
      </c>
      <c r="AY265" s="4" t="s">
        <v>129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4" t="s">
        <v>138</v>
      </c>
      <c r="BK265" s="173" t="n">
        <f aca="false">ROUND(I265*H265,2)</f>
        <v>0</v>
      </c>
      <c r="BL265" s="4" t="s">
        <v>206</v>
      </c>
      <c r="BM265" s="172" t="s">
        <v>466</v>
      </c>
    </row>
    <row r="266" s="28" customFormat="true" ht="16.5" hidden="false" customHeight="true" outlineLevel="0" collapsed="false">
      <c r="A266" s="23"/>
      <c r="B266" s="160"/>
      <c r="C266" s="161" t="s">
        <v>467</v>
      </c>
      <c r="D266" s="161" t="s">
        <v>132</v>
      </c>
      <c r="E266" s="162" t="s">
        <v>468</v>
      </c>
      <c r="F266" s="163" t="s">
        <v>469</v>
      </c>
      <c r="G266" s="164" t="s">
        <v>461</v>
      </c>
      <c r="H266" s="165" t="n">
        <v>1</v>
      </c>
      <c r="I266" s="166"/>
      <c r="J266" s="167" t="n">
        <f aca="false">ROUND(I266*H266,2)</f>
        <v>0</v>
      </c>
      <c r="K266" s="163" t="s">
        <v>136</v>
      </c>
      <c r="L266" s="24"/>
      <c r="M266" s="168"/>
      <c r="N266" s="169" t="s">
        <v>40</v>
      </c>
      <c r="O266" s="61"/>
      <c r="P266" s="170" t="n">
        <f aca="false">O266*H266</f>
        <v>0</v>
      </c>
      <c r="Q266" s="170" t="n">
        <v>0</v>
      </c>
      <c r="R266" s="170" t="n">
        <f aca="false">Q266*H266</f>
        <v>0</v>
      </c>
      <c r="S266" s="170" t="n">
        <v>0.01946</v>
      </c>
      <c r="T266" s="171" t="n">
        <f aca="false">S266*H266</f>
        <v>0.01946</v>
      </c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R266" s="172" t="s">
        <v>206</v>
      </c>
      <c r="AT266" s="172" t="s">
        <v>132</v>
      </c>
      <c r="AU266" s="172" t="s">
        <v>138</v>
      </c>
      <c r="AY266" s="4" t="s">
        <v>129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4" t="s">
        <v>138</v>
      </c>
      <c r="BK266" s="173" t="n">
        <f aca="false">ROUND(I266*H266,2)</f>
        <v>0</v>
      </c>
      <c r="BL266" s="4" t="s">
        <v>206</v>
      </c>
      <c r="BM266" s="172" t="s">
        <v>470</v>
      </c>
    </row>
    <row r="267" s="28" customFormat="true" ht="24.15" hidden="false" customHeight="true" outlineLevel="0" collapsed="false">
      <c r="A267" s="23"/>
      <c r="B267" s="160"/>
      <c r="C267" s="161" t="s">
        <v>471</v>
      </c>
      <c r="D267" s="161" t="s">
        <v>132</v>
      </c>
      <c r="E267" s="162" t="s">
        <v>472</v>
      </c>
      <c r="F267" s="163" t="s">
        <v>473</v>
      </c>
      <c r="G267" s="164" t="s">
        <v>461</v>
      </c>
      <c r="H267" s="165" t="n">
        <v>1</v>
      </c>
      <c r="I267" s="166"/>
      <c r="J267" s="167" t="n">
        <f aca="false">ROUND(I267*H267,2)</f>
        <v>0</v>
      </c>
      <c r="K267" s="163" t="s">
        <v>136</v>
      </c>
      <c r="L267" s="24"/>
      <c r="M267" s="168"/>
      <c r="N267" s="169" t="s">
        <v>40</v>
      </c>
      <c r="O267" s="61"/>
      <c r="P267" s="170" t="n">
        <f aca="false">O267*H267</f>
        <v>0</v>
      </c>
      <c r="Q267" s="170" t="n">
        <v>0.0377</v>
      </c>
      <c r="R267" s="170" t="n">
        <f aca="false">Q267*H267</f>
        <v>0.0377</v>
      </c>
      <c r="S267" s="170" t="n">
        <v>0</v>
      </c>
      <c r="T267" s="171" t="n">
        <f aca="false">S267*H267</f>
        <v>0</v>
      </c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R267" s="172" t="s">
        <v>206</v>
      </c>
      <c r="AT267" s="172" t="s">
        <v>132</v>
      </c>
      <c r="AU267" s="172" t="s">
        <v>138</v>
      </c>
      <c r="AY267" s="4" t="s">
        <v>129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4" t="s">
        <v>138</v>
      </c>
      <c r="BK267" s="173" t="n">
        <f aca="false">ROUND(I267*H267,2)</f>
        <v>0</v>
      </c>
      <c r="BL267" s="4" t="s">
        <v>206</v>
      </c>
      <c r="BM267" s="172" t="s">
        <v>474</v>
      </c>
    </row>
    <row r="268" s="28" customFormat="true" ht="24.15" hidden="false" customHeight="true" outlineLevel="0" collapsed="false">
      <c r="A268" s="23"/>
      <c r="B268" s="160"/>
      <c r="C268" s="161" t="s">
        <v>475</v>
      </c>
      <c r="D268" s="161" t="s">
        <v>132</v>
      </c>
      <c r="E268" s="162" t="s">
        <v>476</v>
      </c>
      <c r="F268" s="163" t="s">
        <v>477</v>
      </c>
      <c r="G268" s="164" t="s">
        <v>461</v>
      </c>
      <c r="H268" s="165" t="n">
        <v>1</v>
      </c>
      <c r="I268" s="166"/>
      <c r="J268" s="167" t="n">
        <f aca="false">ROUND(I268*H268,2)</f>
        <v>0</v>
      </c>
      <c r="K268" s="163"/>
      <c r="L268" s="24"/>
      <c r="M268" s="168"/>
      <c r="N268" s="169" t="s">
        <v>40</v>
      </c>
      <c r="O268" s="61"/>
      <c r="P268" s="170" t="n">
        <f aca="false">O268*H268</f>
        <v>0</v>
      </c>
      <c r="Q268" s="170" t="n">
        <v>0.03307</v>
      </c>
      <c r="R268" s="170" t="n">
        <f aca="false">Q268*H268</f>
        <v>0.03307</v>
      </c>
      <c r="S268" s="170" t="n">
        <v>0</v>
      </c>
      <c r="T268" s="171" t="n">
        <f aca="false">S268*H268</f>
        <v>0</v>
      </c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R268" s="172" t="s">
        <v>206</v>
      </c>
      <c r="AT268" s="172" t="s">
        <v>132</v>
      </c>
      <c r="AU268" s="172" t="s">
        <v>138</v>
      </c>
      <c r="AY268" s="4" t="s">
        <v>129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4" t="s">
        <v>138</v>
      </c>
      <c r="BK268" s="173" t="n">
        <f aca="false">ROUND(I268*H268,2)</f>
        <v>0</v>
      </c>
      <c r="BL268" s="4" t="s">
        <v>206</v>
      </c>
      <c r="BM268" s="172" t="s">
        <v>478</v>
      </c>
    </row>
    <row r="269" s="28" customFormat="true" ht="16.5" hidden="false" customHeight="true" outlineLevel="0" collapsed="false">
      <c r="A269" s="23"/>
      <c r="B269" s="160"/>
      <c r="C269" s="161" t="s">
        <v>479</v>
      </c>
      <c r="D269" s="161" t="s">
        <v>132</v>
      </c>
      <c r="E269" s="162" t="s">
        <v>480</v>
      </c>
      <c r="F269" s="163" t="s">
        <v>481</v>
      </c>
      <c r="G269" s="164" t="s">
        <v>461</v>
      </c>
      <c r="H269" s="165" t="n">
        <v>1</v>
      </c>
      <c r="I269" s="166"/>
      <c r="J269" s="167" t="n">
        <f aca="false">ROUND(I269*H269,2)</f>
        <v>0</v>
      </c>
      <c r="K269" s="163" t="s">
        <v>136</v>
      </c>
      <c r="L269" s="24"/>
      <c r="M269" s="168"/>
      <c r="N269" s="169" t="s">
        <v>40</v>
      </c>
      <c r="O269" s="61"/>
      <c r="P269" s="170" t="n">
        <f aca="false">O269*H269</f>
        <v>0</v>
      </c>
      <c r="Q269" s="170" t="n">
        <v>0</v>
      </c>
      <c r="R269" s="170" t="n">
        <f aca="false">Q269*H269</f>
        <v>0</v>
      </c>
      <c r="S269" s="170" t="n">
        <v>0.0329</v>
      </c>
      <c r="T269" s="171" t="n">
        <f aca="false">S269*H269</f>
        <v>0.0329</v>
      </c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R269" s="172" t="s">
        <v>206</v>
      </c>
      <c r="AT269" s="172" t="s">
        <v>132</v>
      </c>
      <c r="AU269" s="172" t="s">
        <v>138</v>
      </c>
      <c r="AY269" s="4" t="s">
        <v>129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4" t="s">
        <v>138</v>
      </c>
      <c r="BK269" s="173" t="n">
        <f aca="false">ROUND(I269*H269,2)</f>
        <v>0</v>
      </c>
      <c r="BL269" s="4" t="s">
        <v>206</v>
      </c>
      <c r="BM269" s="172" t="s">
        <v>482</v>
      </c>
    </row>
    <row r="270" s="28" customFormat="true" ht="37.8" hidden="false" customHeight="true" outlineLevel="0" collapsed="false">
      <c r="A270" s="23"/>
      <c r="B270" s="160"/>
      <c r="C270" s="161" t="s">
        <v>483</v>
      </c>
      <c r="D270" s="161" t="s">
        <v>132</v>
      </c>
      <c r="E270" s="162" t="s">
        <v>484</v>
      </c>
      <c r="F270" s="163" t="s">
        <v>485</v>
      </c>
      <c r="G270" s="164" t="s">
        <v>461</v>
      </c>
      <c r="H270" s="165" t="n">
        <v>1</v>
      </c>
      <c r="I270" s="166"/>
      <c r="J270" s="167" t="n">
        <f aca="false">ROUND(I270*H270,2)</f>
        <v>0</v>
      </c>
      <c r="K270" s="163" t="s">
        <v>136</v>
      </c>
      <c r="L270" s="24"/>
      <c r="M270" s="168"/>
      <c r="N270" s="169" t="s">
        <v>40</v>
      </c>
      <c r="O270" s="61"/>
      <c r="P270" s="170" t="n">
        <f aca="false">O270*H270</f>
        <v>0</v>
      </c>
      <c r="Q270" s="170" t="n">
        <v>0.02221</v>
      </c>
      <c r="R270" s="170" t="n">
        <f aca="false">Q270*H270</f>
        <v>0.02221</v>
      </c>
      <c r="S270" s="170" t="n">
        <v>0</v>
      </c>
      <c r="T270" s="171" t="n">
        <f aca="false">S270*H270</f>
        <v>0</v>
      </c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R270" s="172" t="s">
        <v>206</v>
      </c>
      <c r="AT270" s="172" t="s">
        <v>132</v>
      </c>
      <c r="AU270" s="172" t="s">
        <v>138</v>
      </c>
      <c r="AY270" s="4" t="s">
        <v>129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4" t="s">
        <v>138</v>
      </c>
      <c r="BK270" s="173" t="n">
        <f aca="false">ROUND(I270*H270,2)</f>
        <v>0</v>
      </c>
      <c r="BL270" s="4" t="s">
        <v>206</v>
      </c>
      <c r="BM270" s="172" t="s">
        <v>486</v>
      </c>
    </row>
    <row r="271" s="28" customFormat="true" ht="24.15" hidden="false" customHeight="true" outlineLevel="0" collapsed="false">
      <c r="A271" s="23"/>
      <c r="B271" s="160"/>
      <c r="C271" s="161" t="s">
        <v>487</v>
      </c>
      <c r="D271" s="161" t="s">
        <v>132</v>
      </c>
      <c r="E271" s="162" t="s">
        <v>488</v>
      </c>
      <c r="F271" s="163" t="s">
        <v>489</v>
      </c>
      <c r="G271" s="164" t="s">
        <v>461</v>
      </c>
      <c r="H271" s="165" t="n">
        <v>1</v>
      </c>
      <c r="I271" s="166"/>
      <c r="J271" s="167" t="n">
        <f aca="false">ROUND(I271*H271,2)</f>
        <v>0</v>
      </c>
      <c r="K271" s="163"/>
      <c r="L271" s="24"/>
      <c r="M271" s="168"/>
      <c r="N271" s="169" t="s">
        <v>40</v>
      </c>
      <c r="O271" s="61"/>
      <c r="P271" s="170" t="n">
        <f aca="false">O271*H271</f>
        <v>0</v>
      </c>
      <c r="Q271" s="170" t="n">
        <v>0</v>
      </c>
      <c r="R271" s="170" t="n">
        <f aca="false">Q271*H271</f>
        <v>0</v>
      </c>
      <c r="S271" s="170" t="n">
        <v>0.067</v>
      </c>
      <c r="T271" s="171" t="n">
        <f aca="false">S271*H271</f>
        <v>0.067</v>
      </c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R271" s="172" t="s">
        <v>206</v>
      </c>
      <c r="AT271" s="172" t="s">
        <v>132</v>
      </c>
      <c r="AU271" s="172" t="s">
        <v>138</v>
      </c>
      <c r="AY271" s="4" t="s">
        <v>129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4" t="s">
        <v>138</v>
      </c>
      <c r="BK271" s="173" t="n">
        <f aca="false">ROUND(I271*H271,2)</f>
        <v>0</v>
      </c>
      <c r="BL271" s="4" t="s">
        <v>206</v>
      </c>
      <c r="BM271" s="172" t="s">
        <v>490</v>
      </c>
    </row>
    <row r="272" s="28" customFormat="true" ht="16.5" hidden="false" customHeight="true" outlineLevel="0" collapsed="false">
      <c r="A272" s="23"/>
      <c r="B272" s="160"/>
      <c r="C272" s="161" t="s">
        <v>491</v>
      </c>
      <c r="D272" s="161" t="s">
        <v>132</v>
      </c>
      <c r="E272" s="162" t="s">
        <v>492</v>
      </c>
      <c r="F272" s="163" t="s">
        <v>493</v>
      </c>
      <c r="G272" s="164" t="s">
        <v>461</v>
      </c>
      <c r="H272" s="165" t="n">
        <v>1</v>
      </c>
      <c r="I272" s="166"/>
      <c r="J272" s="167" t="n">
        <f aca="false">ROUND(I272*H272,2)</f>
        <v>0</v>
      </c>
      <c r="K272" s="163" t="s">
        <v>136</v>
      </c>
      <c r="L272" s="24"/>
      <c r="M272" s="168"/>
      <c r="N272" s="169" t="s">
        <v>40</v>
      </c>
      <c r="O272" s="61"/>
      <c r="P272" s="170" t="n">
        <f aca="false">O272*H272</f>
        <v>0</v>
      </c>
      <c r="Q272" s="170" t="n">
        <v>0</v>
      </c>
      <c r="R272" s="170" t="n">
        <f aca="false">Q272*H272</f>
        <v>0</v>
      </c>
      <c r="S272" s="170" t="n">
        <v>0.00156</v>
      </c>
      <c r="T272" s="171" t="n">
        <f aca="false">S272*H272</f>
        <v>0.00156</v>
      </c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R272" s="172" t="s">
        <v>206</v>
      </c>
      <c r="AT272" s="172" t="s">
        <v>132</v>
      </c>
      <c r="AU272" s="172" t="s">
        <v>138</v>
      </c>
      <c r="AY272" s="4" t="s">
        <v>129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4" t="s">
        <v>138</v>
      </c>
      <c r="BK272" s="173" t="n">
        <f aca="false">ROUND(I272*H272,2)</f>
        <v>0</v>
      </c>
      <c r="BL272" s="4" t="s">
        <v>206</v>
      </c>
      <c r="BM272" s="172" t="s">
        <v>494</v>
      </c>
    </row>
    <row r="273" s="28" customFormat="true" ht="16.5" hidden="false" customHeight="true" outlineLevel="0" collapsed="false">
      <c r="A273" s="23"/>
      <c r="B273" s="160"/>
      <c r="C273" s="161" t="s">
        <v>495</v>
      </c>
      <c r="D273" s="161" t="s">
        <v>132</v>
      </c>
      <c r="E273" s="162" t="s">
        <v>496</v>
      </c>
      <c r="F273" s="163" t="s">
        <v>497</v>
      </c>
      <c r="G273" s="164" t="s">
        <v>461</v>
      </c>
      <c r="H273" s="165" t="n">
        <v>2</v>
      </c>
      <c r="I273" s="166"/>
      <c r="J273" s="167" t="n">
        <f aca="false">ROUND(I273*H273,2)</f>
        <v>0</v>
      </c>
      <c r="K273" s="163" t="s">
        <v>136</v>
      </c>
      <c r="L273" s="24"/>
      <c r="M273" s="168"/>
      <c r="N273" s="169" t="s">
        <v>40</v>
      </c>
      <c r="O273" s="61"/>
      <c r="P273" s="170" t="n">
        <f aca="false">O273*H273</f>
        <v>0</v>
      </c>
      <c r="Q273" s="170" t="n">
        <v>0</v>
      </c>
      <c r="R273" s="170" t="n">
        <f aca="false">Q273*H273</f>
        <v>0</v>
      </c>
      <c r="S273" s="170" t="n">
        <v>0.00086</v>
      </c>
      <c r="T273" s="171" t="n">
        <f aca="false">S273*H273</f>
        <v>0.00172</v>
      </c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R273" s="172" t="s">
        <v>206</v>
      </c>
      <c r="AT273" s="172" t="s">
        <v>132</v>
      </c>
      <c r="AU273" s="172" t="s">
        <v>138</v>
      </c>
      <c r="AY273" s="4" t="s">
        <v>129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4" t="s">
        <v>138</v>
      </c>
      <c r="BK273" s="173" t="n">
        <f aca="false">ROUND(I273*H273,2)</f>
        <v>0</v>
      </c>
      <c r="BL273" s="4" t="s">
        <v>206</v>
      </c>
      <c r="BM273" s="172" t="s">
        <v>498</v>
      </c>
    </row>
    <row r="274" s="28" customFormat="true" ht="16.5" hidden="false" customHeight="true" outlineLevel="0" collapsed="false">
      <c r="A274" s="23"/>
      <c r="B274" s="160"/>
      <c r="C274" s="161" t="s">
        <v>499</v>
      </c>
      <c r="D274" s="161" t="s">
        <v>132</v>
      </c>
      <c r="E274" s="162" t="s">
        <v>500</v>
      </c>
      <c r="F274" s="163" t="s">
        <v>501</v>
      </c>
      <c r="G274" s="164" t="s">
        <v>461</v>
      </c>
      <c r="H274" s="165" t="n">
        <v>1</v>
      </c>
      <c r="I274" s="166"/>
      <c r="J274" s="167" t="n">
        <f aca="false">ROUND(I274*H274,2)</f>
        <v>0</v>
      </c>
      <c r="K274" s="163" t="s">
        <v>136</v>
      </c>
      <c r="L274" s="24"/>
      <c r="M274" s="168"/>
      <c r="N274" s="169" t="s">
        <v>40</v>
      </c>
      <c r="O274" s="61"/>
      <c r="P274" s="170" t="n">
        <f aca="false">O274*H274</f>
        <v>0</v>
      </c>
      <c r="Q274" s="170" t="n">
        <v>0.00184</v>
      </c>
      <c r="R274" s="170" t="n">
        <f aca="false">Q274*H274</f>
        <v>0.00184</v>
      </c>
      <c r="S274" s="170" t="n">
        <v>0</v>
      </c>
      <c r="T274" s="171" t="n">
        <f aca="false">S274*H274</f>
        <v>0</v>
      </c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R274" s="172" t="s">
        <v>206</v>
      </c>
      <c r="AT274" s="172" t="s">
        <v>132</v>
      </c>
      <c r="AU274" s="172" t="s">
        <v>138</v>
      </c>
      <c r="AY274" s="4" t="s">
        <v>129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4" t="s">
        <v>138</v>
      </c>
      <c r="BK274" s="173" t="n">
        <f aca="false">ROUND(I274*H274,2)</f>
        <v>0</v>
      </c>
      <c r="BL274" s="4" t="s">
        <v>206</v>
      </c>
      <c r="BM274" s="172" t="s">
        <v>502</v>
      </c>
    </row>
    <row r="275" s="28" customFormat="true" ht="24.15" hidden="false" customHeight="true" outlineLevel="0" collapsed="false">
      <c r="A275" s="23"/>
      <c r="B275" s="160"/>
      <c r="C275" s="161" t="s">
        <v>503</v>
      </c>
      <c r="D275" s="161" t="s">
        <v>132</v>
      </c>
      <c r="E275" s="162" t="s">
        <v>504</v>
      </c>
      <c r="F275" s="163" t="s">
        <v>505</v>
      </c>
      <c r="G275" s="164" t="s">
        <v>461</v>
      </c>
      <c r="H275" s="165" t="n">
        <v>1</v>
      </c>
      <c r="I275" s="166"/>
      <c r="J275" s="167" t="n">
        <f aca="false">ROUND(I275*H275,2)</f>
        <v>0</v>
      </c>
      <c r="K275" s="163" t="s">
        <v>136</v>
      </c>
      <c r="L275" s="24"/>
      <c r="M275" s="168"/>
      <c r="N275" s="169" t="s">
        <v>40</v>
      </c>
      <c r="O275" s="61"/>
      <c r="P275" s="170" t="n">
        <f aca="false">O275*H275</f>
        <v>0</v>
      </c>
      <c r="Q275" s="170" t="n">
        <v>0.00184</v>
      </c>
      <c r="R275" s="170" t="n">
        <f aca="false">Q275*H275</f>
        <v>0.00184</v>
      </c>
      <c r="S275" s="170" t="n">
        <v>0</v>
      </c>
      <c r="T275" s="171" t="n">
        <f aca="false">S275*H275</f>
        <v>0</v>
      </c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R275" s="172" t="s">
        <v>206</v>
      </c>
      <c r="AT275" s="172" t="s">
        <v>132</v>
      </c>
      <c r="AU275" s="172" t="s">
        <v>138</v>
      </c>
      <c r="AY275" s="4" t="s">
        <v>129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4" t="s">
        <v>138</v>
      </c>
      <c r="BK275" s="173" t="n">
        <f aca="false">ROUND(I275*H275,2)</f>
        <v>0</v>
      </c>
      <c r="BL275" s="4" t="s">
        <v>206</v>
      </c>
      <c r="BM275" s="172" t="s">
        <v>506</v>
      </c>
    </row>
    <row r="276" s="28" customFormat="true" ht="24.15" hidden="false" customHeight="true" outlineLevel="0" collapsed="false">
      <c r="A276" s="23"/>
      <c r="B276" s="160"/>
      <c r="C276" s="161" t="s">
        <v>507</v>
      </c>
      <c r="D276" s="161" t="s">
        <v>132</v>
      </c>
      <c r="E276" s="162" t="s">
        <v>508</v>
      </c>
      <c r="F276" s="163" t="s">
        <v>509</v>
      </c>
      <c r="G276" s="164" t="s">
        <v>367</v>
      </c>
      <c r="H276" s="193"/>
      <c r="I276" s="166"/>
      <c r="J276" s="167" t="n">
        <f aca="false">ROUND(I276*H276,2)</f>
        <v>0</v>
      </c>
      <c r="K276" s="163" t="s">
        <v>136</v>
      </c>
      <c r="L276" s="24"/>
      <c r="M276" s="168"/>
      <c r="N276" s="169" t="s">
        <v>40</v>
      </c>
      <c r="O276" s="61"/>
      <c r="P276" s="170" t="n">
        <f aca="false">O276*H276</f>
        <v>0</v>
      </c>
      <c r="Q276" s="170" t="n">
        <v>0</v>
      </c>
      <c r="R276" s="170" t="n">
        <f aca="false">Q276*H276</f>
        <v>0</v>
      </c>
      <c r="S276" s="170" t="n">
        <v>0</v>
      </c>
      <c r="T276" s="171" t="n">
        <f aca="false">S276*H276</f>
        <v>0</v>
      </c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R276" s="172" t="s">
        <v>206</v>
      </c>
      <c r="AT276" s="172" t="s">
        <v>132</v>
      </c>
      <c r="AU276" s="172" t="s">
        <v>138</v>
      </c>
      <c r="AY276" s="4" t="s">
        <v>129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4" t="s">
        <v>138</v>
      </c>
      <c r="BK276" s="173" t="n">
        <f aca="false">ROUND(I276*H276,2)</f>
        <v>0</v>
      </c>
      <c r="BL276" s="4" t="s">
        <v>206</v>
      </c>
      <c r="BM276" s="172" t="s">
        <v>510</v>
      </c>
    </row>
    <row r="277" s="146" customFormat="true" ht="22.8" hidden="false" customHeight="true" outlineLevel="0" collapsed="false">
      <c r="B277" s="147"/>
      <c r="D277" s="148" t="s">
        <v>73</v>
      </c>
      <c r="E277" s="158" t="s">
        <v>511</v>
      </c>
      <c r="F277" s="158" t="s">
        <v>512</v>
      </c>
      <c r="I277" s="150"/>
      <c r="J277" s="159" t="n">
        <f aca="false">BK277</f>
        <v>0</v>
      </c>
      <c r="L277" s="147"/>
      <c r="M277" s="152"/>
      <c r="N277" s="153"/>
      <c r="O277" s="153"/>
      <c r="P277" s="154" t="n">
        <f aca="false">SUM(P278:P283)</f>
        <v>0</v>
      </c>
      <c r="Q277" s="153"/>
      <c r="R277" s="154" t="n">
        <f aca="false">SUM(R278:R283)</f>
        <v>0.00266</v>
      </c>
      <c r="S277" s="153"/>
      <c r="T277" s="155" t="n">
        <f aca="false">SUM(T278:T283)</f>
        <v>0.22625</v>
      </c>
      <c r="AR277" s="148" t="s">
        <v>138</v>
      </c>
      <c r="AT277" s="156" t="s">
        <v>73</v>
      </c>
      <c r="AU277" s="156" t="s">
        <v>79</v>
      </c>
      <c r="AY277" s="148" t="s">
        <v>129</v>
      </c>
      <c r="BK277" s="157" t="n">
        <f aca="false">SUM(BK278:BK283)</f>
        <v>0</v>
      </c>
    </row>
    <row r="278" s="28" customFormat="true" ht="21.75" hidden="false" customHeight="true" outlineLevel="0" collapsed="false">
      <c r="A278" s="23"/>
      <c r="B278" s="160"/>
      <c r="C278" s="161" t="s">
        <v>513</v>
      </c>
      <c r="D278" s="161" t="s">
        <v>132</v>
      </c>
      <c r="E278" s="162" t="s">
        <v>514</v>
      </c>
      <c r="F278" s="163" t="s">
        <v>515</v>
      </c>
      <c r="G278" s="164" t="s">
        <v>461</v>
      </c>
      <c r="H278" s="165" t="n">
        <v>1</v>
      </c>
      <c r="I278" s="166"/>
      <c r="J278" s="167" t="n">
        <f aca="false">ROUND(I278*H278,2)</f>
        <v>0</v>
      </c>
      <c r="K278" s="163" t="s">
        <v>136</v>
      </c>
      <c r="L278" s="24"/>
      <c r="M278" s="168"/>
      <c r="N278" s="169" t="s">
        <v>40</v>
      </c>
      <c r="O278" s="61"/>
      <c r="P278" s="170" t="n">
        <f aca="false">O278*H278</f>
        <v>0</v>
      </c>
      <c r="Q278" s="170" t="n">
        <v>0</v>
      </c>
      <c r="R278" s="170" t="n">
        <f aca="false">Q278*H278</f>
        <v>0</v>
      </c>
      <c r="S278" s="170" t="n">
        <v>0</v>
      </c>
      <c r="T278" s="171" t="n">
        <f aca="false">S278*H278</f>
        <v>0</v>
      </c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R278" s="172" t="s">
        <v>206</v>
      </c>
      <c r="AT278" s="172" t="s">
        <v>132</v>
      </c>
      <c r="AU278" s="172" t="s">
        <v>138</v>
      </c>
      <c r="AY278" s="4" t="s">
        <v>129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4" t="s">
        <v>138</v>
      </c>
      <c r="BK278" s="173" t="n">
        <f aca="false">ROUND(I278*H278,2)</f>
        <v>0</v>
      </c>
      <c r="BL278" s="4" t="s">
        <v>206</v>
      </c>
      <c r="BM278" s="172" t="s">
        <v>516</v>
      </c>
    </row>
    <row r="279" s="28" customFormat="true" ht="24.15" hidden="false" customHeight="true" outlineLevel="0" collapsed="false">
      <c r="A279" s="23"/>
      <c r="B279" s="160"/>
      <c r="C279" s="161" t="s">
        <v>517</v>
      </c>
      <c r="D279" s="161" t="s">
        <v>132</v>
      </c>
      <c r="E279" s="162" t="s">
        <v>518</v>
      </c>
      <c r="F279" s="163" t="s">
        <v>519</v>
      </c>
      <c r="G279" s="164" t="s">
        <v>232</v>
      </c>
      <c r="H279" s="165" t="n">
        <v>1</v>
      </c>
      <c r="I279" s="166"/>
      <c r="J279" s="167" t="n">
        <f aca="false">ROUND(I279*H279,2)</f>
        <v>0</v>
      </c>
      <c r="K279" s="163" t="s">
        <v>136</v>
      </c>
      <c r="L279" s="24"/>
      <c r="M279" s="168"/>
      <c r="N279" s="169" t="s">
        <v>40</v>
      </c>
      <c r="O279" s="61"/>
      <c r="P279" s="170" t="n">
        <f aca="false">O279*H279</f>
        <v>0</v>
      </c>
      <c r="Q279" s="170" t="n">
        <v>0.00017</v>
      </c>
      <c r="R279" s="170" t="n">
        <f aca="false">Q279*H279</f>
        <v>0.00017</v>
      </c>
      <c r="S279" s="170" t="n">
        <v>0.22625</v>
      </c>
      <c r="T279" s="171" t="n">
        <f aca="false">S279*H279</f>
        <v>0.22625</v>
      </c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R279" s="172" t="s">
        <v>206</v>
      </c>
      <c r="AT279" s="172" t="s">
        <v>132</v>
      </c>
      <c r="AU279" s="172" t="s">
        <v>138</v>
      </c>
      <c r="AY279" s="4" t="s">
        <v>129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4" t="s">
        <v>138</v>
      </c>
      <c r="BK279" s="173" t="n">
        <f aca="false">ROUND(I279*H279,2)</f>
        <v>0</v>
      </c>
      <c r="BL279" s="4" t="s">
        <v>206</v>
      </c>
      <c r="BM279" s="172" t="s">
        <v>520</v>
      </c>
    </row>
    <row r="280" s="28" customFormat="true" ht="33" hidden="false" customHeight="true" outlineLevel="0" collapsed="false">
      <c r="A280" s="23"/>
      <c r="B280" s="160"/>
      <c r="C280" s="161" t="s">
        <v>521</v>
      </c>
      <c r="D280" s="161" t="s">
        <v>132</v>
      </c>
      <c r="E280" s="162" t="s">
        <v>522</v>
      </c>
      <c r="F280" s="163" t="s">
        <v>523</v>
      </c>
      <c r="G280" s="164" t="s">
        <v>461</v>
      </c>
      <c r="H280" s="165" t="n">
        <v>1</v>
      </c>
      <c r="I280" s="166"/>
      <c r="J280" s="167" t="n">
        <f aca="false">ROUND(I280*H280,2)</f>
        <v>0</v>
      </c>
      <c r="K280" s="163" t="s">
        <v>136</v>
      </c>
      <c r="L280" s="24"/>
      <c r="M280" s="168"/>
      <c r="N280" s="169" t="s">
        <v>40</v>
      </c>
      <c r="O280" s="61"/>
      <c r="P280" s="170" t="n">
        <f aca="false">O280*H280</f>
        <v>0</v>
      </c>
      <c r="Q280" s="170" t="n">
        <v>0.00249</v>
      </c>
      <c r="R280" s="170" t="n">
        <f aca="false">Q280*H280</f>
        <v>0.00249</v>
      </c>
      <c r="S280" s="170" t="n">
        <v>0</v>
      </c>
      <c r="T280" s="171" t="n">
        <f aca="false">S280*H280</f>
        <v>0</v>
      </c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R280" s="172" t="s">
        <v>206</v>
      </c>
      <c r="AT280" s="172" t="s">
        <v>132</v>
      </c>
      <c r="AU280" s="172" t="s">
        <v>138</v>
      </c>
      <c r="AY280" s="4" t="s">
        <v>129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4" t="s">
        <v>138</v>
      </c>
      <c r="BK280" s="173" t="n">
        <f aca="false">ROUND(I280*H280,2)</f>
        <v>0</v>
      </c>
      <c r="BL280" s="4" t="s">
        <v>206</v>
      </c>
      <c r="BM280" s="172" t="s">
        <v>524</v>
      </c>
    </row>
    <row r="281" s="28" customFormat="true" ht="24.15" hidden="false" customHeight="true" outlineLevel="0" collapsed="false">
      <c r="A281" s="23"/>
      <c r="B281" s="160"/>
      <c r="C281" s="161" t="s">
        <v>525</v>
      </c>
      <c r="D281" s="161" t="s">
        <v>132</v>
      </c>
      <c r="E281" s="162" t="s">
        <v>526</v>
      </c>
      <c r="F281" s="163" t="s">
        <v>527</v>
      </c>
      <c r="G281" s="164" t="s">
        <v>232</v>
      </c>
      <c r="H281" s="165" t="n">
        <v>1</v>
      </c>
      <c r="I281" s="166"/>
      <c r="J281" s="167" t="n">
        <f aca="false">ROUND(I281*H281,2)</f>
        <v>0</v>
      </c>
      <c r="K281" s="163" t="s">
        <v>136</v>
      </c>
      <c r="L281" s="24"/>
      <c r="M281" s="168"/>
      <c r="N281" s="169" t="s">
        <v>40</v>
      </c>
      <c r="O281" s="61"/>
      <c r="P281" s="170" t="n">
        <f aca="false">O281*H281</f>
        <v>0</v>
      </c>
      <c r="Q281" s="170" t="n">
        <v>0</v>
      </c>
      <c r="R281" s="170" t="n">
        <f aca="false">Q281*H281</f>
        <v>0</v>
      </c>
      <c r="S281" s="170" t="n">
        <v>0</v>
      </c>
      <c r="T281" s="171" t="n">
        <f aca="false">S281*H281</f>
        <v>0</v>
      </c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R281" s="172" t="s">
        <v>206</v>
      </c>
      <c r="AT281" s="172" t="s">
        <v>132</v>
      </c>
      <c r="AU281" s="172" t="s">
        <v>138</v>
      </c>
      <c r="AY281" s="4" t="s">
        <v>129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4" t="s">
        <v>138</v>
      </c>
      <c r="BK281" s="173" t="n">
        <f aca="false">ROUND(I281*H281,2)</f>
        <v>0</v>
      </c>
      <c r="BL281" s="4" t="s">
        <v>206</v>
      </c>
      <c r="BM281" s="172" t="s">
        <v>528</v>
      </c>
    </row>
    <row r="282" s="28" customFormat="true" ht="16.5" hidden="false" customHeight="true" outlineLevel="0" collapsed="false">
      <c r="A282" s="23"/>
      <c r="B282" s="160"/>
      <c r="C282" s="161" t="s">
        <v>529</v>
      </c>
      <c r="D282" s="161" t="s">
        <v>132</v>
      </c>
      <c r="E282" s="162" t="s">
        <v>530</v>
      </c>
      <c r="F282" s="163" t="s">
        <v>531</v>
      </c>
      <c r="G282" s="164" t="s">
        <v>232</v>
      </c>
      <c r="H282" s="165" t="n">
        <v>1</v>
      </c>
      <c r="I282" s="166"/>
      <c r="J282" s="167" t="n">
        <f aca="false">ROUND(I282*H282,2)</f>
        <v>0</v>
      </c>
      <c r="K282" s="163"/>
      <c r="L282" s="24"/>
      <c r="M282" s="168"/>
      <c r="N282" s="169" t="s">
        <v>40</v>
      </c>
      <c r="O282" s="61"/>
      <c r="P282" s="170" t="n">
        <f aca="false">O282*H282</f>
        <v>0</v>
      </c>
      <c r="Q282" s="170" t="n">
        <v>0</v>
      </c>
      <c r="R282" s="170" t="n">
        <f aca="false">Q282*H282</f>
        <v>0</v>
      </c>
      <c r="S282" s="170" t="n">
        <v>0</v>
      </c>
      <c r="T282" s="171" t="n">
        <f aca="false">S282*H282</f>
        <v>0</v>
      </c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R282" s="172" t="s">
        <v>206</v>
      </c>
      <c r="AT282" s="172" t="s">
        <v>132</v>
      </c>
      <c r="AU282" s="172" t="s">
        <v>138</v>
      </c>
      <c r="AY282" s="4" t="s">
        <v>129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4" t="s">
        <v>138</v>
      </c>
      <c r="BK282" s="173" t="n">
        <f aca="false">ROUND(I282*H282,2)</f>
        <v>0</v>
      </c>
      <c r="BL282" s="4" t="s">
        <v>206</v>
      </c>
      <c r="BM282" s="172" t="s">
        <v>532</v>
      </c>
    </row>
    <row r="283" s="28" customFormat="true" ht="24.15" hidden="false" customHeight="true" outlineLevel="0" collapsed="false">
      <c r="A283" s="23"/>
      <c r="B283" s="160"/>
      <c r="C283" s="161" t="s">
        <v>533</v>
      </c>
      <c r="D283" s="161" t="s">
        <v>132</v>
      </c>
      <c r="E283" s="162" t="s">
        <v>534</v>
      </c>
      <c r="F283" s="163" t="s">
        <v>535</v>
      </c>
      <c r="G283" s="164" t="s">
        <v>367</v>
      </c>
      <c r="H283" s="193"/>
      <c r="I283" s="166"/>
      <c r="J283" s="167" t="n">
        <f aca="false">ROUND(I283*H283,2)</f>
        <v>0</v>
      </c>
      <c r="K283" s="163" t="s">
        <v>136</v>
      </c>
      <c r="L283" s="24"/>
      <c r="M283" s="168"/>
      <c r="N283" s="169" t="s">
        <v>40</v>
      </c>
      <c r="O283" s="61"/>
      <c r="P283" s="170" t="n">
        <f aca="false">O283*H283</f>
        <v>0</v>
      </c>
      <c r="Q283" s="170" t="n">
        <v>0</v>
      </c>
      <c r="R283" s="170" t="n">
        <f aca="false">Q283*H283</f>
        <v>0</v>
      </c>
      <c r="S283" s="170" t="n">
        <v>0</v>
      </c>
      <c r="T283" s="171" t="n">
        <f aca="false">S283*H283</f>
        <v>0</v>
      </c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R283" s="172" t="s">
        <v>206</v>
      </c>
      <c r="AT283" s="172" t="s">
        <v>132</v>
      </c>
      <c r="AU283" s="172" t="s">
        <v>138</v>
      </c>
      <c r="AY283" s="4" t="s">
        <v>129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4" t="s">
        <v>138</v>
      </c>
      <c r="BK283" s="173" t="n">
        <f aca="false">ROUND(I283*H283,2)</f>
        <v>0</v>
      </c>
      <c r="BL283" s="4" t="s">
        <v>206</v>
      </c>
      <c r="BM283" s="172" t="s">
        <v>536</v>
      </c>
    </row>
    <row r="284" s="146" customFormat="true" ht="22.8" hidden="false" customHeight="true" outlineLevel="0" collapsed="false">
      <c r="B284" s="147"/>
      <c r="D284" s="148" t="s">
        <v>73</v>
      </c>
      <c r="E284" s="158" t="s">
        <v>537</v>
      </c>
      <c r="F284" s="158" t="s">
        <v>538</v>
      </c>
      <c r="I284" s="150"/>
      <c r="J284" s="159" t="n">
        <f aca="false">BK284</f>
        <v>0</v>
      </c>
      <c r="L284" s="147"/>
      <c r="M284" s="152"/>
      <c r="N284" s="153"/>
      <c r="O284" s="153"/>
      <c r="P284" s="154" t="n">
        <f aca="false">SUM(P285:P287)</f>
        <v>0</v>
      </c>
      <c r="Q284" s="153"/>
      <c r="R284" s="154" t="n">
        <f aca="false">SUM(R285:R287)</f>
        <v>0.00162</v>
      </c>
      <c r="S284" s="153"/>
      <c r="T284" s="155" t="n">
        <f aca="false">SUM(T285:T287)</f>
        <v>0.00405</v>
      </c>
      <c r="AR284" s="148" t="s">
        <v>138</v>
      </c>
      <c r="AT284" s="156" t="s">
        <v>73</v>
      </c>
      <c r="AU284" s="156" t="s">
        <v>79</v>
      </c>
      <c r="AY284" s="148" t="s">
        <v>129</v>
      </c>
      <c r="BK284" s="157" t="n">
        <f aca="false">SUM(BK285:BK287)</f>
        <v>0</v>
      </c>
    </row>
    <row r="285" s="28" customFormat="true" ht="24.15" hidden="false" customHeight="true" outlineLevel="0" collapsed="false">
      <c r="A285" s="23"/>
      <c r="B285" s="160"/>
      <c r="C285" s="161" t="s">
        <v>539</v>
      </c>
      <c r="D285" s="161" t="s">
        <v>132</v>
      </c>
      <c r="E285" s="162" t="s">
        <v>540</v>
      </c>
      <c r="F285" s="163" t="s">
        <v>541</v>
      </c>
      <c r="G285" s="164" t="s">
        <v>232</v>
      </c>
      <c r="H285" s="165" t="n">
        <v>9</v>
      </c>
      <c r="I285" s="166"/>
      <c r="J285" s="167" t="n">
        <f aca="false">ROUND(I285*H285,2)</f>
        <v>0</v>
      </c>
      <c r="K285" s="163" t="s">
        <v>136</v>
      </c>
      <c r="L285" s="24"/>
      <c r="M285" s="168"/>
      <c r="N285" s="169" t="s">
        <v>40</v>
      </c>
      <c r="O285" s="61"/>
      <c r="P285" s="170" t="n">
        <f aca="false">O285*H285</f>
        <v>0</v>
      </c>
      <c r="Q285" s="170" t="n">
        <v>4E-005</v>
      </c>
      <c r="R285" s="170" t="n">
        <f aca="false">Q285*H285</f>
        <v>0.00036</v>
      </c>
      <c r="S285" s="170" t="n">
        <v>0.00045</v>
      </c>
      <c r="T285" s="171" t="n">
        <f aca="false">S285*H285</f>
        <v>0.00405</v>
      </c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R285" s="172" t="s">
        <v>206</v>
      </c>
      <c r="AT285" s="172" t="s">
        <v>132</v>
      </c>
      <c r="AU285" s="172" t="s">
        <v>138</v>
      </c>
      <c r="AY285" s="4" t="s">
        <v>129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4" t="s">
        <v>138</v>
      </c>
      <c r="BK285" s="173" t="n">
        <f aca="false">ROUND(I285*H285,2)</f>
        <v>0</v>
      </c>
      <c r="BL285" s="4" t="s">
        <v>206</v>
      </c>
      <c r="BM285" s="172" t="s">
        <v>542</v>
      </c>
    </row>
    <row r="286" s="28" customFormat="true" ht="24.15" hidden="false" customHeight="true" outlineLevel="0" collapsed="false">
      <c r="A286" s="23"/>
      <c r="B286" s="160"/>
      <c r="C286" s="161" t="s">
        <v>543</v>
      </c>
      <c r="D286" s="161" t="s">
        <v>132</v>
      </c>
      <c r="E286" s="162" t="s">
        <v>544</v>
      </c>
      <c r="F286" s="163" t="s">
        <v>545</v>
      </c>
      <c r="G286" s="164" t="s">
        <v>232</v>
      </c>
      <c r="H286" s="165" t="n">
        <v>9</v>
      </c>
      <c r="I286" s="166"/>
      <c r="J286" s="167" t="n">
        <f aca="false">ROUND(I286*H286,2)</f>
        <v>0</v>
      </c>
      <c r="K286" s="163" t="s">
        <v>136</v>
      </c>
      <c r="L286" s="24"/>
      <c r="M286" s="168"/>
      <c r="N286" s="169" t="s">
        <v>40</v>
      </c>
      <c r="O286" s="61"/>
      <c r="P286" s="170" t="n">
        <f aca="false">O286*H286</f>
        <v>0</v>
      </c>
      <c r="Q286" s="170" t="n">
        <v>0.00014</v>
      </c>
      <c r="R286" s="170" t="n">
        <f aca="false">Q286*H286</f>
        <v>0.00126</v>
      </c>
      <c r="S286" s="170" t="n">
        <v>0</v>
      </c>
      <c r="T286" s="171" t="n">
        <f aca="false">S286*H286</f>
        <v>0</v>
      </c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R286" s="172" t="s">
        <v>206</v>
      </c>
      <c r="AT286" s="172" t="s">
        <v>132</v>
      </c>
      <c r="AU286" s="172" t="s">
        <v>138</v>
      </c>
      <c r="AY286" s="4" t="s">
        <v>129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4" t="s">
        <v>138</v>
      </c>
      <c r="BK286" s="173" t="n">
        <f aca="false">ROUND(I286*H286,2)</f>
        <v>0</v>
      </c>
      <c r="BL286" s="4" t="s">
        <v>206</v>
      </c>
      <c r="BM286" s="172" t="s">
        <v>546</v>
      </c>
    </row>
    <row r="287" s="28" customFormat="true" ht="24.15" hidden="false" customHeight="true" outlineLevel="0" collapsed="false">
      <c r="A287" s="23"/>
      <c r="B287" s="160"/>
      <c r="C287" s="161" t="s">
        <v>547</v>
      </c>
      <c r="D287" s="161" t="s">
        <v>132</v>
      </c>
      <c r="E287" s="162" t="s">
        <v>548</v>
      </c>
      <c r="F287" s="163" t="s">
        <v>549</v>
      </c>
      <c r="G287" s="164" t="s">
        <v>367</v>
      </c>
      <c r="H287" s="193"/>
      <c r="I287" s="166"/>
      <c r="J287" s="167" t="n">
        <f aca="false">ROUND(I287*H287,2)</f>
        <v>0</v>
      </c>
      <c r="K287" s="163" t="s">
        <v>136</v>
      </c>
      <c r="L287" s="24"/>
      <c r="M287" s="168"/>
      <c r="N287" s="169" t="s">
        <v>40</v>
      </c>
      <c r="O287" s="61"/>
      <c r="P287" s="170" t="n">
        <f aca="false">O287*H287</f>
        <v>0</v>
      </c>
      <c r="Q287" s="170" t="n">
        <v>0</v>
      </c>
      <c r="R287" s="170" t="n">
        <f aca="false">Q287*H287</f>
        <v>0</v>
      </c>
      <c r="S287" s="170" t="n">
        <v>0</v>
      </c>
      <c r="T287" s="171" t="n">
        <f aca="false">S287*H287</f>
        <v>0</v>
      </c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R287" s="172" t="s">
        <v>206</v>
      </c>
      <c r="AT287" s="172" t="s">
        <v>132</v>
      </c>
      <c r="AU287" s="172" t="s">
        <v>138</v>
      </c>
      <c r="AY287" s="4" t="s">
        <v>129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4" t="s">
        <v>138</v>
      </c>
      <c r="BK287" s="173" t="n">
        <f aca="false">ROUND(I287*H287,2)</f>
        <v>0</v>
      </c>
      <c r="BL287" s="4" t="s">
        <v>206</v>
      </c>
      <c r="BM287" s="172" t="s">
        <v>550</v>
      </c>
    </row>
    <row r="288" s="146" customFormat="true" ht="22.8" hidden="false" customHeight="true" outlineLevel="0" collapsed="false">
      <c r="B288" s="147"/>
      <c r="D288" s="148" t="s">
        <v>73</v>
      </c>
      <c r="E288" s="158" t="s">
        <v>551</v>
      </c>
      <c r="F288" s="158" t="s">
        <v>552</v>
      </c>
      <c r="I288" s="150"/>
      <c r="J288" s="159" t="n">
        <f aca="false">BK288</f>
        <v>0</v>
      </c>
      <c r="L288" s="147"/>
      <c r="M288" s="152"/>
      <c r="N288" s="153"/>
      <c r="O288" s="153"/>
      <c r="P288" s="154" t="n">
        <f aca="false">SUM(P289:P296)</f>
        <v>0</v>
      </c>
      <c r="Q288" s="153"/>
      <c r="R288" s="154" t="n">
        <f aca="false">SUM(R289:R296)</f>
        <v>0.00024</v>
      </c>
      <c r="S288" s="153"/>
      <c r="T288" s="155" t="n">
        <f aca="false">SUM(T289:T296)</f>
        <v>0.07479</v>
      </c>
      <c r="AR288" s="148" t="s">
        <v>138</v>
      </c>
      <c r="AT288" s="156" t="s">
        <v>73</v>
      </c>
      <c r="AU288" s="156" t="s">
        <v>79</v>
      </c>
      <c r="AY288" s="148" t="s">
        <v>129</v>
      </c>
      <c r="BK288" s="157" t="n">
        <f aca="false">SUM(BK289:BK296)</f>
        <v>0</v>
      </c>
    </row>
    <row r="289" s="28" customFormat="true" ht="24.15" hidden="false" customHeight="true" outlineLevel="0" collapsed="false">
      <c r="A289" s="23"/>
      <c r="B289" s="160"/>
      <c r="C289" s="161" t="s">
        <v>553</v>
      </c>
      <c r="D289" s="161" t="s">
        <v>132</v>
      </c>
      <c r="E289" s="162" t="s">
        <v>554</v>
      </c>
      <c r="F289" s="163" t="s">
        <v>555</v>
      </c>
      <c r="G289" s="164" t="s">
        <v>232</v>
      </c>
      <c r="H289" s="165" t="n">
        <v>3</v>
      </c>
      <c r="I289" s="166"/>
      <c r="J289" s="167" t="n">
        <f aca="false">ROUND(I289*H289,2)</f>
        <v>0</v>
      </c>
      <c r="K289" s="163" t="s">
        <v>136</v>
      </c>
      <c r="L289" s="24"/>
      <c r="M289" s="168"/>
      <c r="N289" s="169" t="s">
        <v>40</v>
      </c>
      <c r="O289" s="61"/>
      <c r="P289" s="170" t="n">
        <f aca="false">O289*H289</f>
        <v>0</v>
      </c>
      <c r="Q289" s="170" t="n">
        <v>8E-005</v>
      </c>
      <c r="R289" s="170" t="n">
        <f aca="false">Q289*H289</f>
        <v>0.00024</v>
      </c>
      <c r="S289" s="170" t="n">
        <v>0.02493</v>
      </c>
      <c r="T289" s="171" t="n">
        <f aca="false">S289*H289</f>
        <v>0.07479</v>
      </c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R289" s="172" t="s">
        <v>206</v>
      </c>
      <c r="AT289" s="172" t="s">
        <v>132</v>
      </c>
      <c r="AU289" s="172" t="s">
        <v>138</v>
      </c>
      <c r="AY289" s="4" t="s">
        <v>129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4" t="s">
        <v>138</v>
      </c>
      <c r="BK289" s="173" t="n">
        <f aca="false">ROUND(I289*H289,2)</f>
        <v>0</v>
      </c>
      <c r="BL289" s="4" t="s">
        <v>206</v>
      </c>
      <c r="BM289" s="172" t="s">
        <v>556</v>
      </c>
    </row>
    <row r="290" s="28" customFormat="true" ht="24.15" hidden="false" customHeight="true" outlineLevel="0" collapsed="false">
      <c r="A290" s="23"/>
      <c r="B290" s="160"/>
      <c r="C290" s="161" t="s">
        <v>557</v>
      </c>
      <c r="D290" s="161" t="s">
        <v>132</v>
      </c>
      <c r="E290" s="162" t="s">
        <v>558</v>
      </c>
      <c r="F290" s="163" t="s">
        <v>559</v>
      </c>
      <c r="G290" s="164" t="s">
        <v>232</v>
      </c>
      <c r="H290" s="165" t="n">
        <v>3</v>
      </c>
      <c r="I290" s="166"/>
      <c r="J290" s="167" t="n">
        <f aca="false">ROUND(I290*H290,2)</f>
        <v>0</v>
      </c>
      <c r="K290" s="163" t="s">
        <v>136</v>
      </c>
      <c r="L290" s="24"/>
      <c r="M290" s="168"/>
      <c r="N290" s="169" t="s">
        <v>40</v>
      </c>
      <c r="O290" s="61"/>
      <c r="P290" s="170" t="n">
        <f aca="false">O290*H290</f>
        <v>0</v>
      </c>
      <c r="Q290" s="170" t="n">
        <v>0</v>
      </c>
      <c r="R290" s="170" t="n">
        <f aca="false">Q290*H290</f>
        <v>0</v>
      </c>
      <c r="S290" s="170" t="n">
        <v>0</v>
      </c>
      <c r="T290" s="171" t="n">
        <f aca="false">S290*H290</f>
        <v>0</v>
      </c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R290" s="172" t="s">
        <v>206</v>
      </c>
      <c r="AT290" s="172" t="s">
        <v>132</v>
      </c>
      <c r="AU290" s="172" t="s">
        <v>138</v>
      </c>
      <c r="AY290" s="4" t="s">
        <v>129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4" t="s">
        <v>138</v>
      </c>
      <c r="BK290" s="173" t="n">
        <f aca="false">ROUND(I290*H290,2)</f>
        <v>0</v>
      </c>
      <c r="BL290" s="4" t="s">
        <v>206</v>
      </c>
      <c r="BM290" s="172" t="s">
        <v>560</v>
      </c>
    </row>
    <row r="291" s="28" customFormat="true" ht="21.75" hidden="false" customHeight="true" outlineLevel="0" collapsed="false">
      <c r="A291" s="23"/>
      <c r="B291" s="160"/>
      <c r="C291" s="161" t="s">
        <v>561</v>
      </c>
      <c r="D291" s="161" t="s">
        <v>132</v>
      </c>
      <c r="E291" s="162" t="s">
        <v>562</v>
      </c>
      <c r="F291" s="163" t="s">
        <v>563</v>
      </c>
      <c r="G291" s="164" t="s">
        <v>135</v>
      </c>
      <c r="H291" s="165" t="n">
        <v>6</v>
      </c>
      <c r="I291" s="166"/>
      <c r="J291" s="167" t="n">
        <f aca="false">ROUND(I291*H291,2)</f>
        <v>0</v>
      </c>
      <c r="K291" s="163" t="s">
        <v>136</v>
      </c>
      <c r="L291" s="24"/>
      <c r="M291" s="168"/>
      <c r="N291" s="169" t="s">
        <v>40</v>
      </c>
      <c r="O291" s="61"/>
      <c r="P291" s="170" t="n">
        <f aca="false">O291*H291</f>
        <v>0</v>
      </c>
      <c r="Q291" s="170" t="n">
        <v>0</v>
      </c>
      <c r="R291" s="170" t="n">
        <f aca="false">Q291*H291</f>
        <v>0</v>
      </c>
      <c r="S291" s="170" t="n">
        <v>0</v>
      </c>
      <c r="T291" s="171" t="n">
        <f aca="false">S291*H291</f>
        <v>0</v>
      </c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R291" s="172" t="s">
        <v>206</v>
      </c>
      <c r="AT291" s="172" t="s">
        <v>132</v>
      </c>
      <c r="AU291" s="172" t="s">
        <v>138</v>
      </c>
      <c r="AY291" s="4" t="s">
        <v>129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4" t="s">
        <v>138</v>
      </c>
      <c r="BK291" s="173" t="n">
        <f aca="false">ROUND(I291*H291,2)</f>
        <v>0</v>
      </c>
      <c r="BL291" s="4" t="s">
        <v>206</v>
      </c>
      <c r="BM291" s="172" t="s">
        <v>564</v>
      </c>
    </row>
    <row r="292" s="28" customFormat="true" ht="24.15" hidden="false" customHeight="true" outlineLevel="0" collapsed="false">
      <c r="A292" s="23"/>
      <c r="B292" s="160"/>
      <c r="C292" s="161" t="s">
        <v>565</v>
      </c>
      <c r="D292" s="161" t="s">
        <v>132</v>
      </c>
      <c r="E292" s="162" t="s">
        <v>566</v>
      </c>
      <c r="F292" s="163" t="s">
        <v>567</v>
      </c>
      <c r="G292" s="164" t="s">
        <v>135</v>
      </c>
      <c r="H292" s="165" t="n">
        <v>6</v>
      </c>
      <c r="I292" s="166"/>
      <c r="J292" s="167" t="n">
        <f aca="false">ROUND(I292*H292,2)</f>
        <v>0</v>
      </c>
      <c r="K292" s="163" t="s">
        <v>136</v>
      </c>
      <c r="L292" s="24"/>
      <c r="M292" s="168"/>
      <c r="N292" s="169" t="s">
        <v>40</v>
      </c>
      <c r="O292" s="61"/>
      <c r="P292" s="170" t="n">
        <f aca="false">O292*H292</f>
        <v>0</v>
      </c>
      <c r="Q292" s="170" t="n">
        <v>0</v>
      </c>
      <c r="R292" s="170" t="n">
        <f aca="false">Q292*H292</f>
        <v>0</v>
      </c>
      <c r="S292" s="170" t="n">
        <v>0</v>
      </c>
      <c r="T292" s="171" t="n">
        <f aca="false">S292*H292</f>
        <v>0</v>
      </c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R292" s="172" t="s">
        <v>206</v>
      </c>
      <c r="AT292" s="172" t="s">
        <v>132</v>
      </c>
      <c r="AU292" s="172" t="s">
        <v>138</v>
      </c>
      <c r="AY292" s="4" t="s">
        <v>129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4" t="s">
        <v>138</v>
      </c>
      <c r="BK292" s="173" t="n">
        <f aca="false">ROUND(I292*H292,2)</f>
        <v>0</v>
      </c>
      <c r="BL292" s="4" t="s">
        <v>206</v>
      </c>
      <c r="BM292" s="172" t="s">
        <v>568</v>
      </c>
    </row>
    <row r="293" s="28" customFormat="true" ht="16.5" hidden="false" customHeight="true" outlineLevel="0" collapsed="false">
      <c r="A293" s="23"/>
      <c r="B293" s="160"/>
      <c r="C293" s="161" t="s">
        <v>569</v>
      </c>
      <c r="D293" s="161" t="s">
        <v>132</v>
      </c>
      <c r="E293" s="162" t="s">
        <v>570</v>
      </c>
      <c r="F293" s="163" t="s">
        <v>571</v>
      </c>
      <c r="G293" s="164" t="s">
        <v>232</v>
      </c>
      <c r="H293" s="165" t="n">
        <v>3</v>
      </c>
      <c r="I293" s="166"/>
      <c r="J293" s="167" t="n">
        <f aca="false">ROUND(I293*H293,2)</f>
        <v>0</v>
      </c>
      <c r="K293" s="163" t="s">
        <v>136</v>
      </c>
      <c r="L293" s="24"/>
      <c r="M293" s="168"/>
      <c r="N293" s="169" t="s">
        <v>40</v>
      </c>
      <c r="O293" s="61"/>
      <c r="P293" s="170" t="n">
        <f aca="false">O293*H293</f>
        <v>0</v>
      </c>
      <c r="Q293" s="170" t="n">
        <v>0</v>
      </c>
      <c r="R293" s="170" t="n">
        <f aca="false">Q293*H293</f>
        <v>0</v>
      </c>
      <c r="S293" s="170" t="n">
        <v>0</v>
      </c>
      <c r="T293" s="171" t="n">
        <f aca="false">S293*H293</f>
        <v>0</v>
      </c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R293" s="172" t="s">
        <v>206</v>
      </c>
      <c r="AT293" s="172" t="s">
        <v>132</v>
      </c>
      <c r="AU293" s="172" t="s">
        <v>138</v>
      </c>
      <c r="AY293" s="4" t="s">
        <v>129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4" t="s">
        <v>138</v>
      </c>
      <c r="BK293" s="173" t="n">
        <f aca="false">ROUND(I293*H293,2)</f>
        <v>0</v>
      </c>
      <c r="BL293" s="4" t="s">
        <v>206</v>
      </c>
      <c r="BM293" s="172" t="s">
        <v>572</v>
      </c>
    </row>
    <row r="294" s="28" customFormat="true" ht="16.5" hidden="false" customHeight="true" outlineLevel="0" collapsed="false">
      <c r="A294" s="23"/>
      <c r="B294" s="160"/>
      <c r="C294" s="161" t="s">
        <v>573</v>
      </c>
      <c r="D294" s="161" t="s">
        <v>132</v>
      </c>
      <c r="E294" s="162" t="s">
        <v>574</v>
      </c>
      <c r="F294" s="163" t="s">
        <v>575</v>
      </c>
      <c r="G294" s="164" t="s">
        <v>135</v>
      </c>
      <c r="H294" s="165" t="n">
        <v>90</v>
      </c>
      <c r="I294" s="166"/>
      <c r="J294" s="167" t="n">
        <f aca="false">ROUND(I294*H294,2)</f>
        <v>0</v>
      </c>
      <c r="K294" s="163" t="s">
        <v>136</v>
      </c>
      <c r="L294" s="24"/>
      <c r="M294" s="168"/>
      <c r="N294" s="169" t="s">
        <v>40</v>
      </c>
      <c r="O294" s="61"/>
      <c r="P294" s="170" t="n">
        <f aca="false">O294*H294</f>
        <v>0</v>
      </c>
      <c r="Q294" s="170" t="n">
        <v>0</v>
      </c>
      <c r="R294" s="170" t="n">
        <f aca="false">Q294*H294</f>
        <v>0</v>
      </c>
      <c r="S294" s="170" t="n">
        <v>0</v>
      </c>
      <c r="T294" s="171" t="n">
        <f aca="false">S294*H294</f>
        <v>0</v>
      </c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R294" s="172" t="s">
        <v>206</v>
      </c>
      <c r="AT294" s="172" t="s">
        <v>132</v>
      </c>
      <c r="AU294" s="172" t="s">
        <v>138</v>
      </c>
      <c r="AY294" s="4" t="s">
        <v>129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4" t="s">
        <v>138</v>
      </c>
      <c r="BK294" s="173" t="n">
        <f aca="false">ROUND(I294*H294,2)</f>
        <v>0</v>
      </c>
      <c r="BL294" s="4" t="s">
        <v>206</v>
      </c>
      <c r="BM294" s="172" t="s">
        <v>576</v>
      </c>
    </row>
    <row r="295" s="28" customFormat="true" ht="16.5" hidden="false" customHeight="true" outlineLevel="0" collapsed="false">
      <c r="A295" s="23"/>
      <c r="B295" s="160"/>
      <c r="C295" s="161" t="s">
        <v>577</v>
      </c>
      <c r="D295" s="161" t="s">
        <v>132</v>
      </c>
      <c r="E295" s="162" t="s">
        <v>578</v>
      </c>
      <c r="F295" s="163" t="s">
        <v>579</v>
      </c>
      <c r="G295" s="164" t="s">
        <v>135</v>
      </c>
      <c r="H295" s="165" t="n">
        <v>90</v>
      </c>
      <c r="I295" s="166"/>
      <c r="J295" s="167" t="n">
        <f aca="false">ROUND(I295*H295,2)</f>
        <v>0</v>
      </c>
      <c r="K295" s="163" t="s">
        <v>136</v>
      </c>
      <c r="L295" s="24"/>
      <c r="M295" s="168"/>
      <c r="N295" s="169" t="s">
        <v>40</v>
      </c>
      <c r="O295" s="61"/>
      <c r="P295" s="170" t="n">
        <f aca="false">O295*H295</f>
        <v>0</v>
      </c>
      <c r="Q295" s="170" t="n">
        <v>0</v>
      </c>
      <c r="R295" s="170" t="n">
        <f aca="false">Q295*H295</f>
        <v>0</v>
      </c>
      <c r="S295" s="170" t="n">
        <v>0</v>
      </c>
      <c r="T295" s="171" t="n">
        <f aca="false">S295*H295</f>
        <v>0</v>
      </c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R295" s="172" t="s">
        <v>206</v>
      </c>
      <c r="AT295" s="172" t="s">
        <v>132</v>
      </c>
      <c r="AU295" s="172" t="s">
        <v>138</v>
      </c>
      <c r="AY295" s="4" t="s">
        <v>129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4" t="s">
        <v>138</v>
      </c>
      <c r="BK295" s="173" t="n">
        <f aca="false">ROUND(I295*H295,2)</f>
        <v>0</v>
      </c>
      <c r="BL295" s="4" t="s">
        <v>206</v>
      </c>
      <c r="BM295" s="172" t="s">
        <v>580</v>
      </c>
    </row>
    <row r="296" s="28" customFormat="true" ht="24.15" hidden="false" customHeight="true" outlineLevel="0" collapsed="false">
      <c r="A296" s="23"/>
      <c r="B296" s="160"/>
      <c r="C296" s="161" t="s">
        <v>581</v>
      </c>
      <c r="D296" s="161" t="s">
        <v>132</v>
      </c>
      <c r="E296" s="162" t="s">
        <v>582</v>
      </c>
      <c r="F296" s="163" t="s">
        <v>583</v>
      </c>
      <c r="G296" s="164" t="s">
        <v>367</v>
      </c>
      <c r="H296" s="193"/>
      <c r="I296" s="166"/>
      <c r="J296" s="167" t="n">
        <f aca="false">ROUND(I296*H296,2)</f>
        <v>0</v>
      </c>
      <c r="K296" s="163" t="s">
        <v>136</v>
      </c>
      <c r="L296" s="24"/>
      <c r="M296" s="168"/>
      <c r="N296" s="169" t="s">
        <v>40</v>
      </c>
      <c r="O296" s="61"/>
      <c r="P296" s="170" t="n">
        <f aca="false">O296*H296</f>
        <v>0</v>
      </c>
      <c r="Q296" s="170" t="n">
        <v>0</v>
      </c>
      <c r="R296" s="170" t="n">
        <f aca="false">Q296*H296</f>
        <v>0</v>
      </c>
      <c r="S296" s="170" t="n">
        <v>0</v>
      </c>
      <c r="T296" s="171" t="n">
        <f aca="false">S296*H296</f>
        <v>0</v>
      </c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R296" s="172" t="s">
        <v>206</v>
      </c>
      <c r="AT296" s="172" t="s">
        <v>132</v>
      </c>
      <c r="AU296" s="172" t="s">
        <v>138</v>
      </c>
      <c r="AY296" s="4" t="s">
        <v>129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4" t="s">
        <v>138</v>
      </c>
      <c r="BK296" s="173" t="n">
        <f aca="false">ROUND(I296*H296,2)</f>
        <v>0</v>
      </c>
      <c r="BL296" s="4" t="s">
        <v>206</v>
      </c>
      <c r="BM296" s="172" t="s">
        <v>584</v>
      </c>
    </row>
    <row r="297" s="146" customFormat="true" ht="22.8" hidden="false" customHeight="true" outlineLevel="0" collapsed="false">
      <c r="B297" s="147"/>
      <c r="D297" s="148" t="s">
        <v>73</v>
      </c>
      <c r="E297" s="158" t="s">
        <v>585</v>
      </c>
      <c r="F297" s="158" t="s">
        <v>586</v>
      </c>
      <c r="I297" s="150"/>
      <c r="J297" s="159" t="n">
        <f aca="false">BK297</f>
        <v>0</v>
      </c>
      <c r="L297" s="147"/>
      <c r="M297" s="152"/>
      <c r="N297" s="153"/>
      <c r="O297" s="153"/>
      <c r="P297" s="154" t="n">
        <f aca="false">SUM(P298:P348)</f>
        <v>0</v>
      </c>
      <c r="Q297" s="153"/>
      <c r="R297" s="154" t="n">
        <f aca="false">SUM(R298:R348)</f>
        <v>0.073256</v>
      </c>
      <c r="S297" s="153"/>
      <c r="T297" s="155" t="n">
        <f aca="false">SUM(T298:T348)</f>
        <v>0.104276</v>
      </c>
      <c r="AR297" s="148" t="s">
        <v>138</v>
      </c>
      <c r="AT297" s="156" t="s">
        <v>73</v>
      </c>
      <c r="AU297" s="156" t="s">
        <v>79</v>
      </c>
      <c r="AY297" s="148" t="s">
        <v>129</v>
      </c>
      <c r="BK297" s="157" t="n">
        <f aca="false">SUM(BK298:BK348)</f>
        <v>0</v>
      </c>
    </row>
    <row r="298" s="28" customFormat="true" ht="24.15" hidden="false" customHeight="true" outlineLevel="0" collapsed="false">
      <c r="A298" s="23"/>
      <c r="B298" s="160"/>
      <c r="C298" s="161" t="s">
        <v>587</v>
      </c>
      <c r="D298" s="161" t="s">
        <v>132</v>
      </c>
      <c r="E298" s="162" t="s">
        <v>588</v>
      </c>
      <c r="F298" s="163" t="s">
        <v>589</v>
      </c>
      <c r="G298" s="164" t="s">
        <v>144</v>
      </c>
      <c r="H298" s="165" t="n">
        <v>10</v>
      </c>
      <c r="I298" s="166"/>
      <c r="J298" s="167" t="n">
        <f aca="false">ROUND(I298*H298,2)</f>
        <v>0</v>
      </c>
      <c r="K298" s="163" t="s">
        <v>136</v>
      </c>
      <c r="L298" s="24"/>
      <c r="M298" s="168"/>
      <c r="N298" s="169" t="s">
        <v>40</v>
      </c>
      <c r="O298" s="61"/>
      <c r="P298" s="170" t="n">
        <f aca="false">O298*H298</f>
        <v>0</v>
      </c>
      <c r="Q298" s="170" t="n">
        <v>0</v>
      </c>
      <c r="R298" s="170" t="n">
        <f aca="false">Q298*H298</f>
        <v>0</v>
      </c>
      <c r="S298" s="170" t="n">
        <v>0</v>
      </c>
      <c r="T298" s="171" t="n">
        <f aca="false">S298*H298</f>
        <v>0</v>
      </c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R298" s="172" t="s">
        <v>206</v>
      </c>
      <c r="AT298" s="172" t="s">
        <v>132</v>
      </c>
      <c r="AU298" s="172" t="s">
        <v>138</v>
      </c>
      <c r="AY298" s="4" t="s">
        <v>129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4" t="s">
        <v>138</v>
      </c>
      <c r="BK298" s="173" t="n">
        <f aca="false">ROUND(I298*H298,2)</f>
        <v>0</v>
      </c>
      <c r="BL298" s="4" t="s">
        <v>206</v>
      </c>
      <c r="BM298" s="172" t="s">
        <v>590</v>
      </c>
    </row>
    <row r="299" s="28" customFormat="true" ht="24.15" hidden="false" customHeight="true" outlineLevel="0" collapsed="false">
      <c r="A299" s="23"/>
      <c r="B299" s="160"/>
      <c r="C299" s="194" t="s">
        <v>591</v>
      </c>
      <c r="D299" s="194" t="s">
        <v>450</v>
      </c>
      <c r="E299" s="195" t="s">
        <v>592</v>
      </c>
      <c r="F299" s="196" t="s">
        <v>593</v>
      </c>
      <c r="G299" s="197" t="s">
        <v>144</v>
      </c>
      <c r="H299" s="198" t="n">
        <v>10.5</v>
      </c>
      <c r="I299" s="199"/>
      <c r="J299" s="200" t="n">
        <f aca="false">ROUND(I299*H299,2)</f>
        <v>0</v>
      </c>
      <c r="K299" s="163" t="s">
        <v>136</v>
      </c>
      <c r="L299" s="201"/>
      <c r="M299" s="202"/>
      <c r="N299" s="203" t="s">
        <v>40</v>
      </c>
      <c r="O299" s="61"/>
      <c r="P299" s="170" t="n">
        <f aca="false">O299*H299</f>
        <v>0</v>
      </c>
      <c r="Q299" s="170" t="n">
        <v>0.00019</v>
      </c>
      <c r="R299" s="170" t="n">
        <f aca="false">Q299*H299</f>
        <v>0.001995</v>
      </c>
      <c r="S299" s="170" t="n">
        <v>0</v>
      </c>
      <c r="T299" s="171" t="n">
        <f aca="false">S299*H299</f>
        <v>0</v>
      </c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R299" s="172" t="s">
        <v>297</v>
      </c>
      <c r="AT299" s="172" t="s">
        <v>450</v>
      </c>
      <c r="AU299" s="172" t="s">
        <v>138</v>
      </c>
      <c r="AY299" s="4" t="s">
        <v>129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4" t="s">
        <v>138</v>
      </c>
      <c r="BK299" s="173" t="n">
        <f aca="false">ROUND(I299*H299,2)</f>
        <v>0</v>
      </c>
      <c r="BL299" s="4" t="s">
        <v>206</v>
      </c>
      <c r="BM299" s="172" t="s">
        <v>594</v>
      </c>
    </row>
    <row r="300" s="174" customFormat="true" ht="12.8" hidden="false" customHeight="false" outlineLevel="0" collapsed="false">
      <c r="B300" s="175"/>
      <c r="D300" s="176" t="s">
        <v>140</v>
      </c>
      <c r="F300" s="178" t="s">
        <v>595</v>
      </c>
      <c r="H300" s="179" t="n">
        <v>10.5</v>
      </c>
      <c r="I300" s="180"/>
      <c r="L300" s="175"/>
      <c r="M300" s="181"/>
      <c r="N300" s="182"/>
      <c r="O300" s="182"/>
      <c r="P300" s="182"/>
      <c r="Q300" s="182"/>
      <c r="R300" s="182"/>
      <c r="S300" s="182"/>
      <c r="T300" s="183"/>
      <c r="AT300" s="177" t="s">
        <v>140</v>
      </c>
      <c r="AU300" s="177" t="s">
        <v>138</v>
      </c>
      <c r="AV300" s="174" t="s">
        <v>138</v>
      </c>
      <c r="AW300" s="174" t="s">
        <v>2</v>
      </c>
      <c r="AX300" s="174" t="s">
        <v>79</v>
      </c>
      <c r="AY300" s="177" t="s">
        <v>129</v>
      </c>
    </row>
    <row r="301" s="28" customFormat="true" ht="24.15" hidden="false" customHeight="true" outlineLevel="0" collapsed="false">
      <c r="A301" s="23"/>
      <c r="B301" s="160"/>
      <c r="C301" s="161" t="s">
        <v>596</v>
      </c>
      <c r="D301" s="161" t="s">
        <v>132</v>
      </c>
      <c r="E301" s="162" t="s">
        <v>597</v>
      </c>
      <c r="F301" s="163" t="s">
        <v>598</v>
      </c>
      <c r="G301" s="164" t="s">
        <v>144</v>
      </c>
      <c r="H301" s="165" t="n">
        <v>5</v>
      </c>
      <c r="I301" s="166"/>
      <c r="J301" s="167" t="n">
        <f aca="false">ROUND(I301*H301,2)</f>
        <v>0</v>
      </c>
      <c r="K301" s="163" t="s">
        <v>136</v>
      </c>
      <c r="L301" s="24"/>
      <c r="M301" s="168"/>
      <c r="N301" s="169" t="s">
        <v>40</v>
      </c>
      <c r="O301" s="61"/>
      <c r="P301" s="170" t="n">
        <f aca="false">O301*H301</f>
        <v>0</v>
      </c>
      <c r="Q301" s="170" t="n">
        <v>0</v>
      </c>
      <c r="R301" s="170" t="n">
        <f aca="false">Q301*H301</f>
        <v>0</v>
      </c>
      <c r="S301" s="170" t="n">
        <v>0</v>
      </c>
      <c r="T301" s="171" t="n">
        <f aca="false">S301*H301</f>
        <v>0</v>
      </c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R301" s="172" t="s">
        <v>206</v>
      </c>
      <c r="AT301" s="172" t="s">
        <v>132</v>
      </c>
      <c r="AU301" s="172" t="s">
        <v>138</v>
      </c>
      <c r="AY301" s="4" t="s">
        <v>129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4" t="s">
        <v>138</v>
      </c>
      <c r="BK301" s="173" t="n">
        <f aca="false">ROUND(I301*H301,2)</f>
        <v>0</v>
      </c>
      <c r="BL301" s="4" t="s">
        <v>206</v>
      </c>
      <c r="BM301" s="172" t="s">
        <v>599</v>
      </c>
    </row>
    <row r="302" s="28" customFormat="true" ht="24.15" hidden="false" customHeight="true" outlineLevel="0" collapsed="false">
      <c r="A302" s="23"/>
      <c r="B302" s="160"/>
      <c r="C302" s="194" t="s">
        <v>600</v>
      </c>
      <c r="D302" s="194" t="s">
        <v>450</v>
      </c>
      <c r="E302" s="195" t="s">
        <v>601</v>
      </c>
      <c r="F302" s="196" t="s">
        <v>602</v>
      </c>
      <c r="G302" s="197" t="s">
        <v>144</v>
      </c>
      <c r="H302" s="198" t="n">
        <v>5.25</v>
      </c>
      <c r="I302" s="199"/>
      <c r="J302" s="200" t="n">
        <f aca="false">ROUND(I302*H302,2)</f>
        <v>0</v>
      </c>
      <c r="K302" s="163" t="s">
        <v>136</v>
      </c>
      <c r="L302" s="201"/>
      <c r="M302" s="202"/>
      <c r="N302" s="203" t="s">
        <v>40</v>
      </c>
      <c r="O302" s="61"/>
      <c r="P302" s="170" t="n">
        <f aca="false">O302*H302</f>
        <v>0</v>
      </c>
      <c r="Q302" s="170" t="n">
        <v>0.00018</v>
      </c>
      <c r="R302" s="170" t="n">
        <f aca="false">Q302*H302</f>
        <v>0.000945</v>
      </c>
      <c r="S302" s="170" t="n">
        <v>0</v>
      </c>
      <c r="T302" s="171" t="n">
        <f aca="false">S302*H302</f>
        <v>0</v>
      </c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R302" s="172" t="s">
        <v>297</v>
      </c>
      <c r="AT302" s="172" t="s">
        <v>450</v>
      </c>
      <c r="AU302" s="172" t="s">
        <v>138</v>
      </c>
      <c r="AY302" s="4" t="s">
        <v>129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4" t="s">
        <v>138</v>
      </c>
      <c r="BK302" s="173" t="n">
        <f aca="false">ROUND(I302*H302,2)</f>
        <v>0</v>
      </c>
      <c r="BL302" s="4" t="s">
        <v>206</v>
      </c>
      <c r="BM302" s="172" t="s">
        <v>603</v>
      </c>
    </row>
    <row r="303" s="174" customFormat="true" ht="12.8" hidden="false" customHeight="false" outlineLevel="0" collapsed="false">
      <c r="B303" s="175"/>
      <c r="D303" s="176" t="s">
        <v>140</v>
      </c>
      <c r="F303" s="178" t="s">
        <v>604</v>
      </c>
      <c r="H303" s="179" t="n">
        <v>5.25</v>
      </c>
      <c r="I303" s="180"/>
      <c r="L303" s="175"/>
      <c r="M303" s="181"/>
      <c r="N303" s="182"/>
      <c r="O303" s="182"/>
      <c r="P303" s="182"/>
      <c r="Q303" s="182"/>
      <c r="R303" s="182"/>
      <c r="S303" s="182"/>
      <c r="T303" s="183"/>
      <c r="AT303" s="177" t="s">
        <v>140</v>
      </c>
      <c r="AU303" s="177" t="s">
        <v>138</v>
      </c>
      <c r="AV303" s="174" t="s">
        <v>138</v>
      </c>
      <c r="AW303" s="174" t="s">
        <v>2</v>
      </c>
      <c r="AX303" s="174" t="s">
        <v>79</v>
      </c>
      <c r="AY303" s="177" t="s">
        <v>129</v>
      </c>
    </row>
    <row r="304" s="28" customFormat="true" ht="24.15" hidden="false" customHeight="true" outlineLevel="0" collapsed="false">
      <c r="A304" s="23"/>
      <c r="B304" s="160"/>
      <c r="C304" s="161" t="s">
        <v>605</v>
      </c>
      <c r="D304" s="161" t="s">
        <v>132</v>
      </c>
      <c r="E304" s="162" t="s">
        <v>606</v>
      </c>
      <c r="F304" s="163" t="s">
        <v>607</v>
      </c>
      <c r="G304" s="164" t="s">
        <v>144</v>
      </c>
      <c r="H304" s="165" t="n">
        <v>10</v>
      </c>
      <c r="I304" s="166"/>
      <c r="J304" s="167" t="n">
        <f aca="false">ROUND(I304*H304,2)</f>
        <v>0</v>
      </c>
      <c r="K304" s="163" t="s">
        <v>136</v>
      </c>
      <c r="L304" s="24"/>
      <c r="M304" s="168"/>
      <c r="N304" s="169" t="s">
        <v>40</v>
      </c>
      <c r="O304" s="61"/>
      <c r="P304" s="170" t="n">
        <f aca="false">O304*H304</f>
        <v>0</v>
      </c>
      <c r="Q304" s="170" t="n">
        <v>0</v>
      </c>
      <c r="R304" s="170" t="n">
        <f aca="false">Q304*H304</f>
        <v>0</v>
      </c>
      <c r="S304" s="170" t="n">
        <v>0.00017</v>
      </c>
      <c r="T304" s="171" t="n">
        <f aca="false">S304*H304</f>
        <v>0.0017</v>
      </c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R304" s="172" t="s">
        <v>206</v>
      </c>
      <c r="AT304" s="172" t="s">
        <v>132</v>
      </c>
      <c r="AU304" s="172" t="s">
        <v>138</v>
      </c>
      <c r="AY304" s="4" t="s">
        <v>129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4" t="s">
        <v>138</v>
      </c>
      <c r="BK304" s="173" t="n">
        <f aca="false">ROUND(I304*H304,2)</f>
        <v>0</v>
      </c>
      <c r="BL304" s="4" t="s">
        <v>206</v>
      </c>
      <c r="BM304" s="172" t="s">
        <v>608</v>
      </c>
    </row>
    <row r="305" s="28" customFormat="true" ht="16.5" hidden="false" customHeight="true" outlineLevel="0" collapsed="false">
      <c r="A305" s="23"/>
      <c r="B305" s="160"/>
      <c r="C305" s="161" t="s">
        <v>609</v>
      </c>
      <c r="D305" s="161" t="s">
        <v>132</v>
      </c>
      <c r="E305" s="162" t="s">
        <v>610</v>
      </c>
      <c r="F305" s="163" t="s">
        <v>611</v>
      </c>
      <c r="G305" s="164" t="s">
        <v>232</v>
      </c>
      <c r="H305" s="165" t="n">
        <v>44</v>
      </c>
      <c r="I305" s="166"/>
      <c r="J305" s="167" t="n">
        <f aca="false">ROUND(I305*H305,2)</f>
        <v>0</v>
      </c>
      <c r="K305" s="163" t="s">
        <v>136</v>
      </c>
      <c r="L305" s="24"/>
      <c r="M305" s="168"/>
      <c r="N305" s="169" t="s">
        <v>40</v>
      </c>
      <c r="O305" s="61"/>
      <c r="P305" s="170" t="n">
        <f aca="false">O305*H305</f>
        <v>0</v>
      </c>
      <c r="Q305" s="170" t="n">
        <v>0</v>
      </c>
      <c r="R305" s="170" t="n">
        <f aca="false">Q305*H305</f>
        <v>0</v>
      </c>
      <c r="S305" s="170" t="n">
        <v>0</v>
      </c>
      <c r="T305" s="171" t="n">
        <f aca="false">S305*H305</f>
        <v>0</v>
      </c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R305" s="172" t="s">
        <v>206</v>
      </c>
      <c r="AT305" s="172" t="s">
        <v>132</v>
      </c>
      <c r="AU305" s="172" t="s">
        <v>138</v>
      </c>
      <c r="AY305" s="4" t="s">
        <v>129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4" t="s">
        <v>138</v>
      </c>
      <c r="BK305" s="173" t="n">
        <f aca="false">ROUND(I305*H305,2)</f>
        <v>0</v>
      </c>
      <c r="BL305" s="4" t="s">
        <v>206</v>
      </c>
      <c r="BM305" s="172" t="s">
        <v>612</v>
      </c>
    </row>
    <row r="306" s="28" customFormat="true" ht="21.75" hidden="false" customHeight="true" outlineLevel="0" collapsed="false">
      <c r="A306" s="23"/>
      <c r="B306" s="160"/>
      <c r="C306" s="194" t="s">
        <v>613</v>
      </c>
      <c r="D306" s="194" t="s">
        <v>450</v>
      </c>
      <c r="E306" s="195" t="s">
        <v>614</v>
      </c>
      <c r="F306" s="196" t="s">
        <v>615</v>
      </c>
      <c r="G306" s="197" t="s">
        <v>232</v>
      </c>
      <c r="H306" s="198" t="n">
        <v>18</v>
      </c>
      <c r="I306" s="199"/>
      <c r="J306" s="200" t="n">
        <f aca="false">ROUND(I306*H306,2)</f>
        <v>0</v>
      </c>
      <c r="K306" s="163" t="s">
        <v>136</v>
      </c>
      <c r="L306" s="201"/>
      <c r="M306" s="202"/>
      <c r="N306" s="203" t="s">
        <v>40</v>
      </c>
      <c r="O306" s="61"/>
      <c r="P306" s="170" t="n">
        <f aca="false">O306*H306</f>
        <v>0</v>
      </c>
      <c r="Q306" s="170" t="n">
        <v>4E-005</v>
      </c>
      <c r="R306" s="170" t="n">
        <f aca="false">Q306*H306</f>
        <v>0.00072</v>
      </c>
      <c r="S306" s="170" t="n">
        <v>0</v>
      </c>
      <c r="T306" s="171" t="n">
        <f aca="false">S306*H306</f>
        <v>0</v>
      </c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R306" s="172" t="s">
        <v>297</v>
      </c>
      <c r="AT306" s="172" t="s">
        <v>450</v>
      </c>
      <c r="AU306" s="172" t="s">
        <v>138</v>
      </c>
      <c r="AY306" s="4" t="s">
        <v>129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4" t="s">
        <v>138</v>
      </c>
      <c r="BK306" s="173" t="n">
        <f aca="false">ROUND(I306*H306,2)</f>
        <v>0</v>
      </c>
      <c r="BL306" s="4" t="s">
        <v>206</v>
      </c>
      <c r="BM306" s="172" t="s">
        <v>616</v>
      </c>
    </row>
    <row r="307" s="28" customFormat="true" ht="24.15" hidden="false" customHeight="true" outlineLevel="0" collapsed="false">
      <c r="A307" s="23"/>
      <c r="B307" s="160"/>
      <c r="C307" s="194" t="s">
        <v>617</v>
      </c>
      <c r="D307" s="194" t="s">
        <v>450</v>
      </c>
      <c r="E307" s="195" t="s">
        <v>618</v>
      </c>
      <c r="F307" s="196" t="s">
        <v>619</v>
      </c>
      <c r="G307" s="197" t="s">
        <v>232</v>
      </c>
      <c r="H307" s="198" t="n">
        <v>17</v>
      </c>
      <c r="I307" s="199"/>
      <c r="J307" s="200" t="n">
        <f aca="false">ROUND(I307*H307,2)</f>
        <v>0</v>
      </c>
      <c r="K307" s="163" t="s">
        <v>136</v>
      </c>
      <c r="L307" s="201"/>
      <c r="M307" s="202"/>
      <c r="N307" s="203" t="s">
        <v>40</v>
      </c>
      <c r="O307" s="61"/>
      <c r="P307" s="170" t="n">
        <f aca="false">O307*H307</f>
        <v>0</v>
      </c>
      <c r="Q307" s="170" t="n">
        <v>3E-005</v>
      </c>
      <c r="R307" s="170" t="n">
        <f aca="false">Q307*H307</f>
        <v>0.00051</v>
      </c>
      <c r="S307" s="170" t="n">
        <v>0</v>
      </c>
      <c r="T307" s="171" t="n">
        <f aca="false">S307*H307</f>
        <v>0</v>
      </c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R307" s="172" t="s">
        <v>297</v>
      </c>
      <c r="AT307" s="172" t="s">
        <v>450</v>
      </c>
      <c r="AU307" s="172" t="s">
        <v>138</v>
      </c>
      <c r="AY307" s="4" t="s">
        <v>129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4" t="s">
        <v>138</v>
      </c>
      <c r="BK307" s="173" t="n">
        <f aca="false">ROUND(I307*H307,2)</f>
        <v>0</v>
      </c>
      <c r="BL307" s="4" t="s">
        <v>206</v>
      </c>
      <c r="BM307" s="172" t="s">
        <v>620</v>
      </c>
    </row>
    <row r="308" s="28" customFormat="true" ht="24.15" hidden="false" customHeight="true" outlineLevel="0" collapsed="false">
      <c r="A308" s="23"/>
      <c r="B308" s="160"/>
      <c r="C308" s="194" t="s">
        <v>621</v>
      </c>
      <c r="D308" s="194" t="s">
        <v>450</v>
      </c>
      <c r="E308" s="195" t="s">
        <v>622</v>
      </c>
      <c r="F308" s="196" t="s">
        <v>623</v>
      </c>
      <c r="G308" s="197" t="s">
        <v>232</v>
      </c>
      <c r="H308" s="198" t="n">
        <v>7</v>
      </c>
      <c r="I308" s="199"/>
      <c r="J308" s="200" t="n">
        <f aca="false">ROUND(I308*H308,2)</f>
        <v>0</v>
      </c>
      <c r="K308" s="163" t="s">
        <v>136</v>
      </c>
      <c r="L308" s="201"/>
      <c r="M308" s="202"/>
      <c r="N308" s="203" t="s">
        <v>40</v>
      </c>
      <c r="O308" s="61"/>
      <c r="P308" s="170" t="n">
        <f aca="false">O308*H308</f>
        <v>0</v>
      </c>
      <c r="Q308" s="170" t="n">
        <v>0.00019</v>
      </c>
      <c r="R308" s="170" t="n">
        <f aca="false">Q308*H308</f>
        <v>0.00133</v>
      </c>
      <c r="S308" s="170" t="n">
        <v>0</v>
      </c>
      <c r="T308" s="171" t="n">
        <f aca="false">S308*H308</f>
        <v>0</v>
      </c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R308" s="172" t="s">
        <v>297</v>
      </c>
      <c r="AT308" s="172" t="s">
        <v>450</v>
      </c>
      <c r="AU308" s="172" t="s">
        <v>138</v>
      </c>
      <c r="AY308" s="4" t="s">
        <v>129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4" t="s">
        <v>138</v>
      </c>
      <c r="BK308" s="173" t="n">
        <f aca="false">ROUND(I308*H308,2)</f>
        <v>0</v>
      </c>
      <c r="BL308" s="4" t="s">
        <v>206</v>
      </c>
      <c r="BM308" s="172" t="s">
        <v>624</v>
      </c>
    </row>
    <row r="309" s="28" customFormat="true" ht="24.15" hidden="false" customHeight="true" outlineLevel="0" collapsed="false">
      <c r="A309" s="23"/>
      <c r="B309" s="160"/>
      <c r="C309" s="161" t="s">
        <v>625</v>
      </c>
      <c r="D309" s="161" t="s">
        <v>132</v>
      </c>
      <c r="E309" s="162" t="s">
        <v>626</v>
      </c>
      <c r="F309" s="163" t="s">
        <v>627</v>
      </c>
      <c r="G309" s="164" t="s">
        <v>144</v>
      </c>
      <c r="H309" s="165" t="n">
        <v>360</v>
      </c>
      <c r="I309" s="166"/>
      <c r="J309" s="167" t="n">
        <f aca="false">ROUND(I309*H309,2)</f>
        <v>0</v>
      </c>
      <c r="K309" s="163" t="s">
        <v>136</v>
      </c>
      <c r="L309" s="24"/>
      <c r="M309" s="168"/>
      <c r="N309" s="169" t="s">
        <v>40</v>
      </c>
      <c r="O309" s="61"/>
      <c r="P309" s="170" t="n">
        <f aca="false">O309*H309</f>
        <v>0</v>
      </c>
      <c r="Q309" s="170" t="n">
        <v>0</v>
      </c>
      <c r="R309" s="170" t="n">
        <f aca="false">Q309*H309</f>
        <v>0</v>
      </c>
      <c r="S309" s="170" t="n">
        <v>0</v>
      </c>
      <c r="T309" s="171" t="n">
        <f aca="false">S309*H309</f>
        <v>0</v>
      </c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R309" s="172" t="s">
        <v>206</v>
      </c>
      <c r="AT309" s="172" t="s">
        <v>132</v>
      </c>
      <c r="AU309" s="172" t="s">
        <v>138</v>
      </c>
      <c r="AY309" s="4" t="s">
        <v>129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4" t="s">
        <v>138</v>
      </c>
      <c r="BK309" s="173" t="n">
        <f aca="false">ROUND(I309*H309,2)</f>
        <v>0</v>
      </c>
      <c r="BL309" s="4" t="s">
        <v>206</v>
      </c>
      <c r="BM309" s="172" t="s">
        <v>628</v>
      </c>
    </row>
    <row r="310" s="28" customFormat="true" ht="24.15" hidden="false" customHeight="true" outlineLevel="0" collapsed="false">
      <c r="A310" s="23"/>
      <c r="B310" s="160"/>
      <c r="C310" s="194" t="s">
        <v>629</v>
      </c>
      <c r="D310" s="194" t="s">
        <v>450</v>
      </c>
      <c r="E310" s="195" t="s">
        <v>630</v>
      </c>
      <c r="F310" s="196" t="s">
        <v>631</v>
      </c>
      <c r="G310" s="197" t="s">
        <v>144</v>
      </c>
      <c r="H310" s="198" t="n">
        <v>168</v>
      </c>
      <c r="I310" s="199"/>
      <c r="J310" s="200" t="n">
        <f aca="false">ROUND(I310*H310,2)</f>
        <v>0</v>
      </c>
      <c r="K310" s="163" t="s">
        <v>136</v>
      </c>
      <c r="L310" s="201"/>
      <c r="M310" s="202"/>
      <c r="N310" s="203" t="s">
        <v>40</v>
      </c>
      <c r="O310" s="61"/>
      <c r="P310" s="170" t="n">
        <f aca="false">O310*H310</f>
        <v>0</v>
      </c>
      <c r="Q310" s="170" t="n">
        <v>0.00012</v>
      </c>
      <c r="R310" s="170" t="n">
        <f aca="false">Q310*H310</f>
        <v>0.02016</v>
      </c>
      <c r="S310" s="170" t="n">
        <v>0</v>
      </c>
      <c r="T310" s="171" t="n">
        <f aca="false">S310*H310</f>
        <v>0</v>
      </c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R310" s="172" t="s">
        <v>297</v>
      </c>
      <c r="AT310" s="172" t="s">
        <v>450</v>
      </c>
      <c r="AU310" s="172" t="s">
        <v>138</v>
      </c>
      <c r="AY310" s="4" t="s">
        <v>129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4" t="s">
        <v>138</v>
      </c>
      <c r="BK310" s="173" t="n">
        <f aca="false">ROUND(I310*H310,2)</f>
        <v>0</v>
      </c>
      <c r="BL310" s="4" t="s">
        <v>206</v>
      </c>
      <c r="BM310" s="172" t="s">
        <v>632</v>
      </c>
    </row>
    <row r="311" s="174" customFormat="true" ht="12.8" hidden="false" customHeight="false" outlineLevel="0" collapsed="false">
      <c r="B311" s="175"/>
      <c r="D311" s="176" t="s">
        <v>140</v>
      </c>
      <c r="E311" s="177"/>
      <c r="F311" s="178" t="s">
        <v>633</v>
      </c>
      <c r="H311" s="179" t="n">
        <v>160</v>
      </c>
      <c r="I311" s="180"/>
      <c r="L311" s="175"/>
      <c r="M311" s="181"/>
      <c r="N311" s="182"/>
      <c r="O311" s="182"/>
      <c r="P311" s="182"/>
      <c r="Q311" s="182"/>
      <c r="R311" s="182"/>
      <c r="S311" s="182"/>
      <c r="T311" s="183"/>
      <c r="AT311" s="177" t="s">
        <v>140</v>
      </c>
      <c r="AU311" s="177" t="s">
        <v>138</v>
      </c>
      <c r="AV311" s="174" t="s">
        <v>138</v>
      </c>
      <c r="AW311" s="174" t="s">
        <v>31</v>
      </c>
      <c r="AX311" s="174" t="s">
        <v>79</v>
      </c>
      <c r="AY311" s="177" t="s">
        <v>129</v>
      </c>
    </row>
    <row r="312" s="174" customFormat="true" ht="12.8" hidden="false" customHeight="false" outlineLevel="0" collapsed="false">
      <c r="B312" s="175"/>
      <c r="D312" s="176" t="s">
        <v>140</v>
      </c>
      <c r="F312" s="178" t="s">
        <v>634</v>
      </c>
      <c r="H312" s="179" t="n">
        <v>168</v>
      </c>
      <c r="I312" s="180"/>
      <c r="L312" s="175"/>
      <c r="M312" s="181"/>
      <c r="N312" s="182"/>
      <c r="O312" s="182"/>
      <c r="P312" s="182"/>
      <c r="Q312" s="182"/>
      <c r="R312" s="182"/>
      <c r="S312" s="182"/>
      <c r="T312" s="183"/>
      <c r="AT312" s="177" t="s">
        <v>140</v>
      </c>
      <c r="AU312" s="177" t="s">
        <v>138</v>
      </c>
      <c r="AV312" s="174" t="s">
        <v>138</v>
      </c>
      <c r="AW312" s="174" t="s">
        <v>2</v>
      </c>
      <c r="AX312" s="174" t="s">
        <v>79</v>
      </c>
      <c r="AY312" s="177" t="s">
        <v>129</v>
      </c>
    </row>
    <row r="313" s="28" customFormat="true" ht="24.15" hidden="false" customHeight="true" outlineLevel="0" collapsed="false">
      <c r="A313" s="23"/>
      <c r="B313" s="160"/>
      <c r="C313" s="194" t="s">
        <v>635</v>
      </c>
      <c r="D313" s="194" t="s">
        <v>450</v>
      </c>
      <c r="E313" s="195" t="s">
        <v>636</v>
      </c>
      <c r="F313" s="196" t="s">
        <v>637</v>
      </c>
      <c r="G313" s="197" t="s">
        <v>144</v>
      </c>
      <c r="H313" s="198" t="n">
        <v>184.8</v>
      </c>
      <c r="I313" s="199"/>
      <c r="J313" s="200" t="n">
        <f aca="false">ROUND(I313*H313,2)</f>
        <v>0</v>
      </c>
      <c r="K313" s="163" t="s">
        <v>136</v>
      </c>
      <c r="L313" s="201"/>
      <c r="M313" s="202"/>
      <c r="N313" s="203" t="s">
        <v>40</v>
      </c>
      <c r="O313" s="61"/>
      <c r="P313" s="170" t="n">
        <f aca="false">O313*H313</f>
        <v>0</v>
      </c>
      <c r="Q313" s="170" t="n">
        <v>0.00017</v>
      </c>
      <c r="R313" s="170" t="n">
        <f aca="false">Q313*H313</f>
        <v>0.031416</v>
      </c>
      <c r="S313" s="170" t="n">
        <v>0</v>
      </c>
      <c r="T313" s="171" t="n">
        <f aca="false">S313*H313</f>
        <v>0</v>
      </c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R313" s="172" t="s">
        <v>297</v>
      </c>
      <c r="AT313" s="172" t="s">
        <v>450</v>
      </c>
      <c r="AU313" s="172" t="s">
        <v>138</v>
      </c>
      <c r="AY313" s="4" t="s">
        <v>129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4" t="s">
        <v>138</v>
      </c>
      <c r="BK313" s="173" t="n">
        <f aca="false">ROUND(I313*H313,2)</f>
        <v>0</v>
      </c>
      <c r="BL313" s="4" t="s">
        <v>206</v>
      </c>
      <c r="BM313" s="172" t="s">
        <v>638</v>
      </c>
    </row>
    <row r="314" s="174" customFormat="true" ht="12.8" hidden="false" customHeight="false" outlineLevel="0" collapsed="false">
      <c r="B314" s="175"/>
      <c r="D314" s="176" t="s">
        <v>140</v>
      </c>
      <c r="E314" s="177"/>
      <c r="F314" s="178" t="s">
        <v>639</v>
      </c>
      <c r="H314" s="179" t="n">
        <v>176</v>
      </c>
      <c r="I314" s="180"/>
      <c r="L314" s="175"/>
      <c r="M314" s="181"/>
      <c r="N314" s="182"/>
      <c r="O314" s="182"/>
      <c r="P314" s="182"/>
      <c r="Q314" s="182"/>
      <c r="R314" s="182"/>
      <c r="S314" s="182"/>
      <c r="T314" s="183"/>
      <c r="AT314" s="177" t="s">
        <v>140</v>
      </c>
      <c r="AU314" s="177" t="s">
        <v>138</v>
      </c>
      <c r="AV314" s="174" t="s">
        <v>138</v>
      </c>
      <c r="AW314" s="174" t="s">
        <v>31</v>
      </c>
      <c r="AX314" s="174" t="s">
        <v>79</v>
      </c>
      <c r="AY314" s="177" t="s">
        <v>129</v>
      </c>
    </row>
    <row r="315" s="174" customFormat="true" ht="12.8" hidden="false" customHeight="false" outlineLevel="0" collapsed="false">
      <c r="B315" s="175"/>
      <c r="D315" s="176" t="s">
        <v>140</v>
      </c>
      <c r="F315" s="178" t="s">
        <v>640</v>
      </c>
      <c r="H315" s="179" t="n">
        <v>184.8</v>
      </c>
      <c r="I315" s="180"/>
      <c r="L315" s="175"/>
      <c r="M315" s="181"/>
      <c r="N315" s="182"/>
      <c r="O315" s="182"/>
      <c r="P315" s="182"/>
      <c r="Q315" s="182"/>
      <c r="R315" s="182"/>
      <c r="S315" s="182"/>
      <c r="T315" s="183"/>
      <c r="AT315" s="177" t="s">
        <v>140</v>
      </c>
      <c r="AU315" s="177" t="s">
        <v>138</v>
      </c>
      <c r="AV315" s="174" t="s">
        <v>138</v>
      </c>
      <c r="AW315" s="174" t="s">
        <v>2</v>
      </c>
      <c r="AX315" s="174" t="s">
        <v>79</v>
      </c>
      <c r="AY315" s="177" t="s">
        <v>129</v>
      </c>
    </row>
    <row r="316" s="28" customFormat="true" ht="24.15" hidden="false" customHeight="true" outlineLevel="0" collapsed="false">
      <c r="A316" s="23"/>
      <c r="B316" s="160"/>
      <c r="C316" s="194" t="s">
        <v>641</v>
      </c>
      <c r="D316" s="194" t="s">
        <v>450</v>
      </c>
      <c r="E316" s="195" t="s">
        <v>642</v>
      </c>
      <c r="F316" s="196" t="s">
        <v>643</v>
      </c>
      <c r="G316" s="197" t="s">
        <v>144</v>
      </c>
      <c r="H316" s="198" t="n">
        <v>25.2</v>
      </c>
      <c r="I316" s="199"/>
      <c r="J316" s="200" t="n">
        <f aca="false">ROUND(I316*H316,2)</f>
        <v>0</v>
      </c>
      <c r="K316" s="196" t="s">
        <v>136</v>
      </c>
      <c r="L316" s="201"/>
      <c r="M316" s="202"/>
      <c r="N316" s="203" t="s">
        <v>40</v>
      </c>
      <c r="O316" s="61"/>
      <c r="P316" s="170" t="n">
        <f aca="false">O316*H316</f>
        <v>0</v>
      </c>
      <c r="Q316" s="170" t="n">
        <v>0.00025</v>
      </c>
      <c r="R316" s="170" t="n">
        <f aca="false">Q316*H316</f>
        <v>0.0063</v>
      </c>
      <c r="S316" s="170" t="n">
        <v>0</v>
      </c>
      <c r="T316" s="171" t="n">
        <f aca="false">S316*H316</f>
        <v>0</v>
      </c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R316" s="172" t="s">
        <v>297</v>
      </c>
      <c r="AT316" s="172" t="s">
        <v>450</v>
      </c>
      <c r="AU316" s="172" t="s">
        <v>138</v>
      </c>
      <c r="AY316" s="4" t="s">
        <v>129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4" t="s">
        <v>138</v>
      </c>
      <c r="BK316" s="173" t="n">
        <f aca="false">ROUND(I316*H316,2)</f>
        <v>0</v>
      </c>
      <c r="BL316" s="4" t="s">
        <v>206</v>
      </c>
      <c r="BM316" s="172" t="s">
        <v>644</v>
      </c>
    </row>
    <row r="317" s="174" customFormat="true" ht="12.8" hidden="false" customHeight="false" outlineLevel="0" collapsed="false">
      <c r="B317" s="175"/>
      <c r="D317" s="176" t="s">
        <v>140</v>
      </c>
      <c r="E317" s="177"/>
      <c r="F317" s="178" t="s">
        <v>245</v>
      </c>
      <c r="H317" s="179" t="n">
        <v>24</v>
      </c>
      <c r="I317" s="180"/>
      <c r="L317" s="175"/>
      <c r="M317" s="181"/>
      <c r="N317" s="182"/>
      <c r="O317" s="182"/>
      <c r="P317" s="182"/>
      <c r="Q317" s="182"/>
      <c r="R317" s="182"/>
      <c r="S317" s="182"/>
      <c r="T317" s="183"/>
      <c r="AT317" s="177" t="s">
        <v>140</v>
      </c>
      <c r="AU317" s="177" t="s">
        <v>138</v>
      </c>
      <c r="AV317" s="174" t="s">
        <v>138</v>
      </c>
      <c r="AW317" s="174" t="s">
        <v>31</v>
      </c>
      <c r="AX317" s="174" t="s">
        <v>79</v>
      </c>
      <c r="AY317" s="177" t="s">
        <v>129</v>
      </c>
    </row>
    <row r="318" s="174" customFormat="true" ht="12.8" hidden="false" customHeight="false" outlineLevel="0" collapsed="false">
      <c r="B318" s="175"/>
      <c r="D318" s="176" t="s">
        <v>140</v>
      </c>
      <c r="F318" s="178" t="s">
        <v>645</v>
      </c>
      <c r="H318" s="179" t="n">
        <v>25.2</v>
      </c>
      <c r="I318" s="180"/>
      <c r="L318" s="175"/>
      <c r="M318" s="181"/>
      <c r="N318" s="182"/>
      <c r="O318" s="182"/>
      <c r="P318" s="182"/>
      <c r="Q318" s="182"/>
      <c r="R318" s="182"/>
      <c r="S318" s="182"/>
      <c r="T318" s="183"/>
      <c r="AT318" s="177" t="s">
        <v>140</v>
      </c>
      <c r="AU318" s="177" t="s">
        <v>138</v>
      </c>
      <c r="AV318" s="174" t="s">
        <v>138</v>
      </c>
      <c r="AW318" s="174" t="s">
        <v>2</v>
      </c>
      <c r="AX318" s="174" t="s">
        <v>79</v>
      </c>
      <c r="AY318" s="177" t="s">
        <v>129</v>
      </c>
    </row>
    <row r="319" s="28" customFormat="true" ht="44.25" hidden="false" customHeight="true" outlineLevel="0" collapsed="false">
      <c r="A319" s="23"/>
      <c r="B319" s="160"/>
      <c r="C319" s="161" t="s">
        <v>646</v>
      </c>
      <c r="D319" s="161" t="s">
        <v>132</v>
      </c>
      <c r="E319" s="162" t="s">
        <v>647</v>
      </c>
      <c r="F319" s="163" t="s">
        <v>648</v>
      </c>
      <c r="G319" s="164" t="s">
        <v>144</v>
      </c>
      <c r="H319" s="165" t="n">
        <v>200</v>
      </c>
      <c r="I319" s="166"/>
      <c r="J319" s="167" t="n">
        <f aca="false">ROUND(I319*H319,2)</f>
        <v>0</v>
      </c>
      <c r="K319" s="163" t="s">
        <v>136</v>
      </c>
      <c r="L319" s="24"/>
      <c r="M319" s="168"/>
      <c r="N319" s="169" t="s">
        <v>40</v>
      </c>
      <c r="O319" s="61"/>
      <c r="P319" s="170" t="n">
        <f aca="false">O319*H319</f>
        <v>0</v>
      </c>
      <c r="Q319" s="170" t="n">
        <v>0</v>
      </c>
      <c r="R319" s="170" t="n">
        <f aca="false">Q319*H319</f>
        <v>0</v>
      </c>
      <c r="S319" s="170" t="n">
        <v>0.00048</v>
      </c>
      <c r="T319" s="171" t="n">
        <f aca="false">S319*H319</f>
        <v>0.096</v>
      </c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R319" s="172" t="s">
        <v>206</v>
      </c>
      <c r="AT319" s="172" t="s">
        <v>132</v>
      </c>
      <c r="AU319" s="172" t="s">
        <v>138</v>
      </c>
      <c r="AY319" s="4" t="s">
        <v>129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4" t="s">
        <v>138</v>
      </c>
      <c r="BK319" s="173" t="n">
        <f aca="false">ROUND(I319*H319,2)</f>
        <v>0</v>
      </c>
      <c r="BL319" s="4" t="s">
        <v>206</v>
      </c>
      <c r="BM319" s="172" t="s">
        <v>649</v>
      </c>
    </row>
    <row r="320" s="28" customFormat="true" ht="24.15" hidden="false" customHeight="true" outlineLevel="0" collapsed="false">
      <c r="A320" s="23"/>
      <c r="B320" s="160"/>
      <c r="C320" s="161" t="s">
        <v>650</v>
      </c>
      <c r="D320" s="161" t="s">
        <v>132</v>
      </c>
      <c r="E320" s="162" t="s">
        <v>651</v>
      </c>
      <c r="F320" s="163" t="s">
        <v>652</v>
      </c>
      <c r="G320" s="164" t="s">
        <v>232</v>
      </c>
      <c r="H320" s="165" t="n">
        <v>120</v>
      </c>
      <c r="I320" s="166"/>
      <c r="J320" s="167" t="n">
        <f aca="false">ROUND(I320*H320,2)</f>
        <v>0</v>
      </c>
      <c r="K320" s="163" t="s">
        <v>136</v>
      </c>
      <c r="L320" s="24"/>
      <c r="M320" s="168"/>
      <c r="N320" s="169" t="s">
        <v>40</v>
      </c>
      <c r="O320" s="61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0</v>
      </c>
      <c r="T320" s="171" t="n">
        <f aca="false">S320*H320</f>
        <v>0</v>
      </c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R320" s="172" t="s">
        <v>206</v>
      </c>
      <c r="AT320" s="172" t="s">
        <v>132</v>
      </c>
      <c r="AU320" s="172" t="s">
        <v>138</v>
      </c>
      <c r="AY320" s="4" t="s">
        <v>129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4" t="s">
        <v>138</v>
      </c>
      <c r="BK320" s="173" t="n">
        <f aca="false">ROUND(I320*H320,2)</f>
        <v>0</v>
      </c>
      <c r="BL320" s="4" t="s">
        <v>206</v>
      </c>
      <c r="BM320" s="172" t="s">
        <v>653</v>
      </c>
    </row>
    <row r="321" s="28" customFormat="true" ht="24.15" hidden="false" customHeight="true" outlineLevel="0" collapsed="false">
      <c r="A321" s="23"/>
      <c r="B321" s="160"/>
      <c r="C321" s="161" t="s">
        <v>654</v>
      </c>
      <c r="D321" s="161" t="s">
        <v>132</v>
      </c>
      <c r="E321" s="162" t="s">
        <v>655</v>
      </c>
      <c r="F321" s="163" t="s">
        <v>656</v>
      </c>
      <c r="G321" s="164" t="s">
        <v>232</v>
      </c>
      <c r="H321" s="165" t="n">
        <v>20</v>
      </c>
      <c r="I321" s="166"/>
      <c r="J321" s="167" t="n">
        <f aca="false">ROUND(I321*H321,2)</f>
        <v>0</v>
      </c>
      <c r="K321" s="163" t="s">
        <v>136</v>
      </c>
      <c r="L321" s="24"/>
      <c r="M321" s="168"/>
      <c r="N321" s="169" t="s">
        <v>40</v>
      </c>
      <c r="O321" s="61"/>
      <c r="P321" s="170" t="n">
        <f aca="false">O321*H321</f>
        <v>0</v>
      </c>
      <c r="Q321" s="170" t="n">
        <v>0</v>
      </c>
      <c r="R321" s="170" t="n">
        <f aca="false">Q321*H321</f>
        <v>0</v>
      </c>
      <c r="S321" s="170" t="n">
        <v>0</v>
      </c>
      <c r="T321" s="171" t="n">
        <f aca="false">S321*H321</f>
        <v>0</v>
      </c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R321" s="172" t="s">
        <v>206</v>
      </c>
      <c r="AT321" s="172" t="s">
        <v>132</v>
      </c>
      <c r="AU321" s="172" t="s">
        <v>138</v>
      </c>
      <c r="AY321" s="4" t="s">
        <v>129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4" t="s">
        <v>138</v>
      </c>
      <c r="BK321" s="173" t="n">
        <f aca="false">ROUND(I321*H321,2)</f>
        <v>0</v>
      </c>
      <c r="BL321" s="4" t="s">
        <v>206</v>
      </c>
      <c r="BM321" s="172" t="s">
        <v>657</v>
      </c>
    </row>
    <row r="322" s="28" customFormat="true" ht="37.8" hidden="false" customHeight="true" outlineLevel="0" collapsed="false">
      <c r="A322" s="23"/>
      <c r="B322" s="160"/>
      <c r="C322" s="161" t="s">
        <v>658</v>
      </c>
      <c r="D322" s="161" t="s">
        <v>132</v>
      </c>
      <c r="E322" s="162" t="s">
        <v>659</v>
      </c>
      <c r="F322" s="163" t="s">
        <v>660</v>
      </c>
      <c r="G322" s="164" t="s">
        <v>211</v>
      </c>
      <c r="H322" s="165" t="n">
        <v>1</v>
      </c>
      <c r="I322" s="166"/>
      <c r="J322" s="167" t="n">
        <f aca="false">ROUND(I322*H322,2)</f>
        <v>0</v>
      </c>
      <c r="K322" s="163"/>
      <c r="L322" s="24"/>
      <c r="M322" s="168"/>
      <c r="N322" s="169" t="s">
        <v>40</v>
      </c>
      <c r="O322" s="61"/>
      <c r="P322" s="170" t="n">
        <f aca="false">O322*H322</f>
        <v>0</v>
      </c>
      <c r="Q322" s="170" t="n">
        <v>0</v>
      </c>
      <c r="R322" s="170" t="n">
        <f aca="false">Q322*H322</f>
        <v>0</v>
      </c>
      <c r="S322" s="170" t="n">
        <v>0</v>
      </c>
      <c r="T322" s="171" t="n">
        <f aca="false">S322*H322</f>
        <v>0</v>
      </c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R322" s="172" t="s">
        <v>206</v>
      </c>
      <c r="AT322" s="172" t="s">
        <v>132</v>
      </c>
      <c r="AU322" s="172" t="s">
        <v>138</v>
      </c>
      <c r="AY322" s="4" t="s">
        <v>129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4" t="s">
        <v>138</v>
      </c>
      <c r="BK322" s="173" t="n">
        <f aca="false">ROUND(I322*H322,2)</f>
        <v>0</v>
      </c>
      <c r="BL322" s="4" t="s">
        <v>206</v>
      </c>
      <c r="BM322" s="172" t="s">
        <v>661</v>
      </c>
    </row>
    <row r="323" s="28" customFormat="true" ht="16.5" hidden="false" customHeight="true" outlineLevel="0" collapsed="false">
      <c r="A323" s="23"/>
      <c r="B323" s="160"/>
      <c r="C323" s="161" t="s">
        <v>662</v>
      </c>
      <c r="D323" s="161" t="s">
        <v>132</v>
      </c>
      <c r="E323" s="162" t="s">
        <v>663</v>
      </c>
      <c r="F323" s="163" t="s">
        <v>664</v>
      </c>
      <c r="G323" s="164" t="s">
        <v>211</v>
      </c>
      <c r="H323" s="165" t="n">
        <v>1</v>
      </c>
      <c r="I323" s="166"/>
      <c r="J323" s="167" t="n">
        <f aca="false">ROUND(I323*H323,2)</f>
        <v>0</v>
      </c>
      <c r="K323" s="163"/>
      <c r="L323" s="24"/>
      <c r="M323" s="168"/>
      <c r="N323" s="169" t="s">
        <v>40</v>
      </c>
      <c r="O323" s="61"/>
      <c r="P323" s="170" t="n">
        <f aca="false">O323*H323</f>
        <v>0</v>
      </c>
      <c r="Q323" s="170" t="n">
        <v>0</v>
      </c>
      <c r="R323" s="170" t="n">
        <f aca="false">Q323*H323</f>
        <v>0</v>
      </c>
      <c r="S323" s="170" t="n">
        <v>0</v>
      </c>
      <c r="T323" s="171" t="n">
        <f aca="false">S323*H323</f>
        <v>0</v>
      </c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R323" s="172" t="s">
        <v>206</v>
      </c>
      <c r="AT323" s="172" t="s">
        <v>132</v>
      </c>
      <c r="AU323" s="172" t="s">
        <v>138</v>
      </c>
      <c r="AY323" s="4" t="s">
        <v>129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4" t="s">
        <v>138</v>
      </c>
      <c r="BK323" s="173" t="n">
        <f aca="false">ROUND(I323*H323,2)</f>
        <v>0</v>
      </c>
      <c r="BL323" s="4" t="s">
        <v>206</v>
      </c>
      <c r="BM323" s="172" t="s">
        <v>665</v>
      </c>
    </row>
    <row r="324" s="28" customFormat="true" ht="24.15" hidden="false" customHeight="true" outlineLevel="0" collapsed="false">
      <c r="A324" s="23"/>
      <c r="B324" s="160"/>
      <c r="C324" s="161" t="s">
        <v>666</v>
      </c>
      <c r="D324" s="161" t="s">
        <v>132</v>
      </c>
      <c r="E324" s="162" t="s">
        <v>667</v>
      </c>
      <c r="F324" s="163" t="s">
        <v>668</v>
      </c>
      <c r="G324" s="164" t="s">
        <v>232</v>
      </c>
      <c r="H324" s="165" t="n">
        <v>7</v>
      </c>
      <c r="I324" s="166"/>
      <c r="J324" s="167" t="n">
        <f aca="false">ROUND(I324*H324,2)</f>
        <v>0</v>
      </c>
      <c r="K324" s="163" t="s">
        <v>136</v>
      </c>
      <c r="L324" s="24"/>
      <c r="M324" s="168"/>
      <c r="N324" s="169" t="s">
        <v>40</v>
      </c>
      <c r="O324" s="61"/>
      <c r="P324" s="170" t="n">
        <f aca="false">O324*H324</f>
        <v>0</v>
      </c>
      <c r="Q324" s="170" t="n">
        <v>0</v>
      </c>
      <c r="R324" s="170" t="n">
        <f aca="false">Q324*H324</f>
        <v>0</v>
      </c>
      <c r="S324" s="170" t="n">
        <v>0</v>
      </c>
      <c r="T324" s="171" t="n">
        <f aca="false">S324*H324</f>
        <v>0</v>
      </c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R324" s="172" t="s">
        <v>206</v>
      </c>
      <c r="AT324" s="172" t="s">
        <v>132</v>
      </c>
      <c r="AU324" s="172" t="s">
        <v>138</v>
      </c>
      <c r="AY324" s="4" t="s">
        <v>129</v>
      </c>
      <c r="BE324" s="173" t="n">
        <f aca="false">IF(N324="základní",J324,0)</f>
        <v>0</v>
      </c>
      <c r="BF324" s="173" t="n">
        <f aca="false">IF(N324="snížená",J324,0)</f>
        <v>0</v>
      </c>
      <c r="BG324" s="173" t="n">
        <f aca="false">IF(N324="zákl. přenesená",J324,0)</f>
        <v>0</v>
      </c>
      <c r="BH324" s="173" t="n">
        <f aca="false">IF(N324="sníž. přenesená",J324,0)</f>
        <v>0</v>
      </c>
      <c r="BI324" s="173" t="n">
        <f aca="false">IF(N324="nulová",J324,0)</f>
        <v>0</v>
      </c>
      <c r="BJ324" s="4" t="s">
        <v>138</v>
      </c>
      <c r="BK324" s="173" t="n">
        <f aca="false">ROUND(I324*H324,2)</f>
        <v>0</v>
      </c>
      <c r="BL324" s="4" t="s">
        <v>206</v>
      </c>
      <c r="BM324" s="172" t="s">
        <v>669</v>
      </c>
    </row>
    <row r="325" s="28" customFormat="true" ht="24.15" hidden="false" customHeight="true" outlineLevel="0" collapsed="false">
      <c r="A325" s="23"/>
      <c r="B325" s="160"/>
      <c r="C325" s="194" t="s">
        <v>670</v>
      </c>
      <c r="D325" s="194" t="s">
        <v>450</v>
      </c>
      <c r="E325" s="195" t="s">
        <v>671</v>
      </c>
      <c r="F325" s="196" t="s">
        <v>672</v>
      </c>
      <c r="G325" s="197" t="s">
        <v>232</v>
      </c>
      <c r="H325" s="198" t="n">
        <v>7</v>
      </c>
      <c r="I325" s="199"/>
      <c r="J325" s="200" t="n">
        <f aca="false">ROUND(I325*H325,2)</f>
        <v>0</v>
      </c>
      <c r="K325" s="163" t="s">
        <v>136</v>
      </c>
      <c r="L325" s="201"/>
      <c r="M325" s="202"/>
      <c r="N325" s="203" t="s">
        <v>40</v>
      </c>
      <c r="O325" s="61"/>
      <c r="P325" s="170" t="n">
        <f aca="false">O325*H325</f>
        <v>0</v>
      </c>
      <c r="Q325" s="170" t="n">
        <v>8E-005</v>
      </c>
      <c r="R325" s="170" t="n">
        <f aca="false">Q325*H325</f>
        <v>0.00056</v>
      </c>
      <c r="S325" s="170" t="n">
        <v>0</v>
      </c>
      <c r="T325" s="171" t="n">
        <f aca="false">S325*H325</f>
        <v>0</v>
      </c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R325" s="172" t="s">
        <v>297</v>
      </c>
      <c r="AT325" s="172" t="s">
        <v>450</v>
      </c>
      <c r="AU325" s="172" t="s">
        <v>138</v>
      </c>
      <c r="AY325" s="4" t="s">
        <v>129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4" t="s">
        <v>138</v>
      </c>
      <c r="BK325" s="173" t="n">
        <f aca="false">ROUND(I325*H325,2)</f>
        <v>0</v>
      </c>
      <c r="BL325" s="4" t="s">
        <v>206</v>
      </c>
      <c r="BM325" s="172" t="s">
        <v>673</v>
      </c>
    </row>
    <row r="326" s="28" customFormat="true" ht="24.15" hidden="false" customHeight="true" outlineLevel="0" collapsed="false">
      <c r="A326" s="23"/>
      <c r="B326" s="160"/>
      <c r="C326" s="161" t="s">
        <v>674</v>
      </c>
      <c r="D326" s="161" t="s">
        <v>132</v>
      </c>
      <c r="E326" s="162" t="s">
        <v>675</v>
      </c>
      <c r="F326" s="163" t="s">
        <v>676</v>
      </c>
      <c r="G326" s="164" t="s">
        <v>232</v>
      </c>
      <c r="H326" s="165" t="n">
        <v>2</v>
      </c>
      <c r="I326" s="166"/>
      <c r="J326" s="167" t="n">
        <f aca="false">ROUND(I326*H326,2)</f>
        <v>0</v>
      </c>
      <c r="K326" s="163" t="s">
        <v>136</v>
      </c>
      <c r="L326" s="24"/>
      <c r="M326" s="168"/>
      <c r="N326" s="169" t="s">
        <v>40</v>
      </c>
      <c r="O326" s="61"/>
      <c r="P326" s="170" t="n">
        <f aca="false">O326*H326</f>
        <v>0</v>
      </c>
      <c r="Q326" s="170" t="n">
        <v>0</v>
      </c>
      <c r="R326" s="170" t="n">
        <f aca="false">Q326*H326</f>
        <v>0</v>
      </c>
      <c r="S326" s="170" t="n">
        <v>0</v>
      </c>
      <c r="T326" s="171" t="n">
        <f aca="false">S326*H326</f>
        <v>0</v>
      </c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R326" s="172" t="s">
        <v>206</v>
      </c>
      <c r="AT326" s="172" t="s">
        <v>132</v>
      </c>
      <c r="AU326" s="172" t="s">
        <v>138</v>
      </c>
      <c r="AY326" s="4" t="s">
        <v>129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4" t="s">
        <v>138</v>
      </c>
      <c r="BK326" s="173" t="n">
        <f aca="false">ROUND(I326*H326,2)</f>
        <v>0</v>
      </c>
      <c r="BL326" s="4" t="s">
        <v>206</v>
      </c>
      <c r="BM326" s="172" t="s">
        <v>677</v>
      </c>
    </row>
    <row r="327" s="28" customFormat="true" ht="24.15" hidden="false" customHeight="true" outlineLevel="0" collapsed="false">
      <c r="A327" s="23"/>
      <c r="B327" s="160"/>
      <c r="C327" s="194" t="s">
        <v>678</v>
      </c>
      <c r="D327" s="194" t="s">
        <v>450</v>
      </c>
      <c r="E327" s="195" t="s">
        <v>679</v>
      </c>
      <c r="F327" s="196" t="s">
        <v>680</v>
      </c>
      <c r="G327" s="197" t="s">
        <v>232</v>
      </c>
      <c r="H327" s="198" t="n">
        <v>2</v>
      </c>
      <c r="I327" s="199"/>
      <c r="J327" s="200" t="n">
        <f aca="false">ROUND(I327*H327,2)</f>
        <v>0</v>
      </c>
      <c r="K327" s="163" t="s">
        <v>136</v>
      </c>
      <c r="L327" s="201"/>
      <c r="M327" s="202"/>
      <c r="N327" s="203" t="s">
        <v>40</v>
      </c>
      <c r="O327" s="61"/>
      <c r="P327" s="170" t="n">
        <f aca="false">O327*H327</f>
        <v>0</v>
      </c>
      <c r="Q327" s="170" t="n">
        <v>0.00012</v>
      </c>
      <c r="R327" s="170" t="n">
        <f aca="false">Q327*H327</f>
        <v>0.00024</v>
      </c>
      <c r="S327" s="170" t="n">
        <v>0</v>
      </c>
      <c r="T327" s="171" t="n">
        <f aca="false">S327*H327</f>
        <v>0</v>
      </c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R327" s="172" t="s">
        <v>297</v>
      </c>
      <c r="AT327" s="172" t="s">
        <v>450</v>
      </c>
      <c r="AU327" s="172" t="s">
        <v>138</v>
      </c>
      <c r="AY327" s="4" t="s">
        <v>129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4" t="s">
        <v>138</v>
      </c>
      <c r="BK327" s="173" t="n">
        <f aca="false">ROUND(I327*H327,2)</f>
        <v>0</v>
      </c>
      <c r="BL327" s="4" t="s">
        <v>206</v>
      </c>
      <c r="BM327" s="172" t="s">
        <v>681</v>
      </c>
    </row>
    <row r="328" s="28" customFormat="true" ht="24.15" hidden="false" customHeight="true" outlineLevel="0" collapsed="false">
      <c r="A328" s="23"/>
      <c r="B328" s="160"/>
      <c r="C328" s="161" t="s">
        <v>682</v>
      </c>
      <c r="D328" s="161" t="s">
        <v>132</v>
      </c>
      <c r="E328" s="162" t="s">
        <v>683</v>
      </c>
      <c r="F328" s="163" t="s">
        <v>684</v>
      </c>
      <c r="G328" s="164" t="s">
        <v>232</v>
      </c>
      <c r="H328" s="165" t="n">
        <v>6</v>
      </c>
      <c r="I328" s="166"/>
      <c r="J328" s="167" t="n">
        <f aca="false">ROUND(I328*H328,2)</f>
        <v>0</v>
      </c>
      <c r="K328" s="163" t="s">
        <v>136</v>
      </c>
      <c r="L328" s="24"/>
      <c r="M328" s="168"/>
      <c r="N328" s="169" t="s">
        <v>40</v>
      </c>
      <c r="O328" s="61"/>
      <c r="P328" s="170" t="n">
        <f aca="false">O328*H328</f>
        <v>0</v>
      </c>
      <c r="Q328" s="170" t="n">
        <v>0</v>
      </c>
      <c r="R328" s="170" t="n">
        <f aca="false">Q328*H328</f>
        <v>0</v>
      </c>
      <c r="S328" s="170" t="n">
        <v>0</v>
      </c>
      <c r="T328" s="171" t="n">
        <f aca="false">S328*H328</f>
        <v>0</v>
      </c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R328" s="172" t="s">
        <v>206</v>
      </c>
      <c r="AT328" s="172" t="s">
        <v>132</v>
      </c>
      <c r="AU328" s="172" t="s">
        <v>138</v>
      </c>
      <c r="AY328" s="4" t="s">
        <v>129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4" t="s">
        <v>138</v>
      </c>
      <c r="BK328" s="173" t="n">
        <f aca="false">ROUND(I328*H328,2)</f>
        <v>0</v>
      </c>
      <c r="BL328" s="4" t="s">
        <v>206</v>
      </c>
      <c r="BM328" s="172" t="s">
        <v>685</v>
      </c>
    </row>
    <row r="329" s="28" customFormat="true" ht="24.15" hidden="false" customHeight="true" outlineLevel="0" collapsed="false">
      <c r="A329" s="23"/>
      <c r="B329" s="160"/>
      <c r="C329" s="194" t="s">
        <v>686</v>
      </c>
      <c r="D329" s="194" t="s">
        <v>450</v>
      </c>
      <c r="E329" s="195" t="s">
        <v>687</v>
      </c>
      <c r="F329" s="196" t="s">
        <v>688</v>
      </c>
      <c r="G329" s="197" t="s">
        <v>232</v>
      </c>
      <c r="H329" s="198" t="n">
        <v>6</v>
      </c>
      <c r="I329" s="199"/>
      <c r="J329" s="200" t="n">
        <f aca="false">ROUND(I329*H329,2)</f>
        <v>0</v>
      </c>
      <c r="K329" s="163" t="s">
        <v>136</v>
      </c>
      <c r="L329" s="201"/>
      <c r="M329" s="202"/>
      <c r="N329" s="203" t="s">
        <v>40</v>
      </c>
      <c r="O329" s="61"/>
      <c r="P329" s="170" t="n">
        <f aca="false">O329*H329</f>
        <v>0</v>
      </c>
      <c r="Q329" s="170" t="n">
        <v>0.00014</v>
      </c>
      <c r="R329" s="170" t="n">
        <f aca="false">Q329*H329</f>
        <v>0.00084</v>
      </c>
      <c r="S329" s="170" t="n">
        <v>0</v>
      </c>
      <c r="T329" s="171" t="n">
        <f aca="false">S329*H329</f>
        <v>0</v>
      </c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R329" s="172" t="s">
        <v>297</v>
      </c>
      <c r="AT329" s="172" t="s">
        <v>450</v>
      </c>
      <c r="AU329" s="172" t="s">
        <v>138</v>
      </c>
      <c r="AY329" s="4" t="s">
        <v>129</v>
      </c>
      <c r="BE329" s="173" t="n">
        <f aca="false">IF(N329="základní",J329,0)</f>
        <v>0</v>
      </c>
      <c r="BF329" s="173" t="n">
        <f aca="false">IF(N329="snížená",J329,0)</f>
        <v>0</v>
      </c>
      <c r="BG329" s="173" t="n">
        <f aca="false">IF(N329="zákl. přenesená",J329,0)</f>
        <v>0</v>
      </c>
      <c r="BH329" s="173" t="n">
        <f aca="false">IF(N329="sníž. přenesená",J329,0)</f>
        <v>0</v>
      </c>
      <c r="BI329" s="173" t="n">
        <f aca="false">IF(N329="nulová",J329,0)</f>
        <v>0</v>
      </c>
      <c r="BJ329" s="4" t="s">
        <v>138</v>
      </c>
      <c r="BK329" s="173" t="n">
        <f aca="false">ROUND(I329*H329,2)</f>
        <v>0</v>
      </c>
      <c r="BL329" s="4" t="s">
        <v>206</v>
      </c>
      <c r="BM329" s="172" t="s">
        <v>689</v>
      </c>
    </row>
    <row r="330" s="28" customFormat="true" ht="24.15" hidden="false" customHeight="true" outlineLevel="0" collapsed="false">
      <c r="A330" s="23"/>
      <c r="B330" s="160"/>
      <c r="C330" s="161" t="s">
        <v>690</v>
      </c>
      <c r="D330" s="161" t="s">
        <v>132</v>
      </c>
      <c r="E330" s="162" t="s">
        <v>691</v>
      </c>
      <c r="F330" s="163" t="s">
        <v>692</v>
      </c>
      <c r="G330" s="164" t="s">
        <v>232</v>
      </c>
      <c r="H330" s="165" t="n">
        <v>1</v>
      </c>
      <c r="I330" s="166"/>
      <c r="J330" s="167" t="n">
        <f aca="false">ROUND(I330*H330,2)</f>
        <v>0</v>
      </c>
      <c r="K330" s="163" t="s">
        <v>136</v>
      </c>
      <c r="L330" s="24"/>
      <c r="M330" s="168"/>
      <c r="N330" s="169" t="s">
        <v>40</v>
      </c>
      <c r="O330" s="61"/>
      <c r="P330" s="170" t="n">
        <f aca="false">O330*H330</f>
        <v>0</v>
      </c>
      <c r="Q330" s="170" t="n">
        <v>0</v>
      </c>
      <c r="R330" s="170" t="n">
        <f aca="false">Q330*H330</f>
        <v>0</v>
      </c>
      <c r="S330" s="170" t="n">
        <v>0</v>
      </c>
      <c r="T330" s="171" t="n">
        <f aca="false">S330*H330</f>
        <v>0</v>
      </c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R330" s="172" t="s">
        <v>206</v>
      </c>
      <c r="AT330" s="172" t="s">
        <v>132</v>
      </c>
      <c r="AU330" s="172" t="s">
        <v>138</v>
      </c>
      <c r="AY330" s="4" t="s">
        <v>129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4" t="s">
        <v>138</v>
      </c>
      <c r="BK330" s="173" t="n">
        <f aca="false">ROUND(I330*H330,2)</f>
        <v>0</v>
      </c>
      <c r="BL330" s="4" t="s">
        <v>206</v>
      </c>
      <c r="BM330" s="172" t="s">
        <v>693</v>
      </c>
    </row>
    <row r="331" s="28" customFormat="true" ht="37.8" hidden="false" customHeight="true" outlineLevel="0" collapsed="false">
      <c r="A331" s="23"/>
      <c r="B331" s="160"/>
      <c r="C331" s="194" t="s">
        <v>694</v>
      </c>
      <c r="D331" s="194" t="s">
        <v>450</v>
      </c>
      <c r="E331" s="195" t="s">
        <v>695</v>
      </c>
      <c r="F331" s="196" t="s">
        <v>696</v>
      </c>
      <c r="G331" s="197" t="s">
        <v>232</v>
      </c>
      <c r="H331" s="198" t="n">
        <v>1</v>
      </c>
      <c r="I331" s="199"/>
      <c r="J331" s="200" t="n">
        <f aca="false">ROUND(I331*H331,2)</f>
        <v>0</v>
      </c>
      <c r="K331" s="196"/>
      <c r="L331" s="201"/>
      <c r="M331" s="202"/>
      <c r="N331" s="203" t="s">
        <v>40</v>
      </c>
      <c r="O331" s="61"/>
      <c r="P331" s="170" t="n">
        <f aca="false">O331*H331</f>
        <v>0</v>
      </c>
      <c r="Q331" s="170" t="n">
        <v>0.00039</v>
      </c>
      <c r="R331" s="170" t="n">
        <f aca="false">Q331*H331</f>
        <v>0.00039</v>
      </c>
      <c r="S331" s="170" t="n">
        <v>0</v>
      </c>
      <c r="T331" s="171" t="n">
        <f aca="false">S331*H331</f>
        <v>0</v>
      </c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R331" s="172" t="s">
        <v>297</v>
      </c>
      <c r="AT331" s="172" t="s">
        <v>450</v>
      </c>
      <c r="AU331" s="172" t="s">
        <v>138</v>
      </c>
      <c r="AY331" s="4" t="s">
        <v>129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4" t="s">
        <v>138</v>
      </c>
      <c r="BK331" s="173" t="n">
        <f aca="false">ROUND(I331*H331,2)</f>
        <v>0</v>
      </c>
      <c r="BL331" s="4" t="s">
        <v>206</v>
      </c>
      <c r="BM331" s="172" t="s">
        <v>697</v>
      </c>
    </row>
    <row r="332" s="28" customFormat="true" ht="33" hidden="false" customHeight="true" outlineLevel="0" collapsed="false">
      <c r="A332" s="23"/>
      <c r="B332" s="160"/>
      <c r="C332" s="161" t="s">
        <v>698</v>
      </c>
      <c r="D332" s="161" t="s">
        <v>132</v>
      </c>
      <c r="E332" s="162" t="s">
        <v>699</v>
      </c>
      <c r="F332" s="163" t="s">
        <v>700</v>
      </c>
      <c r="G332" s="164" t="s">
        <v>232</v>
      </c>
      <c r="H332" s="165" t="n">
        <v>15</v>
      </c>
      <c r="I332" s="166"/>
      <c r="J332" s="167" t="n">
        <f aca="false">ROUND(I332*H332,2)</f>
        <v>0</v>
      </c>
      <c r="K332" s="163" t="s">
        <v>136</v>
      </c>
      <c r="L332" s="24"/>
      <c r="M332" s="168"/>
      <c r="N332" s="169" t="s">
        <v>40</v>
      </c>
      <c r="O332" s="61"/>
      <c r="P332" s="170" t="n">
        <f aca="false">O332*H332</f>
        <v>0</v>
      </c>
      <c r="Q332" s="170" t="n">
        <v>0</v>
      </c>
      <c r="R332" s="170" t="n">
        <f aca="false">Q332*H332</f>
        <v>0</v>
      </c>
      <c r="S332" s="170" t="n">
        <v>4.8E-005</v>
      </c>
      <c r="T332" s="171" t="n">
        <f aca="false">S332*H332</f>
        <v>0.00072</v>
      </c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R332" s="172" t="s">
        <v>206</v>
      </c>
      <c r="AT332" s="172" t="s">
        <v>132</v>
      </c>
      <c r="AU332" s="172" t="s">
        <v>138</v>
      </c>
      <c r="AY332" s="4" t="s">
        <v>129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4" t="s">
        <v>138</v>
      </c>
      <c r="BK332" s="173" t="n">
        <f aca="false">ROUND(I332*H332,2)</f>
        <v>0</v>
      </c>
      <c r="BL332" s="4" t="s">
        <v>206</v>
      </c>
      <c r="BM332" s="172" t="s">
        <v>701</v>
      </c>
    </row>
    <row r="333" s="28" customFormat="true" ht="24.15" hidden="false" customHeight="true" outlineLevel="0" collapsed="false">
      <c r="A333" s="23"/>
      <c r="B333" s="160"/>
      <c r="C333" s="161" t="s">
        <v>702</v>
      </c>
      <c r="D333" s="161" t="s">
        <v>132</v>
      </c>
      <c r="E333" s="162" t="s">
        <v>703</v>
      </c>
      <c r="F333" s="163" t="s">
        <v>704</v>
      </c>
      <c r="G333" s="164" t="s">
        <v>232</v>
      </c>
      <c r="H333" s="165" t="n">
        <v>5</v>
      </c>
      <c r="I333" s="166"/>
      <c r="J333" s="167" t="n">
        <f aca="false">ROUND(I333*H333,2)</f>
        <v>0</v>
      </c>
      <c r="K333" s="163" t="s">
        <v>136</v>
      </c>
      <c r="L333" s="24"/>
      <c r="M333" s="168"/>
      <c r="N333" s="169" t="s">
        <v>40</v>
      </c>
      <c r="O333" s="61"/>
      <c r="P333" s="170" t="n">
        <f aca="false">O333*H333</f>
        <v>0</v>
      </c>
      <c r="Q333" s="170" t="n">
        <v>0</v>
      </c>
      <c r="R333" s="170" t="n">
        <f aca="false">Q333*H333</f>
        <v>0</v>
      </c>
      <c r="S333" s="170" t="n">
        <v>0</v>
      </c>
      <c r="T333" s="171" t="n">
        <f aca="false">S333*H333</f>
        <v>0</v>
      </c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R333" s="172" t="s">
        <v>206</v>
      </c>
      <c r="AT333" s="172" t="s">
        <v>132</v>
      </c>
      <c r="AU333" s="172" t="s">
        <v>138</v>
      </c>
      <c r="AY333" s="4" t="s">
        <v>129</v>
      </c>
      <c r="BE333" s="173" t="n">
        <f aca="false">IF(N333="základní",J333,0)</f>
        <v>0</v>
      </c>
      <c r="BF333" s="173" t="n">
        <f aca="false">IF(N333="snížená",J333,0)</f>
        <v>0</v>
      </c>
      <c r="BG333" s="173" t="n">
        <f aca="false">IF(N333="zákl. přenesená",J333,0)</f>
        <v>0</v>
      </c>
      <c r="BH333" s="173" t="n">
        <f aca="false">IF(N333="sníž. přenesená",J333,0)</f>
        <v>0</v>
      </c>
      <c r="BI333" s="173" t="n">
        <f aca="false">IF(N333="nulová",J333,0)</f>
        <v>0</v>
      </c>
      <c r="BJ333" s="4" t="s">
        <v>138</v>
      </c>
      <c r="BK333" s="173" t="n">
        <f aca="false">ROUND(I333*H333,2)</f>
        <v>0</v>
      </c>
      <c r="BL333" s="4" t="s">
        <v>206</v>
      </c>
      <c r="BM333" s="172" t="s">
        <v>705</v>
      </c>
    </row>
    <row r="334" s="28" customFormat="true" ht="24.15" hidden="false" customHeight="true" outlineLevel="0" collapsed="false">
      <c r="A334" s="23"/>
      <c r="B334" s="160"/>
      <c r="C334" s="194" t="s">
        <v>706</v>
      </c>
      <c r="D334" s="194" t="s">
        <v>450</v>
      </c>
      <c r="E334" s="195" t="s">
        <v>707</v>
      </c>
      <c r="F334" s="196" t="s">
        <v>708</v>
      </c>
      <c r="G334" s="197" t="s">
        <v>232</v>
      </c>
      <c r="H334" s="198" t="n">
        <v>5</v>
      </c>
      <c r="I334" s="199"/>
      <c r="J334" s="200" t="n">
        <f aca="false">ROUND(I334*H334,2)</f>
        <v>0</v>
      </c>
      <c r="K334" s="163" t="s">
        <v>136</v>
      </c>
      <c r="L334" s="201"/>
      <c r="M334" s="202"/>
      <c r="N334" s="203" t="s">
        <v>40</v>
      </c>
      <c r="O334" s="61"/>
      <c r="P334" s="170" t="n">
        <f aca="false">O334*H334</f>
        <v>0</v>
      </c>
      <c r="Q334" s="170" t="n">
        <v>6E-005</v>
      </c>
      <c r="R334" s="170" t="n">
        <f aca="false">Q334*H334</f>
        <v>0.0003</v>
      </c>
      <c r="S334" s="170" t="n">
        <v>0</v>
      </c>
      <c r="T334" s="171" t="n">
        <f aca="false">S334*H334</f>
        <v>0</v>
      </c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R334" s="172" t="s">
        <v>297</v>
      </c>
      <c r="AT334" s="172" t="s">
        <v>450</v>
      </c>
      <c r="AU334" s="172" t="s">
        <v>138</v>
      </c>
      <c r="AY334" s="4" t="s">
        <v>129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4" t="s">
        <v>138</v>
      </c>
      <c r="BK334" s="173" t="n">
        <f aca="false">ROUND(I334*H334,2)</f>
        <v>0</v>
      </c>
      <c r="BL334" s="4" t="s">
        <v>206</v>
      </c>
      <c r="BM334" s="172" t="s">
        <v>709</v>
      </c>
    </row>
    <row r="335" s="28" customFormat="true" ht="33" hidden="false" customHeight="true" outlineLevel="0" collapsed="false">
      <c r="A335" s="23"/>
      <c r="B335" s="160"/>
      <c r="C335" s="161" t="s">
        <v>710</v>
      </c>
      <c r="D335" s="161" t="s">
        <v>132</v>
      </c>
      <c r="E335" s="162" t="s">
        <v>711</v>
      </c>
      <c r="F335" s="163" t="s">
        <v>712</v>
      </c>
      <c r="G335" s="164" t="s">
        <v>232</v>
      </c>
      <c r="H335" s="165" t="n">
        <v>17</v>
      </c>
      <c r="I335" s="166"/>
      <c r="J335" s="167" t="n">
        <f aca="false">ROUND(I335*H335,2)</f>
        <v>0</v>
      </c>
      <c r="K335" s="163" t="s">
        <v>136</v>
      </c>
      <c r="L335" s="24"/>
      <c r="M335" s="168"/>
      <c r="N335" s="169" t="s">
        <v>40</v>
      </c>
      <c r="O335" s="61"/>
      <c r="P335" s="170" t="n">
        <f aca="false">O335*H335</f>
        <v>0</v>
      </c>
      <c r="Q335" s="170" t="n">
        <v>0</v>
      </c>
      <c r="R335" s="170" t="n">
        <f aca="false">Q335*H335</f>
        <v>0</v>
      </c>
      <c r="S335" s="170" t="n">
        <v>0</v>
      </c>
      <c r="T335" s="171" t="n">
        <f aca="false">S335*H335</f>
        <v>0</v>
      </c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R335" s="172" t="s">
        <v>206</v>
      </c>
      <c r="AT335" s="172" t="s">
        <v>132</v>
      </c>
      <c r="AU335" s="172" t="s">
        <v>138</v>
      </c>
      <c r="AY335" s="4" t="s">
        <v>129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4" t="s">
        <v>138</v>
      </c>
      <c r="BK335" s="173" t="n">
        <f aca="false">ROUND(I335*H335,2)</f>
        <v>0</v>
      </c>
      <c r="BL335" s="4" t="s">
        <v>206</v>
      </c>
      <c r="BM335" s="172" t="s">
        <v>713</v>
      </c>
    </row>
    <row r="336" s="28" customFormat="true" ht="24.15" hidden="false" customHeight="true" outlineLevel="0" collapsed="false">
      <c r="A336" s="23"/>
      <c r="B336" s="160"/>
      <c r="C336" s="194" t="s">
        <v>714</v>
      </c>
      <c r="D336" s="194" t="s">
        <v>450</v>
      </c>
      <c r="E336" s="195" t="s">
        <v>715</v>
      </c>
      <c r="F336" s="196" t="s">
        <v>716</v>
      </c>
      <c r="G336" s="197" t="s">
        <v>232</v>
      </c>
      <c r="H336" s="198" t="n">
        <v>17</v>
      </c>
      <c r="I336" s="199"/>
      <c r="J336" s="200" t="n">
        <f aca="false">ROUND(I336*H336,2)</f>
        <v>0</v>
      </c>
      <c r="K336" s="163" t="s">
        <v>136</v>
      </c>
      <c r="L336" s="201"/>
      <c r="M336" s="202"/>
      <c r="N336" s="203" t="s">
        <v>40</v>
      </c>
      <c r="O336" s="61"/>
      <c r="P336" s="170" t="n">
        <f aca="false">O336*H336</f>
        <v>0</v>
      </c>
      <c r="Q336" s="170" t="n">
        <v>0.0001</v>
      </c>
      <c r="R336" s="170" t="n">
        <f aca="false">Q336*H336</f>
        <v>0.0017</v>
      </c>
      <c r="S336" s="170" t="n">
        <v>0</v>
      </c>
      <c r="T336" s="171" t="n">
        <f aca="false">S336*H336</f>
        <v>0</v>
      </c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R336" s="172" t="s">
        <v>297</v>
      </c>
      <c r="AT336" s="172" t="s">
        <v>450</v>
      </c>
      <c r="AU336" s="172" t="s">
        <v>138</v>
      </c>
      <c r="AY336" s="4" t="s">
        <v>129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4" t="s">
        <v>138</v>
      </c>
      <c r="BK336" s="173" t="n">
        <f aca="false">ROUND(I336*H336,2)</f>
        <v>0</v>
      </c>
      <c r="BL336" s="4" t="s">
        <v>206</v>
      </c>
      <c r="BM336" s="172" t="s">
        <v>717</v>
      </c>
    </row>
    <row r="337" s="28" customFormat="true" ht="37.8" hidden="false" customHeight="true" outlineLevel="0" collapsed="false">
      <c r="A337" s="23"/>
      <c r="B337" s="160"/>
      <c r="C337" s="161" t="s">
        <v>718</v>
      </c>
      <c r="D337" s="161" t="s">
        <v>132</v>
      </c>
      <c r="E337" s="162" t="s">
        <v>719</v>
      </c>
      <c r="F337" s="163" t="s">
        <v>720</v>
      </c>
      <c r="G337" s="164" t="s">
        <v>232</v>
      </c>
      <c r="H337" s="165" t="n">
        <v>22</v>
      </c>
      <c r="I337" s="166"/>
      <c r="J337" s="167" t="n">
        <f aca="false">ROUND(I337*H337,2)</f>
        <v>0</v>
      </c>
      <c r="K337" s="163" t="s">
        <v>136</v>
      </c>
      <c r="L337" s="24"/>
      <c r="M337" s="168"/>
      <c r="N337" s="169" t="s">
        <v>40</v>
      </c>
      <c r="O337" s="61"/>
      <c r="P337" s="170" t="n">
        <f aca="false">O337*H337</f>
        <v>0</v>
      </c>
      <c r="Q337" s="170" t="n">
        <v>0</v>
      </c>
      <c r="R337" s="170" t="n">
        <f aca="false">Q337*H337</f>
        <v>0</v>
      </c>
      <c r="S337" s="170" t="n">
        <v>4.8E-005</v>
      </c>
      <c r="T337" s="171" t="n">
        <f aca="false">S337*H337</f>
        <v>0.001056</v>
      </c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R337" s="172" t="s">
        <v>206</v>
      </c>
      <c r="AT337" s="172" t="s">
        <v>132</v>
      </c>
      <c r="AU337" s="172" t="s">
        <v>138</v>
      </c>
      <c r="AY337" s="4" t="s">
        <v>129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4" t="s">
        <v>138</v>
      </c>
      <c r="BK337" s="173" t="n">
        <f aca="false">ROUND(I337*H337,2)</f>
        <v>0</v>
      </c>
      <c r="BL337" s="4" t="s">
        <v>206</v>
      </c>
      <c r="BM337" s="172" t="s">
        <v>721</v>
      </c>
    </row>
    <row r="338" s="28" customFormat="true" ht="21.75" hidden="false" customHeight="true" outlineLevel="0" collapsed="false">
      <c r="A338" s="23"/>
      <c r="B338" s="160"/>
      <c r="C338" s="161" t="s">
        <v>722</v>
      </c>
      <c r="D338" s="161" t="s">
        <v>132</v>
      </c>
      <c r="E338" s="162" t="s">
        <v>723</v>
      </c>
      <c r="F338" s="163" t="s">
        <v>724</v>
      </c>
      <c r="G338" s="164" t="s">
        <v>232</v>
      </c>
      <c r="H338" s="165" t="n">
        <v>5</v>
      </c>
      <c r="I338" s="166"/>
      <c r="J338" s="167" t="n">
        <f aca="false">ROUND(I338*H338,2)</f>
        <v>0</v>
      </c>
      <c r="K338" s="163" t="s">
        <v>136</v>
      </c>
      <c r="L338" s="24"/>
      <c r="M338" s="168"/>
      <c r="N338" s="169" t="s">
        <v>40</v>
      </c>
      <c r="O338" s="61"/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0</v>
      </c>
      <c r="T338" s="171" t="n">
        <f aca="false">S338*H338</f>
        <v>0</v>
      </c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R338" s="172" t="s">
        <v>206</v>
      </c>
      <c r="AT338" s="172" t="s">
        <v>132</v>
      </c>
      <c r="AU338" s="172" t="s">
        <v>138</v>
      </c>
      <c r="AY338" s="4" t="s">
        <v>129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4" t="s">
        <v>138</v>
      </c>
      <c r="BK338" s="173" t="n">
        <f aca="false">ROUND(I338*H338,2)</f>
        <v>0</v>
      </c>
      <c r="BL338" s="4" t="s">
        <v>206</v>
      </c>
      <c r="BM338" s="172" t="s">
        <v>725</v>
      </c>
    </row>
    <row r="339" s="28" customFormat="true" ht="21.75" hidden="false" customHeight="true" outlineLevel="0" collapsed="false">
      <c r="A339" s="23"/>
      <c r="B339" s="160"/>
      <c r="C339" s="194" t="s">
        <v>726</v>
      </c>
      <c r="D339" s="194" t="s">
        <v>450</v>
      </c>
      <c r="E339" s="195" t="s">
        <v>727</v>
      </c>
      <c r="F339" s="196" t="s">
        <v>728</v>
      </c>
      <c r="G339" s="197" t="s">
        <v>232</v>
      </c>
      <c r="H339" s="198" t="n">
        <v>5</v>
      </c>
      <c r="I339" s="199"/>
      <c r="J339" s="200" t="n">
        <f aca="false">ROUND(I339*H339,2)</f>
        <v>0</v>
      </c>
      <c r="K339" s="163" t="s">
        <v>136</v>
      </c>
      <c r="L339" s="201"/>
      <c r="M339" s="202"/>
      <c r="N339" s="203" t="s">
        <v>40</v>
      </c>
      <c r="O339" s="61"/>
      <c r="P339" s="170" t="n">
        <f aca="false">O339*H339</f>
        <v>0</v>
      </c>
      <c r="Q339" s="170" t="n">
        <v>1E-005</v>
      </c>
      <c r="R339" s="170" t="n">
        <f aca="false">Q339*H339</f>
        <v>5E-005</v>
      </c>
      <c r="S339" s="170" t="n">
        <v>0</v>
      </c>
      <c r="T339" s="171" t="n">
        <f aca="false">S339*H339</f>
        <v>0</v>
      </c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R339" s="172" t="s">
        <v>297</v>
      </c>
      <c r="AT339" s="172" t="s">
        <v>450</v>
      </c>
      <c r="AU339" s="172" t="s">
        <v>138</v>
      </c>
      <c r="AY339" s="4" t="s">
        <v>129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4" t="s">
        <v>138</v>
      </c>
      <c r="BK339" s="173" t="n">
        <f aca="false">ROUND(I339*H339,2)</f>
        <v>0</v>
      </c>
      <c r="BL339" s="4" t="s">
        <v>206</v>
      </c>
      <c r="BM339" s="172" t="s">
        <v>729</v>
      </c>
    </row>
    <row r="340" s="28" customFormat="true" ht="16.5" hidden="false" customHeight="true" outlineLevel="0" collapsed="false">
      <c r="A340" s="23"/>
      <c r="B340" s="160"/>
      <c r="C340" s="194" t="s">
        <v>730</v>
      </c>
      <c r="D340" s="194" t="s">
        <v>450</v>
      </c>
      <c r="E340" s="195" t="s">
        <v>731</v>
      </c>
      <c r="F340" s="196" t="s">
        <v>732</v>
      </c>
      <c r="G340" s="197" t="s">
        <v>232</v>
      </c>
      <c r="H340" s="198" t="n">
        <v>5</v>
      </c>
      <c r="I340" s="199"/>
      <c r="J340" s="200" t="n">
        <f aca="false">ROUND(I340*H340,2)</f>
        <v>0</v>
      </c>
      <c r="K340" s="163" t="s">
        <v>136</v>
      </c>
      <c r="L340" s="201"/>
      <c r="M340" s="202"/>
      <c r="N340" s="203" t="s">
        <v>40</v>
      </c>
      <c r="O340" s="61"/>
      <c r="P340" s="170" t="n">
        <f aca="false">O340*H340</f>
        <v>0</v>
      </c>
      <c r="Q340" s="170" t="n">
        <v>0.0002</v>
      </c>
      <c r="R340" s="170" t="n">
        <f aca="false">Q340*H340</f>
        <v>0.001</v>
      </c>
      <c r="S340" s="170" t="n">
        <v>0</v>
      </c>
      <c r="T340" s="171" t="n">
        <f aca="false">S340*H340</f>
        <v>0</v>
      </c>
      <c r="U340" s="23"/>
      <c r="V340" s="23"/>
      <c r="W340" s="23"/>
      <c r="X340" s="23"/>
      <c r="Y340" s="23"/>
      <c r="Z340" s="23"/>
      <c r="AA340" s="23"/>
      <c r="AB340" s="23"/>
      <c r="AC340" s="23"/>
      <c r="AD340" s="23"/>
      <c r="AE340" s="23"/>
      <c r="AR340" s="172" t="s">
        <v>297</v>
      </c>
      <c r="AT340" s="172" t="s">
        <v>450</v>
      </c>
      <c r="AU340" s="172" t="s">
        <v>138</v>
      </c>
      <c r="AY340" s="4" t="s">
        <v>129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4" t="s">
        <v>138</v>
      </c>
      <c r="BK340" s="173" t="n">
        <f aca="false">ROUND(I340*H340,2)</f>
        <v>0</v>
      </c>
      <c r="BL340" s="4" t="s">
        <v>206</v>
      </c>
      <c r="BM340" s="172" t="s">
        <v>733</v>
      </c>
    </row>
    <row r="341" s="28" customFormat="true" ht="24.15" hidden="false" customHeight="true" outlineLevel="0" collapsed="false">
      <c r="A341" s="23"/>
      <c r="B341" s="160"/>
      <c r="C341" s="161" t="s">
        <v>734</v>
      </c>
      <c r="D341" s="161" t="s">
        <v>132</v>
      </c>
      <c r="E341" s="162" t="s">
        <v>735</v>
      </c>
      <c r="F341" s="163" t="s">
        <v>736</v>
      </c>
      <c r="G341" s="164" t="s">
        <v>232</v>
      </c>
      <c r="H341" s="165" t="n">
        <v>6</v>
      </c>
      <c r="I341" s="166"/>
      <c r="J341" s="167" t="n">
        <f aca="false">ROUND(I341*H341,2)</f>
        <v>0</v>
      </c>
      <c r="K341" s="163" t="s">
        <v>136</v>
      </c>
      <c r="L341" s="24"/>
      <c r="M341" s="168"/>
      <c r="N341" s="169" t="s">
        <v>40</v>
      </c>
      <c r="O341" s="61"/>
      <c r="P341" s="170" t="n">
        <f aca="false">O341*H341</f>
        <v>0</v>
      </c>
      <c r="Q341" s="170" t="n">
        <v>0</v>
      </c>
      <c r="R341" s="170" t="n">
        <f aca="false">Q341*H341</f>
        <v>0</v>
      </c>
      <c r="S341" s="170" t="n">
        <v>0</v>
      </c>
      <c r="T341" s="171" t="n">
        <f aca="false">S341*H341</f>
        <v>0</v>
      </c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R341" s="172" t="s">
        <v>206</v>
      </c>
      <c r="AT341" s="172" t="s">
        <v>132</v>
      </c>
      <c r="AU341" s="172" t="s">
        <v>138</v>
      </c>
      <c r="AY341" s="4" t="s">
        <v>129</v>
      </c>
      <c r="BE341" s="173" t="n">
        <f aca="false">IF(N341="základní",J341,0)</f>
        <v>0</v>
      </c>
      <c r="BF341" s="173" t="n">
        <f aca="false">IF(N341="snížená",J341,0)</f>
        <v>0</v>
      </c>
      <c r="BG341" s="173" t="n">
        <f aca="false">IF(N341="zákl. přenesená",J341,0)</f>
        <v>0</v>
      </c>
      <c r="BH341" s="173" t="n">
        <f aca="false">IF(N341="sníž. přenesená",J341,0)</f>
        <v>0</v>
      </c>
      <c r="BI341" s="173" t="n">
        <f aca="false">IF(N341="nulová",J341,0)</f>
        <v>0</v>
      </c>
      <c r="BJ341" s="4" t="s">
        <v>138</v>
      </c>
      <c r="BK341" s="173" t="n">
        <f aca="false">ROUND(I341*H341,2)</f>
        <v>0</v>
      </c>
      <c r="BL341" s="4" t="s">
        <v>206</v>
      </c>
      <c r="BM341" s="172" t="s">
        <v>737</v>
      </c>
    </row>
    <row r="342" s="28" customFormat="true" ht="37.8" hidden="false" customHeight="true" outlineLevel="0" collapsed="false">
      <c r="A342" s="23"/>
      <c r="B342" s="160"/>
      <c r="C342" s="194" t="s">
        <v>738</v>
      </c>
      <c r="D342" s="194" t="s">
        <v>450</v>
      </c>
      <c r="E342" s="195" t="s">
        <v>739</v>
      </c>
      <c r="F342" s="196" t="s">
        <v>740</v>
      </c>
      <c r="G342" s="197" t="s">
        <v>232</v>
      </c>
      <c r="H342" s="198" t="n">
        <v>3</v>
      </c>
      <c r="I342" s="199"/>
      <c r="J342" s="200" t="n">
        <f aca="false">ROUND(I342*H342,2)</f>
        <v>0</v>
      </c>
      <c r="K342" s="196"/>
      <c r="L342" s="201"/>
      <c r="M342" s="202"/>
      <c r="N342" s="203" t="s">
        <v>40</v>
      </c>
      <c r="O342" s="61"/>
      <c r="P342" s="170" t="n">
        <f aca="false">O342*H342</f>
        <v>0</v>
      </c>
      <c r="Q342" s="170" t="n">
        <v>0.0008</v>
      </c>
      <c r="R342" s="170" t="n">
        <f aca="false">Q342*H342</f>
        <v>0.0024</v>
      </c>
      <c r="S342" s="170" t="n">
        <v>0</v>
      </c>
      <c r="T342" s="171" t="n">
        <f aca="false">S342*H342</f>
        <v>0</v>
      </c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  <c r="AR342" s="172" t="s">
        <v>297</v>
      </c>
      <c r="AT342" s="172" t="s">
        <v>450</v>
      </c>
      <c r="AU342" s="172" t="s">
        <v>138</v>
      </c>
      <c r="AY342" s="4" t="s">
        <v>129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4" t="s">
        <v>138</v>
      </c>
      <c r="BK342" s="173" t="n">
        <f aca="false">ROUND(I342*H342,2)</f>
        <v>0</v>
      </c>
      <c r="BL342" s="4" t="s">
        <v>206</v>
      </c>
      <c r="BM342" s="172" t="s">
        <v>741</v>
      </c>
    </row>
    <row r="343" s="28" customFormat="true" ht="37.8" hidden="false" customHeight="true" outlineLevel="0" collapsed="false">
      <c r="A343" s="23"/>
      <c r="B343" s="160"/>
      <c r="C343" s="194" t="s">
        <v>742</v>
      </c>
      <c r="D343" s="194" t="s">
        <v>450</v>
      </c>
      <c r="E343" s="195" t="s">
        <v>743</v>
      </c>
      <c r="F343" s="196" t="s">
        <v>744</v>
      </c>
      <c r="G343" s="197" t="s">
        <v>232</v>
      </c>
      <c r="H343" s="198" t="n">
        <v>3</v>
      </c>
      <c r="I343" s="199"/>
      <c r="J343" s="200" t="n">
        <f aca="false">ROUND(I343*H343,2)</f>
        <v>0</v>
      </c>
      <c r="K343" s="196"/>
      <c r="L343" s="201"/>
      <c r="M343" s="202"/>
      <c r="N343" s="203" t="s">
        <v>40</v>
      </c>
      <c r="O343" s="61"/>
      <c r="P343" s="170" t="n">
        <f aca="false">O343*H343</f>
        <v>0</v>
      </c>
      <c r="Q343" s="170" t="n">
        <v>0.0008</v>
      </c>
      <c r="R343" s="170" t="n">
        <f aca="false">Q343*H343</f>
        <v>0.0024</v>
      </c>
      <c r="S343" s="170" t="n">
        <v>0</v>
      </c>
      <c r="T343" s="171" t="n">
        <f aca="false">S343*H343</f>
        <v>0</v>
      </c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R343" s="172" t="s">
        <v>297</v>
      </c>
      <c r="AT343" s="172" t="s">
        <v>450</v>
      </c>
      <c r="AU343" s="172" t="s">
        <v>138</v>
      </c>
      <c r="AY343" s="4" t="s">
        <v>129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4" t="s">
        <v>138</v>
      </c>
      <c r="BK343" s="173" t="n">
        <f aca="false">ROUND(I343*H343,2)</f>
        <v>0</v>
      </c>
      <c r="BL343" s="4" t="s">
        <v>206</v>
      </c>
      <c r="BM343" s="172" t="s">
        <v>745</v>
      </c>
    </row>
    <row r="344" s="28" customFormat="true" ht="37.8" hidden="false" customHeight="true" outlineLevel="0" collapsed="false">
      <c r="A344" s="23"/>
      <c r="B344" s="160"/>
      <c r="C344" s="161" t="s">
        <v>746</v>
      </c>
      <c r="D344" s="161" t="s">
        <v>132</v>
      </c>
      <c r="E344" s="162" t="s">
        <v>747</v>
      </c>
      <c r="F344" s="163" t="s">
        <v>748</v>
      </c>
      <c r="G344" s="164" t="s">
        <v>232</v>
      </c>
      <c r="H344" s="165" t="n">
        <v>6</v>
      </c>
      <c r="I344" s="166"/>
      <c r="J344" s="167" t="n">
        <f aca="false">ROUND(I344*H344,2)</f>
        <v>0</v>
      </c>
      <c r="K344" s="163" t="s">
        <v>136</v>
      </c>
      <c r="L344" s="24"/>
      <c r="M344" s="168"/>
      <c r="N344" s="169" t="s">
        <v>40</v>
      </c>
      <c r="O344" s="61"/>
      <c r="P344" s="170" t="n">
        <f aca="false">O344*H344</f>
        <v>0</v>
      </c>
      <c r="Q344" s="170" t="n">
        <v>0</v>
      </c>
      <c r="R344" s="170" t="n">
        <f aca="false">Q344*H344</f>
        <v>0</v>
      </c>
      <c r="S344" s="170" t="n">
        <v>0.0008</v>
      </c>
      <c r="T344" s="171" t="n">
        <f aca="false">S344*H344</f>
        <v>0.0048</v>
      </c>
      <c r="U344" s="23"/>
      <c r="V344" s="23"/>
      <c r="W344" s="23"/>
      <c r="X344" s="23"/>
      <c r="Y344" s="23"/>
      <c r="Z344" s="23"/>
      <c r="AA344" s="23"/>
      <c r="AB344" s="23"/>
      <c r="AC344" s="23"/>
      <c r="AD344" s="23"/>
      <c r="AE344" s="23"/>
      <c r="AR344" s="172" t="s">
        <v>206</v>
      </c>
      <c r="AT344" s="172" t="s">
        <v>132</v>
      </c>
      <c r="AU344" s="172" t="s">
        <v>138</v>
      </c>
      <c r="AY344" s="4" t="s">
        <v>129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4" t="s">
        <v>138</v>
      </c>
      <c r="BK344" s="173" t="n">
        <f aca="false">ROUND(I344*H344,2)</f>
        <v>0</v>
      </c>
      <c r="BL344" s="4" t="s">
        <v>206</v>
      </c>
      <c r="BM344" s="172" t="s">
        <v>749</v>
      </c>
    </row>
    <row r="345" s="28" customFormat="true" ht="24.15" hidden="false" customHeight="true" outlineLevel="0" collapsed="false">
      <c r="A345" s="23"/>
      <c r="B345" s="160"/>
      <c r="C345" s="161" t="s">
        <v>750</v>
      </c>
      <c r="D345" s="161" t="s">
        <v>132</v>
      </c>
      <c r="E345" s="162" t="s">
        <v>751</v>
      </c>
      <c r="F345" s="163" t="s">
        <v>752</v>
      </c>
      <c r="G345" s="164" t="s">
        <v>232</v>
      </c>
      <c r="H345" s="165" t="n">
        <v>1</v>
      </c>
      <c r="I345" s="166"/>
      <c r="J345" s="167" t="n">
        <f aca="false">ROUND(I345*H345,2)</f>
        <v>0</v>
      </c>
      <c r="K345" s="163" t="s">
        <v>136</v>
      </c>
      <c r="L345" s="24"/>
      <c r="M345" s="168"/>
      <c r="N345" s="169" t="s">
        <v>40</v>
      </c>
      <c r="O345" s="61"/>
      <c r="P345" s="170" t="n">
        <f aca="false">O345*H345</f>
        <v>0</v>
      </c>
      <c r="Q345" s="170" t="n">
        <v>0</v>
      </c>
      <c r="R345" s="170" t="n">
        <f aca="false">Q345*H345</f>
        <v>0</v>
      </c>
      <c r="S345" s="170" t="n">
        <v>0</v>
      </c>
      <c r="T345" s="171" t="n">
        <f aca="false">S345*H345</f>
        <v>0</v>
      </c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R345" s="172" t="s">
        <v>206</v>
      </c>
      <c r="AT345" s="172" t="s">
        <v>132</v>
      </c>
      <c r="AU345" s="172" t="s">
        <v>138</v>
      </c>
      <c r="AY345" s="4" t="s">
        <v>129</v>
      </c>
      <c r="BE345" s="173" t="n">
        <f aca="false">IF(N345="základní",J345,0)</f>
        <v>0</v>
      </c>
      <c r="BF345" s="173" t="n">
        <f aca="false">IF(N345="snížená",J345,0)</f>
        <v>0</v>
      </c>
      <c r="BG345" s="173" t="n">
        <f aca="false">IF(N345="zákl. přenesená",J345,0)</f>
        <v>0</v>
      </c>
      <c r="BH345" s="173" t="n">
        <f aca="false">IF(N345="sníž. přenesená",J345,0)</f>
        <v>0</v>
      </c>
      <c r="BI345" s="173" t="n">
        <f aca="false">IF(N345="nulová",J345,0)</f>
        <v>0</v>
      </c>
      <c r="BJ345" s="4" t="s">
        <v>138</v>
      </c>
      <c r="BK345" s="173" t="n">
        <f aca="false">ROUND(I345*H345,2)</f>
        <v>0</v>
      </c>
      <c r="BL345" s="4" t="s">
        <v>206</v>
      </c>
      <c r="BM345" s="172" t="s">
        <v>753</v>
      </c>
    </row>
    <row r="346" s="28" customFormat="true" ht="21.75" hidden="false" customHeight="true" outlineLevel="0" collapsed="false">
      <c r="A346" s="23"/>
      <c r="B346" s="160"/>
      <c r="C346" s="161" t="s">
        <v>754</v>
      </c>
      <c r="D346" s="161" t="s">
        <v>132</v>
      </c>
      <c r="E346" s="162" t="s">
        <v>755</v>
      </c>
      <c r="F346" s="163" t="s">
        <v>756</v>
      </c>
      <c r="G346" s="164" t="s">
        <v>232</v>
      </c>
      <c r="H346" s="165" t="n">
        <v>1</v>
      </c>
      <c r="I346" s="166"/>
      <c r="J346" s="167" t="n">
        <f aca="false">ROUND(I346*H346,2)</f>
        <v>0</v>
      </c>
      <c r="K346" s="163" t="s">
        <v>136</v>
      </c>
      <c r="L346" s="24"/>
      <c r="M346" s="168"/>
      <c r="N346" s="169" t="s">
        <v>40</v>
      </c>
      <c r="O346" s="61"/>
      <c r="P346" s="170" t="n">
        <f aca="false">O346*H346</f>
        <v>0</v>
      </c>
      <c r="Q346" s="170" t="n">
        <v>0</v>
      </c>
      <c r="R346" s="170" t="n">
        <f aca="false">Q346*H346</f>
        <v>0</v>
      </c>
      <c r="S346" s="170" t="n">
        <v>0</v>
      </c>
      <c r="T346" s="171" t="n">
        <f aca="false">S346*H346</f>
        <v>0</v>
      </c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R346" s="172" t="s">
        <v>206</v>
      </c>
      <c r="AT346" s="172" t="s">
        <v>132</v>
      </c>
      <c r="AU346" s="172" t="s">
        <v>138</v>
      </c>
      <c r="AY346" s="4" t="s">
        <v>129</v>
      </c>
      <c r="BE346" s="173" t="n">
        <f aca="false">IF(N346="základní",J346,0)</f>
        <v>0</v>
      </c>
      <c r="BF346" s="173" t="n">
        <f aca="false">IF(N346="snížená",J346,0)</f>
        <v>0</v>
      </c>
      <c r="BG346" s="173" t="n">
        <f aca="false">IF(N346="zákl. přenesená",J346,0)</f>
        <v>0</v>
      </c>
      <c r="BH346" s="173" t="n">
        <f aca="false">IF(N346="sníž. přenesená",J346,0)</f>
        <v>0</v>
      </c>
      <c r="BI346" s="173" t="n">
        <f aca="false">IF(N346="nulová",J346,0)</f>
        <v>0</v>
      </c>
      <c r="BJ346" s="4" t="s">
        <v>138</v>
      </c>
      <c r="BK346" s="173" t="n">
        <f aca="false">ROUND(I346*H346,2)</f>
        <v>0</v>
      </c>
      <c r="BL346" s="4" t="s">
        <v>206</v>
      </c>
      <c r="BM346" s="172" t="s">
        <v>757</v>
      </c>
    </row>
    <row r="347" s="28" customFormat="true" ht="21.75" hidden="false" customHeight="true" outlineLevel="0" collapsed="false">
      <c r="A347" s="23"/>
      <c r="B347" s="160"/>
      <c r="C347" s="161" t="s">
        <v>758</v>
      </c>
      <c r="D347" s="161" t="s">
        <v>132</v>
      </c>
      <c r="E347" s="162" t="s">
        <v>759</v>
      </c>
      <c r="F347" s="163" t="s">
        <v>760</v>
      </c>
      <c r="G347" s="164" t="s">
        <v>232</v>
      </c>
      <c r="H347" s="165" t="n">
        <v>1</v>
      </c>
      <c r="I347" s="166"/>
      <c r="J347" s="167" t="n">
        <f aca="false">ROUND(I347*H347,2)</f>
        <v>0</v>
      </c>
      <c r="K347" s="163"/>
      <c r="L347" s="24"/>
      <c r="M347" s="168"/>
      <c r="N347" s="169" t="s">
        <v>40</v>
      </c>
      <c r="O347" s="61"/>
      <c r="P347" s="170" t="n">
        <f aca="false">O347*H347</f>
        <v>0</v>
      </c>
      <c r="Q347" s="170" t="n">
        <v>0</v>
      </c>
      <c r="R347" s="170" t="n">
        <f aca="false">Q347*H347</f>
        <v>0</v>
      </c>
      <c r="S347" s="170" t="n">
        <v>0</v>
      </c>
      <c r="T347" s="171" t="n">
        <f aca="false">S347*H347</f>
        <v>0</v>
      </c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R347" s="172" t="s">
        <v>206</v>
      </c>
      <c r="AT347" s="172" t="s">
        <v>132</v>
      </c>
      <c r="AU347" s="172" t="s">
        <v>138</v>
      </c>
      <c r="AY347" s="4" t="s">
        <v>129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4" t="s">
        <v>138</v>
      </c>
      <c r="BK347" s="173" t="n">
        <f aca="false">ROUND(I347*H347,2)</f>
        <v>0</v>
      </c>
      <c r="BL347" s="4" t="s">
        <v>206</v>
      </c>
      <c r="BM347" s="172" t="s">
        <v>761</v>
      </c>
    </row>
    <row r="348" s="28" customFormat="true" ht="24.15" hidden="false" customHeight="true" outlineLevel="0" collapsed="false">
      <c r="A348" s="23"/>
      <c r="B348" s="160"/>
      <c r="C348" s="161" t="s">
        <v>762</v>
      </c>
      <c r="D348" s="161" t="s">
        <v>132</v>
      </c>
      <c r="E348" s="162" t="s">
        <v>763</v>
      </c>
      <c r="F348" s="163" t="s">
        <v>764</v>
      </c>
      <c r="G348" s="164" t="s">
        <v>367</v>
      </c>
      <c r="H348" s="193"/>
      <c r="I348" s="166"/>
      <c r="J348" s="167" t="n">
        <f aca="false">ROUND(I348*H348,2)</f>
        <v>0</v>
      </c>
      <c r="K348" s="163" t="s">
        <v>136</v>
      </c>
      <c r="L348" s="24"/>
      <c r="M348" s="168"/>
      <c r="N348" s="169" t="s">
        <v>40</v>
      </c>
      <c r="O348" s="61"/>
      <c r="P348" s="170" t="n">
        <f aca="false">O348*H348</f>
        <v>0</v>
      </c>
      <c r="Q348" s="170" t="n">
        <v>0</v>
      </c>
      <c r="R348" s="170" t="n">
        <f aca="false">Q348*H348</f>
        <v>0</v>
      </c>
      <c r="S348" s="170" t="n">
        <v>0</v>
      </c>
      <c r="T348" s="171" t="n">
        <f aca="false">S348*H348</f>
        <v>0</v>
      </c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R348" s="172" t="s">
        <v>206</v>
      </c>
      <c r="AT348" s="172" t="s">
        <v>132</v>
      </c>
      <c r="AU348" s="172" t="s">
        <v>138</v>
      </c>
      <c r="AY348" s="4" t="s">
        <v>129</v>
      </c>
      <c r="BE348" s="173" t="n">
        <f aca="false">IF(N348="základní",J348,0)</f>
        <v>0</v>
      </c>
      <c r="BF348" s="173" t="n">
        <f aca="false">IF(N348="snížená",J348,0)</f>
        <v>0</v>
      </c>
      <c r="BG348" s="173" t="n">
        <f aca="false">IF(N348="zákl. přenesená",J348,0)</f>
        <v>0</v>
      </c>
      <c r="BH348" s="173" t="n">
        <f aca="false">IF(N348="sníž. přenesená",J348,0)</f>
        <v>0</v>
      </c>
      <c r="BI348" s="173" t="n">
        <f aca="false">IF(N348="nulová",J348,0)</f>
        <v>0</v>
      </c>
      <c r="BJ348" s="4" t="s">
        <v>138</v>
      </c>
      <c r="BK348" s="173" t="n">
        <f aca="false">ROUND(I348*H348,2)</f>
        <v>0</v>
      </c>
      <c r="BL348" s="4" t="s">
        <v>206</v>
      </c>
      <c r="BM348" s="172" t="s">
        <v>765</v>
      </c>
    </row>
    <row r="349" s="146" customFormat="true" ht="22.8" hidden="false" customHeight="true" outlineLevel="0" collapsed="false">
      <c r="B349" s="147"/>
      <c r="D349" s="148" t="s">
        <v>73</v>
      </c>
      <c r="E349" s="158" t="s">
        <v>766</v>
      </c>
      <c r="F349" s="158" t="s">
        <v>767</v>
      </c>
      <c r="I349" s="150"/>
      <c r="J349" s="159" t="n">
        <f aca="false">BK349</f>
        <v>0</v>
      </c>
      <c r="L349" s="147"/>
      <c r="M349" s="152"/>
      <c r="N349" s="153"/>
      <c r="O349" s="153"/>
      <c r="P349" s="154" t="n">
        <f aca="false">SUM(P350:P353)</f>
        <v>0</v>
      </c>
      <c r="Q349" s="153"/>
      <c r="R349" s="154" t="n">
        <f aca="false">SUM(R350:R353)</f>
        <v>0</v>
      </c>
      <c r="S349" s="153"/>
      <c r="T349" s="155" t="n">
        <f aca="false">SUM(T350:T353)</f>
        <v>0</v>
      </c>
      <c r="AR349" s="148" t="s">
        <v>138</v>
      </c>
      <c r="AT349" s="156" t="s">
        <v>73</v>
      </c>
      <c r="AU349" s="156" t="s">
        <v>79</v>
      </c>
      <c r="AY349" s="148" t="s">
        <v>129</v>
      </c>
      <c r="BK349" s="157" t="n">
        <f aca="false">SUM(BK350:BK353)</f>
        <v>0</v>
      </c>
    </row>
    <row r="350" s="28" customFormat="true" ht="16.5" hidden="false" customHeight="true" outlineLevel="0" collapsed="false">
      <c r="A350" s="23"/>
      <c r="B350" s="160"/>
      <c r="C350" s="161" t="s">
        <v>768</v>
      </c>
      <c r="D350" s="161" t="s">
        <v>132</v>
      </c>
      <c r="E350" s="162" t="s">
        <v>769</v>
      </c>
      <c r="F350" s="163" t="s">
        <v>770</v>
      </c>
      <c r="G350" s="164" t="s">
        <v>232</v>
      </c>
      <c r="H350" s="165" t="n">
        <v>1</v>
      </c>
      <c r="I350" s="166"/>
      <c r="J350" s="167" t="n">
        <f aca="false">ROUND(I350*H350,2)</f>
        <v>0</v>
      </c>
      <c r="K350" s="163" t="s">
        <v>136</v>
      </c>
      <c r="L350" s="24"/>
      <c r="M350" s="168"/>
      <c r="N350" s="169" t="s">
        <v>40</v>
      </c>
      <c r="O350" s="61"/>
      <c r="P350" s="170" t="n">
        <f aca="false">O350*H350</f>
        <v>0</v>
      </c>
      <c r="Q350" s="170" t="n">
        <v>0</v>
      </c>
      <c r="R350" s="170" t="n">
        <f aca="false">Q350*H350</f>
        <v>0</v>
      </c>
      <c r="S350" s="170" t="n">
        <v>0</v>
      </c>
      <c r="T350" s="171" t="n">
        <f aca="false">S350*H350</f>
        <v>0</v>
      </c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  <c r="AR350" s="172" t="s">
        <v>206</v>
      </c>
      <c r="AT350" s="172" t="s">
        <v>132</v>
      </c>
      <c r="AU350" s="172" t="s">
        <v>138</v>
      </c>
      <c r="AY350" s="4" t="s">
        <v>129</v>
      </c>
      <c r="BE350" s="173" t="n">
        <f aca="false">IF(N350="základní",J350,0)</f>
        <v>0</v>
      </c>
      <c r="BF350" s="173" t="n">
        <f aca="false">IF(N350="snížená",J350,0)</f>
        <v>0</v>
      </c>
      <c r="BG350" s="173" t="n">
        <f aca="false">IF(N350="zákl. přenesená",J350,0)</f>
        <v>0</v>
      </c>
      <c r="BH350" s="173" t="n">
        <f aca="false">IF(N350="sníž. přenesená",J350,0)</f>
        <v>0</v>
      </c>
      <c r="BI350" s="173" t="n">
        <f aca="false">IF(N350="nulová",J350,0)</f>
        <v>0</v>
      </c>
      <c r="BJ350" s="4" t="s">
        <v>138</v>
      </c>
      <c r="BK350" s="173" t="n">
        <f aca="false">ROUND(I350*H350,2)</f>
        <v>0</v>
      </c>
      <c r="BL350" s="4" t="s">
        <v>206</v>
      </c>
      <c r="BM350" s="172" t="s">
        <v>771</v>
      </c>
    </row>
    <row r="351" s="174" customFormat="true" ht="19.25" hidden="false" customHeight="false" outlineLevel="0" collapsed="false">
      <c r="B351" s="175"/>
      <c r="D351" s="176" t="s">
        <v>140</v>
      </c>
      <c r="E351" s="177"/>
      <c r="F351" s="178" t="s">
        <v>772</v>
      </c>
      <c r="H351" s="179" t="n">
        <v>1</v>
      </c>
      <c r="I351" s="180"/>
      <c r="L351" s="175"/>
      <c r="M351" s="181"/>
      <c r="N351" s="182"/>
      <c r="O351" s="182"/>
      <c r="P351" s="182"/>
      <c r="Q351" s="182"/>
      <c r="R351" s="182"/>
      <c r="S351" s="182"/>
      <c r="T351" s="183"/>
      <c r="AT351" s="177" t="s">
        <v>140</v>
      </c>
      <c r="AU351" s="177" t="s">
        <v>138</v>
      </c>
      <c r="AV351" s="174" t="s">
        <v>138</v>
      </c>
      <c r="AW351" s="174" t="s">
        <v>31</v>
      </c>
      <c r="AX351" s="174" t="s">
        <v>74</v>
      </c>
      <c r="AY351" s="177" t="s">
        <v>129</v>
      </c>
    </row>
    <row r="352" s="184" customFormat="true" ht="12.8" hidden="false" customHeight="false" outlineLevel="0" collapsed="false">
      <c r="B352" s="185"/>
      <c r="D352" s="176" t="s">
        <v>140</v>
      </c>
      <c r="E352" s="186"/>
      <c r="F352" s="187" t="s">
        <v>162</v>
      </c>
      <c r="H352" s="188" t="n">
        <v>1</v>
      </c>
      <c r="I352" s="189"/>
      <c r="L352" s="185"/>
      <c r="M352" s="190"/>
      <c r="N352" s="191"/>
      <c r="O352" s="191"/>
      <c r="P352" s="191"/>
      <c r="Q352" s="191"/>
      <c r="R352" s="191"/>
      <c r="S352" s="191"/>
      <c r="T352" s="192"/>
      <c r="AT352" s="186" t="s">
        <v>140</v>
      </c>
      <c r="AU352" s="186" t="s">
        <v>138</v>
      </c>
      <c r="AV352" s="184" t="s">
        <v>137</v>
      </c>
      <c r="AW352" s="184" t="s">
        <v>31</v>
      </c>
      <c r="AX352" s="184" t="s">
        <v>79</v>
      </c>
      <c r="AY352" s="186" t="s">
        <v>129</v>
      </c>
    </row>
    <row r="353" s="28" customFormat="true" ht="24.15" hidden="false" customHeight="true" outlineLevel="0" collapsed="false">
      <c r="A353" s="23"/>
      <c r="B353" s="160"/>
      <c r="C353" s="161" t="s">
        <v>773</v>
      </c>
      <c r="D353" s="161" t="s">
        <v>132</v>
      </c>
      <c r="E353" s="162" t="s">
        <v>774</v>
      </c>
      <c r="F353" s="163" t="s">
        <v>775</v>
      </c>
      <c r="G353" s="164" t="s">
        <v>367</v>
      </c>
      <c r="H353" s="193"/>
      <c r="I353" s="166"/>
      <c r="J353" s="167" t="n">
        <f aca="false">ROUND(I353*H353,2)</f>
        <v>0</v>
      </c>
      <c r="K353" s="163" t="s">
        <v>136</v>
      </c>
      <c r="L353" s="24"/>
      <c r="M353" s="168"/>
      <c r="N353" s="169" t="s">
        <v>40</v>
      </c>
      <c r="O353" s="61"/>
      <c r="P353" s="170" t="n">
        <f aca="false">O353*H353</f>
        <v>0</v>
      </c>
      <c r="Q353" s="170" t="n">
        <v>0</v>
      </c>
      <c r="R353" s="170" t="n">
        <f aca="false">Q353*H353</f>
        <v>0</v>
      </c>
      <c r="S353" s="170" t="n">
        <v>0</v>
      </c>
      <c r="T353" s="171" t="n">
        <f aca="false">S353*H353</f>
        <v>0</v>
      </c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R353" s="172" t="s">
        <v>206</v>
      </c>
      <c r="AT353" s="172" t="s">
        <v>132</v>
      </c>
      <c r="AU353" s="172" t="s">
        <v>138</v>
      </c>
      <c r="AY353" s="4" t="s">
        <v>129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4" t="s">
        <v>138</v>
      </c>
      <c r="BK353" s="173" t="n">
        <f aca="false">ROUND(I353*H353,2)</f>
        <v>0</v>
      </c>
      <c r="BL353" s="4" t="s">
        <v>206</v>
      </c>
      <c r="BM353" s="172" t="s">
        <v>776</v>
      </c>
    </row>
    <row r="354" s="146" customFormat="true" ht="22.8" hidden="false" customHeight="true" outlineLevel="0" collapsed="false">
      <c r="B354" s="147"/>
      <c r="D354" s="148" t="s">
        <v>73</v>
      </c>
      <c r="E354" s="158" t="s">
        <v>777</v>
      </c>
      <c r="F354" s="158" t="s">
        <v>778</v>
      </c>
      <c r="I354" s="150"/>
      <c r="J354" s="159" t="n">
        <f aca="false">BK354</f>
        <v>0</v>
      </c>
      <c r="L354" s="147"/>
      <c r="M354" s="152"/>
      <c r="N354" s="153"/>
      <c r="O354" s="153"/>
      <c r="P354" s="154" t="n">
        <f aca="false">SUM(P355:P372)</f>
        <v>0</v>
      </c>
      <c r="Q354" s="153"/>
      <c r="R354" s="154" t="n">
        <f aca="false">SUM(R355:R372)</f>
        <v>0.01596</v>
      </c>
      <c r="S354" s="153"/>
      <c r="T354" s="155" t="n">
        <f aca="false">SUM(T355:T372)</f>
        <v>0.15723</v>
      </c>
      <c r="AR354" s="148" t="s">
        <v>138</v>
      </c>
      <c r="AT354" s="156" t="s">
        <v>73</v>
      </c>
      <c r="AU354" s="156" t="s">
        <v>79</v>
      </c>
      <c r="AY354" s="148" t="s">
        <v>129</v>
      </c>
      <c r="BK354" s="157" t="n">
        <f aca="false">SUM(BK355:BK372)</f>
        <v>0</v>
      </c>
    </row>
    <row r="355" s="28" customFormat="true" ht="16.5" hidden="false" customHeight="true" outlineLevel="0" collapsed="false">
      <c r="A355" s="23"/>
      <c r="B355" s="160"/>
      <c r="C355" s="161" t="s">
        <v>779</v>
      </c>
      <c r="D355" s="161" t="s">
        <v>132</v>
      </c>
      <c r="E355" s="162" t="s">
        <v>780</v>
      </c>
      <c r="F355" s="163" t="s">
        <v>781</v>
      </c>
      <c r="G355" s="164" t="s">
        <v>135</v>
      </c>
      <c r="H355" s="165" t="n">
        <v>13.5</v>
      </c>
      <c r="I355" s="166"/>
      <c r="J355" s="167" t="n">
        <f aca="false">ROUND(I355*H355,2)</f>
        <v>0</v>
      </c>
      <c r="K355" s="163" t="s">
        <v>136</v>
      </c>
      <c r="L355" s="24"/>
      <c r="M355" s="168"/>
      <c r="N355" s="169" t="s">
        <v>40</v>
      </c>
      <c r="O355" s="61"/>
      <c r="P355" s="170" t="n">
        <f aca="false">O355*H355</f>
        <v>0</v>
      </c>
      <c r="Q355" s="170" t="n">
        <v>0</v>
      </c>
      <c r="R355" s="170" t="n">
        <f aca="false">Q355*H355</f>
        <v>0</v>
      </c>
      <c r="S355" s="170" t="n">
        <v>0.01098</v>
      </c>
      <c r="T355" s="171" t="n">
        <f aca="false">S355*H355</f>
        <v>0.14823</v>
      </c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R355" s="172" t="s">
        <v>206</v>
      </c>
      <c r="AT355" s="172" t="s">
        <v>132</v>
      </c>
      <c r="AU355" s="172" t="s">
        <v>138</v>
      </c>
      <c r="AY355" s="4" t="s">
        <v>129</v>
      </c>
      <c r="BE355" s="173" t="n">
        <f aca="false">IF(N355="základní",J355,0)</f>
        <v>0</v>
      </c>
      <c r="BF355" s="173" t="n">
        <f aca="false">IF(N355="snížená",J355,0)</f>
        <v>0</v>
      </c>
      <c r="BG355" s="173" t="n">
        <f aca="false">IF(N355="zákl. přenesená",J355,0)</f>
        <v>0</v>
      </c>
      <c r="BH355" s="173" t="n">
        <f aca="false">IF(N355="sníž. přenesená",J355,0)</f>
        <v>0</v>
      </c>
      <c r="BI355" s="173" t="n">
        <f aca="false">IF(N355="nulová",J355,0)</f>
        <v>0</v>
      </c>
      <c r="BJ355" s="4" t="s">
        <v>138</v>
      </c>
      <c r="BK355" s="173" t="n">
        <f aca="false">ROUND(I355*H355,2)</f>
        <v>0</v>
      </c>
      <c r="BL355" s="4" t="s">
        <v>206</v>
      </c>
      <c r="BM355" s="172" t="s">
        <v>782</v>
      </c>
    </row>
    <row r="356" s="28" customFormat="true" ht="16.5" hidden="false" customHeight="true" outlineLevel="0" collapsed="false">
      <c r="A356" s="23"/>
      <c r="B356" s="160"/>
      <c r="C356" s="161" t="s">
        <v>783</v>
      </c>
      <c r="D356" s="161" t="s">
        <v>132</v>
      </c>
      <c r="E356" s="162" t="s">
        <v>784</v>
      </c>
      <c r="F356" s="163" t="s">
        <v>785</v>
      </c>
      <c r="G356" s="164" t="s">
        <v>232</v>
      </c>
      <c r="H356" s="165" t="n">
        <v>9</v>
      </c>
      <c r="I356" s="166"/>
      <c r="J356" s="167" t="n">
        <f aca="false">ROUND(I356*H356,2)</f>
        <v>0</v>
      </c>
      <c r="K356" s="163" t="s">
        <v>136</v>
      </c>
      <c r="L356" s="24"/>
      <c r="M356" s="168"/>
      <c r="N356" s="169" t="s">
        <v>40</v>
      </c>
      <c r="O356" s="61"/>
      <c r="P356" s="170" t="n">
        <f aca="false">O356*H356</f>
        <v>0</v>
      </c>
      <c r="Q356" s="170" t="n">
        <v>0</v>
      </c>
      <c r="R356" s="170" t="n">
        <f aca="false">Q356*H356</f>
        <v>0</v>
      </c>
      <c r="S356" s="170" t="n">
        <v>0.001</v>
      </c>
      <c r="T356" s="171" t="n">
        <f aca="false">S356*H356</f>
        <v>0.009</v>
      </c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R356" s="172" t="s">
        <v>206</v>
      </c>
      <c r="AT356" s="172" t="s">
        <v>132</v>
      </c>
      <c r="AU356" s="172" t="s">
        <v>138</v>
      </c>
      <c r="AY356" s="4" t="s">
        <v>129</v>
      </c>
      <c r="BE356" s="173" t="n">
        <f aca="false">IF(N356="základní",J356,0)</f>
        <v>0</v>
      </c>
      <c r="BF356" s="173" t="n">
        <f aca="false">IF(N356="snížená",J356,0)</f>
        <v>0</v>
      </c>
      <c r="BG356" s="173" t="n">
        <f aca="false">IF(N356="zákl. přenesená",J356,0)</f>
        <v>0</v>
      </c>
      <c r="BH356" s="173" t="n">
        <f aca="false">IF(N356="sníž. přenesená",J356,0)</f>
        <v>0</v>
      </c>
      <c r="BI356" s="173" t="n">
        <f aca="false">IF(N356="nulová",J356,0)</f>
        <v>0</v>
      </c>
      <c r="BJ356" s="4" t="s">
        <v>138</v>
      </c>
      <c r="BK356" s="173" t="n">
        <f aca="false">ROUND(I356*H356,2)</f>
        <v>0</v>
      </c>
      <c r="BL356" s="4" t="s">
        <v>206</v>
      </c>
      <c r="BM356" s="172" t="s">
        <v>786</v>
      </c>
    </row>
    <row r="357" s="28" customFormat="true" ht="24.15" hidden="false" customHeight="true" outlineLevel="0" collapsed="false">
      <c r="A357" s="23"/>
      <c r="B357" s="160"/>
      <c r="C357" s="161" t="s">
        <v>787</v>
      </c>
      <c r="D357" s="161" t="s">
        <v>132</v>
      </c>
      <c r="E357" s="162" t="s">
        <v>788</v>
      </c>
      <c r="F357" s="163" t="s">
        <v>789</v>
      </c>
      <c r="G357" s="164" t="s">
        <v>232</v>
      </c>
      <c r="H357" s="165" t="n">
        <v>9</v>
      </c>
      <c r="I357" s="166"/>
      <c r="J357" s="167" t="n">
        <f aca="false">ROUND(I357*H357,2)</f>
        <v>0</v>
      </c>
      <c r="K357" s="163" t="s">
        <v>136</v>
      </c>
      <c r="L357" s="24"/>
      <c r="M357" s="168"/>
      <c r="N357" s="169" t="s">
        <v>40</v>
      </c>
      <c r="O357" s="61"/>
      <c r="P357" s="170" t="n">
        <f aca="false">O357*H357</f>
        <v>0</v>
      </c>
      <c r="Q357" s="170" t="n">
        <v>0</v>
      </c>
      <c r="R357" s="170" t="n">
        <f aca="false">Q357*H357</f>
        <v>0</v>
      </c>
      <c r="S357" s="170" t="n">
        <v>0</v>
      </c>
      <c r="T357" s="171" t="n">
        <f aca="false">S357*H357</f>
        <v>0</v>
      </c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R357" s="172" t="s">
        <v>206</v>
      </c>
      <c r="AT357" s="172" t="s">
        <v>132</v>
      </c>
      <c r="AU357" s="172" t="s">
        <v>138</v>
      </c>
      <c r="AY357" s="4" t="s">
        <v>129</v>
      </c>
      <c r="BE357" s="173" t="n">
        <f aca="false">IF(N357="základní",J357,0)</f>
        <v>0</v>
      </c>
      <c r="BF357" s="173" t="n">
        <f aca="false">IF(N357="snížená",J357,0)</f>
        <v>0</v>
      </c>
      <c r="BG357" s="173" t="n">
        <f aca="false">IF(N357="zákl. přenesená",J357,0)</f>
        <v>0</v>
      </c>
      <c r="BH357" s="173" t="n">
        <f aca="false">IF(N357="sníž. přenesená",J357,0)</f>
        <v>0</v>
      </c>
      <c r="BI357" s="173" t="n">
        <f aca="false">IF(N357="nulová",J357,0)</f>
        <v>0</v>
      </c>
      <c r="BJ357" s="4" t="s">
        <v>138</v>
      </c>
      <c r="BK357" s="173" t="n">
        <f aca="false">ROUND(I357*H357,2)</f>
        <v>0</v>
      </c>
      <c r="BL357" s="4" t="s">
        <v>206</v>
      </c>
      <c r="BM357" s="172" t="s">
        <v>790</v>
      </c>
    </row>
    <row r="358" s="28" customFormat="true" ht="24.15" hidden="false" customHeight="true" outlineLevel="0" collapsed="false">
      <c r="A358" s="23"/>
      <c r="B358" s="160"/>
      <c r="C358" s="194" t="s">
        <v>791</v>
      </c>
      <c r="D358" s="194" t="s">
        <v>450</v>
      </c>
      <c r="E358" s="195" t="s">
        <v>792</v>
      </c>
      <c r="F358" s="196" t="s">
        <v>793</v>
      </c>
      <c r="G358" s="197" t="s">
        <v>232</v>
      </c>
      <c r="H358" s="198" t="n">
        <v>5</v>
      </c>
      <c r="I358" s="199"/>
      <c r="J358" s="200" t="n">
        <f aca="false">ROUND(I358*H358,2)</f>
        <v>0</v>
      </c>
      <c r="K358" s="163" t="s">
        <v>136</v>
      </c>
      <c r="L358" s="201"/>
      <c r="M358" s="202"/>
      <c r="N358" s="203" t="s">
        <v>40</v>
      </c>
      <c r="O358" s="61"/>
      <c r="P358" s="170" t="n">
        <f aca="false">O358*H358</f>
        <v>0</v>
      </c>
      <c r="Q358" s="170" t="n">
        <v>0.00162</v>
      </c>
      <c r="R358" s="170" t="n">
        <f aca="false">Q358*H358</f>
        <v>0.0081</v>
      </c>
      <c r="S358" s="170" t="n">
        <v>0</v>
      </c>
      <c r="T358" s="171" t="n">
        <f aca="false">S358*H358</f>
        <v>0</v>
      </c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R358" s="172" t="s">
        <v>297</v>
      </c>
      <c r="AT358" s="172" t="s">
        <v>450</v>
      </c>
      <c r="AU358" s="172" t="s">
        <v>138</v>
      </c>
      <c r="AY358" s="4" t="s">
        <v>129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4" t="s">
        <v>138</v>
      </c>
      <c r="BK358" s="173" t="n">
        <f aca="false">ROUND(I358*H358,2)</f>
        <v>0</v>
      </c>
      <c r="BL358" s="4" t="s">
        <v>206</v>
      </c>
      <c r="BM358" s="172" t="s">
        <v>794</v>
      </c>
    </row>
    <row r="359" s="174" customFormat="true" ht="12.8" hidden="false" customHeight="false" outlineLevel="0" collapsed="false">
      <c r="B359" s="175"/>
      <c r="D359" s="176" t="s">
        <v>140</v>
      </c>
      <c r="E359" s="177"/>
      <c r="F359" s="178" t="s">
        <v>157</v>
      </c>
      <c r="H359" s="179" t="n">
        <v>5</v>
      </c>
      <c r="I359" s="180"/>
      <c r="L359" s="175"/>
      <c r="M359" s="181"/>
      <c r="N359" s="182"/>
      <c r="O359" s="182"/>
      <c r="P359" s="182"/>
      <c r="Q359" s="182"/>
      <c r="R359" s="182"/>
      <c r="S359" s="182"/>
      <c r="T359" s="183"/>
      <c r="AT359" s="177" t="s">
        <v>140</v>
      </c>
      <c r="AU359" s="177" t="s">
        <v>138</v>
      </c>
      <c r="AV359" s="174" t="s">
        <v>138</v>
      </c>
      <c r="AW359" s="174" t="s">
        <v>31</v>
      </c>
      <c r="AX359" s="174" t="s">
        <v>79</v>
      </c>
      <c r="AY359" s="177" t="s">
        <v>129</v>
      </c>
    </row>
    <row r="360" s="28" customFormat="true" ht="24.15" hidden="false" customHeight="true" outlineLevel="0" collapsed="false">
      <c r="A360" s="23"/>
      <c r="B360" s="160"/>
      <c r="C360" s="194" t="s">
        <v>795</v>
      </c>
      <c r="D360" s="194" t="s">
        <v>450</v>
      </c>
      <c r="E360" s="195" t="s">
        <v>796</v>
      </c>
      <c r="F360" s="196" t="s">
        <v>797</v>
      </c>
      <c r="G360" s="197" t="s">
        <v>232</v>
      </c>
      <c r="H360" s="198" t="n">
        <v>2</v>
      </c>
      <c r="I360" s="199"/>
      <c r="J360" s="200" t="n">
        <f aca="false">ROUND(I360*H360,2)</f>
        <v>0</v>
      </c>
      <c r="K360" s="163" t="s">
        <v>136</v>
      </c>
      <c r="L360" s="201"/>
      <c r="M360" s="202"/>
      <c r="N360" s="203" t="s">
        <v>40</v>
      </c>
      <c r="O360" s="61"/>
      <c r="P360" s="170" t="n">
        <f aca="false">O360*H360</f>
        <v>0</v>
      </c>
      <c r="Q360" s="170" t="n">
        <v>0.00185</v>
      </c>
      <c r="R360" s="170" t="n">
        <f aca="false">Q360*H360</f>
        <v>0.0037</v>
      </c>
      <c r="S360" s="170" t="n">
        <v>0</v>
      </c>
      <c r="T360" s="171" t="n">
        <f aca="false">S360*H360</f>
        <v>0</v>
      </c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R360" s="172" t="s">
        <v>297</v>
      </c>
      <c r="AT360" s="172" t="s">
        <v>450</v>
      </c>
      <c r="AU360" s="172" t="s">
        <v>138</v>
      </c>
      <c r="AY360" s="4" t="s">
        <v>129</v>
      </c>
      <c r="BE360" s="173" t="n">
        <f aca="false">IF(N360="základní",J360,0)</f>
        <v>0</v>
      </c>
      <c r="BF360" s="173" t="n">
        <f aca="false">IF(N360="snížená",J360,0)</f>
        <v>0</v>
      </c>
      <c r="BG360" s="173" t="n">
        <f aca="false">IF(N360="zákl. přenesená",J360,0)</f>
        <v>0</v>
      </c>
      <c r="BH360" s="173" t="n">
        <f aca="false">IF(N360="sníž. přenesená",J360,0)</f>
        <v>0</v>
      </c>
      <c r="BI360" s="173" t="n">
        <f aca="false">IF(N360="nulová",J360,0)</f>
        <v>0</v>
      </c>
      <c r="BJ360" s="4" t="s">
        <v>138</v>
      </c>
      <c r="BK360" s="173" t="n">
        <f aca="false">ROUND(I360*H360,2)</f>
        <v>0</v>
      </c>
      <c r="BL360" s="4" t="s">
        <v>206</v>
      </c>
      <c r="BM360" s="172" t="s">
        <v>798</v>
      </c>
    </row>
    <row r="361" s="28" customFormat="true" ht="24.15" hidden="false" customHeight="true" outlineLevel="0" collapsed="false">
      <c r="A361" s="23"/>
      <c r="B361" s="160"/>
      <c r="C361" s="194" t="s">
        <v>799</v>
      </c>
      <c r="D361" s="194" t="s">
        <v>450</v>
      </c>
      <c r="E361" s="195" t="s">
        <v>800</v>
      </c>
      <c r="F361" s="196" t="s">
        <v>801</v>
      </c>
      <c r="G361" s="197" t="s">
        <v>232</v>
      </c>
      <c r="H361" s="198" t="n">
        <v>2</v>
      </c>
      <c r="I361" s="199"/>
      <c r="J361" s="200" t="n">
        <f aca="false">ROUND(I361*H361,2)</f>
        <v>0</v>
      </c>
      <c r="K361" s="163" t="s">
        <v>136</v>
      </c>
      <c r="L361" s="201"/>
      <c r="M361" s="202"/>
      <c r="N361" s="203" t="s">
        <v>40</v>
      </c>
      <c r="O361" s="61"/>
      <c r="P361" s="170" t="n">
        <f aca="false">O361*H361</f>
        <v>0</v>
      </c>
      <c r="Q361" s="170" t="n">
        <v>0.00208</v>
      </c>
      <c r="R361" s="170" t="n">
        <f aca="false">Q361*H361</f>
        <v>0.00416</v>
      </c>
      <c r="S361" s="170" t="n">
        <v>0</v>
      </c>
      <c r="T361" s="171" t="n">
        <f aca="false">S361*H361</f>
        <v>0</v>
      </c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R361" s="172" t="s">
        <v>297</v>
      </c>
      <c r="AT361" s="172" t="s">
        <v>450</v>
      </c>
      <c r="AU361" s="172" t="s">
        <v>138</v>
      </c>
      <c r="AY361" s="4" t="s">
        <v>129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4" t="s">
        <v>138</v>
      </c>
      <c r="BK361" s="173" t="n">
        <f aca="false">ROUND(I361*H361,2)</f>
        <v>0</v>
      </c>
      <c r="BL361" s="4" t="s">
        <v>206</v>
      </c>
      <c r="BM361" s="172" t="s">
        <v>802</v>
      </c>
    </row>
    <row r="362" s="28" customFormat="true" ht="37.8" hidden="false" customHeight="true" outlineLevel="0" collapsed="false">
      <c r="A362" s="23"/>
      <c r="B362" s="160"/>
      <c r="C362" s="161" t="s">
        <v>803</v>
      </c>
      <c r="D362" s="161" t="s">
        <v>132</v>
      </c>
      <c r="E362" s="162" t="s">
        <v>804</v>
      </c>
      <c r="F362" s="163" t="s">
        <v>805</v>
      </c>
      <c r="G362" s="164" t="s">
        <v>232</v>
      </c>
      <c r="H362" s="165" t="n">
        <v>1</v>
      </c>
      <c r="I362" s="166"/>
      <c r="J362" s="167" t="n">
        <f aca="false">ROUND(I362*H362,2)</f>
        <v>0</v>
      </c>
      <c r="K362" s="163"/>
      <c r="L362" s="24"/>
      <c r="M362" s="168"/>
      <c r="N362" s="169" t="s">
        <v>40</v>
      </c>
      <c r="O362" s="61"/>
      <c r="P362" s="170" t="n">
        <f aca="false">O362*H362</f>
        <v>0</v>
      </c>
      <c r="Q362" s="170" t="n">
        <v>0</v>
      </c>
      <c r="R362" s="170" t="n">
        <f aca="false">Q362*H362</f>
        <v>0</v>
      </c>
      <c r="S362" s="170" t="n">
        <v>0</v>
      </c>
      <c r="T362" s="171" t="n">
        <f aca="false">S362*H362</f>
        <v>0</v>
      </c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R362" s="172" t="s">
        <v>206</v>
      </c>
      <c r="AT362" s="172" t="s">
        <v>132</v>
      </c>
      <c r="AU362" s="172" t="s">
        <v>138</v>
      </c>
      <c r="AY362" s="4" t="s">
        <v>129</v>
      </c>
      <c r="BE362" s="173" t="n">
        <f aca="false">IF(N362="základní",J362,0)</f>
        <v>0</v>
      </c>
      <c r="BF362" s="173" t="n">
        <f aca="false">IF(N362="snížená",J362,0)</f>
        <v>0</v>
      </c>
      <c r="BG362" s="173" t="n">
        <f aca="false">IF(N362="zákl. přenesená",J362,0)</f>
        <v>0</v>
      </c>
      <c r="BH362" s="173" t="n">
        <f aca="false">IF(N362="sníž. přenesená",J362,0)</f>
        <v>0</v>
      </c>
      <c r="BI362" s="173" t="n">
        <f aca="false">IF(N362="nulová",J362,0)</f>
        <v>0</v>
      </c>
      <c r="BJ362" s="4" t="s">
        <v>138</v>
      </c>
      <c r="BK362" s="173" t="n">
        <f aca="false">ROUND(I362*H362,2)</f>
        <v>0</v>
      </c>
      <c r="BL362" s="4" t="s">
        <v>206</v>
      </c>
      <c r="BM362" s="172" t="s">
        <v>806</v>
      </c>
    </row>
    <row r="363" s="28" customFormat="true" ht="33" hidden="false" customHeight="true" outlineLevel="0" collapsed="false">
      <c r="A363" s="23"/>
      <c r="B363" s="160"/>
      <c r="C363" s="161" t="s">
        <v>807</v>
      </c>
      <c r="D363" s="161" t="s">
        <v>132</v>
      </c>
      <c r="E363" s="162" t="s">
        <v>808</v>
      </c>
      <c r="F363" s="163" t="s">
        <v>809</v>
      </c>
      <c r="G363" s="164" t="s">
        <v>232</v>
      </c>
      <c r="H363" s="165" t="n">
        <v>3</v>
      </c>
      <c r="I363" s="166"/>
      <c r="J363" s="167" t="n">
        <f aca="false">ROUND(I363*H363,2)</f>
        <v>0</v>
      </c>
      <c r="K363" s="163"/>
      <c r="L363" s="24"/>
      <c r="M363" s="168"/>
      <c r="N363" s="169" t="s">
        <v>40</v>
      </c>
      <c r="O363" s="61"/>
      <c r="P363" s="170" t="n">
        <f aca="false">O363*H363</f>
        <v>0</v>
      </c>
      <c r="Q363" s="170" t="n">
        <v>0</v>
      </c>
      <c r="R363" s="170" t="n">
        <f aca="false">Q363*H363</f>
        <v>0</v>
      </c>
      <c r="S363" s="170" t="n">
        <v>0</v>
      </c>
      <c r="T363" s="171" t="n">
        <f aca="false">S363*H363</f>
        <v>0</v>
      </c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R363" s="172" t="s">
        <v>206</v>
      </c>
      <c r="AT363" s="172" t="s">
        <v>132</v>
      </c>
      <c r="AU363" s="172" t="s">
        <v>138</v>
      </c>
      <c r="AY363" s="4" t="s">
        <v>129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4" t="s">
        <v>138</v>
      </c>
      <c r="BK363" s="173" t="n">
        <f aca="false">ROUND(I363*H363,2)</f>
        <v>0</v>
      </c>
      <c r="BL363" s="4" t="s">
        <v>206</v>
      </c>
      <c r="BM363" s="172" t="s">
        <v>810</v>
      </c>
    </row>
    <row r="364" s="28" customFormat="true" ht="37.8" hidden="false" customHeight="true" outlineLevel="0" collapsed="false">
      <c r="A364" s="23"/>
      <c r="B364" s="160"/>
      <c r="C364" s="161" t="s">
        <v>811</v>
      </c>
      <c r="D364" s="161" t="s">
        <v>132</v>
      </c>
      <c r="E364" s="162" t="s">
        <v>812</v>
      </c>
      <c r="F364" s="163" t="s">
        <v>813</v>
      </c>
      <c r="G364" s="164" t="s">
        <v>232</v>
      </c>
      <c r="H364" s="165" t="n">
        <v>2</v>
      </c>
      <c r="I364" s="166"/>
      <c r="J364" s="167" t="n">
        <f aca="false">ROUND(I364*H364,2)</f>
        <v>0</v>
      </c>
      <c r="K364" s="163"/>
      <c r="L364" s="24"/>
      <c r="M364" s="168"/>
      <c r="N364" s="169" t="s">
        <v>40</v>
      </c>
      <c r="O364" s="61"/>
      <c r="P364" s="170" t="n">
        <f aca="false">O364*H364</f>
        <v>0</v>
      </c>
      <c r="Q364" s="170" t="n">
        <v>0</v>
      </c>
      <c r="R364" s="170" t="n">
        <f aca="false">Q364*H364</f>
        <v>0</v>
      </c>
      <c r="S364" s="170" t="n">
        <v>0</v>
      </c>
      <c r="T364" s="171" t="n">
        <f aca="false">S364*H364</f>
        <v>0</v>
      </c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R364" s="172" t="s">
        <v>206</v>
      </c>
      <c r="AT364" s="172" t="s">
        <v>132</v>
      </c>
      <c r="AU364" s="172" t="s">
        <v>138</v>
      </c>
      <c r="AY364" s="4" t="s">
        <v>129</v>
      </c>
      <c r="BE364" s="173" t="n">
        <f aca="false">IF(N364="základní",J364,0)</f>
        <v>0</v>
      </c>
      <c r="BF364" s="173" t="n">
        <f aca="false">IF(N364="snížená",J364,0)</f>
        <v>0</v>
      </c>
      <c r="BG364" s="173" t="n">
        <f aca="false">IF(N364="zákl. přenesená",J364,0)</f>
        <v>0</v>
      </c>
      <c r="BH364" s="173" t="n">
        <f aca="false">IF(N364="sníž. přenesená",J364,0)</f>
        <v>0</v>
      </c>
      <c r="BI364" s="173" t="n">
        <f aca="false">IF(N364="nulová",J364,0)</f>
        <v>0</v>
      </c>
      <c r="BJ364" s="4" t="s">
        <v>138</v>
      </c>
      <c r="BK364" s="173" t="n">
        <f aca="false">ROUND(I364*H364,2)</f>
        <v>0</v>
      </c>
      <c r="BL364" s="4" t="s">
        <v>206</v>
      </c>
      <c r="BM364" s="172" t="s">
        <v>814</v>
      </c>
    </row>
    <row r="365" s="28" customFormat="true" ht="33" hidden="false" customHeight="true" outlineLevel="0" collapsed="false">
      <c r="A365" s="23"/>
      <c r="B365" s="160"/>
      <c r="C365" s="161" t="s">
        <v>815</v>
      </c>
      <c r="D365" s="161" t="s">
        <v>132</v>
      </c>
      <c r="E365" s="162" t="s">
        <v>816</v>
      </c>
      <c r="F365" s="163" t="s">
        <v>817</v>
      </c>
      <c r="G365" s="164" t="s">
        <v>232</v>
      </c>
      <c r="H365" s="165" t="n">
        <v>2</v>
      </c>
      <c r="I365" s="166"/>
      <c r="J365" s="167" t="n">
        <f aca="false">ROUND(I365*H365,2)</f>
        <v>0</v>
      </c>
      <c r="K365" s="163"/>
      <c r="L365" s="24"/>
      <c r="M365" s="168"/>
      <c r="N365" s="169" t="s">
        <v>40</v>
      </c>
      <c r="O365" s="61"/>
      <c r="P365" s="170" t="n">
        <f aca="false">O365*H365</f>
        <v>0</v>
      </c>
      <c r="Q365" s="170" t="n">
        <v>0</v>
      </c>
      <c r="R365" s="170" t="n">
        <f aca="false">Q365*H365</f>
        <v>0</v>
      </c>
      <c r="S365" s="170" t="n">
        <v>0</v>
      </c>
      <c r="T365" s="171" t="n">
        <f aca="false">S365*H365</f>
        <v>0</v>
      </c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R365" s="172" t="s">
        <v>206</v>
      </c>
      <c r="AT365" s="172" t="s">
        <v>132</v>
      </c>
      <c r="AU365" s="172" t="s">
        <v>138</v>
      </c>
      <c r="AY365" s="4" t="s">
        <v>129</v>
      </c>
      <c r="BE365" s="173" t="n">
        <f aca="false">IF(N365="základní",J365,0)</f>
        <v>0</v>
      </c>
      <c r="BF365" s="173" t="n">
        <f aca="false">IF(N365="snížená",J365,0)</f>
        <v>0</v>
      </c>
      <c r="BG365" s="173" t="n">
        <f aca="false">IF(N365="zákl. přenesená",J365,0)</f>
        <v>0</v>
      </c>
      <c r="BH365" s="173" t="n">
        <f aca="false">IF(N365="sníž. přenesená",J365,0)</f>
        <v>0</v>
      </c>
      <c r="BI365" s="173" t="n">
        <f aca="false">IF(N365="nulová",J365,0)</f>
        <v>0</v>
      </c>
      <c r="BJ365" s="4" t="s">
        <v>138</v>
      </c>
      <c r="BK365" s="173" t="n">
        <f aca="false">ROUND(I365*H365,2)</f>
        <v>0</v>
      </c>
      <c r="BL365" s="4" t="s">
        <v>206</v>
      </c>
      <c r="BM365" s="172" t="s">
        <v>818</v>
      </c>
    </row>
    <row r="366" s="28" customFormat="true" ht="24.15" hidden="false" customHeight="true" outlineLevel="0" collapsed="false">
      <c r="A366" s="23"/>
      <c r="B366" s="160"/>
      <c r="C366" s="161" t="s">
        <v>819</v>
      </c>
      <c r="D366" s="161" t="s">
        <v>132</v>
      </c>
      <c r="E366" s="162" t="s">
        <v>820</v>
      </c>
      <c r="F366" s="163" t="s">
        <v>821</v>
      </c>
      <c r="G366" s="164" t="s">
        <v>232</v>
      </c>
      <c r="H366" s="165" t="n">
        <v>1</v>
      </c>
      <c r="I366" s="166"/>
      <c r="J366" s="167" t="n">
        <f aca="false">ROUND(I366*H366,2)</f>
        <v>0</v>
      </c>
      <c r="K366" s="163"/>
      <c r="L366" s="24"/>
      <c r="M366" s="168"/>
      <c r="N366" s="169" t="s">
        <v>40</v>
      </c>
      <c r="O366" s="61"/>
      <c r="P366" s="170" t="n">
        <f aca="false">O366*H366</f>
        <v>0</v>
      </c>
      <c r="Q366" s="170" t="n">
        <v>0</v>
      </c>
      <c r="R366" s="170" t="n">
        <f aca="false">Q366*H366</f>
        <v>0</v>
      </c>
      <c r="S366" s="170" t="n">
        <v>0</v>
      </c>
      <c r="T366" s="171" t="n">
        <f aca="false">S366*H366</f>
        <v>0</v>
      </c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R366" s="172" t="s">
        <v>206</v>
      </c>
      <c r="AT366" s="172" t="s">
        <v>132</v>
      </c>
      <c r="AU366" s="172" t="s">
        <v>138</v>
      </c>
      <c r="AY366" s="4" t="s">
        <v>129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4" t="s">
        <v>138</v>
      </c>
      <c r="BK366" s="173" t="n">
        <f aca="false">ROUND(I366*H366,2)</f>
        <v>0</v>
      </c>
      <c r="BL366" s="4" t="s">
        <v>206</v>
      </c>
      <c r="BM366" s="172" t="s">
        <v>822</v>
      </c>
    </row>
    <row r="367" s="28" customFormat="true" ht="16.5" hidden="false" customHeight="true" outlineLevel="0" collapsed="false">
      <c r="A367" s="23"/>
      <c r="B367" s="160"/>
      <c r="C367" s="161" t="s">
        <v>823</v>
      </c>
      <c r="D367" s="161" t="s">
        <v>132</v>
      </c>
      <c r="E367" s="162" t="s">
        <v>824</v>
      </c>
      <c r="F367" s="163" t="s">
        <v>825</v>
      </c>
      <c r="G367" s="164" t="s">
        <v>232</v>
      </c>
      <c r="H367" s="165" t="n">
        <v>7</v>
      </c>
      <c r="I367" s="166"/>
      <c r="J367" s="167" t="n">
        <f aca="false">ROUND(I367*H367,2)</f>
        <v>0</v>
      </c>
      <c r="K367" s="163"/>
      <c r="L367" s="24"/>
      <c r="M367" s="168"/>
      <c r="N367" s="169" t="s">
        <v>40</v>
      </c>
      <c r="O367" s="61"/>
      <c r="P367" s="170" t="n">
        <f aca="false">O367*H367</f>
        <v>0</v>
      </c>
      <c r="Q367" s="170" t="n">
        <v>0</v>
      </c>
      <c r="R367" s="170" t="n">
        <f aca="false">Q367*H367</f>
        <v>0</v>
      </c>
      <c r="S367" s="170" t="n">
        <v>0</v>
      </c>
      <c r="T367" s="171" t="n">
        <f aca="false">S367*H367</f>
        <v>0</v>
      </c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R367" s="172" t="s">
        <v>206</v>
      </c>
      <c r="AT367" s="172" t="s">
        <v>132</v>
      </c>
      <c r="AU367" s="172" t="s">
        <v>138</v>
      </c>
      <c r="AY367" s="4" t="s">
        <v>129</v>
      </c>
      <c r="BE367" s="173" t="n">
        <f aca="false">IF(N367="základní",J367,0)</f>
        <v>0</v>
      </c>
      <c r="BF367" s="173" t="n">
        <f aca="false">IF(N367="snížená",J367,0)</f>
        <v>0</v>
      </c>
      <c r="BG367" s="173" t="n">
        <f aca="false">IF(N367="zákl. přenesená",J367,0)</f>
        <v>0</v>
      </c>
      <c r="BH367" s="173" t="n">
        <f aca="false">IF(N367="sníž. přenesená",J367,0)</f>
        <v>0</v>
      </c>
      <c r="BI367" s="173" t="n">
        <f aca="false">IF(N367="nulová",J367,0)</f>
        <v>0</v>
      </c>
      <c r="BJ367" s="4" t="s">
        <v>138</v>
      </c>
      <c r="BK367" s="173" t="n">
        <f aca="false">ROUND(I367*H367,2)</f>
        <v>0</v>
      </c>
      <c r="BL367" s="4" t="s">
        <v>206</v>
      </c>
      <c r="BM367" s="172" t="s">
        <v>826</v>
      </c>
    </row>
    <row r="368" s="174" customFormat="true" ht="12.8" hidden="false" customHeight="false" outlineLevel="0" collapsed="false">
      <c r="B368" s="175"/>
      <c r="D368" s="176" t="s">
        <v>140</v>
      </c>
      <c r="E368" s="177"/>
      <c r="F368" s="178" t="s">
        <v>167</v>
      </c>
      <c r="H368" s="179" t="n">
        <v>7</v>
      </c>
      <c r="I368" s="180"/>
      <c r="L368" s="175"/>
      <c r="M368" s="181"/>
      <c r="N368" s="182"/>
      <c r="O368" s="182"/>
      <c r="P368" s="182"/>
      <c r="Q368" s="182"/>
      <c r="R368" s="182"/>
      <c r="S368" s="182"/>
      <c r="T368" s="183"/>
      <c r="AT368" s="177" t="s">
        <v>140</v>
      </c>
      <c r="AU368" s="177" t="s">
        <v>138</v>
      </c>
      <c r="AV368" s="174" t="s">
        <v>138</v>
      </c>
      <c r="AW368" s="174" t="s">
        <v>31</v>
      </c>
      <c r="AX368" s="174" t="s">
        <v>79</v>
      </c>
      <c r="AY368" s="177" t="s">
        <v>129</v>
      </c>
    </row>
    <row r="369" s="28" customFormat="true" ht="24.15" hidden="false" customHeight="true" outlineLevel="0" collapsed="false">
      <c r="A369" s="23"/>
      <c r="B369" s="160"/>
      <c r="C369" s="161" t="s">
        <v>827</v>
      </c>
      <c r="D369" s="161" t="s">
        <v>132</v>
      </c>
      <c r="E369" s="162" t="s">
        <v>828</v>
      </c>
      <c r="F369" s="163" t="s">
        <v>829</v>
      </c>
      <c r="G369" s="164" t="s">
        <v>232</v>
      </c>
      <c r="H369" s="165" t="n">
        <v>1</v>
      </c>
      <c r="I369" s="166"/>
      <c r="J369" s="167" t="n">
        <f aca="false">ROUND(I369*H369,2)</f>
        <v>0</v>
      </c>
      <c r="K369" s="163"/>
      <c r="L369" s="24"/>
      <c r="M369" s="168"/>
      <c r="N369" s="169" t="s">
        <v>40</v>
      </c>
      <c r="O369" s="61"/>
      <c r="P369" s="170" t="n">
        <f aca="false">O369*H369</f>
        <v>0</v>
      </c>
      <c r="Q369" s="170" t="n">
        <v>0</v>
      </c>
      <c r="R369" s="170" t="n">
        <f aca="false">Q369*H369</f>
        <v>0</v>
      </c>
      <c r="S369" s="170" t="n">
        <v>0</v>
      </c>
      <c r="T369" s="171" t="n">
        <f aca="false">S369*H369</f>
        <v>0</v>
      </c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R369" s="172" t="s">
        <v>206</v>
      </c>
      <c r="AT369" s="172" t="s">
        <v>132</v>
      </c>
      <c r="AU369" s="172" t="s">
        <v>138</v>
      </c>
      <c r="AY369" s="4" t="s">
        <v>129</v>
      </c>
      <c r="BE369" s="173" t="n">
        <f aca="false">IF(N369="základní",J369,0)</f>
        <v>0</v>
      </c>
      <c r="BF369" s="173" t="n">
        <f aca="false">IF(N369="snížená",J369,0)</f>
        <v>0</v>
      </c>
      <c r="BG369" s="173" t="n">
        <f aca="false">IF(N369="zákl. přenesená",J369,0)</f>
        <v>0</v>
      </c>
      <c r="BH369" s="173" t="n">
        <f aca="false">IF(N369="sníž. přenesená",J369,0)</f>
        <v>0</v>
      </c>
      <c r="BI369" s="173" t="n">
        <f aca="false">IF(N369="nulová",J369,0)</f>
        <v>0</v>
      </c>
      <c r="BJ369" s="4" t="s">
        <v>138</v>
      </c>
      <c r="BK369" s="173" t="n">
        <f aca="false">ROUND(I369*H369,2)</f>
        <v>0</v>
      </c>
      <c r="BL369" s="4" t="s">
        <v>206</v>
      </c>
      <c r="BM369" s="172" t="s">
        <v>830</v>
      </c>
    </row>
    <row r="370" s="28" customFormat="true" ht="37.8" hidden="false" customHeight="true" outlineLevel="0" collapsed="false">
      <c r="A370" s="23"/>
      <c r="B370" s="160"/>
      <c r="C370" s="161" t="s">
        <v>831</v>
      </c>
      <c r="D370" s="161" t="s">
        <v>132</v>
      </c>
      <c r="E370" s="162" t="s">
        <v>832</v>
      </c>
      <c r="F370" s="163" t="s">
        <v>833</v>
      </c>
      <c r="G370" s="164" t="s">
        <v>232</v>
      </c>
      <c r="H370" s="165" t="n">
        <v>1</v>
      </c>
      <c r="I370" s="166"/>
      <c r="J370" s="167" t="n">
        <f aca="false">ROUND(I370*H370,2)</f>
        <v>0</v>
      </c>
      <c r="K370" s="163"/>
      <c r="L370" s="24"/>
      <c r="M370" s="168"/>
      <c r="N370" s="169" t="s">
        <v>40</v>
      </c>
      <c r="O370" s="61"/>
      <c r="P370" s="170" t="n">
        <f aca="false">O370*H370</f>
        <v>0</v>
      </c>
      <c r="Q370" s="170" t="n">
        <v>0</v>
      </c>
      <c r="R370" s="170" t="n">
        <f aca="false">Q370*H370</f>
        <v>0</v>
      </c>
      <c r="S370" s="170" t="n">
        <v>0</v>
      </c>
      <c r="T370" s="171" t="n">
        <f aca="false">S370*H370</f>
        <v>0</v>
      </c>
      <c r="U370" s="23"/>
      <c r="V370" s="23"/>
      <c r="W370" s="23"/>
      <c r="X370" s="23"/>
      <c r="Y370" s="23"/>
      <c r="Z370" s="23"/>
      <c r="AA370" s="23"/>
      <c r="AB370" s="23"/>
      <c r="AC370" s="23"/>
      <c r="AD370" s="23"/>
      <c r="AE370" s="23"/>
      <c r="AR370" s="172" t="s">
        <v>206</v>
      </c>
      <c r="AT370" s="172" t="s">
        <v>132</v>
      </c>
      <c r="AU370" s="172" t="s">
        <v>138</v>
      </c>
      <c r="AY370" s="4" t="s">
        <v>129</v>
      </c>
      <c r="BE370" s="173" t="n">
        <f aca="false">IF(N370="základní",J370,0)</f>
        <v>0</v>
      </c>
      <c r="BF370" s="173" t="n">
        <f aca="false">IF(N370="snížená",J370,0)</f>
        <v>0</v>
      </c>
      <c r="BG370" s="173" t="n">
        <f aca="false">IF(N370="zákl. přenesená",J370,0)</f>
        <v>0</v>
      </c>
      <c r="BH370" s="173" t="n">
        <f aca="false">IF(N370="sníž. přenesená",J370,0)</f>
        <v>0</v>
      </c>
      <c r="BI370" s="173" t="n">
        <f aca="false">IF(N370="nulová",J370,0)</f>
        <v>0</v>
      </c>
      <c r="BJ370" s="4" t="s">
        <v>138</v>
      </c>
      <c r="BK370" s="173" t="n">
        <f aca="false">ROUND(I370*H370,2)</f>
        <v>0</v>
      </c>
      <c r="BL370" s="4" t="s">
        <v>206</v>
      </c>
      <c r="BM370" s="172" t="s">
        <v>834</v>
      </c>
    </row>
    <row r="371" s="28" customFormat="true" ht="37.8" hidden="false" customHeight="true" outlineLevel="0" collapsed="false">
      <c r="A371" s="23"/>
      <c r="B371" s="160"/>
      <c r="C371" s="161" t="s">
        <v>835</v>
      </c>
      <c r="D371" s="161" t="s">
        <v>132</v>
      </c>
      <c r="E371" s="162" t="s">
        <v>836</v>
      </c>
      <c r="F371" s="163" t="s">
        <v>837</v>
      </c>
      <c r="G371" s="164" t="s">
        <v>232</v>
      </c>
      <c r="H371" s="165" t="n">
        <v>1</v>
      </c>
      <c r="I371" s="166"/>
      <c r="J371" s="167" t="n">
        <f aca="false">ROUND(I371*H371,2)</f>
        <v>0</v>
      </c>
      <c r="K371" s="163"/>
      <c r="L371" s="24"/>
      <c r="M371" s="168"/>
      <c r="N371" s="169" t="s">
        <v>40</v>
      </c>
      <c r="O371" s="61"/>
      <c r="P371" s="170" t="n">
        <f aca="false">O371*H371</f>
        <v>0</v>
      </c>
      <c r="Q371" s="170" t="n">
        <v>0</v>
      </c>
      <c r="R371" s="170" t="n">
        <f aca="false">Q371*H371</f>
        <v>0</v>
      </c>
      <c r="S371" s="170" t="n">
        <v>0</v>
      </c>
      <c r="T371" s="171" t="n">
        <f aca="false">S371*H371</f>
        <v>0</v>
      </c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R371" s="172" t="s">
        <v>206</v>
      </c>
      <c r="AT371" s="172" t="s">
        <v>132</v>
      </c>
      <c r="AU371" s="172" t="s">
        <v>138</v>
      </c>
      <c r="AY371" s="4" t="s">
        <v>129</v>
      </c>
      <c r="BE371" s="173" t="n">
        <f aca="false">IF(N371="základní",J371,0)</f>
        <v>0</v>
      </c>
      <c r="BF371" s="173" t="n">
        <f aca="false">IF(N371="snížená",J371,0)</f>
        <v>0</v>
      </c>
      <c r="BG371" s="173" t="n">
        <f aca="false">IF(N371="zákl. přenesená",J371,0)</f>
        <v>0</v>
      </c>
      <c r="BH371" s="173" t="n">
        <f aca="false">IF(N371="sníž. přenesená",J371,0)</f>
        <v>0</v>
      </c>
      <c r="BI371" s="173" t="n">
        <f aca="false">IF(N371="nulová",J371,0)</f>
        <v>0</v>
      </c>
      <c r="BJ371" s="4" t="s">
        <v>138</v>
      </c>
      <c r="BK371" s="173" t="n">
        <f aca="false">ROUND(I371*H371,2)</f>
        <v>0</v>
      </c>
      <c r="BL371" s="4" t="s">
        <v>206</v>
      </c>
      <c r="BM371" s="172" t="s">
        <v>838</v>
      </c>
    </row>
    <row r="372" s="28" customFormat="true" ht="24.15" hidden="false" customHeight="true" outlineLevel="0" collapsed="false">
      <c r="A372" s="23"/>
      <c r="B372" s="160"/>
      <c r="C372" s="161" t="s">
        <v>839</v>
      </c>
      <c r="D372" s="161" t="s">
        <v>132</v>
      </c>
      <c r="E372" s="162" t="s">
        <v>840</v>
      </c>
      <c r="F372" s="163" t="s">
        <v>841</v>
      </c>
      <c r="G372" s="164" t="s">
        <v>367</v>
      </c>
      <c r="H372" s="193"/>
      <c r="I372" s="166"/>
      <c r="J372" s="167" t="n">
        <f aca="false">ROUND(I372*H372,2)</f>
        <v>0</v>
      </c>
      <c r="K372" s="163" t="s">
        <v>136</v>
      </c>
      <c r="L372" s="24"/>
      <c r="M372" s="168"/>
      <c r="N372" s="169" t="s">
        <v>40</v>
      </c>
      <c r="O372" s="61"/>
      <c r="P372" s="170" t="n">
        <f aca="false">O372*H372</f>
        <v>0</v>
      </c>
      <c r="Q372" s="170" t="n">
        <v>0</v>
      </c>
      <c r="R372" s="170" t="n">
        <f aca="false">Q372*H372</f>
        <v>0</v>
      </c>
      <c r="S372" s="170" t="n">
        <v>0</v>
      </c>
      <c r="T372" s="171" t="n">
        <f aca="false">S372*H372</f>
        <v>0</v>
      </c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R372" s="172" t="s">
        <v>206</v>
      </c>
      <c r="AT372" s="172" t="s">
        <v>132</v>
      </c>
      <c r="AU372" s="172" t="s">
        <v>138</v>
      </c>
      <c r="AY372" s="4" t="s">
        <v>129</v>
      </c>
      <c r="BE372" s="173" t="n">
        <f aca="false">IF(N372="základní",J372,0)</f>
        <v>0</v>
      </c>
      <c r="BF372" s="173" t="n">
        <f aca="false">IF(N372="snížená",J372,0)</f>
        <v>0</v>
      </c>
      <c r="BG372" s="173" t="n">
        <f aca="false">IF(N372="zákl. přenesená",J372,0)</f>
        <v>0</v>
      </c>
      <c r="BH372" s="173" t="n">
        <f aca="false">IF(N372="sníž. přenesená",J372,0)</f>
        <v>0</v>
      </c>
      <c r="BI372" s="173" t="n">
        <f aca="false">IF(N372="nulová",J372,0)</f>
        <v>0</v>
      </c>
      <c r="BJ372" s="4" t="s">
        <v>138</v>
      </c>
      <c r="BK372" s="173" t="n">
        <f aca="false">ROUND(I372*H372,2)</f>
        <v>0</v>
      </c>
      <c r="BL372" s="4" t="s">
        <v>206</v>
      </c>
      <c r="BM372" s="172" t="s">
        <v>842</v>
      </c>
    </row>
    <row r="373" s="146" customFormat="true" ht="22.8" hidden="false" customHeight="true" outlineLevel="0" collapsed="false">
      <c r="B373" s="147"/>
      <c r="D373" s="148" t="s">
        <v>73</v>
      </c>
      <c r="E373" s="158" t="s">
        <v>843</v>
      </c>
      <c r="F373" s="158" t="s">
        <v>844</v>
      </c>
      <c r="I373" s="150"/>
      <c r="J373" s="159" t="n">
        <f aca="false">BK373</f>
        <v>0</v>
      </c>
      <c r="L373" s="147"/>
      <c r="M373" s="152"/>
      <c r="N373" s="153"/>
      <c r="O373" s="153"/>
      <c r="P373" s="154" t="n">
        <f aca="false">SUM(P374:P385)</f>
        <v>0</v>
      </c>
      <c r="Q373" s="153"/>
      <c r="R373" s="154" t="n">
        <f aca="false">SUM(R374:R385)</f>
        <v>0.7936655</v>
      </c>
      <c r="S373" s="153"/>
      <c r="T373" s="155" t="n">
        <f aca="false">SUM(T374:T385)</f>
        <v>0</v>
      </c>
      <c r="AR373" s="148" t="s">
        <v>138</v>
      </c>
      <c r="AT373" s="156" t="s">
        <v>73</v>
      </c>
      <c r="AU373" s="156" t="s">
        <v>79</v>
      </c>
      <c r="AY373" s="148" t="s">
        <v>129</v>
      </c>
      <c r="BK373" s="157" t="n">
        <f aca="false">SUM(BK374:BK385)</f>
        <v>0</v>
      </c>
    </row>
    <row r="374" s="28" customFormat="true" ht="16.5" hidden="false" customHeight="true" outlineLevel="0" collapsed="false">
      <c r="A374" s="23"/>
      <c r="B374" s="160"/>
      <c r="C374" s="161" t="s">
        <v>845</v>
      </c>
      <c r="D374" s="161" t="s">
        <v>132</v>
      </c>
      <c r="E374" s="162" t="s">
        <v>846</v>
      </c>
      <c r="F374" s="163" t="s">
        <v>847</v>
      </c>
      <c r="G374" s="164" t="s">
        <v>135</v>
      </c>
      <c r="H374" s="165" t="n">
        <v>18.55</v>
      </c>
      <c r="I374" s="166"/>
      <c r="J374" s="167" t="n">
        <f aca="false">ROUND(I374*H374,2)</f>
        <v>0</v>
      </c>
      <c r="K374" s="163" t="s">
        <v>136</v>
      </c>
      <c r="L374" s="24"/>
      <c r="M374" s="168"/>
      <c r="N374" s="169" t="s">
        <v>40</v>
      </c>
      <c r="O374" s="61"/>
      <c r="P374" s="170" t="n">
        <f aca="false">O374*H374</f>
        <v>0</v>
      </c>
      <c r="Q374" s="170" t="n">
        <v>0</v>
      </c>
      <c r="R374" s="170" t="n">
        <f aca="false">Q374*H374</f>
        <v>0</v>
      </c>
      <c r="S374" s="170" t="n">
        <v>0</v>
      </c>
      <c r="T374" s="171" t="n">
        <f aca="false">S374*H374</f>
        <v>0</v>
      </c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  <c r="AR374" s="172" t="s">
        <v>206</v>
      </c>
      <c r="AT374" s="172" t="s">
        <v>132</v>
      </c>
      <c r="AU374" s="172" t="s">
        <v>138</v>
      </c>
      <c r="AY374" s="4" t="s">
        <v>129</v>
      </c>
      <c r="BE374" s="173" t="n">
        <f aca="false">IF(N374="základní",J374,0)</f>
        <v>0</v>
      </c>
      <c r="BF374" s="173" t="n">
        <f aca="false">IF(N374="snížená",J374,0)</f>
        <v>0</v>
      </c>
      <c r="BG374" s="173" t="n">
        <f aca="false">IF(N374="zákl. přenesená",J374,0)</f>
        <v>0</v>
      </c>
      <c r="BH374" s="173" t="n">
        <f aca="false">IF(N374="sníž. přenesená",J374,0)</f>
        <v>0</v>
      </c>
      <c r="BI374" s="173" t="n">
        <f aca="false">IF(N374="nulová",J374,0)</f>
        <v>0</v>
      </c>
      <c r="BJ374" s="4" t="s">
        <v>138</v>
      </c>
      <c r="BK374" s="173" t="n">
        <f aca="false">ROUND(I374*H374,2)</f>
        <v>0</v>
      </c>
      <c r="BL374" s="4" t="s">
        <v>206</v>
      </c>
      <c r="BM374" s="172" t="s">
        <v>848</v>
      </c>
    </row>
    <row r="375" s="174" customFormat="true" ht="12.8" hidden="false" customHeight="false" outlineLevel="0" collapsed="false">
      <c r="B375" s="175"/>
      <c r="D375" s="176" t="s">
        <v>140</v>
      </c>
      <c r="E375" s="177"/>
      <c r="F375" s="178" t="s">
        <v>849</v>
      </c>
      <c r="H375" s="179" t="n">
        <v>18.55</v>
      </c>
      <c r="I375" s="180"/>
      <c r="L375" s="175"/>
      <c r="M375" s="181"/>
      <c r="N375" s="182"/>
      <c r="O375" s="182"/>
      <c r="P375" s="182"/>
      <c r="Q375" s="182"/>
      <c r="R375" s="182"/>
      <c r="S375" s="182"/>
      <c r="T375" s="183"/>
      <c r="AT375" s="177" t="s">
        <v>140</v>
      </c>
      <c r="AU375" s="177" t="s">
        <v>138</v>
      </c>
      <c r="AV375" s="174" t="s">
        <v>138</v>
      </c>
      <c r="AW375" s="174" t="s">
        <v>31</v>
      </c>
      <c r="AX375" s="174" t="s">
        <v>79</v>
      </c>
      <c r="AY375" s="177" t="s">
        <v>129</v>
      </c>
    </row>
    <row r="376" s="28" customFormat="true" ht="16.5" hidden="false" customHeight="true" outlineLevel="0" collapsed="false">
      <c r="A376" s="23"/>
      <c r="B376" s="160"/>
      <c r="C376" s="161" t="s">
        <v>850</v>
      </c>
      <c r="D376" s="161" t="s">
        <v>132</v>
      </c>
      <c r="E376" s="162" t="s">
        <v>851</v>
      </c>
      <c r="F376" s="163" t="s">
        <v>852</v>
      </c>
      <c r="G376" s="164" t="s">
        <v>135</v>
      </c>
      <c r="H376" s="165" t="n">
        <v>18.55</v>
      </c>
      <c r="I376" s="166"/>
      <c r="J376" s="167" t="n">
        <f aca="false">ROUND(I376*H376,2)</f>
        <v>0</v>
      </c>
      <c r="K376" s="163" t="s">
        <v>136</v>
      </c>
      <c r="L376" s="24"/>
      <c r="M376" s="168"/>
      <c r="N376" s="169" t="s">
        <v>40</v>
      </c>
      <c r="O376" s="61"/>
      <c r="P376" s="170" t="n">
        <f aca="false">O376*H376</f>
        <v>0</v>
      </c>
      <c r="Q376" s="170" t="n">
        <v>0.0003</v>
      </c>
      <c r="R376" s="170" t="n">
        <f aca="false">Q376*H376</f>
        <v>0.005565</v>
      </c>
      <c r="S376" s="170" t="n">
        <v>0</v>
      </c>
      <c r="T376" s="171" t="n">
        <f aca="false">S376*H376</f>
        <v>0</v>
      </c>
      <c r="U376" s="23"/>
      <c r="V376" s="23"/>
      <c r="W376" s="23"/>
      <c r="X376" s="23"/>
      <c r="Y376" s="23"/>
      <c r="Z376" s="23"/>
      <c r="AA376" s="23"/>
      <c r="AB376" s="23"/>
      <c r="AC376" s="23"/>
      <c r="AD376" s="23"/>
      <c r="AE376" s="23"/>
      <c r="AR376" s="172" t="s">
        <v>206</v>
      </c>
      <c r="AT376" s="172" t="s">
        <v>132</v>
      </c>
      <c r="AU376" s="172" t="s">
        <v>138</v>
      </c>
      <c r="AY376" s="4" t="s">
        <v>129</v>
      </c>
      <c r="BE376" s="173" t="n">
        <f aca="false">IF(N376="základní",J376,0)</f>
        <v>0</v>
      </c>
      <c r="BF376" s="173" t="n">
        <f aca="false">IF(N376="snížená",J376,0)</f>
        <v>0</v>
      </c>
      <c r="BG376" s="173" t="n">
        <f aca="false">IF(N376="zákl. přenesená",J376,0)</f>
        <v>0</v>
      </c>
      <c r="BH376" s="173" t="n">
        <f aca="false">IF(N376="sníž. přenesená",J376,0)</f>
        <v>0</v>
      </c>
      <c r="BI376" s="173" t="n">
        <f aca="false">IF(N376="nulová",J376,0)</f>
        <v>0</v>
      </c>
      <c r="BJ376" s="4" t="s">
        <v>138</v>
      </c>
      <c r="BK376" s="173" t="n">
        <f aca="false">ROUND(I376*H376,2)</f>
        <v>0</v>
      </c>
      <c r="BL376" s="4" t="s">
        <v>206</v>
      </c>
      <c r="BM376" s="172" t="s">
        <v>853</v>
      </c>
    </row>
    <row r="377" s="28" customFormat="true" ht="24.15" hidden="false" customHeight="true" outlineLevel="0" collapsed="false">
      <c r="A377" s="23"/>
      <c r="B377" s="160"/>
      <c r="C377" s="161" t="s">
        <v>633</v>
      </c>
      <c r="D377" s="161" t="s">
        <v>132</v>
      </c>
      <c r="E377" s="162" t="s">
        <v>854</v>
      </c>
      <c r="F377" s="163" t="s">
        <v>855</v>
      </c>
      <c r="G377" s="164" t="s">
        <v>135</v>
      </c>
      <c r="H377" s="165" t="n">
        <v>18.55</v>
      </c>
      <c r="I377" s="166"/>
      <c r="J377" s="167" t="n">
        <f aca="false">ROUND(I377*H377,2)</f>
        <v>0</v>
      </c>
      <c r="K377" s="163" t="s">
        <v>136</v>
      </c>
      <c r="L377" s="24"/>
      <c r="M377" s="168"/>
      <c r="N377" s="169" t="s">
        <v>40</v>
      </c>
      <c r="O377" s="61"/>
      <c r="P377" s="170" t="n">
        <f aca="false">O377*H377</f>
        <v>0</v>
      </c>
      <c r="Q377" s="170" t="n">
        <v>0.00758</v>
      </c>
      <c r="R377" s="170" t="n">
        <f aca="false">Q377*H377</f>
        <v>0.140609</v>
      </c>
      <c r="S377" s="170" t="n">
        <v>0</v>
      </c>
      <c r="T377" s="171" t="n">
        <f aca="false">S377*H377</f>
        <v>0</v>
      </c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R377" s="172" t="s">
        <v>206</v>
      </c>
      <c r="AT377" s="172" t="s">
        <v>132</v>
      </c>
      <c r="AU377" s="172" t="s">
        <v>138</v>
      </c>
      <c r="AY377" s="4" t="s">
        <v>129</v>
      </c>
      <c r="BE377" s="173" t="n">
        <f aca="false">IF(N377="základní",J377,0)</f>
        <v>0</v>
      </c>
      <c r="BF377" s="173" t="n">
        <f aca="false">IF(N377="snížená",J377,0)</f>
        <v>0</v>
      </c>
      <c r="BG377" s="173" t="n">
        <f aca="false">IF(N377="zákl. přenesená",J377,0)</f>
        <v>0</v>
      </c>
      <c r="BH377" s="173" t="n">
        <f aca="false">IF(N377="sníž. přenesená",J377,0)</f>
        <v>0</v>
      </c>
      <c r="BI377" s="173" t="n">
        <f aca="false">IF(N377="nulová",J377,0)</f>
        <v>0</v>
      </c>
      <c r="BJ377" s="4" t="s">
        <v>138</v>
      </c>
      <c r="BK377" s="173" t="n">
        <f aca="false">ROUND(I377*H377,2)</f>
        <v>0</v>
      </c>
      <c r="BL377" s="4" t="s">
        <v>206</v>
      </c>
      <c r="BM377" s="172" t="s">
        <v>856</v>
      </c>
    </row>
    <row r="378" s="28" customFormat="true" ht="33" hidden="false" customHeight="true" outlineLevel="0" collapsed="false">
      <c r="A378" s="23"/>
      <c r="B378" s="160"/>
      <c r="C378" s="161" t="s">
        <v>857</v>
      </c>
      <c r="D378" s="161" t="s">
        <v>132</v>
      </c>
      <c r="E378" s="162" t="s">
        <v>858</v>
      </c>
      <c r="F378" s="163" t="s">
        <v>859</v>
      </c>
      <c r="G378" s="164" t="s">
        <v>135</v>
      </c>
      <c r="H378" s="165" t="n">
        <v>18.55</v>
      </c>
      <c r="I378" s="166"/>
      <c r="J378" s="167" t="n">
        <f aca="false">ROUND(I378*H378,2)</f>
        <v>0</v>
      </c>
      <c r="K378" s="163" t="s">
        <v>136</v>
      </c>
      <c r="L378" s="24"/>
      <c r="M378" s="168"/>
      <c r="N378" s="169" t="s">
        <v>40</v>
      </c>
      <c r="O378" s="61"/>
      <c r="P378" s="170" t="n">
        <f aca="false">O378*H378</f>
        <v>0</v>
      </c>
      <c r="Q378" s="170" t="n">
        <v>0.00903</v>
      </c>
      <c r="R378" s="170" t="n">
        <f aca="false">Q378*H378</f>
        <v>0.1675065</v>
      </c>
      <c r="S378" s="170" t="n">
        <v>0</v>
      </c>
      <c r="T378" s="171" t="n">
        <f aca="false">S378*H378</f>
        <v>0</v>
      </c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  <c r="AR378" s="172" t="s">
        <v>206</v>
      </c>
      <c r="AT378" s="172" t="s">
        <v>132</v>
      </c>
      <c r="AU378" s="172" t="s">
        <v>138</v>
      </c>
      <c r="AY378" s="4" t="s">
        <v>129</v>
      </c>
      <c r="BE378" s="173" t="n">
        <f aca="false">IF(N378="základní",J378,0)</f>
        <v>0</v>
      </c>
      <c r="BF378" s="173" t="n">
        <f aca="false">IF(N378="snížená",J378,0)</f>
        <v>0</v>
      </c>
      <c r="BG378" s="173" t="n">
        <f aca="false">IF(N378="zákl. přenesená",J378,0)</f>
        <v>0</v>
      </c>
      <c r="BH378" s="173" t="n">
        <f aca="false">IF(N378="sníž. přenesená",J378,0)</f>
        <v>0</v>
      </c>
      <c r="BI378" s="173" t="n">
        <f aca="false">IF(N378="nulová",J378,0)</f>
        <v>0</v>
      </c>
      <c r="BJ378" s="4" t="s">
        <v>138</v>
      </c>
      <c r="BK378" s="173" t="n">
        <f aca="false">ROUND(I378*H378,2)</f>
        <v>0</v>
      </c>
      <c r="BL378" s="4" t="s">
        <v>206</v>
      </c>
      <c r="BM378" s="172" t="s">
        <v>860</v>
      </c>
    </row>
    <row r="379" s="28" customFormat="true" ht="37.8" hidden="false" customHeight="true" outlineLevel="0" collapsed="false">
      <c r="A379" s="23"/>
      <c r="B379" s="160"/>
      <c r="C379" s="194" t="s">
        <v>861</v>
      </c>
      <c r="D379" s="194" t="s">
        <v>450</v>
      </c>
      <c r="E379" s="195" t="s">
        <v>862</v>
      </c>
      <c r="F379" s="196" t="s">
        <v>863</v>
      </c>
      <c r="G379" s="197" t="s">
        <v>135</v>
      </c>
      <c r="H379" s="198" t="n">
        <v>21.333</v>
      </c>
      <c r="I379" s="199"/>
      <c r="J379" s="200" t="n">
        <f aca="false">ROUND(I379*H379,2)</f>
        <v>0</v>
      </c>
      <c r="K379" s="163" t="s">
        <v>136</v>
      </c>
      <c r="L379" s="201"/>
      <c r="M379" s="202"/>
      <c r="N379" s="203" t="s">
        <v>40</v>
      </c>
      <c r="O379" s="61"/>
      <c r="P379" s="170" t="n">
        <f aca="false">O379*H379</f>
        <v>0</v>
      </c>
      <c r="Q379" s="170" t="n">
        <v>0.022</v>
      </c>
      <c r="R379" s="170" t="n">
        <f aca="false">Q379*H379</f>
        <v>0.469326</v>
      </c>
      <c r="S379" s="170" t="n">
        <v>0</v>
      </c>
      <c r="T379" s="171" t="n">
        <f aca="false">S379*H379</f>
        <v>0</v>
      </c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R379" s="172" t="s">
        <v>297</v>
      </c>
      <c r="AT379" s="172" t="s">
        <v>450</v>
      </c>
      <c r="AU379" s="172" t="s">
        <v>138</v>
      </c>
      <c r="AY379" s="4" t="s">
        <v>129</v>
      </c>
      <c r="BE379" s="173" t="n">
        <f aca="false">IF(N379="základní",J379,0)</f>
        <v>0</v>
      </c>
      <c r="BF379" s="173" t="n">
        <f aca="false">IF(N379="snížená",J379,0)</f>
        <v>0</v>
      </c>
      <c r="BG379" s="173" t="n">
        <f aca="false">IF(N379="zákl. přenesená",J379,0)</f>
        <v>0</v>
      </c>
      <c r="BH379" s="173" t="n">
        <f aca="false">IF(N379="sníž. přenesená",J379,0)</f>
        <v>0</v>
      </c>
      <c r="BI379" s="173" t="n">
        <f aca="false">IF(N379="nulová",J379,0)</f>
        <v>0</v>
      </c>
      <c r="BJ379" s="4" t="s">
        <v>138</v>
      </c>
      <c r="BK379" s="173" t="n">
        <f aca="false">ROUND(I379*H379,2)</f>
        <v>0</v>
      </c>
      <c r="BL379" s="4" t="s">
        <v>206</v>
      </c>
      <c r="BM379" s="172" t="s">
        <v>864</v>
      </c>
    </row>
    <row r="380" s="174" customFormat="true" ht="12.8" hidden="false" customHeight="false" outlineLevel="0" collapsed="false">
      <c r="B380" s="175"/>
      <c r="D380" s="176" t="s">
        <v>140</v>
      </c>
      <c r="F380" s="178" t="s">
        <v>865</v>
      </c>
      <c r="H380" s="179" t="n">
        <v>21.333</v>
      </c>
      <c r="I380" s="180"/>
      <c r="L380" s="175"/>
      <c r="M380" s="181"/>
      <c r="N380" s="182"/>
      <c r="O380" s="182"/>
      <c r="P380" s="182"/>
      <c r="Q380" s="182"/>
      <c r="R380" s="182"/>
      <c r="S380" s="182"/>
      <c r="T380" s="183"/>
      <c r="AT380" s="177" t="s">
        <v>140</v>
      </c>
      <c r="AU380" s="177" t="s">
        <v>138</v>
      </c>
      <c r="AV380" s="174" t="s">
        <v>138</v>
      </c>
      <c r="AW380" s="174" t="s">
        <v>2</v>
      </c>
      <c r="AX380" s="174" t="s">
        <v>79</v>
      </c>
      <c r="AY380" s="177" t="s">
        <v>129</v>
      </c>
    </row>
    <row r="381" s="28" customFormat="true" ht="33" hidden="false" customHeight="true" outlineLevel="0" collapsed="false">
      <c r="A381" s="23"/>
      <c r="B381" s="160"/>
      <c r="C381" s="161" t="s">
        <v>866</v>
      </c>
      <c r="D381" s="161" t="s">
        <v>132</v>
      </c>
      <c r="E381" s="162" t="s">
        <v>867</v>
      </c>
      <c r="F381" s="163" t="s">
        <v>868</v>
      </c>
      <c r="G381" s="164" t="s">
        <v>135</v>
      </c>
      <c r="H381" s="165" t="n">
        <v>8.4</v>
      </c>
      <c r="I381" s="166"/>
      <c r="J381" s="167" t="n">
        <f aca="false">ROUND(I381*H381,2)</f>
        <v>0</v>
      </c>
      <c r="K381" s="163" t="s">
        <v>136</v>
      </c>
      <c r="L381" s="24"/>
      <c r="M381" s="168"/>
      <c r="N381" s="169" t="s">
        <v>40</v>
      </c>
      <c r="O381" s="61"/>
      <c r="P381" s="170" t="n">
        <f aca="false">O381*H381</f>
        <v>0</v>
      </c>
      <c r="Q381" s="170" t="n">
        <v>0</v>
      </c>
      <c r="R381" s="170" t="n">
        <f aca="false">Q381*H381</f>
        <v>0</v>
      </c>
      <c r="S381" s="170" t="n">
        <v>0</v>
      </c>
      <c r="T381" s="171" t="n">
        <f aca="false">S381*H381</f>
        <v>0</v>
      </c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  <c r="AR381" s="172" t="s">
        <v>206</v>
      </c>
      <c r="AT381" s="172" t="s">
        <v>132</v>
      </c>
      <c r="AU381" s="172" t="s">
        <v>138</v>
      </c>
      <c r="AY381" s="4" t="s">
        <v>129</v>
      </c>
      <c r="BE381" s="173" t="n">
        <f aca="false">IF(N381="základní",J381,0)</f>
        <v>0</v>
      </c>
      <c r="BF381" s="173" t="n">
        <f aca="false">IF(N381="snížená",J381,0)</f>
        <v>0</v>
      </c>
      <c r="BG381" s="173" t="n">
        <f aca="false">IF(N381="zákl. přenesená",J381,0)</f>
        <v>0</v>
      </c>
      <c r="BH381" s="173" t="n">
        <f aca="false">IF(N381="sníž. přenesená",J381,0)</f>
        <v>0</v>
      </c>
      <c r="BI381" s="173" t="n">
        <f aca="false">IF(N381="nulová",J381,0)</f>
        <v>0</v>
      </c>
      <c r="BJ381" s="4" t="s">
        <v>138</v>
      </c>
      <c r="BK381" s="173" t="n">
        <f aca="false">ROUND(I381*H381,2)</f>
        <v>0</v>
      </c>
      <c r="BL381" s="4" t="s">
        <v>206</v>
      </c>
      <c r="BM381" s="172" t="s">
        <v>869</v>
      </c>
    </row>
    <row r="382" s="174" customFormat="true" ht="12.8" hidden="false" customHeight="false" outlineLevel="0" collapsed="false">
      <c r="B382" s="175"/>
      <c r="D382" s="176" t="s">
        <v>140</v>
      </c>
      <c r="E382" s="177"/>
      <c r="F382" s="178" t="s">
        <v>870</v>
      </c>
      <c r="H382" s="179" t="n">
        <v>8.4</v>
      </c>
      <c r="I382" s="180"/>
      <c r="L382" s="175"/>
      <c r="M382" s="181"/>
      <c r="N382" s="182"/>
      <c r="O382" s="182"/>
      <c r="P382" s="182"/>
      <c r="Q382" s="182"/>
      <c r="R382" s="182"/>
      <c r="S382" s="182"/>
      <c r="T382" s="183"/>
      <c r="AT382" s="177" t="s">
        <v>140</v>
      </c>
      <c r="AU382" s="177" t="s">
        <v>138</v>
      </c>
      <c r="AV382" s="174" t="s">
        <v>138</v>
      </c>
      <c r="AW382" s="174" t="s">
        <v>31</v>
      </c>
      <c r="AX382" s="174" t="s">
        <v>79</v>
      </c>
      <c r="AY382" s="177" t="s">
        <v>129</v>
      </c>
    </row>
    <row r="383" s="28" customFormat="true" ht="24.15" hidden="false" customHeight="true" outlineLevel="0" collapsed="false">
      <c r="A383" s="23"/>
      <c r="B383" s="160"/>
      <c r="C383" s="161" t="s">
        <v>871</v>
      </c>
      <c r="D383" s="161" t="s">
        <v>132</v>
      </c>
      <c r="E383" s="162" t="s">
        <v>872</v>
      </c>
      <c r="F383" s="163" t="s">
        <v>873</v>
      </c>
      <c r="G383" s="164" t="s">
        <v>135</v>
      </c>
      <c r="H383" s="165" t="n">
        <v>7.106</v>
      </c>
      <c r="I383" s="166"/>
      <c r="J383" s="167" t="n">
        <f aca="false">ROUND(I383*H383,2)</f>
        <v>0</v>
      </c>
      <c r="K383" s="163" t="s">
        <v>136</v>
      </c>
      <c r="L383" s="24"/>
      <c r="M383" s="168"/>
      <c r="N383" s="169" t="s">
        <v>40</v>
      </c>
      <c r="O383" s="61"/>
      <c r="P383" s="170" t="n">
        <f aca="false">O383*H383</f>
        <v>0</v>
      </c>
      <c r="Q383" s="170" t="n">
        <v>0.0015</v>
      </c>
      <c r="R383" s="170" t="n">
        <f aca="false">Q383*H383</f>
        <v>0.010659</v>
      </c>
      <c r="S383" s="170" t="n">
        <v>0</v>
      </c>
      <c r="T383" s="171" t="n">
        <f aca="false">S383*H383</f>
        <v>0</v>
      </c>
      <c r="U383" s="23"/>
      <c r="V383" s="23"/>
      <c r="W383" s="23"/>
      <c r="X383" s="23"/>
      <c r="Y383" s="23"/>
      <c r="Z383" s="23"/>
      <c r="AA383" s="23"/>
      <c r="AB383" s="23"/>
      <c r="AC383" s="23"/>
      <c r="AD383" s="23"/>
      <c r="AE383" s="23"/>
      <c r="AR383" s="172" t="s">
        <v>206</v>
      </c>
      <c r="AT383" s="172" t="s">
        <v>132</v>
      </c>
      <c r="AU383" s="172" t="s">
        <v>138</v>
      </c>
      <c r="AY383" s="4" t="s">
        <v>129</v>
      </c>
      <c r="BE383" s="173" t="n">
        <f aca="false">IF(N383="základní",J383,0)</f>
        <v>0</v>
      </c>
      <c r="BF383" s="173" t="n">
        <f aca="false">IF(N383="snížená",J383,0)</f>
        <v>0</v>
      </c>
      <c r="BG383" s="173" t="n">
        <f aca="false">IF(N383="zákl. přenesená",J383,0)</f>
        <v>0</v>
      </c>
      <c r="BH383" s="173" t="n">
        <f aca="false">IF(N383="sníž. přenesená",J383,0)</f>
        <v>0</v>
      </c>
      <c r="BI383" s="173" t="n">
        <f aca="false">IF(N383="nulová",J383,0)</f>
        <v>0</v>
      </c>
      <c r="BJ383" s="4" t="s">
        <v>138</v>
      </c>
      <c r="BK383" s="173" t="n">
        <f aca="false">ROUND(I383*H383,2)</f>
        <v>0</v>
      </c>
      <c r="BL383" s="4" t="s">
        <v>206</v>
      </c>
      <c r="BM383" s="172" t="s">
        <v>874</v>
      </c>
    </row>
    <row r="384" s="174" customFormat="true" ht="12.8" hidden="false" customHeight="false" outlineLevel="0" collapsed="false">
      <c r="B384" s="175"/>
      <c r="D384" s="176" t="s">
        <v>140</v>
      </c>
      <c r="E384" s="177"/>
      <c r="F384" s="178" t="s">
        <v>875</v>
      </c>
      <c r="H384" s="179" t="n">
        <v>7.106</v>
      </c>
      <c r="I384" s="180"/>
      <c r="L384" s="175"/>
      <c r="M384" s="181"/>
      <c r="N384" s="182"/>
      <c r="O384" s="182"/>
      <c r="P384" s="182"/>
      <c r="Q384" s="182"/>
      <c r="R384" s="182"/>
      <c r="S384" s="182"/>
      <c r="T384" s="183"/>
      <c r="AT384" s="177" t="s">
        <v>140</v>
      </c>
      <c r="AU384" s="177" t="s">
        <v>138</v>
      </c>
      <c r="AV384" s="174" t="s">
        <v>138</v>
      </c>
      <c r="AW384" s="174" t="s">
        <v>31</v>
      </c>
      <c r="AX384" s="174" t="s">
        <v>79</v>
      </c>
      <c r="AY384" s="177" t="s">
        <v>129</v>
      </c>
    </row>
    <row r="385" s="28" customFormat="true" ht="24.15" hidden="false" customHeight="true" outlineLevel="0" collapsed="false">
      <c r="A385" s="23"/>
      <c r="B385" s="160"/>
      <c r="C385" s="161" t="s">
        <v>876</v>
      </c>
      <c r="D385" s="161" t="s">
        <v>132</v>
      </c>
      <c r="E385" s="162" t="s">
        <v>877</v>
      </c>
      <c r="F385" s="163" t="s">
        <v>878</v>
      </c>
      <c r="G385" s="164" t="s">
        <v>367</v>
      </c>
      <c r="H385" s="193"/>
      <c r="I385" s="166"/>
      <c r="J385" s="167" t="n">
        <f aca="false">ROUND(I385*H385,2)</f>
        <v>0</v>
      </c>
      <c r="K385" s="163" t="s">
        <v>136</v>
      </c>
      <c r="L385" s="24"/>
      <c r="M385" s="168"/>
      <c r="N385" s="169" t="s">
        <v>40</v>
      </c>
      <c r="O385" s="61"/>
      <c r="P385" s="170" t="n">
        <f aca="false">O385*H385</f>
        <v>0</v>
      </c>
      <c r="Q385" s="170" t="n">
        <v>0</v>
      </c>
      <c r="R385" s="170" t="n">
        <f aca="false">Q385*H385</f>
        <v>0</v>
      </c>
      <c r="S385" s="170" t="n">
        <v>0</v>
      </c>
      <c r="T385" s="171" t="n">
        <f aca="false">S385*H385</f>
        <v>0</v>
      </c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R385" s="172" t="s">
        <v>206</v>
      </c>
      <c r="AT385" s="172" t="s">
        <v>132</v>
      </c>
      <c r="AU385" s="172" t="s">
        <v>138</v>
      </c>
      <c r="AY385" s="4" t="s">
        <v>129</v>
      </c>
      <c r="BE385" s="173" t="n">
        <f aca="false">IF(N385="základní",J385,0)</f>
        <v>0</v>
      </c>
      <c r="BF385" s="173" t="n">
        <f aca="false">IF(N385="snížená",J385,0)</f>
        <v>0</v>
      </c>
      <c r="BG385" s="173" t="n">
        <f aca="false">IF(N385="zákl. přenesená",J385,0)</f>
        <v>0</v>
      </c>
      <c r="BH385" s="173" t="n">
        <f aca="false">IF(N385="sníž. přenesená",J385,0)</f>
        <v>0</v>
      </c>
      <c r="BI385" s="173" t="n">
        <f aca="false">IF(N385="nulová",J385,0)</f>
        <v>0</v>
      </c>
      <c r="BJ385" s="4" t="s">
        <v>138</v>
      </c>
      <c r="BK385" s="173" t="n">
        <f aca="false">ROUND(I385*H385,2)</f>
        <v>0</v>
      </c>
      <c r="BL385" s="4" t="s">
        <v>206</v>
      </c>
      <c r="BM385" s="172" t="s">
        <v>879</v>
      </c>
    </row>
    <row r="386" s="146" customFormat="true" ht="22.8" hidden="false" customHeight="true" outlineLevel="0" collapsed="false">
      <c r="B386" s="147"/>
      <c r="D386" s="148" t="s">
        <v>73</v>
      </c>
      <c r="E386" s="158" t="s">
        <v>880</v>
      </c>
      <c r="F386" s="158" t="s">
        <v>881</v>
      </c>
      <c r="I386" s="150"/>
      <c r="J386" s="159" t="n">
        <f aca="false">BK386</f>
        <v>0</v>
      </c>
      <c r="L386" s="147"/>
      <c r="M386" s="152"/>
      <c r="N386" s="153"/>
      <c r="O386" s="153"/>
      <c r="P386" s="154" t="n">
        <f aca="false">SUM(P387:P399)</f>
        <v>0</v>
      </c>
      <c r="Q386" s="153"/>
      <c r="R386" s="154" t="n">
        <f aca="false">SUM(R387:R399)</f>
        <v>0.0517388</v>
      </c>
      <c r="S386" s="153"/>
      <c r="T386" s="155" t="n">
        <f aca="false">SUM(T387:T399)</f>
        <v>0.0598</v>
      </c>
      <c r="AR386" s="148" t="s">
        <v>138</v>
      </c>
      <c r="AT386" s="156" t="s">
        <v>73</v>
      </c>
      <c r="AU386" s="156" t="s">
        <v>79</v>
      </c>
      <c r="AY386" s="148" t="s">
        <v>129</v>
      </c>
      <c r="BK386" s="157" t="n">
        <f aca="false">SUM(BK387:BK399)</f>
        <v>0</v>
      </c>
    </row>
    <row r="387" s="28" customFormat="true" ht="24.15" hidden="false" customHeight="true" outlineLevel="0" collapsed="false">
      <c r="A387" s="23"/>
      <c r="B387" s="160"/>
      <c r="C387" s="161" t="s">
        <v>882</v>
      </c>
      <c r="D387" s="161" t="s">
        <v>132</v>
      </c>
      <c r="E387" s="162" t="s">
        <v>883</v>
      </c>
      <c r="F387" s="163" t="s">
        <v>884</v>
      </c>
      <c r="G387" s="164" t="s">
        <v>144</v>
      </c>
      <c r="H387" s="165" t="n">
        <v>59.8</v>
      </c>
      <c r="I387" s="166"/>
      <c r="J387" s="167" t="n">
        <f aca="false">ROUND(I387*H387,2)</f>
        <v>0</v>
      </c>
      <c r="K387" s="163" t="s">
        <v>136</v>
      </c>
      <c r="L387" s="24"/>
      <c r="M387" s="168"/>
      <c r="N387" s="169" t="s">
        <v>40</v>
      </c>
      <c r="O387" s="61"/>
      <c r="P387" s="170" t="n">
        <f aca="false">O387*H387</f>
        <v>0</v>
      </c>
      <c r="Q387" s="170" t="n">
        <v>0</v>
      </c>
      <c r="R387" s="170" t="n">
        <f aca="false">Q387*H387</f>
        <v>0</v>
      </c>
      <c r="S387" s="170" t="n">
        <v>0.001</v>
      </c>
      <c r="T387" s="171" t="n">
        <f aca="false">S387*H387</f>
        <v>0.0598</v>
      </c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R387" s="172" t="s">
        <v>206</v>
      </c>
      <c r="AT387" s="172" t="s">
        <v>132</v>
      </c>
      <c r="AU387" s="172" t="s">
        <v>138</v>
      </c>
      <c r="AY387" s="4" t="s">
        <v>129</v>
      </c>
      <c r="BE387" s="173" t="n">
        <f aca="false">IF(N387="základní",J387,0)</f>
        <v>0</v>
      </c>
      <c r="BF387" s="173" t="n">
        <f aca="false">IF(N387="snížená",J387,0)</f>
        <v>0</v>
      </c>
      <c r="BG387" s="173" t="n">
        <f aca="false">IF(N387="zákl. přenesená",J387,0)</f>
        <v>0</v>
      </c>
      <c r="BH387" s="173" t="n">
        <f aca="false">IF(N387="sníž. přenesená",J387,0)</f>
        <v>0</v>
      </c>
      <c r="BI387" s="173" t="n">
        <f aca="false">IF(N387="nulová",J387,0)</f>
        <v>0</v>
      </c>
      <c r="BJ387" s="4" t="s">
        <v>138</v>
      </c>
      <c r="BK387" s="173" t="n">
        <f aca="false">ROUND(I387*H387,2)</f>
        <v>0</v>
      </c>
      <c r="BL387" s="4" t="s">
        <v>206</v>
      </c>
      <c r="BM387" s="172" t="s">
        <v>885</v>
      </c>
    </row>
    <row r="388" s="174" customFormat="true" ht="12.8" hidden="false" customHeight="false" outlineLevel="0" collapsed="false">
      <c r="B388" s="175"/>
      <c r="D388" s="176" t="s">
        <v>140</v>
      </c>
      <c r="E388" s="177"/>
      <c r="F388" s="178" t="s">
        <v>886</v>
      </c>
      <c r="H388" s="179" t="n">
        <v>59.8</v>
      </c>
      <c r="I388" s="180"/>
      <c r="L388" s="175"/>
      <c r="M388" s="181"/>
      <c r="N388" s="182"/>
      <c r="O388" s="182"/>
      <c r="P388" s="182"/>
      <c r="Q388" s="182"/>
      <c r="R388" s="182"/>
      <c r="S388" s="182"/>
      <c r="T388" s="183"/>
      <c r="AT388" s="177" t="s">
        <v>140</v>
      </c>
      <c r="AU388" s="177" t="s">
        <v>138</v>
      </c>
      <c r="AV388" s="174" t="s">
        <v>138</v>
      </c>
      <c r="AW388" s="174" t="s">
        <v>31</v>
      </c>
      <c r="AX388" s="174" t="s">
        <v>79</v>
      </c>
      <c r="AY388" s="177" t="s">
        <v>129</v>
      </c>
    </row>
    <row r="389" s="28" customFormat="true" ht="24.15" hidden="false" customHeight="true" outlineLevel="0" collapsed="false">
      <c r="A389" s="23"/>
      <c r="B389" s="160"/>
      <c r="C389" s="161" t="s">
        <v>887</v>
      </c>
      <c r="D389" s="161" t="s">
        <v>132</v>
      </c>
      <c r="E389" s="162" t="s">
        <v>888</v>
      </c>
      <c r="F389" s="163" t="s">
        <v>889</v>
      </c>
      <c r="G389" s="164" t="s">
        <v>144</v>
      </c>
      <c r="H389" s="165" t="n">
        <v>59.8</v>
      </c>
      <c r="I389" s="166"/>
      <c r="J389" s="167" t="n">
        <f aca="false">ROUND(I389*H389,2)</f>
        <v>0</v>
      </c>
      <c r="K389" s="163" t="s">
        <v>136</v>
      </c>
      <c r="L389" s="24"/>
      <c r="M389" s="168"/>
      <c r="N389" s="169" t="s">
        <v>40</v>
      </c>
      <c r="O389" s="61"/>
      <c r="P389" s="170" t="n">
        <f aca="false">O389*H389</f>
        <v>0</v>
      </c>
      <c r="Q389" s="170" t="n">
        <v>1E-005</v>
      </c>
      <c r="R389" s="170" t="n">
        <f aca="false">Q389*H389</f>
        <v>0.000598</v>
      </c>
      <c r="S389" s="170" t="n">
        <v>0</v>
      </c>
      <c r="T389" s="171" t="n">
        <f aca="false">S389*H389</f>
        <v>0</v>
      </c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R389" s="172" t="s">
        <v>206</v>
      </c>
      <c r="AT389" s="172" t="s">
        <v>132</v>
      </c>
      <c r="AU389" s="172" t="s">
        <v>138</v>
      </c>
      <c r="AY389" s="4" t="s">
        <v>129</v>
      </c>
      <c r="BE389" s="173" t="n">
        <f aca="false">IF(N389="základní",J389,0)</f>
        <v>0</v>
      </c>
      <c r="BF389" s="173" t="n">
        <f aca="false">IF(N389="snížená",J389,0)</f>
        <v>0</v>
      </c>
      <c r="BG389" s="173" t="n">
        <f aca="false">IF(N389="zákl. přenesená",J389,0)</f>
        <v>0</v>
      </c>
      <c r="BH389" s="173" t="n">
        <f aca="false">IF(N389="sníž. přenesená",J389,0)</f>
        <v>0</v>
      </c>
      <c r="BI389" s="173" t="n">
        <f aca="false">IF(N389="nulová",J389,0)</f>
        <v>0</v>
      </c>
      <c r="BJ389" s="4" t="s">
        <v>138</v>
      </c>
      <c r="BK389" s="173" t="n">
        <f aca="false">ROUND(I389*H389,2)</f>
        <v>0</v>
      </c>
      <c r="BL389" s="4" t="s">
        <v>206</v>
      </c>
      <c r="BM389" s="172" t="s">
        <v>890</v>
      </c>
    </row>
    <row r="390" s="28" customFormat="true" ht="16.5" hidden="false" customHeight="true" outlineLevel="0" collapsed="false">
      <c r="A390" s="23"/>
      <c r="B390" s="160"/>
      <c r="C390" s="194" t="s">
        <v>891</v>
      </c>
      <c r="D390" s="194" t="s">
        <v>450</v>
      </c>
      <c r="E390" s="195" t="s">
        <v>892</v>
      </c>
      <c r="F390" s="196" t="s">
        <v>893</v>
      </c>
      <c r="G390" s="197" t="s">
        <v>144</v>
      </c>
      <c r="H390" s="198" t="n">
        <v>64.584</v>
      </c>
      <c r="I390" s="199"/>
      <c r="J390" s="200" t="n">
        <f aca="false">ROUND(I390*H390,2)</f>
        <v>0</v>
      </c>
      <c r="K390" s="163" t="s">
        <v>136</v>
      </c>
      <c r="L390" s="201"/>
      <c r="M390" s="202"/>
      <c r="N390" s="203" t="s">
        <v>40</v>
      </c>
      <c r="O390" s="61"/>
      <c r="P390" s="170" t="n">
        <f aca="false">O390*H390</f>
        <v>0</v>
      </c>
      <c r="Q390" s="170" t="n">
        <v>0.0002</v>
      </c>
      <c r="R390" s="170" t="n">
        <f aca="false">Q390*H390</f>
        <v>0.0129168</v>
      </c>
      <c r="S390" s="170" t="n">
        <v>0</v>
      </c>
      <c r="T390" s="171" t="n">
        <f aca="false">S390*H390</f>
        <v>0</v>
      </c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R390" s="172" t="s">
        <v>297</v>
      </c>
      <c r="AT390" s="172" t="s">
        <v>450</v>
      </c>
      <c r="AU390" s="172" t="s">
        <v>138</v>
      </c>
      <c r="AY390" s="4" t="s">
        <v>129</v>
      </c>
      <c r="BE390" s="173" t="n">
        <f aca="false">IF(N390="základní",J390,0)</f>
        <v>0</v>
      </c>
      <c r="BF390" s="173" t="n">
        <f aca="false">IF(N390="snížená",J390,0)</f>
        <v>0</v>
      </c>
      <c r="BG390" s="173" t="n">
        <f aca="false">IF(N390="zákl. přenesená",J390,0)</f>
        <v>0</v>
      </c>
      <c r="BH390" s="173" t="n">
        <f aca="false">IF(N390="sníž. přenesená",J390,0)</f>
        <v>0</v>
      </c>
      <c r="BI390" s="173" t="n">
        <f aca="false">IF(N390="nulová",J390,0)</f>
        <v>0</v>
      </c>
      <c r="BJ390" s="4" t="s">
        <v>138</v>
      </c>
      <c r="BK390" s="173" t="n">
        <f aca="false">ROUND(I390*H390,2)</f>
        <v>0</v>
      </c>
      <c r="BL390" s="4" t="s">
        <v>206</v>
      </c>
      <c r="BM390" s="172" t="s">
        <v>894</v>
      </c>
    </row>
    <row r="391" s="174" customFormat="true" ht="12.8" hidden="false" customHeight="false" outlineLevel="0" collapsed="false">
      <c r="B391" s="175"/>
      <c r="D391" s="176" t="s">
        <v>140</v>
      </c>
      <c r="F391" s="178" t="s">
        <v>895</v>
      </c>
      <c r="H391" s="179" t="n">
        <v>64.584</v>
      </c>
      <c r="I391" s="180"/>
      <c r="L391" s="175"/>
      <c r="M391" s="181"/>
      <c r="N391" s="182"/>
      <c r="O391" s="182"/>
      <c r="P391" s="182"/>
      <c r="Q391" s="182"/>
      <c r="R391" s="182"/>
      <c r="S391" s="182"/>
      <c r="T391" s="183"/>
      <c r="AT391" s="177" t="s">
        <v>140</v>
      </c>
      <c r="AU391" s="177" t="s">
        <v>138</v>
      </c>
      <c r="AV391" s="174" t="s">
        <v>138</v>
      </c>
      <c r="AW391" s="174" t="s">
        <v>2</v>
      </c>
      <c r="AX391" s="174" t="s">
        <v>79</v>
      </c>
      <c r="AY391" s="177" t="s">
        <v>129</v>
      </c>
    </row>
    <row r="392" s="28" customFormat="true" ht="24.15" hidden="false" customHeight="true" outlineLevel="0" collapsed="false">
      <c r="A392" s="23"/>
      <c r="B392" s="160"/>
      <c r="C392" s="161" t="s">
        <v>896</v>
      </c>
      <c r="D392" s="161" t="s">
        <v>132</v>
      </c>
      <c r="E392" s="162" t="s">
        <v>897</v>
      </c>
      <c r="F392" s="163" t="s">
        <v>898</v>
      </c>
      <c r="G392" s="164" t="s">
        <v>135</v>
      </c>
      <c r="H392" s="165" t="n">
        <v>59.2</v>
      </c>
      <c r="I392" s="166"/>
      <c r="J392" s="167" t="n">
        <f aca="false">ROUND(I392*H392,2)</f>
        <v>0</v>
      </c>
      <c r="K392" s="163" t="s">
        <v>136</v>
      </c>
      <c r="L392" s="24"/>
      <c r="M392" s="168"/>
      <c r="N392" s="169" t="s">
        <v>40</v>
      </c>
      <c r="O392" s="61"/>
      <c r="P392" s="170" t="n">
        <f aca="false">O392*H392</f>
        <v>0</v>
      </c>
      <c r="Q392" s="170" t="n">
        <v>8E-005</v>
      </c>
      <c r="R392" s="170" t="n">
        <f aca="false">Q392*H392</f>
        <v>0.004736</v>
      </c>
      <c r="S392" s="170" t="n">
        <v>0</v>
      </c>
      <c r="T392" s="171" t="n">
        <f aca="false">S392*H392</f>
        <v>0</v>
      </c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R392" s="172" t="s">
        <v>206</v>
      </c>
      <c r="AT392" s="172" t="s">
        <v>132</v>
      </c>
      <c r="AU392" s="172" t="s">
        <v>138</v>
      </c>
      <c r="AY392" s="4" t="s">
        <v>129</v>
      </c>
      <c r="BE392" s="173" t="n">
        <f aca="false">IF(N392="základní",J392,0)</f>
        <v>0</v>
      </c>
      <c r="BF392" s="173" t="n">
        <f aca="false">IF(N392="snížená",J392,0)</f>
        <v>0</v>
      </c>
      <c r="BG392" s="173" t="n">
        <f aca="false">IF(N392="zákl. přenesená",J392,0)</f>
        <v>0</v>
      </c>
      <c r="BH392" s="173" t="n">
        <f aca="false">IF(N392="sníž. přenesená",J392,0)</f>
        <v>0</v>
      </c>
      <c r="BI392" s="173" t="n">
        <f aca="false">IF(N392="nulová",J392,0)</f>
        <v>0</v>
      </c>
      <c r="BJ392" s="4" t="s">
        <v>138</v>
      </c>
      <c r="BK392" s="173" t="n">
        <f aca="false">ROUND(I392*H392,2)</f>
        <v>0</v>
      </c>
      <c r="BL392" s="4" t="s">
        <v>206</v>
      </c>
      <c r="BM392" s="172" t="s">
        <v>899</v>
      </c>
    </row>
    <row r="393" s="174" customFormat="true" ht="12.8" hidden="false" customHeight="false" outlineLevel="0" collapsed="false">
      <c r="B393" s="175"/>
      <c r="D393" s="176" t="s">
        <v>140</v>
      </c>
      <c r="E393" s="177"/>
      <c r="F393" s="178" t="s">
        <v>900</v>
      </c>
      <c r="H393" s="179" t="n">
        <v>59.2</v>
      </c>
      <c r="I393" s="180"/>
      <c r="L393" s="175"/>
      <c r="M393" s="181"/>
      <c r="N393" s="182"/>
      <c r="O393" s="182"/>
      <c r="P393" s="182"/>
      <c r="Q393" s="182"/>
      <c r="R393" s="182"/>
      <c r="S393" s="182"/>
      <c r="T393" s="183"/>
      <c r="AT393" s="177" t="s">
        <v>140</v>
      </c>
      <c r="AU393" s="177" t="s">
        <v>138</v>
      </c>
      <c r="AV393" s="174" t="s">
        <v>138</v>
      </c>
      <c r="AW393" s="174" t="s">
        <v>31</v>
      </c>
      <c r="AX393" s="174" t="s">
        <v>79</v>
      </c>
      <c r="AY393" s="177" t="s">
        <v>129</v>
      </c>
    </row>
    <row r="394" s="28" customFormat="true" ht="24.15" hidden="false" customHeight="true" outlineLevel="0" collapsed="false">
      <c r="A394" s="23"/>
      <c r="B394" s="160"/>
      <c r="C394" s="161" t="s">
        <v>901</v>
      </c>
      <c r="D394" s="161" t="s">
        <v>132</v>
      </c>
      <c r="E394" s="162" t="s">
        <v>902</v>
      </c>
      <c r="F394" s="163" t="s">
        <v>903</v>
      </c>
      <c r="G394" s="164" t="s">
        <v>135</v>
      </c>
      <c r="H394" s="165" t="n">
        <v>59.8</v>
      </c>
      <c r="I394" s="166"/>
      <c r="J394" s="167" t="n">
        <f aca="false">ROUND(I394*H394,2)</f>
        <v>0</v>
      </c>
      <c r="K394" s="163" t="s">
        <v>136</v>
      </c>
      <c r="L394" s="24"/>
      <c r="M394" s="168"/>
      <c r="N394" s="169" t="s">
        <v>40</v>
      </c>
      <c r="O394" s="61"/>
      <c r="P394" s="170" t="n">
        <f aca="false">O394*H394</f>
        <v>0</v>
      </c>
      <c r="Q394" s="170" t="n">
        <v>0.00014</v>
      </c>
      <c r="R394" s="170" t="n">
        <f aca="false">Q394*H394</f>
        <v>0.008372</v>
      </c>
      <c r="S394" s="170" t="n">
        <v>0</v>
      </c>
      <c r="T394" s="171" t="n">
        <f aca="false">S394*H394</f>
        <v>0</v>
      </c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R394" s="172" t="s">
        <v>206</v>
      </c>
      <c r="AT394" s="172" t="s">
        <v>132</v>
      </c>
      <c r="AU394" s="172" t="s">
        <v>138</v>
      </c>
      <c r="AY394" s="4" t="s">
        <v>129</v>
      </c>
      <c r="BE394" s="173" t="n">
        <f aca="false">IF(N394="základní",J394,0)</f>
        <v>0</v>
      </c>
      <c r="BF394" s="173" t="n">
        <f aca="false">IF(N394="snížená",J394,0)</f>
        <v>0</v>
      </c>
      <c r="BG394" s="173" t="n">
        <f aca="false">IF(N394="zákl. přenesená",J394,0)</f>
        <v>0</v>
      </c>
      <c r="BH394" s="173" t="n">
        <f aca="false">IF(N394="sníž. přenesená",J394,0)</f>
        <v>0</v>
      </c>
      <c r="BI394" s="173" t="n">
        <f aca="false">IF(N394="nulová",J394,0)</f>
        <v>0</v>
      </c>
      <c r="BJ394" s="4" t="s">
        <v>138</v>
      </c>
      <c r="BK394" s="173" t="n">
        <f aca="false">ROUND(I394*H394,2)</f>
        <v>0</v>
      </c>
      <c r="BL394" s="4" t="s">
        <v>206</v>
      </c>
      <c r="BM394" s="172" t="s">
        <v>904</v>
      </c>
    </row>
    <row r="395" s="28" customFormat="true" ht="16.5" hidden="false" customHeight="true" outlineLevel="0" collapsed="false">
      <c r="A395" s="23"/>
      <c r="B395" s="160"/>
      <c r="C395" s="161" t="s">
        <v>905</v>
      </c>
      <c r="D395" s="161" t="s">
        <v>132</v>
      </c>
      <c r="E395" s="162" t="s">
        <v>906</v>
      </c>
      <c r="F395" s="163" t="s">
        <v>907</v>
      </c>
      <c r="G395" s="164" t="s">
        <v>135</v>
      </c>
      <c r="H395" s="165" t="n">
        <v>59.8</v>
      </c>
      <c r="I395" s="166"/>
      <c r="J395" s="167" t="n">
        <f aca="false">ROUND(I395*H395,2)</f>
        <v>0</v>
      </c>
      <c r="K395" s="163" t="s">
        <v>136</v>
      </c>
      <c r="L395" s="24"/>
      <c r="M395" s="168"/>
      <c r="N395" s="169" t="s">
        <v>40</v>
      </c>
      <c r="O395" s="61"/>
      <c r="P395" s="170" t="n">
        <f aca="false">O395*H395</f>
        <v>0</v>
      </c>
      <c r="Q395" s="170" t="n">
        <v>0</v>
      </c>
      <c r="R395" s="170" t="n">
        <f aca="false">Q395*H395</f>
        <v>0</v>
      </c>
      <c r="S395" s="170" t="n">
        <v>0</v>
      </c>
      <c r="T395" s="171" t="n">
        <f aca="false">S395*H395</f>
        <v>0</v>
      </c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R395" s="172" t="s">
        <v>206</v>
      </c>
      <c r="AT395" s="172" t="s">
        <v>132</v>
      </c>
      <c r="AU395" s="172" t="s">
        <v>138</v>
      </c>
      <c r="AY395" s="4" t="s">
        <v>129</v>
      </c>
      <c r="BE395" s="173" t="n">
        <f aca="false">IF(N395="základní",J395,0)</f>
        <v>0</v>
      </c>
      <c r="BF395" s="173" t="n">
        <f aca="false">IF(N395="snížená",J395,0)</f>
        <v>0</v>
      </c>
      <c r="BG395" s="173" t="n">
        <f aca="false">IF(N395="zákl. přenesená",J395,0)</f>
        <v>0</v>
      </c>
      <c r="BH395" s="173" t="n">
        <f aca="false">IF(N395="sníž. přenesená",J395,0)</f>
        <v>0</v>
      </c>
      <c r="BI395" s="173" t="n">
        <f aca="false">IF(N395="nulová",J395,0)</f>
        <v>0</v>
      </c>
      <c r="BJ395" s="4" t="s">
        <v>138</v>
      </c>
      <c r="BK395" s="173" t="n">
        <f aca="false">ROUND(I395*H395,2)</f>
        <v>0</v>
      </c>
      <c r="BL395" s="4" t="s">
        <v>206</v>
      </c>
      <c r="BM395" s="172" t="s">
        <v>908</v>
      </c>
    </row>
    <row r="396" s="28" customFormat="true" ht="16.5" hidden="false" customHeight="true" outlineLevel="0" collapsed="false">
      <c r="A396" s="23"/>
      <c r="B396" s="160"/>
      <c r="C396" s="161" t="s">
        <v>909</v>
      </c>
      <c r="D396" s="161" t="s">
        <v>132</v>
      </c>
      <c r="E396" s="162" t="s">
        <v>910</v>
      </c>
      <c r="F396" s="163" t="s">
        <v>911</v>
      </c>
      <c r="G396" s="164" t="s">
        <v>135</v>
      </c>
      <c r="H396" s="165" t="n">
        <v>59.8</v>
      </c>
      <c r="I396" s="166"/>
      <c r="J396" s="167" t="n">
        <f aca="false">ROUND(I396*H396,2)</f>
        <v>0</v>
      </c>
      <c r="K396" s="163" t="s">
        <v>136</v>
      </c>
      <c r="L396" s="24"/>
      <c r="M396" s="168"/>
      <c r="N396" s="169" t="s">
        <v>40</v>
      </c>
      <c r="O396" s="61"/>
      <c r="P396" s="170" t="n">
        <f aca="false">O396*H396</f>
        <v>0</v>
      </c>
      <c r="Q396" s="170" t="n">
        <v>0.00026</v>
      </c>
      <c r="R396" s="170" t="n">
        <f aca="false">Q396*H396</f>
        <v>0.015548</v>
      </c>
      <c r="S396" s="170" t="n">
        <v>0</v>
      </c>
      <c r="T396" s="171" t="n">
        <f aca="false">S396*H396</f>
        <v>0</v>
      </c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R396" s="172" t="s">
        <v>206</v>
      </c>
      <c r="AT396" s="172" t="s">
        <v>132</v>
      </c>
      <c r="AU396" s="172" t="s">
        <v>138</v>
      </c>
      <c r="AY396" s="4" t="s">
        <v>129</v>
      </c>
      <c r="BE396" s="173" t="n">
        <f aca="false">IF(N396="základní",J396,0)</f>
        <v>0</v>
      </c>
      <c r="BF396" s="173" t="n">
        <f aca="false">IF(N396="snížená",J396,0)</f>
        <v>0</v>
      </c>
      <c r="BG396" s="173" t="n">
        <f aca="false">IF(N396="zákl. přenesená",J396,0)</f>
        <v>0</v>
      </c>
      <c r="BH396" s="173" t="n">
        <f aca="false">IF(N396="sníž. přenesená",J396,0)</f>
        <v>0</v>
      </c>
      <c r="BI396" s="173" t="n">
        <f aca="false">IF(N396="nulová",J396,0)</f>
        <v>0</v>
      </c>
      <c r="BJ396" s="4" t="s">
        <v>138</v>
      </c>
      <c r="BK396" s="173" t="n">
        <f aca="false">ROUND(I396*H396,2)</f>
        <v>0</v>
      </c>
      <c r="BL396" s="4" t="s">
        <v>206</v>
      </c>
      <c r="BM396" s="172" t="s">
        <v>912</v>
      </c>
    </row>
    <row r="397" s="28" customFormat="true" ht="24.15" hidden="false" customHeight="true" outlineLevel="0" collapsed="false">
      <c r="A397" s="23"/>
      <c r="B397" s="160"/>
      <c r="C397" s="161" t="s">
        <v>913</v>
      </c>
      <c r="D397" s="161" t="s">
        <v>132</v>
      </c>
      <c r="E397" s="162" t="s">
        <v>914</v>
      </c>
      <c r="F397" s="163" t="s">
        <v>915</v>
      </c>
      <c r="G397" s="164" t="s">
        <v>135</v>
      </c>
      <c r="H397" s="165" t="n">
        <v>59.8</v>
      </c>
      <c r="I397" s="166"/>
      <c r="J397" s="167" t="n">
        <f aca="false">ROUND(I397*H397,2)</f>
        <v>0</v>
      </c>
      <c r="K397" s="163" t="s">
        <v>136</v>
      </c>
      <c r="L397" s="24"/>
      <c r="M397" s="168"/>
      <c r="N397" s="169" t="s">
        <v>40</v>
      </c>
      <c r="O397" s="61"/>
      <c r="P397" s="170" t="n">
        <f aca="false">O397*H397</f>
        <v>0</v>
      </c>
      <c r="Q397" s="170" t="n">
        <v>0.00015</v>
      </c>
      <c r="R397" s="170" t="n">
        <f aca="false">Q397*H397</f>
        <v>0.00897</v>
      </c>
      <c r="S397" s="170" t="n">
        <v>0</v>
      </c>
      <c r="T397" s="171" t="n">
        <f aca="false">S397*H397</f>
        <v>0</v>
      </c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R397" s="172" t="s">
        <v>206</v>
      </c>
      <c r="AT397" s="172" t="s">
        <v>132</v>
      </c>
      <c r="AU397" s="172" t="s">
        <v>138</v>
      </c>
      <c r="AY397" s="4" t="s">
        <v>129</v>
      </c>
      <c r="BE397" s="173" t="n">
        <f aca="false">IF(N397="základní",J397,0)</f>
        <v>0</v>
      </c>
      <c r="BF397" s="173" t="n">
        <f aca="false">IF(N397="snížená",J397,0)</f>
        <v>0</v>
      </c>
      <c r="BG397" s="173" t="n">
        <f aca="false">IF(N397="zákl. přenesená",J397,0)</f>
        <v>0</v>
      </c>
      <c r="BH397" s="173" t="n">
        <f aca="false">IF(N397="sníž. přenesená",J397,0)</f>
        <v>0</v>
      </c>
      <c r="BI397" s="173" t="n">
        <f aca="false">IF(N397="nulová",J397,0)</f>
        <v>0</v>
      </c>
      <c r="BJ397" s="4" t="s">
        <v>138</v>
      </c>
      <c r="BK397" s="173" t="n">
        <f aca="false">ROUND(I397*H397,2)</f>
        <v>0</v>
      </c>
      <c r="BL397" s="4" t="s">
        <v>206</v>
      </c>
      <c r="BM397" s="172" t="s">
        <v>916</v>
      </c>
    </row>
    <row r="398" s="28" customFormat="true" ht="24.15" hidden="false" customHeight="true" outlineLevel="0" collapsed="false">
      <c r="A398" s="23"/>
      <c r="B398" s="160"/>
      <c r="C398" s="161" t="s">
        <v>917</v>
      </c>
      <c r="D398" s="161" t="s">
        <v>132</v>
      </c>
      <c r="E398" s="162" t="s">
        <v>918</v>
      </c>
      <c r="F398" s="163" t="s">
        <v>919</v>
      </c>
      <c r="G398" s="164" t="s">
        <v>135</v>
      </c>
      <c r="H398" s="165" t="n">
        <v>59.8</v>
      </c>
      <c r="I398" s="166"/>
      <c r="J398" s="167" t="n">
        <f aca="false">ROUND(I398*H398,2)</f>
        <v>0</v>
      </c>
      <c r="K398" s="163" t="s">
        <v>136</v>
      </c>
      <c r="L398" s="24"/>
      <c r="M398" s="168"/>
      <c r="N398" s="169" t="s">
        <v>40</v>
      </c>
      <c r="O398" s="61"/>
      <c r="P398" s="170" t="n">
        <f aca="false">O398*H398</f>
        <v>0</v>
      </c>
      <c r="Q398" s="170" t="n">
        <v>1E-005</v>
      </c>
      <c r="R398" s="170" t="n">
        <f aca="false">Q398*H398</f>
        <v>0.000598</v>
      </c>
      <c r="S398" s="170" t="n">
        <v>0</v>
      </c>
      <c r="T398" s="171" t="n">
        <f aca="false">S398*H398</f>
        <v>0</v>
      </c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R398" s="172" t="s">
        <v>206</v>
      </c>
      <c r="AT398" s="172" t="s">
        <v>132</v>
      </c>
      <c r="AU398" s="172" t="s">
        <v>138</v>
      </c>
      <c r="AY398" s="4" t="s">
        <v>129</v>
      </c>
      <c r="BE398" s="173" t="n">
        <f aca="false">IF(N398="základní",J398,0)</f>
        <v>0</v>
      </c>
      <c r="BF398" s="173" t="n">
        <f aca="false">IF(N398="snížená",J398,0)</f>
        <v>0</v>
      </c>
      <c r="BG398" s="173" t="n">
        <f aca="false">IF(N398="zákl. přenesená",J398,0)</f>
        <v>0</v>
      </c>
      <c r="BH398" s="173" t="n">
        <f aca="false">IF(N398="sníž. přenesená",J398,0)</f>
        <v>0</v>
      </c>
      <c r="BI398" s="173" t="n">
        <f aca="false">IF(N398="nulová",J398,0)</f>
        <v>0</v>
      </c>
      <c r="BJ398" s="4" t="s">
        <v>138</v>
      </c>
      <c r="BK398" s="173" t="n">
        <f aca="false">ROUND(I398*H398,2)</f>
        <v>0</v>
      </c>
      <c r="BL398" s="4" t="s">
        <v>206</v>
      </c>
      <c r="BM398" s="172" t="s">
        <v>920</v>
      </c>
    </row>
    <row r="399" s="28" customFormat="true" ht="24.15" hidden="false" customHeight="true" outlineLevel="0" collapsed="false">
      <c r="A399" s="23"/>
      <c r="B399" s="160"/>
      <c r="C399" s="161" t="s">
        <v>921</v>
      </c>
      <c r="D399" s="161" t="s">
        <v>132</v>
      </c>
      <c r="E399" s="162" t="s">
        <v>922</v>
      </c>
      <c r="F399" s="163" t="s">
        <v>923</v>
      </c>
      <c r="G399" s="164" t="s">
        <v>367</v>
      </c>
      <c r="H399" s="193"/>
      <c r="I399" s="166"/>
      <c r="J399" s="167" t="n">
        <f aca="false">ROUND(I399*H399,2)</f>
        <v>0</v>
      </c>
      <c r="K399" s="163" t="s">
        <v>136</v>
      </c>
      <c r="L399" s="24"/>
      <c r="M399" s="168"/>
      <c r="N399" s="169" t="s">
        <v>40</v>
      </c>
      <c r="O399" s="61"/>
      <c r="P399" s="170" t="n">
        <f aca="false">O399*H399</f>
        <v>0</v>
      </c>
      <c r="Q399" s="170" t="n">
        <v>0</v>
      </c>
      <c r="R399" s="170" t="n">
        <f aca="false">Q399*H399</f>
        <v>0</v>
      </c>
      <c r="S399" s="170" t="n">
        <v>0</v>
      </c>
      <c r="T399" s="171" t="n">
        <f aca="false">S399*H399</f>
        <v>0</v>
      </c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R399" s="172" t="s">
        <v>206</v>
      </c>
      <c r="AT399" s="172" t="s">
        <v>132</v>
      </c>
      <c r="AU399" s="172" t="s">
        <v>138</v>
      </c>
      <c r="AY399" s="4" t="s">
        <v>129</v>
      </c>
      <c r="BE399" s="173" t="n">
        <f aca="false">IF(N399="základní",J399,0)</f>
        <v>0</v>
      </c>
      <c r="BF399" s="173" t="n">
        <f aca="false">IF(N399="snížená",J399,0)</f>
        <v>0</v>
      </c>
      <c r="BG399" s="173" t="n">
        <f aca="false">IF(N399="zákl. přenesená",J399,0)</f>
        <v>0</v>
      </c>
      <c r="BH399" s="173" t="n">
        <f aca="false">IF(N399="sníž. přenesená",J399,0)</f>
        <v>0</v>
      </c>
      <c r="BI399" s="173" t="n">
        <f aca="false">IF(N399="nulová",J399,0)</f>
        <v>0</v>
      </c>
      <c r="BJ399" s="4" t="s">
        <v>138</v>
      </c>
      <c r="BK399" s="173" t="n">
        <f aca="false">ROUND(I399*H399,2)</f>
        <v>0</v>
      </c>
      <c r="BL399" s="4" t="s">
        <v>206</v>
      </c>
      <c r="BM399" s="172" t="s">
        <v>924</v>
      </c>
    </row>
    <row r="400" s="146" customFormat="true" ht="22.8" hidden="false" customHeight="true" outlineLevel="0" collapsed="false">
      <c r="B400" s="147"/>
      <c r="D400" s="148" t="s">
        <v>73</v>
      </c>
      <c r="E400" s="158" t="s">
        <v>925</v>
      </c>
      <c r="F400" s="158" t="s">
        <v>926</v>
      </c>
      <c r="I400" s="150"/>
      <c r="J400" s="159" t="n">
        <f aca="false">BK400</f>
        <v>0</v>
      </c>
      <c r="L400" s="147"/>
      <c r="M400" s="152"/>
      <c r="N400" s="153"/>
      <c r="O400" s="153"/>
      <c r="P400" s="154" t="n">
        <f aca="false">SUM(P401:P415)</f>
        <v>0</v>
      </c>
      <c r="Q400" s="153"/>
      <c r="R400" s="154" t="n">
        <f aca="false">SUM(R401:R415)</f>
        <v>0.104022</v>
      </c>
      <c r="S400" s="153"/>
      <c r="T400" s="155" t="n">
        <f aca="false">SUM(T401:T415)</f>
        <v>0.0429</v>
      </c>
      <c r="AR400" s="148" t="s">
        <v>138</v>
      </c>
      <c r="AT400" s="156" t="s">
        <v>73</v>
      </c>
      <c r="AU400" s="156" t="s">
        <v>79</v>
      </c>
      <c r="AY400" s="148" t="s">
        <v>129</v>
      </c>
      <c r="BK400" s="157" t="n">
        <f aca="false">SUM(BK401:BK415)</f>
        <v>0</v>
      </c>
    </row>
    <row r="401" s="28" customFormat="true" ht="24.15" hidden="false" customHeight="true" outlineLevel="0" collapsed="false">
      <c r="A401" s="23"/>
      <c r="B401" s="160"/>
      <c r="C401" s="161" t="s">
        <v>639</v>
      </c>
      <c r="D401" s="161" t="s">
        <v>132</v>
      </c>
      <c r="E401" s="162" t="s">
        <v>927</v>
      </c>
      <c r="F401" s="163" t="s">
        <v>928</v>
      </c>
      <c r="G401" s="164" t="s">
        <v>135</v>
      </c>
      <c r="H401" s="165" t="n">
        <v>9.5</v>
      </c>
      <c r="I401" s="166"/>
      <c r="J401" s="167" t="n">
        <f aca="false">ROUND(I401*H401,2)</f>
        <v>0</v>
      </c>
      <c r="K401" s="163" t="s">
        <v>136</v>
      </c>
      <c r="L401" s="24"/>
      <c r="M401" s="168"/>
      <c r="N401" s="169" t="s">
        <v>40</v>
      </c>
      <c r="O401" s="61"/>
      <c r="P401" s="170" t="n">
        <f aca="false">O401*H401</f>
        <v>0</v>
      </c>
      <c r="Q401" s="170" t="n">
        <v>0</v>
      </c>
      <c r="R401" s="170" t="n">
        <f aca="false">Q401*H401</f>
        <v>0</v>
      </c>
      <c r="S401" s="170" t="n">
        <v>0</v>
      </c>
      <c r="T401" s="171" t="n">
        <f aca="false">S401*H401</f>
        <v>0</v>
      </c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  <c r="AR401" s="172" t="s">
        <v>206</v>
      </c>
      <c r="AT401" s="172" t="s">
        <v>132</v>
      </c>
      <c r="AU401" s="172" t="s">
        <v>138</v>
      </c>
      <c r="AY401" s="4" t="s">
        <v>129</v>
      </c>
      <c r="BE401" s="173" t="n">
        <f aca="false">IF(N401="základní",J401,0)</f>
        <v>0</v>
      </c>
      <c r="BF401" s="173" t="n">
        <f aca="false">IF(N401="snížená",J401,0)</f>
        <v>0</v>
      </c>
      <c r="BG401" s="173" t="n">
        <f aca="false">IF(N401="zákl. přenesená",J401,0)</f>
        <v>0</v>
      </c>
      <c r="BH401" s="173" t="n">
        <f aca="false">IF(N401="sníž. přenesená",J401,0)</f>
        <v>0</v>
      </c>
      <c r="BI401" s="173" t="n">
        <f aca="false">IF(N401="nulová",J401,0)</f>
        <v>0</v>
      </c>
      <c r="BJ401" s="4" t="s">
        <v>138</v>
      </c>
      <c r="BK401" s="173" t="n">
        <f aca="false">ROUND(I401*H401,2)</f>
        <v>0</v>
      </c>
      <c r="BL401" s="4" t="s">
        <v>206</v>
      </c>
      <c r="BM401" s="172" t="s">
        <v>929</v>
      </c>
    </row>
    <row r="402" s="174" customFormat="true" ht="12.8" hidden="false" customHeight="false" outlineLevel="0" collapsed="false">
      <c r="B402" s="175"/>
      <c r="D402" s="176" t="s">
        <v>140</v>
      </c>
      <c r="E402" s="177"/>
      <c r="F402" s="178" t="s">
        <v>930</v>
      </c>
      <c r="H402" s="179" t="n">
        <v>9.5</v>
      </c>
      <c r="I402" s="180"/>
      <c r="L402" s="175"/>
      <c r="M402" s="181"/>
      <c r="N402" s="182"/>
      <c r="O402" s="182"/>
      <c r="P402" s="182"/>
      <c r="Q402" s="182"/>
      <c r="R402" s="182"/>
      <c r="S402" s="182"/>
      <c r="T402" s="183"/>
      <c r="AT402" s="177" t="s">
        <v>140</v>
      </c>
      <c r="AU402" s="177" t="s">
        <v>138</v>
      </c>
      <c r="AV402" s="174" t="s">
        <v>138</v>
      </c>
      <c r="AW402" s="174" t="s">
        <v>31</v>
      </c>
      <c r="AX402" s="174" t="s">
        <v>79</v>
      </c>
      <c r="AY402" s="177" t="s">
        <v>129</v>
      </c>
    </row>
    <row r="403" s="28" customFormat="true" ht="16.5" hidden="false" customHeight="true" outlineLevel="0" collapsed="false">
      <c r="A403" s="23"/>
      <c r="B403" s="160"/>
      <c r="C403" s="161" t="s">
        <v>931</v>
      </c>
      <c r="D403" s="161" t="s">
        <v>132</v>
      </c>
      <c r="E403" s="162" t="s">
        <v>932</v>
      </c>
      <c r="F403" s="163" t="s">
        <v>933</v>
      </c>
      <c r="G403" s="164" t="s">
        <v>135</v>
      </c>
      <c r="H403" s="165" t="n">
        <v>9.5</v>
      </c>
      <c r="I403" s="166"/>
      <c r="J403" s="167" t="n">
        <f aca="false">ROUND(I403*H403,2)</f>
        <v>0</v>
      </c>
      <c r="K403" s="163" t="s">
        <v>136</v>
      </c>
      <c r="L403" s="24"/>
      <c r="M403" s="168"/>
      <c r="N403" s="169" t="s">
        <v>40</v>
      </c>
      <c r="O403" s="61"/>
      <c r="P403" s="170" t="n">
        <f aca="false">O403*H403</f>
        <v>0</v>
      </c>
      <c r="Q403" s="170" t="n">
        <v>0</v>
      </c>
      <c r="R403" s="170" t="n">
        <f aca="false">Q403*H403</f>
        <v>0</v>
      </c>
      <c r="S403" s="170" t="n">
        <v>0</v>
      </c>
      <c r="T403" s="171" t="n">
        <f aca="false">S403*H403</f>
        <v>0</v>
      </c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R403" s="172" t="s">
        <v>206</v>
      </c>
      <c r="AT403" s="172" t="s">
        <v>132</v>
      </c>
      <c r="AU403" s="172" t="s">
        <v>138</v>
      </c>
      <c r="AY403" s="4" t="s">
        <v>129</v>
      </c>
      <c r="BE403" s="173" t="n">
        <f aca="false">IF(N403="základní",J403,0)</f>
        <v>0</v>
      </c>
      <c r="BF403" s="173" t="n">
        <f aca="false">IF(N403="snížená",J403,0)</f>
        <v>0</v>
      </c>
      <c r="BG403" s="173" t="n">
        <f aca="false">IF(N403="zákl. přenesená",J403,0)</f>
        <v>0</v>
      </c>
      <c r="BH403" s="173" t="n">
        <f aca="false">IF(N403="sníž. přenesená",J403,0)</f>
        <v>0</v>
      </c>
      <c r="BI403" s="173" t="n">
        <f aca="false">IF(N403="nulová",J403,0)</f>
        <v>0</v>
      </c>
      <c r="BJ403" s="4" t="s">
        <v>138</v>
      </c>
      <c r="BK403" s="173" t="n">
        <f aca="false">ROUND(I403*H403,2)</f>
        <v>0</v>
      </c>
      <c r="BL403" s="4" t="s">
        <v>206</v>
      </c>
      <c r="BM403" s="172" t="s">
        <v>934</v>
      </c>
    </row>
    <row r="404" s="28" customFormat="true" ht="24.15" hidden="false" customHeight="true" outlineLevel="0" collapsed="false">
      <c r="A404" s="23"/>
      <c r="B404" s="160"/>
      <c r="C404" s="161" t="s">
        <v>935</v>
      </c>
      <c r="D404" s="161" t="s">
        <v>132</v>
      </c>
      <c r="E404" s="162" t="s">
        <v>936</v>
      </c>
      <c r="F404" s="163" t="s">
        <v>937</v>
      </c>
      <c r="G404" s="164" t="s">
        <v>135</v>
      </c>
      <c r="H404" s="165" t="n">
        <v>9.5</v>
      </c>
      <c r="I404" s="166"/>
      <c r="J404" s="167" t="n">
        <f aca="false">ROUND(I404*H404,2)</f>
        <v>0</v>
      </c>
      <c r="K404" s="163" t="s">
        <v>136</v>
      </c>
      <c r="L404" s="24"/>
      <c r="M404" s="168"/>
      <c r="N404" s="169" t="s">
        <v>40</v>
      </c>
      <c r="O404" s="61"/>
      <c r="P404" s="170" t="n">
        <f aca="false">O404*H404</f>
        <v>0</v>
      </c>
      <c r="Q404" s="170" t="n">
        <v>3E-005</v>
      </c>
      <c r="R404" s="170" t="n">
        <f aca="false">Q404*H404</f>
        <v>0.000285</v>
      </c>
      <c r="S404" s="170" t="n">
        <v>0</v>
      </c>
      <c r="T404" s="171" t="n">
        <f aca="false">S404*H404</f>
        <v>0</v>
      </c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  <c r="AR404" s="172" t="s">
        <v>206</v>
      </c>
      <c r="AT404" s="172" t="s">
        <v>132</v>
      </c>
      <c r="AU404" s="172" t="s">
        <v>138</v>
      </c>
      <c r="AY404" s="4" t="s">
        <v>129</v>
      </c>
      <c r="BE404" s="173" t="n">
        <f aca="false">IF(N404="základní",J404,0)</f>
        <v>0</v>
      </c>
      <c r="BF404" s="173" t="n">
        <f aca="false">IF(N404="snížená",J404,0)</f>
        <v>0</v>
      </c>
      <c r="BG404" s="173" t="n">
        <f aca="false">IF(N404="zákl. přenesená",J404,0)</f>
        <v>0</v>
      </c>
      <c r="BH404" s="173" t="n">
        <f aca="false">IF(N404="sníž. přenesená",J404,0)</f>
        <v>0</v>
      </c>
      <c r="BI404" s="173" t="n">
        <f aca="false">IF(N404="nulová",J404,0)</f>
        <v>0</v>
      </c>
      <c r="BJ404" s="4" t="s">
        <v>138</v>
      </c>
      <c r="BK404" s="173" t="n">
        <f aca="false">ROUND(I404*H404,2)</f>
        <v>0</v>
      </c>
      <c r="BL404" s="4" t="s">
        <v>206</v>
      </c>
      <c r="BM404" s="172" t="s">
        <v>938</v>
      </c>
    </row>
    <row r="405" s="28" customFormat="true" ht="24.15" hidden="false" customHeight="true" outlineLevel="0" collapsed="false">
      <c r="A405" s="23"/>
      <c r="B405" s="160"/>
      <c r="C405" s="161" t="s">
        <v>939</v>
      </c>
      <c r="D405" s="161" t="s">
        <v>132</v>
      </c>
      <c r="E405" s="162" t="s">
        <v>940</v>
      </c>
      <c r="F405" s="163" t="s">
        <v>941</v>
      </c>
      <c r="G405" s="164" t="s">
        <v>135</v>
      </c>
      <c r="H405" s="165" t="n">
        <v>9.5</v>
      </c>
      <c r="I405" s="166"/>
      <c r="J405" s="167" t="n">
        <f aca="false">ROUND(I405*H405,2)</f>
        <v>0</v>
      </c>
      <c r="K405" s="163" t="s">
        <v>136</v>
      </c>
      <c r="L405" s="24"/>
      <c r="M405" s="168"/>
      <c r="N405" s="169" t="s">
        <v>40</v>
      </c>
      <c r="O405" s="61"/>
      <c r="P405" s="170" t="n">
        <f aca="false">O405*H405</f>
        <v>0</v>
      </c>
      <c r="Q405" s="170" t="n">
        <v>0.00012</v>
      </c>
      <c r="R405" s="170" t="n">
        <f aca="false">Q405*H405</f>
        <v>0.00114</v>
      </c>
      <c r="S405" s="170" t="n">
        <v>0</v>
      </c>
      <c r="T405" s="171" t="n">
        <f aca="false">S405*H405</f>
        <v>0</v>
      </c>
      <c r="U405" s="23"/>
      <c r="V405" s="23"/>
      <c r="W405" s="23"/>
      <c r="X405" s="23"/>
      <c r="Y405" s="23"/>
      <c r="Z405" s="23"/>
      <c r="AA405" s="23"/>
      <c r="AB405" s="23"/>
      <c r="AC405" s="23"/>
      <c r="AD405" s="23"/>
      <c r="AE405" s="23"/>
      <c r="AR405" s="172" t="s">
        <v>206</v>
      </c>
      <c r="AT405" s="172" t="s">
        <v>132</v>
      </c>
      <c r="AU405" s="172" t="s">
        <v>138</v>
      </c>
      <c r="AY405" s="4" t="s">
        <v>129</v>
      </c>
      <c r="BE405" s="173" t="n">
        <f aca="false">IF(N405="základní",J405,0)</f>
        <v>0</v>
      </c>
      <c r="BF405" s="173" t="n">
        <f aca="false">IF(N405="snížená",J405,0)</f>
        <v>0</v>
      </c>
      <c r="BG405" s="173" t="n">
        <f aca="false">IF(N405="zákl. přenesená",J405,0)</f>
        <v>0</v>
      </c>
      <c r="BH405" s="173" t="n">
        <f aca="false">IF(N405="sníž. přenesená",J405,0)</f>
        <v>0</v>
      </c>
      <c r="BI405" s="173" t="n">
        <f aca="false">IF(N405="nulová",J405,0)</f>
        <v>0</v>
      </c>
      <c r="BJ405" s="4" t="s">
        <v>138</v>
      </c>
      <c r="BK405" s="173" t="n">
        <f aca="false">ROUND(I405*H405,2)</f>
        <v>0</v>
      </c>
      <c r="BL405" s="4" t="s">
        <v>206</v>
      </c>
      <c r="BM405" s="172" t="s">
        <v>942</v>
      </c>
    </row>
    <row r="406" s="28" customFormat="true" ht="33" hidden="false" customHeight="true" outlineLevel="0" collapsed="false">
      <c r="A406" s="23"/>
      <c r="B406" s="160"/>
      <c r="C406" s="161" t="s">
        <v>943</v>
      </c>
      <c r="D406" s="161" t="s">
        <v>132</v>
      </c>
      <c r="E406" s="162" t="s">
        <v>944</v>
      </c>
      <c r="F406" s="163" t="s">
        <v>945</v>
      </c>
      <c r="G406" s="164" t="s">
        <v>135</v>
      </c>
      <c r="H406" s="165" t="n">
        <v>9.5</v>
      </c>
      <c r="I406" s="166"/>
      <c r="J406" s="167" t="n">
        <f aca="false">ROUND(I406*H406,2)</f>
        <v>0</v>
      </c>
      <c r="K406" s="163" t="s">
        <v>136</v>
      </c>
      <c r="L406" s="24"/>
      <c r="M406" s="168"/>
      <c r="N406" s="169" t="s">
        <v>40</v>
      </c>
      <c r="O406" s="61"/>
      <c r="P406" s="170" t="n">
        <f aca="false">O406*H406</f>
        <v>0</v>
      </c>
      <c r="Q406" s="170" t="n">
        <v>0.00758</v>
      </c>
      <c r="R406" s="170" t="n">
        <f aca="false">Q406*H406</f>
        <v>0.07201</v>
      </c>
      <c r="S406" s="170" t="n">
        <v>0</v>
      </c>
      <c r="T406" s="171" t="n">
        <f aca="false">S406*H406</f>
        <v>0</v>
      </c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  <c r="AR406" s="172" t="s">
        <v>206</v>
      </c>
      <c r="AT406" s="172" t="s">
        <v>132</v>
      </c>
      <c r="AU406" s="172" t="s">
        <v>138</v>
      </c>
      <c r="AY406" s="4" t="s">
        <v>129</v>
      </c>
      <c r="BE406" s="173" t="n">
        <f aca="false">IF(N406="základní",J406,0)</f>
        <v>0</v>
      </c>
      <c r="BF406" s="173" t="n">
        <f aca="false">IF(N406="snížená",J406,0)</f>
        <v>0</v>
      </c>
      <c r="BG406" s="173" t="n">
        <f aca="false">IF(N406="zákl. přenesená",J406,0)</f>
        <v>0</v>
      </c>
      <c r="BH406" s="173" t="n">
        <f aca="false">IF(N406="sníž. přenesená",J406,0)</f>
        <v>0</v>
      </c>
      <c r="BI406" s="173" t="n">
        <f aca="false">IF(N406="nulová",J406,0)</f>
        <v>0</v>
      </c>
      <c r="BJ406" s="4" t="s">
        <v>138</v>
      </c>
      <c r="BK406" s="173" t="n">
        <f aca="false">ROUND(I406*H406,2)</f>
        <v>0</v>
      </c>
      <c r="BL406" s="4" t="s">
        <v>206</v>
      </c>
      <c r="BM406" s="172" t="s">
        <v>946</v>
      </c>
    </row>
    <row r="407" s="28" customFormat="true" ht="24.15" hidden="false" customHeight="true" outlineLevel="0" collapsed="false">
      <c r="A407" s="23"/>
      <c r="B407" s="160"/>
      <c r="C407" s="161" t="s">
        <v>947</v>
      </c>
      <c r="D407" s="161" t="s">
        <v>132</v>
      </c>
      <c r="E407" s="162" t="s">
        <v>948</v>
      </c>
      <c r="F407" s="163" t="s">
        <v>949</v>
      </c>
      <c r="G407" s="164" t="s">
        <v>135</v>
      </c>
      <c r="H407" s="165" t="n">
        <v>14.3</v>
      </c>
      <c r="I407" s="166"/>
      <c r="J407" s="167" t="n">
        <f aca="false">ROUND(I407*H407,2)</f>
        <v>0</v>
      </c>
      <c r="K407" s="163" t="s">
        <v>136</v>
      </c>
      <c r="L407" s="24"/>
      <c r="M407" s="168"/>
      <c r="N407" s="169" t="s">
        <v>40</v>
      </c>
      <c r="O407" s="61"/>
      <c r="P407" s="170" t="n">
        <f aca="false">O407*H407</f>
        <v>0</v>
      </c>
      <c r="Q407" s="170" t="n">
        <v>0</v>
      </c>
      <c r="R407" s="170" t="n">
        <f aca="false">Q407*H407</f>
        <v>0</v>
      </c>
      <c r="S407" s="170" t="n">
        <v>0.003</v>
      </c>
      <c r="T407" s="171" t="n">
        <f aca="false">S407*H407</f>
        <v>0.0429</v>
      </c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R407" s="172" t="s">
        <v>206</v>
      </c>
      <c r="AT407" s="172" t="s">
        <v>132</v>
      </c>
      <c r="AU407" s="172" t="s">
        <v>138</v>
      </c>
      <c r="AY407" s="4" t="s">
        <v>129</v>
      </c>
      <c r="BE407" s="173" t="n">
        <f aca="false">IF(N407="základní",J407,0)</f>
        <v>0</v>
      </c>
      <c r="BF407" s="173" t="n">
        <f aca="false">IF(N407="snížená",J407,0)</f>
        <v>0</v>
      </c>
      <c r="BG407" s="173" t="n">
        <f aca="false">IF(N407="zákl. přenesená",J407,0)</f>
        <v>0</v>
      </c>
      <c r="BH407" s="173" t="n">
        <f aca="false">IF(N407="sníž. přenesená",J407,0)</f>
        <v>0</v>
      </c>
      <c r="BI407" s="173" t="n">
        <f aca="false">IF(N407="nulová",J407,0)</f>
        <v>0</v>
      </c>
      <c r="BJ407" s="4" t="s">
        <v>138</v>
      </c>
      <c r="BK407" s="173" t="n">
        <f aca="false">ROUND(I407*H407,2)</f>
        <v>0</v>
      </c>
      <c r="BL407" s="4" t="s">
        <v>206</v>
      </c>
      <c r="BM407" s="172" t="s">
        <v>950</v>
      </c>
    </row>
    <row r="408" s="174" customFormat="true" ht="12.8" hidden="false" customHeight="false" outlineLevel="0" collapsed="false">
      <c r="B408" s="175"/>
      <c r="D408" s="176" t="s">
        <v>140</v>
      </c>
      <c r="E408" s="177"/>
      <c r="F408" s="178" t="s">
        <v>951</v>
      </c>
      <c r="H408" s="179" t="n">
        <v>14.3</v>
      </c>
      <c r="I408" s="180"/>
      <c r="L408" s="175"/>
      <c r="M408" s="181"/>
      <c r="N408" s="182"/>
      <c r="O408" s="182"/>
      <c r="P408" s="182"/>
      <c r="Q408" s="182"/>
      <c r="R408" s="182"/>
      <c r="S408" s="182"/>
      <c r="T408" s="183"/>
      <c r="AT408" s="177" t="s">
        <v>140</v>
      </c>
      <c r="AU408" s="177" t="s">
        <v>138</v>
      </c>
      <c r="AV408" s="174" t="s">
        <v>138</v>
      </c>
      <c r="AW408" s="174" t="s">
        <v>31</v>
      </c>
      <c r="AX408" s="174" t="s">
        <v>79</v>
      </c>
      <c r="AY408" s="177" t="s">
        <v>129</v>
      </c>
    </row>
    <row r="409" s="28" customFormat="true" ht="16.5" hidden="false" customHeight="true" outlineLevel="0" collapsed="false">
      <c r="A409" s="23"/>
      <c r="B409" s="160"/>
      <c r="C409" s="161" t="s">
        <v>952</v>
      </c>
      <c r="D409" s="161" t="s">
        <v>132</v>
      </c>
      <c r="E409" s="162" t="s">
        <v>953</v>
      </c>
      <c r="F409" s="163" t="s">
        <v>954</v>
      </c>
      <c r="G409" s="164" t="s">
        <v>135</v>
      </c>
      <c r="H409" s="165" t="n">
        <v>9.5</v>
      </c>
      <c r="I409" s="166"/>
      <c r="J409" s="167" t="n">
        <f aca="false">ROUND(I409*H409,2)</f>
        <v>0</v>
      </c>
      <c r="K409" s="163" t="s">
        <v>136</v>
      </c>
      <c r="L409" s="24"/>
      <c r="M409" s="168"/>
      <c r="N409" s="169" t="s">
        <v>40</v>
      </c>
      <c r="O409" s="61"/>
      <c r="P409" s="170" t="n">
        <f aca="false">O409*H409</f>
        <v>0</v>
      </c>
      <c r="Q409" s="170" t="n">
        <v>0.0003</v>
      </c>
      <c r="R409" s="170" t="n">
        <f aca="false">Q409*H409</f>
        <v>0.00285</v>
      </c>
      <c r="S409" s="170" t="n">
        <v>0</v>
      </c>
      <c r="T409" s="171" t="n">
        <f aca="false">S409*H409</f>
        <v>0</v>
      </c>
      <c r="U409" s="23"/>
      <c r="V409" s="23"/>
      <c r="W409" s="23"/>
      <c r="X409" s="23"/>
      <c r="Y409" s="23"/>
      <c r="Z409" s="23"/>
      <c r="AA409" s="23"/>
      <c r="AB409" s="23"/>
      <c r="AC409" s="23"/>
      <c r="AD409" s="23"/>
      <c r="AE409" s="23"/>
      <c r="AR409" s="172" t="s">
        <v>206</v>
      </c>
      <c r="AT409" s="172" t="s">
        <v>132</v>
      </c>
      <c r="AU409" s="172" t="s">
        <v>138</v>
      </c>
      <c r="AY409" s="4" t="s">
        <v>129</v>
      </c>
      <c r="BE409" s="173" t="n">
        <f aca="false">IF(N409="základní",J409,0)</f>
        <v>0</v>
      </c>
      <c r="BF409" s="173" t="n">
        <f aca="false">IF(N409="snížená",J409,0)</f>
        <v>0</v>
      </c>
      <c r="BG409" s="173" t="n">
        <f aca="false">IF(N409="zákl. přenesená",J409,0)</f>
        <v>0</v>
      </c>
      <c r="BH409" s="173" t="n">
        <f aca="false">IF(N409="sníž. přenesená",J409,0)</f>
        <v>0</v>
      </c>
      <c r="BI409" s="173" t="n">
        <f aca="false">IF(N409="nulová",J409,0)</f>
        <v>0</v>
      </c>
      <c r="BJ409" s="4" t="s">
        <v>138</v>
      </c>
      <c r="BK409" s="173" t="n">
        <f aca="false">ROUND(I409*H409,2)</f>
        <v>0</v>
      </c>
      <c r="BL409" s="4" t="s">
        <v>206</v>
      </c>
      <c r="BM409" s="172" t="s">
        <v>955</v>
      </c>
    </row>
    <row r="410" s="28" customFormat="true" ht="16.5" hidden="false" customHeight="true" outlineLevel="0" collapsed="false">
      <c r="A410" s="23"/>
      <c r="B410" s="160"/>
      <c r="C410" s="194" t="s">
        <v>956</v>
      </c>
      <c r="D410" s="194" t="s">
        <v>450</v>
      </c>
      <c r="E410" s="195" t="s">
        <v>957</v>
      </c>
      <c r="F410" s="196" t="s">
        <v>958</v>
      </c>
      <c r="G410" s="197" t="s">
        <v>135</v>
      </c>
      <c r="H410" s="198" t="n">
        <v>10.45</v>
      </c>
      <c r="I410" s="199"/>
      <c r="J410" s="200" t="n">
        <f aca="false">ROUND(I410*H410,2)</f>
        <v>0</v>
      </c>
      <c r="K410" s="163" t="s">
        <v>136</v>
      </c>
      <c r="L410" s="201"/>
      <c r="M410" s="202"/>
      <c r="N410" s="203" t="s">
        <v>40</v>
      </c>
      <c r="O410" s="61"/>
      <c r="P410" s="170" t="n">
        <f aca="false">O410*H410</f>
        <v>0</v>
      </c>
      <c r="Q410" s="170" t="n">
        <v>0.00264</v>
      </c>
      <c r="R410" s="170" t="n">
        <f aca="false">Q410*H410</f>
        <v>0.027588</v>
      </c>
      <c r="S410" s="170" t="n">
        <v>0</v>
      </c>
      <c r="T410" s="171" t="n">
        <f aca="false">S410*H410</f>
        <v>0</v>
      </c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  <c r="AR410" s="172" t="s">
        <v>297</v>
      </c>
      <c r="AT410" s="172" t="s">
        <v>450</v>
      </c>
      <c r="AU410" s="172" t="s">
        <v>138</v>
      </c>
      <c r="AY410" s="4" t="s">
        <v>129</v>
      </c>
      <c r="BE410" s="173" t="n">
        <f aca="false">IF(N410="základní",J410,0)</f>
        <v>0</v>
      </c>
      <c r="BF410" s="173" t="n">
        <f aca="false">IF(N410="snížená",J410,0)</f>
        <v>0</v>
      </c>
      <c r="BG410" s="173" t="n">
        <f aca="false">IF(N410="zákl. přenesená",J410,0)</f>
        <v>0</v>
      </c>
      <c r="BH410" s="173" t="n">
        <f aca="false">IF(N410="sníž. přenesená",J410,0)</f>
        <v>0</v>
      </c>
      <c r="BI410" s="173" t="n">
        <f aca="false">IF(N410="nulová",J410,0)</f>
        <v>0</v>
      </c>
      <c r="BJ410" s="4" t="s">
        <v>138</v>
      </c>
      <c r="BK410" s="173" t="n">
        <f aca="false">ROUND(I410*H410,2)</f>
        <v>0</v>
      </c>
      <c r="BL410" s="4" t="s">
        <v>206</v>
      </c>
      <c r="BM410" s="172" t="s">
        <v>959</v>
      </c>
    </row>
    <row r="411" s="174" customFormat="true" ht="12.8" hidden="false" customHeight="false" outlineLevel="0" collapsed="false">
      <c r="B411" s="175"/>
      <c r="D411" s="176" t="s">
        <v>140</v>
      </c>
      <c r="F411" s="178" t="s">
        <v>960</v>
      </c>
      <c r="H411" s="179" t="n">
        <v>10.45</v>
      </c>
      <c r="I411" s="180"/>
      <c r="L411" s="175"/>
      <c r="M411" s="181"/>
      <c r="N411" s="182"/>
      <c r="O411" s="182"/>
      <c r="P411" s="182"/>
      <c r="Q411" s="182"/>
      <c r="R411" s="182"/>
      <c r="S411" s="182"/>
      <c r="T411" s="183"/>
      <c r="AT411" s="177" t="s">
        <v>140</v>
      </c>
      <c r="AU411" s="177" t="s">
        <v>138</v>
      </c>
      <c r="AV411" s="174" t="s">
        <v>138</v>
      </c>
      <c r="AW411" s="174" t="s">
        <v>2</v>
      </c>
      <c r="AX411" s="174" t="s">
        <v>79</v>
      </c>
      <c r="AY411" s="177" t="s">
        <v>129</v>
      </c>
    </row>
    <row r="412" s="28" customFormat="true" ht="24.15" hidden="false" customHeight="true" outlineLevel="0" collapsed="false">
      <c r="A412" s="23"/>
      <c r="B412" s="160"/>
      <c r="C412" s="161" t="s">
        <v>961</v>
      </c>
      <c r="D412" s="161" t="s">
        <v>132</v>
      </c>
      <c r="E412" s="162" t="s">
        <v>962</v>
      </c>
      <c r="F412" s="163" t="s">
        <v>963</v>
      </c>
      <c r="G412" s="164" t="s">
        <v>144</v>
      </c>
      <c r="H412" s="165" t="n">
        <v>1.6</v>
      </c>
      <c r="I412" s="166"/>
      <c r="J412" s="167" t="n">
        <f aca="false">ROUND(I412*H412,2)</f>
        <v>0</v>
      </c>
      <c r="K412" s="163"/>
      <c r="L412" s="24"/>
      <c r="M412" s="168"/>
      <c r="N412" s="169" t="s">
        <v>40</v>
      </c>
      <c r="O412" s="61"/>
      <c r="P412" s="170" t="n">
        <f aca="false">O412*H412</f>
        <v>0</v>
      </c>
      <c r="Q412" s="170" t="n">
        <v>0</v>
      </c>
      <c r="R412" s="170" t="n">
        <f aca="false">Q412*H412</f>
        <v>0</v>
      </c>
      <c r="S412" s="170" t="n">
        <v>0</v>
      </c>
      <c r="T412" s="171" t="n">
        <f aca="false">S412*H412</f>
        <v>0</v>
      </c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R412" s="172" t="s">
        <v>206</v>
      </c>
      <c r="AT412" s="172" t="s">
        <v>132</v>
      </c>
      <c r="AU412" s="172" t="s">
        <v>138</v>
      </c>
      <c r="AY412" s="4" t="s">
        <v>129</v>
      </c>
      <c r="BE412" s="173" t="n">
        <f aca="false">IF(N412="základní",J412,0)</f>
        <v>0</v>
      </c>
      <c r="BF412" s="173" t="n">
        <f aca="false">IF(N412="snížená",J412,0)</f>
        <v>0</v>
      </c>
      <c r="BG412" s="173" t="n">
        <f aca="false">IF(N412="zákl. přenesená",J412,0)</f>
        <v>0</v>
      </c>
      <c r="BH412" s="173" t="n">
        <f aca="false">IF(N412="sníž. přenesená",J412,0)</f>
        <v>0</v>
      </c>
      <c r="BI412" s="173" t="n">
        <f aca="false">IF(N412="nulová",J412,0)</f>
        <v>0</v>
      </c>
      <c r="BJ412" s="4" t="s">
        <v>138</v>
      </c>
      <c r="BK412" s="173" t="n">
        <f aca="false">ROUND(I412*H412,2)</f>
        <v>0</v>
      </c>
      <c r="BL412" s="4" t="s">
        <v>206</v>
      </c>
      <c r="BM412" s="172" t="s">
        <v>964</v>
      </c>
    </row>
    <row r="413" s="28" customFormat="true" ht="16.5" hidden="false" customHeight="true" outlineLevel="0" collapsed="false">
      <c r="A413" s="23"/>
      <c r="B413" s="160"/>
      <c r="C413" s="161" t="s">
        <v>965</v>
      </c>
      <c r="D413" s="161" t="s">
        <v>132</v>
      </c>
      <c r="E413" s="162" t="s">
        <v>966</v>
      </c>
      <c r="F413" s="163" t="s">
        <v>967</v>
      </c>
      <c r="G413" s="164" t="s">
        <v>144</v>
      </c>
      <c r="H413" s="165" t="n">
        <v>14.9</v>
      </c>
      <c r="I413" s="166"/>
      <c r="J413" s="167" t="n">
        <f aca="false">ROUND(I413*H413,2)</f>
        <v>0</v>
      </c>
      <c r="K413" s="163"/>
      <c r="L413" s="24"/>
      <c r="M413" s="168"/>
      <c r="N413" s="169" t="s">
        <v>40</v>
      </c>
      <c r="O413" s="61"/>
      <c r="P413" s="170" t="n">
        <f aca="false">O413*H413</f>
        <v>0</v>
      </c>
      <c r="Q413" s="170" t="n">
        <v>1E-005</v>
      </c>
      <c r="R413" s="170" t="n">
        <f aca="false">Q413*H413</f>
        <v>0.000149</v>
      </c>
      <c r="S413" s="170" t="n">
        <v>0</v>
      </c>
      <c r="T413" s="171" t="n">
        <f aca="false">S413*H413</f>
        <v>0</v>
      </c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  <c r="AR413" s="172" t="s">
        <v>206</v>
      </c>
      <c r="AT413" s="172" t="s">
        <v>132</v>
      </c>
      <c r="AU413" s="172" t="s">
        <v>138</v>
      </c>
      <c r="AY413" s="4" t="s">
        <v>129</v>
      </c>
      <c r="BE413" s="173" t="n">
        <f aca="false">IF(N413="základní",J413,0)</f>
        <v>0</v>
      </c>
      <c r="BF413" s="173" t="n">
        <f aca="false">IF(N413="snížená",J413,0)</f>
        <v>0</v>
      </c>
      <c r="BG413" s="173" t="n">
        <f aca="false">IF(N413="zákl. přenesená",J413,0)</f>
        <v>0</v>
      </c>
      <c r="BH413" s="173" t="n">
        <f aca="false">IF(N413="sníž. přenesená",J413,0)</f>
        <v>0</v>
      </c>
      <c r="BI413" s="173" t="n">
        <f aca="false">IF(N413="nulová",J413,0)</f>
        <v>0</v>
      </c>
      <c r="BJ413" s="4" t="s">
        <v>138</v>
      </c>
      <c r="BK413" s="173" t="n">
        <f aca="false">ROUND(I413*H413,2)</f>
        <v>0</v>
      </c>
      <c r="BL413" s="4" t="s">
        <v>206</v>
      </c>
      <c r="BM413" s="172" t="s">
        <v>968</v>
      </c>
    </row>
    <row r="414" s="174" customFormat="true" ht="12.8" hidden="false" customHeight="false" outlineLevel="0" collapsed="false">
      <c r="B414" s="175"/>
      <c r="D414" s="176" t="s">
        <v>140</v>
      </c>
      <c r="E414" s="177"/>
      <c r="F414" s="178" t="s">
        <v>969</v>
      </c>
      <c r="H414" s="179" t="n">
        <v>14.9</v>
      </c>
      <c r="I414" s="180"/>
      <c r="L414" s="175"/>
      <c r="M414" s="181"/>
      <c r="N414" s="182"/>
      <c r="O414" s="182"/>
      <c r="P414" s="182"/>
      <c r="Q414" s="182"/>
      <c r="R414" s="182"/>
      <c r="S414" s="182"/>
      <c r="T414" s="183"/>
      <c r="AT414" s="177" t="s">
        <v>140</v>
      </c>
      <c r="AU414" s="177" t="s">
        <v>138</v>
      </c>
      <c r="AV414" s="174" t="s">
        <v>138</v>
      </c>
      <c r="AW414" s="174" t="s">
        <v>31</v>
      </c>
      <c r="AX414" s="174" t="s">
        <v>79</v>
      </c>
      <c r="AY414" s="177" t="s">
        <v>129</v>
      </c>
    </row>
    <row r="415" s="28" customFormat="true" ht="24.15" hidden="false" customHeight="true" outlineLevel="0" collapsed="false">
      <c r="A415" s="23"/>
      <c r="B415" s="160"/>
      <c r="C415" s="161" t="s">
        <v>970</v>
      </c>
      <c r="D415" s="161" t="s">
        <v>132</v>
      </c>
      <c r="E415" s="162" t="s">
        <v>971</v>
      </c>
      <c r="F415" s="163" t="s">
        <v>972</v>
      </c>
      <c r="G415" s="164" t="s">
        <v>367</v>
      </c>
      <c r="H415" s="193"/>
      <c r="I415" s="166"/>
      <c r="J415" s="167" t="n">
        <f aca="false">ROUND(I415*H415,2)</f>
        <v>0</v>
      </c>
      <c r="K415" s="163" t="s">
        <v>136</v>
      </c>
      <c r="L415" s="24"/>
      <c r="M415" s="168"/>
      <c r="N415" s="169" t="s">
        <v>40</v>
      </c>
      <c r="O415" s="61"/>
      <c r="P415" s="170" t="n">
        <f aca="false">O415*H415</f>
        <v>0</v>
      </c>
      <c r="Q415" s="170" t="n">
        <v>0</v>
      </c>
      <c r="R415" s="170" t="n">
        <f aca="false">Q415*H415</f>
        <v>0</v>
      </c>
      <c r="S415" s="170" t="n">
        <v>0</v>
      </c>
      <c r="T415" s="171" t="n">
        <f aca="false">S415*H415</f>
        <v>0</v>
      </c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  <c r="AR415" s="172" t="s">
        <v>206</v>
      </c>
      <c r="AT415" s="172" t="s">
        <v>132</v>
      </c>
      <c r="AU415" s="172" t="s">
        <v>138</v>
      </c>
      <c r="AY415" s="4" t="s">
        <v>129</v>
      </c>
      <c r="BE415" s="173" t="n">
        <f aca="false">IF(N415="základní",J415,0)</f>
        <v>0</v>
      </c>
      <c r="BF415" s="173" t="n">
        <f aca="false">IF(N415="snížená",J415,0)</f>
        <v>0</v>
      </c>
      <c r="BG415" s="173" t="n">
        <f aca="false">IF(N415="zákl. přenesená",J415,0)</f>
        <v>0</v>
      </c>
      <c r="BH415" s="173" t="n">
        <f aca="false">IF(N415="sníž. přenesená",J415,0)</f>
        <v>0</v>
      </c>
      <c r="BI415" s="173" t="n">
        <f aca="false">IF(N415="nulová",J415,0)</f>
        <v>0</v>
      </c>
      <c r="BJ415" s="4" t="s">
        <v>138</v>
      </c>
      <c r="BK415" s="173" t="n">
        <f aca="false">ROUND(I415*H415,2)</f>
        <v>0</v>
      </c>
      <c r="BL415" s="4" t="s">
        <v>206</v>
      </c>
      <c r="BM415" s="172" t="s">
        <v>973</v>
      </c>
    </row>
    <row r="416" s="146" customFormat="true" ht="22.8" hidden="false" customHeight="true" outlineLevel="0" collapsed="false">
      <c r="B416" s="147"/>
      <c r="D416" s="148" t="s">
        <v>73</v>
      </c>
      <c r="E416" s="158" t="s">
        <v>974</v>
      </c>
      <c r="F416" s="158" t="s">
        <v>975</v>
      </c>
      <c r="I416" s="150"/>
      <c r="J416" s="159" t="n">
        <f aca="false">BK416</f>
        <v>0</v>
      </c>
      <c r="L416" s="147"/>
      <c r="M416" s="152"/>
      <c r="N416" s="153"/>
      <c r="O416" s="153"/>
      <c r="P416" s="154" t="n">
        <f aca="false">SUM(P417:P428)</f>
        <v>0</v>
      </c>
      <c r="Q416" s="153"/>
      <c r="R416" s="154" t="n">
        <f aca="false">SUM(R417:R428)</f>
        <v>0.72773183</v>
      </c>
      <c r="S416" s="153"/>
      <c r="T416" s="155" t="n">
        <f aca="false">SUM(T417:T428)</f>
        <v>0</v>
      </c>
      <c r="AR416" s="148" t="s">
        <v>138</v>
      </c>
      <c r="AT416" s="156" t="s">
        <v>73</v>
      </c>
      <c r="AU416" s="156" t="s">
        <v>79</v>
      </c>
      <c r="AY416" s="148" t="s">
        <v>129</v>
      </c>
      <c r="BK416" s="157" t="n">
        <f aca="false">SUM(BK417:BK428)</f>
        <v>0</v>
      </c>
    </row>
    <row r="417" s="28" customFormat="true" ht="16.5" hidden="false" customHeight="true" outlineLevel="0" collapsed="false">
      <c r="A417" s="23"/>
      <c r="B417" s="160"/>
      <c r="C417" s="161" t="s">
        <v>976</v>
      </c>
      <c r="D417" s="161" t="s">
        <v>132</v>
      </c>
      <c r="E417" s="162" t="s">
        <v>977</v>
      </c>
      <c r="F417" s="163" t="s">
        <v>978</v>
      </c>
      <c r="G417" s="164" t="s">
        <v>135</v>
      </c>
      <c r="H417" s="165" t="n">
        <v>27.302</v>
      </c>
      <c r="I417" s="166"/>
      <c r="J417" s="167" t="n">
        <f aca="false">ROUND(I417*H417,2)</f>
        <v>0</v>
      </c>
      <c r="K417" s="163" t="s">
        <v>136</v>
      </c>
      <c r="L417" s="24"/>
      <c r="M417" s="168"/>
      <c r="N417" s="169" t="s">
        <v>40</v>
      </c>
      <c r="O417" s="61"/>
      <c r="P417" s="170" t="n">
        <f aca="false">O417*H417</f>
        <v>0</v>
      </c>
      <c r="Q417" s="170" t="n">
        <v>0.0003</v>
      </c>
      <c r="R417" s="170" t="n">
        <f aca="false">Q417*H417</f>
        <v>0.0081906</v>
      </c>
      <c r="S417" s="170" t="n">
        <v>0</v>
      </c>
      <c r="T417" s="171" t="n">
        <f aca="false">S417*H417</f>
        <v>0</v>
      </c>
      <c r="U417" s="23"/>
      <c r="V417" s="23"/>
      <c r="W417" s="23"/>
      <c r="X417" s="23"/>
      <c r="Y417" s="23"/>
      <c r="Z417" s="23"/>
      <c r="AA417" s="23"/>
      <c r="AB417" s="23"/>
      <c r="AC417" s="23"/>
      <c r="AD417" s="23"/>
      <c r="AE417" s="23"/>
      <c r="AR417" s="172" t="s">
        <v>206</v>
      </c>
      <c r="AT417" s="172" t="s">
        <v>132</v>
      </c>
      <c r="AU417" s="172" t="s">
        <v>138</v>
      </c>
      <c r="AY417" s="4" t="s">
        <v>129</v>
      </c>
      <c r="BE417" s="173" t="n">
        <f aca="false">IF(N417="základní",J417,0)</f>
        <v>0</v>
      </c>
      <c r="BF417" s="173" t="n">
        <f aca="false">IF(N417="snížená",J417,0)</f>
        <v>0</v>
      </c>
      <c r="BG417" s="173" t="n">
        <f aca="false">IF(N417="zákl. přenesená",J417,0)</f>
        <v>0</v>
      </c>
      <c r="BH417" s="173" t="n">
        <f aca="false">IF(N417="sníž. přenesená",J417,0)</f>
        <v>0</v>
      </c>
      <c r="BI417" s="173" t="n">
        <f aca="false">IF(N417="nulová",J417,0)</f>
        <v>0</v>
      </c>
      <c r="BJ417" s="4" t="s">
        <v>138</v>
      </c>
      <c r="BK417" s="173" t="n">
        <f aca="false">ROUND(I417*H417,2)</f>
        <v>0</v>
      </c>
      <c r="BL417" s="4" t="s">
        <v>206</v>
      </c>
      <c r="BM417" s="172" t="s">
        <v>979</v>
      </c>
    </row>
    <row r="418" s="174" customFormat="true" ht="12.8" hidden="false" customHeight="false" outlineLevel="0" collapsed="false">
      <c r="B418" s="175"/>
      <c r="D418" s="176" t="s">
        <v>140</v>
      </c>
      <c r="E418" s="177"/>
      <c r="F418" s="178" t="s">
        <v>980</v>
      </c>
      <c r="H418" s="179" t="n">
        <v>7.56</v>
      </c>
      <c r="I418" s="180"/>
      <c r="L418" s="175"/>
      <c r="M418" s="181"/>
      <c r="N418" s="182"/>
      <c r="O418" s="182"/>
      <c r="P418" s="182"/>
      <c r="Q418" s="182"/>
      <c r="R418" s="182"/>
      <c r="S418" s="182"/>
      <c r="T418" s="183"/>
      <c r="AT418" s="177" t="s">
        <v>140</v>
      </c>
      <c r="AU418" s="177" t="s">
        <v>138</v>
      </c>
      <c r="AV418" s="174" t="s">
        <v>138</v>
      </c>
      <c r="AW418" s="174" t="s">
        <v>31</v>
      </c>
      <c r="AX418" s="174" t="s">
        <v>74</v>
      </c>
      <c r="AY418" s="177" t="s">
        <v>129</v>
      </c>
    </row>
    <row r="419" s="174" customFormat="true" ht="12.8" hidden="false" customHeight="false" outlineLevel="0" collapsed="false">
      <c r="B419" s="175"/>
      <c r="D419" s="176" t="s">
        <v>140</v>
      </c>
      <c r="E419" s="177"/>
      <c r="F419" s="178" t="s">
        <v>981</v>
      </c>
      <c r="H419" s="179" t="n">
        <v>16.562</v>
      </c>
      <c r="I419" s="180"/>
      <c r="L419" s="175"/>
      <c r="M419" s="181"/>
      <c r="N419" s="182"/>
      <c r="O419" s="182"/>
      <c r="P419" s="182"/>
      <c r="Q419" s="182"/>
      <c r="R419" s="182"/>
      <c r="S419" s="182"/>
      <c r="T419" s="183"/>
      <c r="AT419" s="177" t="s">
        <v>140</v>
      </c>
      <c r="AU419" s="177" t="s">
        <v>138</v>
      </c>
      <c r="AV419" s="174" t="s">
        <v>138</v>
      </c>
      <c r="AW419" s="174" t="s">
        <v>31</v>
      </c>
      <c r="AX419" s="174" t="s">
        <v>74</v>
      </c>
      <c r="AY419" s="177" t="s">
        <v>129</v>
      </c>
    </row>
    <row r="420" s="174" customFormat="true" ht="12.8" hidden="false" customHeight="false" outlineLevel="0" collapsed="false">
      <c r="B420" s="175"/>
      <c r="D420" s="176" t="s">
        <v>140</v>
      </c>
      <c r="E420" s="177"/>
      <c r="F420" s="178" t="s">
        <v>982</v>
      </c>
      <c r="H420" s="179" t="n">
        <v>3.18</v>
      </c>
      <c r="I420" s="180"/>
      <c r="L420" s="175"/>
      <c r="M420" s="181"/>
      <c r="N420" s="182"/>
      <c r="O420" s="182"/>
      <c r="P420" s="182"/>
      <c r="Q420" s="182"/>
      <c r="R420" s="182"/>
      <c r="S420" s="182"/>
      <c r="T420" s="183"/>
      <c r="AT420" s="177" t="s">
        <v>140</v>
      </c>
      <c r="AU420" s="177" t="s">
        <v>138</v>
      </c>
      <c r="AV420" s="174" t="s">
        <v>138</v>
      </c>
      <c r="AW420" s="174" t="s">
        <v>31</v>
      </c>
      <c r="AX420" s="174" t="s">
        <v>74</v>
      </c>
      <c r="AY420" s="177" t="s">
        <v>129</v>
      </c>
    </row>
    <row r="421" s="184" customFormat="true" ht="12.8" hidden="false" customHeight="false" outlineLevel="0" collapsed="false">
      <c r="B421" s="185"/>
      <c r="D421" s="176" t="s">
        <v>140</v>
      </c>
      <c r="E421" s="186"/>
      <c r="F421" s="187" t="s">
        <v>162</v>
      </c>
      <c r="H421" s="188" t="n">
        <v>27.302</v>
      </c>
      <c r="I421" s="189"/>
      <c r="L421" s="185"/>
      <c r="M421" s="190"/>
      <c r="N421" s="191"/>
      <c r="O421" s="191"/>
      <c r="P421" s="191"/>
      <c r="Q421" s="191"/>
      <c r="R421" s="191"/>
      <c r="S421" s="191"/>
      <c r="T421" s="192"/>
      <c r="AT421" s="186" t="s">
        <v>140</v>
      </c>
      <c r="AU421" s="186" t="s">
        <v>138</v>
      </c>
      <c r="AV421" s="184" t="s">
        <v>137</v>
      </c>
      <c r="AW421" s="184" t="s">
        <v>31</v>
      </c>
      <c r="AX421" s="184" t="s">
        <v>79</v>
      </c>
      <c r="AY421" s="186" t="s">
        <v>129</v>
      </c>
    </row>
    <row r="422" s="28" customFormat="true" ht="24.15" hidden="false" customHeight="true" outlineLevel="0" collapsed="false">
      <c r="A422" s="23"/>
      <c r="B422" s="160"/>
      <c r="C422" s="161" t="s">
        <v>983</v>
      </c>
      <c r="D422" s="161" t="s">
        <v>132</v>
      </c>
      <c r="E422" s="162" t="s">
        <v>984</v>
      </c>
      <c r="F422" s="163" t="s">
        <v>985</v>
      </c>
      <c r="G422" s="164" t="s">
        <v>135</v>
      </c>
      <c r="H422" s="165" t="n">
        <v>7.6</v>
      </c>
      <c r="I422" s="166"/>
      <c r="J422" s="167" t="n">
        <f aca="false">ROUND(I422*H422,2)</f>
        <v>0</v>
      </c>
      <c r="K422" s="163" t="s">
        <v>136</v>
      </c>
      <c r="L422" s="24"/>
      <c r="M422" s="168"/>
      <c r="N422" s="169" t="s">
        <v>40</v>
      </c>
      <c r="O422" s="61"/>
      <c r="P422" s="170" t="n">
        <f aca="false">O422*H422</f>
        <v>0</v>
      </c>
      <c r="Q422" s="170" t="n">
        <v>0.0015</v>
      </c>
      <c r="R422" s="170" t="n">
        <f aca="false">Q422*H422</f>
        <v>0.0114</v>
      </c>
      <c r="S422" s="170" t="n">
        <v>0</v>
      </c>
      <c r="T422" s="171" t="n">
        <f aca="false">S422*H422</f>
        <v>0</v>
      </c>
      <c r="U422" s="23"/>
      <c r="V422" s="23"/>
      <c r="W422" s="23"/>
      <c r="X422" s="23"/>
      <c r="Y422" s="23"/>
      <c r="Z422" s="23"/>
      <c r="AA422" s="23"/>
      <c r="AB422" s="23"/>
      <c r="AC422" s="23"/>
      <c r="AD422" s="23"/>
      <c r="AE422" s="23"/>
      <c r="AR422" s="172" t="s">
        <v>206</v>
      </c>
      <c r="AT422" s="172" t="s">
        <v>132</v>
      </c>
      <c r="AU422" s="172" t="s">
        <v>138</v>
      </c>
      <c r="AY422" s="4" t="s">
        <v>129</v>
      </c>
      <c r="BE422" s="173" t="n">
        <f aca="false">IF(N422="základní",J422,0)</f>
        <v>0</v>
      </c>
      <c r="BF422" s="173" t="n">
        <f aca="false">IF(N422="snížená",J422,0)</f>
        <v>0</v>
      </c>
      <c r="BG422" s="173" t="n">
        <f aca="false">IF(N422="zákl. přenesená",J422,0)</f>
        <v>0</v>
      </c>
      <c r="BH422" s="173" t="n">
        <f aca="false">IF(N422="sníž. přenesená",J422,0)</f>
        <v>0</v>
      </c>
      <c r="BI422" s="173" t="n">
        <f aca="false">IF(N422="nulová",J422,0)</f>
        <v>0</v>
      </c>
      <c r="BJ422" s="4" t="s">
        <v>138</v>
      </c>
      <c r="BK422" s="173" t="n">
        <f aca="false">ROUND(I422*H422,2)</f>
        <v>0</v>
      </c>
      <c r="BL422" s="4" t="s">
        <v>206</v>
      </c>
      <c r="BM422" s="172" t="s">
        <v>986</v>
      </c>
    </row>
    <row r="423" s="174" customFormat="true" ht="12.8" hidden="false" customHeight="false" outlineLevel="0" collapsed="false">
      <c r="B423" s="175"/>
      <c r="D423" s="176" t="s">
        <v>140</v>
      </c>
      <c r="E423" s="177"/>
      <c r="F423" s="178" t="s">
        <v>987</v>
      </c>
      <c r="H423" s="179" t="n">
        <v>7.6</v>
      </c>
      <c r="I423" s="180"/>
      <c r="L423" s="175"/>
      <c r="M423" s="181"/>
      <c r="N423" s="182"/>
      <c r="O423" s="182"/>
      <c r="P423" s="182"/>
      <c r="Q423" s="182"/>
      <c r="R423" s="182"/>
      <c r="S423" s="182"/>
      <c r="T423" s="183"/>
      <c r="AT423" s="177" t="s">
        <v>140</v>
      </c>
      <c r="AU423" s="177" t="s">
        <v>138</v>
      </c>
      <c r="AV423" s="174" t="s">
        <v>138</v>
      </c>
      <c r="AW423" s="174" t="s">
        <v>31</v>
      </c>
      <c r="AX423" s="174" t="s">
        <v>79</v>
      </c>
      <c r="AY423" s="177" t="s">
        <v>129</v>
      </c>
    </row>
    <row r="424" s="28" customFormat="true" ht="33" hidden="false" customHeight="true" outlineLevel="0" collapsed="false">
      <c r="A424" s="23"/>
      <c r="B424" s="160"/>
      <c r="C424" s="161" t="s">
        <v>988</v>
      </c>
      <c r="D424" s="161" t="s">
        <v>132</v>
      </c>
      <c r="E424" s="162" t="s">
        <v>989</v>
      </c>
      <c r="F424" s="163" t="s">
        <v>990</v>
      </c>
      <c r="G424" s="164" t="s">
        <v>135</v>
      </c>
      <c r="H424" s="165" t="n">
        <v>27.302</v>
      </c>
      <c r="I424" s="166"/>
      <c r="J424" s="167" t="n">
        <f aca="false">ROUND(I424*H424,2)</f>
        <v>0</v>
      </c>
      <c r="K424" s="163" t="s">
        <v>136</v>
      </c>
      <c r="L424" s="24"/>
      <c r="M424" s="168"/>
      <c r="N424" s="169" t="s">
        <v>40</v>
      </c>
      <c r="O424" s="61"/>
      <c r="P424" s="170" t="n">
        <f aca="false">O424*H424</f>
        <v>0</v>
      </c>
      <c r="Q424" s="170" t="n">
        <v>0.00909</v>
      </c>
      <c r="R424" s="170" t="n">
        <f aca="false">Q424*H424</f>
        <v>0.24817518</v>
      </c>
      <c r="S424" s="170" t="n">
        <v>0</v>
      </c>
      <c r="T424" s="171" t="n">
        <f aca="false">S424*H424</f>
        <v>0</v>
      </c>
      <c r="U424" s="23"/>
      <c r="V424" s="23"/>
      <c r="W424" s="23"/>
      <c r="X424" s="23"/>
      <c r="Y424" s="23"/>
      <c r="Z424" s="23"/>
      <c r="AA424" s="23"/>
      <c r="AB424" s="23"/>
      <c r="AC424" s="23"/>
      <c r="AD424" s="23"/>
      <c r="AE424" s="23"/>
      <c r="AR424" s="172" t="s">
        <v>206</v>
      </c>
      <c r="AT424" s="172" t="s">
        <v>132</v>
      </c>
      <c r="AU424" s="172" t="s">
        <v>138</v>
      </c>
      <c r="AY424" s="4" t="s">
        <v>129</v>
      </c>
      <c r="BE424" s="173" t="n">
        <f aca="false">IF(N424="základní",J424,0)</f>
        <v>0</v>
      </c>
      <c r="BF424" s="173" t="n">
        <f aca="false">IF(N424="snížená",J424,0)</f>
        <v>0</v>
      </c>
      <c r="BG424" s="173" t="n">
        <f aca="false">IF(N424="zákl. přenesená",J424,0)</f>
        <v>0</v>
      </c>
      <c r="BH424" s="173" t="n">
        <f aca="false">IF(N424="sníž. přenesená",J424,0)</f>
        <v>0</v>
      </c>
      <c r="BI424" s="173" t="n">
        <f aca="false">IF(N424="nulová",J424,0)</f>
        <v>0</v>
      </c>
      <c r="BJ424" s="4" t="s">
        <v>138</v>
      </c>
      <c r="BK424" s="173" t="n">
        <f aca="false">ROUND(I424*H424,2)</f>
        <v>0</v>
      </c>
      <c r="BL424" s="4" t="s">
        <v>206</v>
      </c>
      <c r="BM424" s="172" t="s">
        <v>991</v>
      </c>
    </row>
    <row r="425" s="28" customFormat="true" ht="37.8" hidden="false" customHeight="true" outlineLevel="0" collapsed="false">
      <c r="A425" s="23"/>
      <c r="B425" s="160"/>
      <c r="C425" s="194" t="s">
        <v>992</v>
      </c>
      <c r="D425" s="194" t="s">
        <v>450</v>
      </c>
      <c r="E425" s="195" t="s">
        <v>993</v>
      </c>
      <c r="F425" s="196" t="s">
        <v>994</v>
      </c>
      <c r="G425" s="197" t="s">
        <v>135</v>
      </c>
      <c r="H425" s="198" t="n">
        <v>31.397</v>
      </c>
      <c r="I425" s="199"/>
      <c r="J425" s="200" t="n">
        <f aca="false">ROUND(I425*H425,2)</f>
        <v>0</v>
      </c>
      <c r="K425" s="163" t="s">
        <v>136</v>
      </c>
      <c r="L425" s="201"/>
      <c r="M425" s="202"/>
      <c r="N425" s="203" t="s">
        <v>40</v>
      </c>
      <c r="O425" s="61"/>
      <c r="P425" s="170" t="n">
        <f aca="false">O425*H425</f>
        <v>0</v>
      </c>
      <c r="Q425" s="170" t="n">
        <v>0.01465</v>
      </c>
      <c r="R425" s="170" t="n">
        <f aca="false">Q425*H425</f>
        <v>0.45996605</v>
      </c>
      <c r="S425" s="170" t="n">
        <v>0</v>
      </c>
      <c r="T425" s="171" t="n">
        <f aca="false">S425*H425</f>
        <v>0</v>
      </c>
      <c r="U425" s="23"/>
      <c r="V425" s="23"/>
      <c r="W425" s="23"/>
      <c r="X425" s="23"/>
      <c r="Y425" s="23"/>
      <c r="Z425" s="23"/>
      <c r="AA425" s="23"/>
      <c r="AB425" s="23"/>
      <c r="AC425" s="23"/>
      <c r="AD425" s="23"/>
      <c r="AE425" s="23"/>
      <c r="AR425" s="172" t="s">
        <v>297</v>
      </c>
      <c r="AT425" s="172" t="s">
        <v>450</v>
      </c>
      <c r="AU425" s="172" t="s">
        <v>138</v>
      </c>
      <c r="AY425" s="4" t="s">
        <v>129</v>
      </c>
      <c r="BE425" s="173" t="n">
        <f aca="false">IF(N425="základní",J425,0)</f>
        <v>0</v>
      </c>
      <c r="BF425" s="173" t="n">
        <f aca="false">IF(N425="snížená",J425,0)</f>
        <v>0</v>
      </c>
      <c r="BG425" s="173" t="n">
        <f aca="false">IF(N425="zákl. přenesená",J425,0)</f>
        <v>0</v>
      </c>
      <c r="BH425" s="173" t="n">
        <f aca="false">IF(N425="sníž. přenesená",J425,0)</f>
        <v>0</v>
      </c>
      <c r="BI425" s="173" t="n">
        <f aca="false">IF(N425="nulová",J425,0)</f>
        <v>0</v>
      </c>
      <c r="BJ425" s="4" t="s">
        <v>138</v>
      </c>
      <c r="BK425" s="173" t="n">
        <f aca="false">ROUND(I425*H425,2)</f>
        <v>0</v>
      </c>
      <c r="BL425" s="4" t="s">
        <v>206</v>
      </c>
      <c r="BM425" s="172" t="s">
        <v>995</v>
      </c>
    </row>
    <row r="426" s="174" customFormat="true" ht="12.8" hidden="false" customHeight="false" outlineLevel="0" collapsed="false">
      <c r="B426" s="175"/>
      <c r="D426" s="176" t="s">
        <v>140</v>
      </c>
      <c r="F426" s="178" t="s">
        <v>996</v>
      </c>
      <c r="H426" s="179" t="n">
        <v>31.397</v>
      </c>
      <c r="I426" s="180"/>
      <c r="L426" s="175"/>
      <c r="M426" s="181"/>
      <c r="N426" s="182"/>
      <c r="O426" s="182"/>
      <c r="P426" s="182"/>
      <c r="Q426" s="182"/>
      <c r="R426" s="182"/>
      <c r="S426" s="182"/>
      <c r="T426" s="183"/>
      <c r="AT426" s="177" t="s">
        <v>140</v>
      </c>
      <c r="AU426" s="177" t="s">
        <v>138</v>
      </c>
      <c r="AV426" s="174" t="s">
        <v>138</v>
      </c>
      <c r="AW426" s="174" t="s">
        <v>2</v>
      </c>
      <c r="AX426" s="174" t="s">
        <v>79</v>
      </c>
      <c r="AY426" s="177" t="s">
        <v>129</v>
      </c>
    </row>
    <row r="427" s="28" customFormat="true" ht="33" hidden="false" customHeight="true" outlineLevel="0" collapsed="false">
      <c r="A427" s="23"/>
      <c r="B427" s="160"/>
      <c r="C427" s="161" t="s">
        <v>997</v>
      </c>
      <c r="D427" s="161" t="s">
        <v>132</v>
      </c>
      <c r="E427" s="162" t="s">
        <v>998</v>
      </c>
      <c r="F427" s="163" t="s">
        <v>999</v>
      </c>
      <c r="G427" s="164" t="s">
        <v>135</v>
      </c>
      <c r="H427" s="165" t="n">
        <v>27.302</v>
      </c>
      <c r="I427" s="166"/>
      <c r="J427" s="167" t="n">
        <f aca="false">ROUND(I427*H427,2)</f>
        <v>0</v>
      </c>
      <c r="K427" s="163" t="s">
        <v>136</v>
      </c>
      <c r="L427" s="24"/>
      <c r="M427" s="168"/>
      <c r="N427" s="169" t="s">
        <v>40</v>
      </c>
      <c r="O427" s="61"/>
      <c r="P427" s="170" t="n">
        <f aca="false">O427*H427</f>
        <v>0</v>
      </c>
      <c r="Q427" s="170" t="n">
        <v>0</v>
      </c>
      <c r="R427" s="170" t="n">
        <f aca="false">Q427*H427</f>
        <v>0</v>
      </c>
      <c r="S427" s="170" t="n">
        <v>0</v>
      </c>
      <c r="T427" s="171" t="n">
        <f aca="false">S427*H427</f>
        <v>0</v>
      </c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  <c r="AR427" s="172" t="s">
        <v>206</v>
      </c>
      <c r="AT427" s="172" t="s">
        <v>132</v>
      </c>
      <c r="AU427" s="172" t="s">
        <v>138</v>
      </c>
      <c r="AY427" s="4" t="s">
        <v>129</v>
      </c>
      <c r="BE427" s="173" t="n">
        <f aca="false">IF(N427="základní",J427,0)</f>
        <v>0</v>
      </c>
      <c r="BF427" s="173" t="n">
        <f aca="false">IF(N427="snížená",J427,0)</f>
        <v>0</v>
      </c>
      <c r="BG427" s="173" t="n">
        <f aca="false">IF(N427="zákl. přenesená",J427,0)</f>
        <v>0</v>
      </c>
      <c r="BH427" s="173" t="n">
        <f aca="false">IF(N427="sníž. přenesená",J427,0)</f>
        <v>0</v>
      </c>
      <c r="BI427" s="173" t="n">
        <f aca="false">IF(N427="nulová",J427,0)</f>
        <v>0</v>
      </c>
      <c r="BJ427" s="4" t="s">
        <v>138</v>
      </c>
      <c r="BK427" s="173" t="n">
        <f aca="false">ROUND(I427*H427,2)</f>
        <v>0</v>
      </c>
      <c r="BL427" s="4" t="s">
        <v>206</v>
      </c>
      <c r="BM427" s="172" t="s">
        <v>1000</v>
      </c>
    </row>
    <row r="428" s="28" customFormat="true" ht="24.15" hidden="false" customHeight="true" outlineLevel="0" collapsed="false">
      <c r="A428" s="23"/>
      <c r="B428" s="160"/>
      <c r="C428" s="161" t="s">
        <v>1001</v>
      </c>
      <c r="D428" s="161" t="s">
        <v>132</v>
      </c>
      <c r="E428" s="162" t="s">
        <v>1002</v>
      </c>
      <c r="F428" s="163" t="s">
        <v>1003</v>
      </c>
      <c r="G428" s="164" t="s">
        <v>367</v>
      </c>
      <c r="H428" s="193"/>
      <c r="I428" s="166"/>
      <c r="J428" s="167" t="n">
        <f aca="false">ROUND(I428*H428,2)</f>
        <v>0</v>
      </c>
      <c r="K428" s="163" t="s">
        <v>136</v>
      </c>
      <c r="L428" s="24"/>
      <c r="M428" s="168"/>
      <c r="N428" s="169" t="s">
        <v>40</v>
      </c>
      <c r="O428" s="61"/>
      <c r="P428" s="170" t="n">
        <f aca="false">O428*H428</f>
        <v>0</v>
      </c>
      <c r="Q428" s="170" t="n">
        <v>0</v>
      </c>
      <c r="R428" s="170" t="n">
        <f aca="false">Q428*H428</f>
        <v>0</v>
      </c>
      <c r="S428" s="170" t="n">
        <v>0</v>
      </c>
      <c r="T428" s="171" t="n">
        <f aca="false">S428*H428</f>
        <v>0</v>
      </c>
      <c r="U428" s="23"/>
      <c r="V428" s="23"/>
      <c r="W428" s="23"/>
      <c r="X428" s="23"/>
      <c r="Y428" s="23"/>
      <c r="Z428" s="23"/>
      <c r="AA428" s="23"/>
      <c r="AB428" s="23"/>
      <c r="AC428" s="23"/>
      <c r="AD428" s="23"/>
      <c r="AE428" s="23"/>
      <c r="AR428" s="172" t="s">
        <v>206</v>
      </c>
      <c r="AT428" s="172" t="s">
        <v>132</v>
      </c>
      <c r="AU428" s="172" t="s">
        <v>138</v>
      </c>
      <c r="AY428" s="4" t="s">
        <v>129</v>
      </c>
      <c r="BE428" s="173" t="n">
        <f aca="false">IF(N428="základní",J428,0)</f>
        <v>0</v>
      </c>
      <c r="BF428" s="173" t="n">
        <f aca="false">IF(N428="snížená",J428,0)</f>
        <v>0</v>
      </c>
      <c r="BG428" s="173" t="n">
        <f aca="false">IF(N428="zákl. přenesená",J428,0)</f>
        <v>0</v>
      </c>
      <c r="BH428" s="173" t="n">
        <f aca="false">IF(N428="sníž. přenesená",J428,0)</f>
        <v>0</v>
      </c>
      <c r="BI428" s="173" t="n">
        <f aca="false">IF(N428="nulová",J428,0)</f>
        <v>0</v>
      </c>
      <c r="BJ428" s="4" t="s">
        <v>138</v>
      </c>
      <c r="BK428" s="173" t="n">
        <f aca="false">ROUND(I428*H428,2)</f>
        <v>0</v>
      </c>
      <c r="BL428" s="4" t="s">
        <v>206</v>
      </c>
      <c r="BM428" s="172" t="s">
        <v>1004</v>
      </c>
    </row>
    <row r="429" s="146" customFormat="true" ht="22.8" hidden="false" customHeight="true" outlineLevel="0" collapsed="false">
      <c r="B429" s="147"/>
      <c r="D429" s="148" t="s">
        <v>73</v>
      </c>
      <c r="E429" s="158" t="s">
        <v>1005</v>
      </c>
      <c r="F429" s="158" t="s">
        <v>1006</v>
      </c>
      <c r="I429" s="150"/>
      <c r="J429" s="159" t="n">
        <f aca="false">BK429</f>
        <v>0</v>
      </c>
      <c r="L429" s="147"/>
      <c r="M429" s="152"/>
      <c r="N429" s="153"/>
      <c r="O429" s="153"/>
      <c r="P429" s="154" t="n">
        <f aca="false">SUM(P430:P447)</f>
        <v>0</v>
      </c>
      <c r="Q429" s="153"/>
      <c r="R429" s="154" t="n">
        <f aca="false">SUM(R430:R447)</f>
        <v>0.04062163</v>
      </c>
      <c r="S429" s="153"/>
      <c r="T429" s="155" t="n">
        <f aca="false">SUM(T430:T447)</f>
        <v>0.0017745</v>
      </c>
      <c r="AR429" s="148" t="s">
        <v>138</v>
      </c>
      <c r="AT429" s="156" t="s">
        <v>73</v>
      </c>
      <c r="AU429" s="156" t="s">
        <v>79</v>
      </c>
      <c r="AY429" s="148" t="s">
        <v>129</v>
      </c>
      <c r="BK429" s="157" t="n">
        <f aca="false">SUM(BK430:BK447)</f>
        <v>0</v>
      </c>
    </row>
    <row r="430" s="28" customFormat="true" ht="24.15" hidden="false" customHeight="true" outlineLevel="0" collapsed="false">
      <c r="A430" s="23"/>
      <c r="B430" s="160"/>
      <c r="C430" s="161" t="s">
        <v>1007</v>
      </c>
      <c r="D430" s="161" t="s">
        <v>132</v>
      </c>
      <c r="E430" s="162" t="s">
        <v>1008</v>
      </c>
      <c r="F430" s="163" t="s">
        <v>1009</v>
      </c>
      <c r="G430" s="164" t="s">
        <v>135</v>
      </c>
      <c r="H430" s="165" t="n">
        <v>59.15</v>
      </c>
      <c r="I430" s="166"/>
      <c r="J430" s="167" t="n">
        <f aca="false">ROUND(I430*H430,2)</f>
        <v>0</v>
      </c>
      <c r="K430" s="163" t="s">
        <v>136</v>
      </c>
      <c r="L430" s="24"/>
      <c r="M430" s="168"/>
      <c r="N430" s="169" t="s">
        <v>40</v>
      </c>
      <c r="O430" s="61"/>
      <c r="P430" s="170" t="n">
        <f aca="false">O430*H430</f>
        <v>0</v>
      </c>
      <c r="Q430" s="170" t="n">
        <v>0</v>
      </c>
      <c r="R430" s="170" t="n">
        <f aca="false">Q430*H430</f>
        <v>0</v>
      </c>
      <c r="S430" s="170" t="n">
        <v>3E-005</v>
      </c>
      <c r="T430" s="171" t="n">
        <f aca="false">S430*H430</f>
        <v>0.0017745</v>
      </c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  <c r="AR430" s="172" t="s">
        <v>206</v>
      </c>
      <c r="AT430" s="172" t="s">
        <v>132</v>
      </c>
      <c r="AU430" s="172" t="s">
        <v>138</v>
      </c>
      <c r="AY430" s="4" t="s">
        <v>129</v>
      </c>
      <c r="BE430" s="173" t="n">
        <f aca="false">IF(N430="základní",J430,0)</f>
        <v>0</v>
      </c>
      <c r="BF430" s="173" t="n">
        <f aca="false">IF(N430="snížená",J430,0)</f>
        <v>0</v>
      </c>
      <c r="BG430" s="173" t="n">
        <f aca="false">IF(N430="zákl. přenesená",J430,0)</f>
        <v>0</v>
      </c>
      <c r="BH430" s="173" t="n">
        <f aca="false">IF(N430="sníž. přenesená",J430,0)</f>
        <v>0</v>
      </c>
      <c r="BI430" s="173" t="n">
        <f aca="false">IF(N430="nulová",J430,0)</f>
        <v>0</v>
      </c>
      <c r="BJ430" s="4" t="s">
        <v>138</v>
      </c>
      <c r="BK430" s="173" t="n">
        <f aca="false">ROUND(I430*H430,2)</f>
        <v>0</v>
      </c>
      <c r="BL430" s="4" t="s">
        <v>206</v>
      </c>
      <c r="BM430" s="172" t="s">
        <v>1010</v>
      </c>
    </row>
    <row r="431" s="174" customFormat="true" ht="12.8" hidden="false" customHeight="false" outlineLevel="0" collapsed="false">
      <c r="B431" s="175"/>
      <c r="D431" s="176" t="s">
        <v>140</v>
      </c>
      <c r="E431" s="177"/>
      <c r="F431" s="178" t="s">
        <v>1011</v>
      </c>
      <c r="H431" s="179" t="n">
        <v>59.15</v>
      </c>
      <c r="I431" s="180"/>
      <c r="L431" s="175"/>
      <c r="M431" s="181"/>
      <c r="N431" s="182"/>
      <c r="O431" s="182"/>
      <c r="P431" s="182"/>
      <c r="Q431" s="182"/>
      <c r="R431" s="182"/>
      <c r="S431" s="182"/>
      <c r="T431" s="183"/>
      <c r="AT431" s="177" t="s">
        <v>140</v>
      </c>
      <c r="AU431" s="177" t="s">
        <v>138</v>
      </c>
      <c r="AV431" s="174" t="s">
        <v>138</v>
      </c>
      <c r="AW431" s="174" t="s">
        <v>31</v>
      </c>
      <c r="AX431" s="174" t="s">
        <v>79</v>
      </c>
      <c r="AY431" s="177" t="s">
        <v>129</v>
      </c>
    </row>
    <row r="432" s="28" customFormat="true" ht="16.5" hidden="false" customHeight="true" outlineLevel="0" collapsed="false">
      <c r="A432" s="23"/>
      <c r="B432" s="160"/>
      <c r="C432" s="194" t="s">
        <v>1012</v>
      </c>
      <c r="D432" s="194" t="s">
        <v>450</v>
      </c>
      <c r="E432" s="195" t="s">
        <v>1013</v>
      </c>
      <c r="F432" s="196" t="s">
        <v>1014</v>
      </c>
      <c r="G432" s="197" t="s">
        <v>135</v>
      </c>
      <c r="H432" s="198" t="n">
        <v>62.108</v>
      </c>
      <c r="I432" s="199"/>
      <c r="J432" s="200" t="n">
        <f aca="false">ROUND(I432*H432,2)</f>
        <v>0</v>
      </c>
      <c r="K432" s="163" t="s">
        <v>136</v>
      </c>
      <c r="L432" s="201"/>
      <c r="M432" s="202"/>
      <c r="N432" s="203" t="s">
        <v>40</v>
      </c>
      <c r="O432" s="61"/>
      <c r="P432" s="170" t="n">
        <f aca="false">O432*H432</f>
        <v>0</v>
      </c>
      <c r="Q432" s="170" t="n">
        <v>1E-005</v>
      </c>
      <c r="R432" s="170" t="n">
        <f aca="false">Q432*H432</f>
        <v>0.00062108</v>
      </c>
      <c r="S432" s="170" t="n">
        <v>0</v>
      </c>
      <c r="T432" s="171" t="n">
        <f aca="false">S432*H432</f>
        <v>0</v>
      </c>
      <c r="U432" s="23"/>
      <c r="V432" s="23"/>
      <c r="W432" s="23"/>
      <c r="X432" s="23"/>
      <c r="Y432" s="23"/>
      <c r="Z432" s="23"/>
      <c r="AA432" s="23"/>
      <c r="AB432" s="23"/>
      <c r="AC432" s="23"/>
      <c r="AD432" s="23"/>
      <c r="AE432" s="23"/>
      <c r="AR432" s="172" t="s">
        <v>297</v>
      </c>
      <c r="AT432" s="172" t="s">
        <v>450</v>
      </c>
      <c r="AU432" s="172" t="s">
        <v>138</v>
      </c>
      <c r="AY432" s="4" t="s">
        <v>129</v>
      </c>
      <c r="BE432" s="173" t="n">
        <f aca="false">IF(N432="základní",J432,0)</f>
        <v>0</v>
      </c>
      <c r="BF432" s="173" t="n">
        <f aca="false">IF(N432="snížená",J432,0)</f>
        <v>0</v>
      </c>
      <c r="BG432" s="173" t="n">
        <f aca="false">IF(N432="zákl. přenesená",J432,0)</f>
        <v>0</v>
      </c>
      <c r="BH432" s="173" t="n">
        <f aca="false">IF(N432="sníž. přenesená",J432,0)</f>
        <v>0</v>
      </c>
      <c r="BI432" s="173" t="n">
        <f aca="false">IF(N432="nulová",J432,0)</f>
        <v>0</v>
      </c>
      <c r="BJ432" s="4" t="s">
        <v>138</v>
      </c>
      <c r="BK432" s="173" t="n">
        <f aca="false">ROUND(I432*H432,2)</f>
        <v>0</v>
      </c>
      <c r="BL432" s="4" t="s">
        <v>206</v>
      </c>
      <c r="BM432" s="172" t="s">
        <v>1015</v>
      </c>
    </row>
    <row r="433" s="174" customFormat="true" ht="12.8" hidden="false" customHeight="false" outlineLevel="0" collapsed="false">
      <c r="B433" s="175"/>
      <c r="D433" s="176" t="s">
        <v>140</v>
      </c>
      <c r="F433" s="178" t="s">
        <v>1016</v>
      </c>
      <c r="H433" s="179" t="n">
        <v>62.108</v>
      </c>
      <c r="I433" s="180"/>
      <c r="L433" s="175"/>
      <c r="M433" s="181"/>
      <c r="N433" s="182"/>
      <c r="O433" s="182"/>
      <c r="P433" s="182"/>
      <c r="Q433" s="182"/>
      <c r="R433" s="182"/>
      <c r="S433" s="182"/>
      <c r="T433" s="183"/>
      <c r="AT433" s="177" t="s">
        <v>140</v>
      </c>
      <c r="AU433" s="177" t="s">
        <v>138</v>
      </c>
      <c r="AV433" s="174" t="s">
        <v>138</v>
      </c>
      <c r="AW433" s="174" t="s">
        <v>2</v>
      </c>
      <c r="AX433" s="174" t="s">
        <v>79</v>
      </c>
      <c r="AY433" s="177" t="s">
        <v>129</v>
      </c>
    </row>
    <row r="434" s="28" customFormat="true" ht="24.15" hidden="false" customHeight="true" outlineLevel="0" collapsed="false">
      <c r="A434" s="23"/>
      <c r="B434" s="160"/>
      <c r="C434" s="161" t="s">
        <v>1017</v>
      </c>
      <c r="D434" s="161" t="s">
        <v>132</v>
      </c>
      <c r="E434" s="162" t="s">
        <v>1018</v>
      </c>
      <c r="F434" s="163" t="s">
        <v>1019</v>
      </c>
      <c r="G434" s="164" t="s">
        <v>232</v>
      </c>
      <c r="H434" s="165" t="n">
        <v>20</v>
      </c>
      <c r="I434" s="166"/>
      <c r="J434" s="167" t="n">
        <f aca="false">ROUND(I434*H434,2)</f>
        <v>0</v>
      </c>
      <c r="K434" s="163" t="s">
        <v>136</v>
      </c>
      <c r="L434" s="24"/>
      <c r="M434" s="168"/>
      <c r="N434" s="169" t="s">
        <v>40</v>
      </c>
      <c r="O434" s="61"/>
      <c r="P434" s="170" t="n">
        <f aca="false">O434*H434</f>
        <v>0</v>
      </c>
      <c r="Q434" s="170" t="n">
        <v>0</v>
      </c>
      <c r="R434" s="170" t="n">
        <f aca="false">Q434*H434</f>
        <v>0</v>
      </c>
      <c r="S434" s="170" t="n">
        <v>0</v>
      </c>
      <c r="T434" s="171" t="n">
        <f aca="false">S434*H434</f>
        <v>0</v>
      </c>
      <c r="U434" s="23"/>
      <c r="V434" s="23"/>
      <c r="W434" s="23"/>
      <c r="X434" s="23"/>
      <c r="Y434" s="23"/>
      <c r="Z434" s="23"/>
      <c r="AA434" s="23"/>
      <c r="AB434" s="23"/>
      <c r="AC434" s="23"/>
      <c r="AD434" s="23"/>
      <c r="AE434" s="23"/>
      <c r="AR434" s="172" t="s">
        <v>206</v>
      </c>
      <c r="AT434" s="172" t="s">
        <v>132</v>
      </c>
      <c r="AU434" s="172" t="s">
        <v>138</v>
      </c>
      <c r="AY434" s="4" t="s">
        <v>129</v>
      </c>
      <c r="BE434" s="173" t="n">
        <f aca="false">IF(N434="základní",J434,0)</f>
        <v>0</v>
      </c>
      <c r="BF434" s="173" t="n">
        <f aca="false">IF(N434="snížená",J434,0)</f>
        <v>0</v>
      </c>
      <c r="BG434" s="173" t="n">
        <f aca="false">IF(N434="zákl. přenesená",J434,0)</f>
        <v>0</v>
      </c>
      <c r="BH434" s="173" t="n">
        <f aca="false">IF(N434="sníž. přenesená",J434,0)</f>
        <v>0</v>
      </c>
      <c r="BI434" s="173" t="n">
        <f aca="false">IF(N434="nulová",J434,0)</f>
        <v>0</v>
      </c>
      <c r="BJ434" s="4" t="s">
        <v>138</v>
      </c>
      <c r="BK434" s="173" t="n">
        <f aca="false">ROUND(I434*H434,2)</f>
        <v>0</v>
      </c>
      <c r="BL434" s="4" t="s">
        <v>206</v>
      </c>
      <c r="BM434" s="172" t="s">
        <v>1020</v>
      </c>
    </row>
    <row r="435" s="174" customFormat="true" ht="12.8" hidden="false" customHeight="false" outlineLevel="0" collapsed="false">
      <c r="B435" s="175"/>
      <c r="D435" s="176" t="s">
        <v>140</v>
      </c>
      <c r="E435" s="177"/>
      <c r="F435" s="178" t="s">
        <v>1021</v>
      </c>
      <c r="H435" s="179" t="n">
        <v>20</v>
      </c>
      <c r="I435" s="180"/>
      <c r="L435" s="175"/>
      <c r="M435" s="181"/>
      <c r="N435" s="182"/>
      <c r="O435" s="182"/>
      <c r="P435" s="182"/>
      <c r="Q435" s="182"/>
      <c r="R435" s="182"/>
      <c r="S435" s="182"/>
      <c r="T435" s="183"/>
      <c r="AT435" s="177" t="s">
        <v>140</v>
      </c>
      <c r="AU435" s="177" t="s">
        <v>138</v>
      </c>
      <c r="AV435" s="174" t="s">
        <v>138</v>
      </c>
      <c r="AW435" s="174" t="s">
        <v>31</v>
      </c>
      <c r="AX435" s="174" t="s">
        <v>79</v>
      </c>
      <c r="AY435" s="177" t="s">
        <v>129</v>
      </c>
    </row>
    <row r="436" s="28" customFormat="true" ht="24.15" hidden="false" customHeight="true" outlineLevel="0" collapsed="false">
      <c r="A436" s="23"/>
      <c r="B436" s="160"/>
      <c r="C436" s="161" t="s">
        <v>1022</v>
      </c>
      <c r="D436" s="161" t="s">
        <v>132</v>
      </c>
      <c r="E436" s="162" t="s">
        <v>1023</v>
      </c>
      <c r="F436" s="163" t="s">
        <v>1024</v>
      </c>
      <c r="G436" s="164" t="s">
        <v>135</v>
      </c>
      <c r="H436" s="165" t="n">
        <v>33.35</v>
      </c>
      <c r="I436" s="166"/>
      <c r="J436" s="167" t="n">
        <f aca="false">ROUND(I436*H436,2)</f>
        <v>0</v>
      </c>
      <c r="K436" s="163" t="s">
        <v>136</v>
      </c>
      <c r="L436" s="24"/>
      <c r="M436" s="168"/>
      <c r="N436" s="169" t="s">
        <v>40</v>
      </c>
      <c r="O436" s="61"/>
      <c r="P436" s="170" t="n">
        <f aca="false">O436*H436</f>
        <v>0</v>
      </c>
      <c r="Q436" s="170" t="n">
        <v>0</v>
      </c>
      <c r="R436" s="170" t="n">
        <f aca="false">Q436*H436</f>
        <v>0</v>
      </c>
      <c r="S436" s="170" t="n">
        <v>0</v>
      </c>
      <c r="T436" s="171" t="n">
        <f aca="false">S436*H436</f>
        <v>0</v>
      </c>
      <c r="U436" s="23"/>
      <c r="V436" s="23"/>
      <c r="W436" s="23"/>
      <c r="X436" s="23"/>
      <c r="Y436" s="23"/>
      <c r="Z436" s="23"/>
      <c r="AA436" s="23"/>
      <c r="AB436" s="23"/>
      <c r="AC436" s="23"/>
      <c r="AD436" s="23"/>
      <c r="AE436" s="23"/>
      <c r="AR436" s="172" t="s">
        <v>206</v>
      </c>
      <c r="AT436" s="172" t="s">
        <v>132</v>
      </c>
      <c r="AU436" s="172" t="s">
        <v>138</v>
      </c>
      <c r="AY436" s="4" t="s">
        <v>129</v>
      </c>
      <c r="BE436" s="173" t="n">
        <f aca="false">IF(N436="základní",J436,0)</f>
        <v>0</v>
      </c>
      <c r="BF436" s="173" t="n">
        <f aca="false">IF(N436="snížená",J436,0)</f>
        <v>0</v>
      </c>
      <c r="BG436" s="173" t="n">
        <f aca="false">IF(N436="zákl. přenesená",J436,0)</f>
        <v>0</v>
      </c>
      <c r="BH436" s="173" t="n">
        <f aca="false">IF(N436="sníž. přenesená",J436,0)</f>
        <v>0</v>
      </c>
      <c r="BI436" s="173" t="n">
        <f aca="false">IF(N436="nulová",J436,0)</f>
        <v>0</v>
      </c>
      <c r="BJ436" s="4" t="s">
        <v>138</v>
      </c>
      <c r="BK436" s="173" t="n">
        <f aca="false">ROUND(I436*H436,2)</f>
        <v>0</v>
      </c>
      <c r="BL436" s="4" t="s">
        <v>206</v>
      </c>
      <c r="BM436" s="172" t="s">
        <v>1025</v>
      </c>
    </row>
    <row r="437" s="174" customFormat="true" ht="12.8" hidden="false" customHeight="false" outlineLevel="0" collapsed="false">
      <c r="B437" s="175"/>
      <c r="D437" s="176" t="s">
        <v>140</v>
      </c>
      <c r="E437" s="177"/>
      <c r="F437" s="178" t="s">
        <v>1026</v>
      </c>
      <c r="H437" s="179" t="n">
        <v>33.35</v>
      </c>
      <c r="I437" s="180"/>
      <c r="L437" s="175"/>
      <c r="M437" s="181"/>
      <c r="N437" s="182"/>
      <c r="O437" s="182"/>
      <c r="P437" s="182"/>
      <c r="Q437" s="182"/>
      <c r="R437" s="182"/>
      <c r="S437" s="182"/>
      <c r="T437" s="183"/>
      <c r="AT437" s="177" t="s">
        <v>140</v>
      </c>
      <c r="AU437" s="177" t="s">
        <v>138</v>
      </c>
      <c r="AV437" s="174" t="s">
        <v>138</v>
      </c>
      <c r="AW437" s="174" t="s">
        <v>31</v>
      </c>
      <c r="AX437" s="174" t="s">
        <v>79</v>
      </c>
      <c r="AY437" s="177" t="s">
        <v>129</v>
      </c>
    </row>
    <row r="438" s="28" customFormat="true" ht="24.15" hidden="false" customHeight="true" outlineLevel="0" collapsed="false">
      <c r="A438" s="23"/>
      <c r="B438" s="160"/>
      <c r="C438" s="161" t="s">
        <v>1027</v>
      </c>
      <c r="D438" s="161" t="s">
        <v>132</v>
      </c>
      <c r="E438" s="162" t="s">
        <v>1028</v>
      </c>
      <c r="F438" s="163" t="s">
        <v>1029</v>
      </c>
      <c r="G438" s="164" t="s">
        <v>135</v>
      </c>
      <c r="H438" s="165" t="n">
        <v>62.985</v>
      </c>
      <c r="I438" s="166"/>
      <c r="J438" s="167" t="n">
        <f aca="false">ROUND(I438*H438,2)</f>
        <v>0</v>
      </c>
      <c r="K438" s="163" t="s">
        <v>136</v>
      </c>
      <c r="L438" s="24"/>
      <c r="M438" s="168"/>
      <c r="N438" s="169" t="s">
        <v>40</v>
      </c>
      <c r="O438" s="61"/>
      <c r="P438" s="170" t="n">
        <f aca="false">O438*H438</f>
        <v>0</v>
      </c>
      <c r="Q438" s="170" t="n">
        <v>6E-005</v>
      </c>
      <c r="R438" s="170" t="n">
        <f aca="false">Q438*H438</f>
        <v>0.0037791</v>
      </c>
      <c r="S438" s="170" t="n">
        <v>0</v>
      </c>
      <c r="T438" s="171" t="n">
        <f aca="false">S438*H438</f>
        <v>0</v>
      </c>
      <c r="U438" s="23"/>
      <c r="V438" s="23"/>
      <c r="W438" s="23"/>
      <c r="X438" s="23"/>
      <c r="Y438" s="23"/>
      <c r="Z438" s="23"/>
      <c r="AA438" s="23"/>
      <c r="AB438" s="23"/>
      <c r="AC438" s="23"/>
      <c r="AD438" s="23"/>
      <c r="AE438" s="23"/>
      <c r="AR438" s="172" t="s">
        <v>206</v>
      </c>
      <c r="AT438" s="172" t="s">
        <v>132</v>
      </c>
      <c r="AU438" s="172" t="s">
        <v>138</v>
      </c>
      <c r="AY438" s="4" t="s">
        <v>129</v>
      </c>
      <c r="BE438" s="173" t="n">
        <f aca="false">IF(N438="základní",J438,0)</f>
        <v>0</v>
      </c>
      <c r="BF438" s="173" t="n">
        <f aca="false">IF(N438="snížená",J438,0)</f>
        <v>0</v>
      </c>
      <c r="BG438" s="173" t="n">
        <f aca="false">IF(N438="zákl. přenesená",J438,0)</f>
        <v>0</v>
      </c>
      <c r="BH438" s="173" t="n">
        <f aca="false">IF(N438="sníž. přenesená",J438,0)</f>
        <v>0</v>
      </c>
      <c r="BI438" s="173" t="n">
        <f aca="false">IF(N438="nulová",J438,0)</f>
        <v>0</v>
      </c>
      <c r="BJ438" s="4" t="s">
        <v>138</v>
      </c>
      <c r="BK438" s="173" t="n">
        <f aca="false">ROUND(I438*H438,2)</f>
        <v>0</v>
      </c>
      <c r="BL438" s="4" t="s">
        <v>206</v>
      </c>
      <c r="BM438" s="172" t="s">
        <v>1030</v>
      </c>
    </row>
    <row r="439" s="174" customFormat="true" ht="12.8" hidden="false" customHeight="false" outlineLevel="0" collapsed="false">
      <c r="B439" s="175"/>
      <c r="D439" s="176" t="s">
        <v>140</v>
      </c>
      <c r="E439" s="177"/>
      <c r="F439" s="178" t="s">
        <v>1031</v>
      </c>
      <c r="H439" s="179" t="n">
        <v>29.05</v>
      </c>
      <c r="I439" s="180"/>
      <c r="L439" s="175"/>
      <c r="M439" s="181"/>
      <c r="N439" s="182"/>
      <c r="O439" s="182"/>
      <c r="P439" s="182"/>
      <c r="Q439" s="182"/>
      <c r="R439" s="182"/>
      <c r="S439" s="182"/>
      <c r="T439" s="183"/>
      <c r="AT439" s="177" t="s">
        <v>140</v>
      </c>
      <c r="AU439" s="177" t="s">
        <v>138</v>
      </c>
      <c r="AV439" s="174" t="s">
        <v>138</v>
      </c>
      <c r="AW439" s="174" t="s">
        <v>31</v>
      </c>
      <c r="AX439" s="174" t="s">
        <v>74</v>
      </c>
      <c r="AY439" s="177" t="s">
        <v>129</v>
      </c>
    </row>
    <row r="440" s="174" customFormat="true" ht="12.8" hidden="false" customHeight="false" outlineLevel="0" collapsed="false">
      <c r="B440" s="175"/>
      <c r="D440" s="176" t="s">
        <v>140</v>
      </c>
      <c r="E440" s="177"/>
      <c r="F440" s="178" t="s">
        <v>1032</v>
      </c>
      <c r="H440" s="179" t="n">
        <v>12.56</v>
      </c>
      <c r="I440" s="180"/>
      <c r="L440" s="175"/>
      <c r="M440" s="181"/>
      <c r="N440" s="182"/>
      <c r="O440" s="182"/>
      <c r="P440" s="182"/>
      <c r="Q440" s="182"/>
      <c r="R440" s="182"/>
      <c r="S440" s="182"/>
      <c r="T440" s="183"/>
      <c r="AT440" s="177" t="s">
        <v>140</v>
      </c>
      <c r="AU440" s="177" t="s">
        <v>138</v>
      </c>
      <c r="AV440" s="174" t="s">
        <v>138</v>
      </c>
      <c r="AW440" s="174" t="s">
        <v>31</v>
      </c>
      <c r="AX440" s="174" t="s">
        <v>74</v>
      </c>
      <c r="AY440" s="177" t="s">
        <v>129</v>
      </c>
    </row>
    <row r="441" s="174" customFormat="true" ht="12.8" hidden="false" customHeight="false" outlineLevel="0" collapsed="false">
      <c r="B441" s="175"/>
      <c r="D441" s="176" t="s">
        <v>140</v>
      </c>
      <c r="E441" s="177"/>
      <c r="F441" s="178" t="s">
        <v>1033</v>
      </c>
      <c r="H441" s="179" t="n">
        <v>9.3</v>
      </c>
      <c r="I441" s="180"/>
      <c r="L441" s="175"/>
      <c r="M441" s="181"/>
      <c r="N441" s="182"/>
      <c r="O441" s="182"/>
      <c r="P441" s="182"/>
      <c r="Q441" s="182"/>
      <c r="R441" s="182"/>
      <c r="S441" s="182"/>
      <c r="T441" s="183"/>
      <c r="AT441" s="177" t="s">
        <v>140</v>
      </c>
      <c r="AU441" s="177" t="s">
        <v>138</v>
      </c>
      <c r="AV441" s="174" t="s">
        <v>138</v>
      </c>
      <c r="AW441" s="174" t="s">
        <v>31</v>
      </c>
      <c r="AX441" s="174" t="s">
        <v>74</v>
      </c>
      <c r="AY441" s="177" t="s">
        <v>129</v>
      </c>
    </row>
    <row r="442" s="174" customFormat="true" ht="12.8" hidden="false" customHeight="false" outlineLevel="0" collapsed="false">
      <c r="B442" s="175"/>
      <c r="D442" s="176" t="s">
        <v>140</v>
      </c>
      <c r="E442" s="177"/>
      <c r="F442" s="178" t="s">
        <v>1034</v>
      </c>
      <c r="H442" s="179" t="n">
        <v>12.075</v>
      </c>
      <c r="I442" s="180"/>
      <c r="L442" s="175"/>
      <c r="M442" s="181"/>
      <c r="N442" s="182"/>
      <c r="O442" s="182"/>
      <c r="P442" s="182"/>
      <c r="Q442" s="182"/>
      <c r="R442" s="182"/>
      <c r="S442" s="182"/>
      <c r="T442" s="183"/>
      <c r="AT442" s="177" t="s">
        <v>140</v>
      </c>
      <c r="AU442" s="177" t="s">
        <v>138</v>
      </c>
      <c r="AV442" s="174" t="s">
        <v>138</v>
      </c>
      <c r="AW442" s="174" t="s">
        <v>31</v>
      </c>
      <c r="AX442" s="174" t="s">
        <v>74</v>
      </c>
      <c r="AY442" s="177" t="s">
        <v>129</v>
      </c>
    </row>
    <row r="443" s="184" customFormat="true" ht="12.8" hidden="false" customHeight="false" outlineLevel="0" collapsed="false">
      <c r="B443" s="185"/>
      <c r="D443" s="176" t="s">
        <v>140</v>
      </c>
      <c r="E443" s="186"/>
      <c r="F443" s="187" t="s">
        <v>162</v>
      </c>
      <c r="H443" s="188" t="n">
        <v>62.985</v>
      </c>
      <c r="I443" s="189"/>
      <c r="L443" s="185"/>
      <c r="M443" s="190"/>
      <c r="N443" s="191"/>
      <c r="O443" s="191"/>
      <c r="P443" s="191"/>
      <c r="Q443" s="191"/>
      <c r="R443" s="191"/>
      <c r="S443" s="191"/>
      <c r="T443" s="192"/>
      <c r="AT443" s="186" t="s">
        <v>140</v>
      </c>
      <c r="AU443" s="186" t="s">
        <v>138</v>
      </c>
      <c r="AV443" s="184" t="s">
        <v>137</v>
      </c>
      <c r="AW443" s="184" t="s">
        <v>31</v>
      </c>
      <c r="AX443" s="184" t="s">
        <v>79</v>
      </c>
      <c r="AY443" s="186" t="s">
        <v>129</v>
      </c>
    </row>
    <row r="444" s="28" customFormat="true" ht="24.15" hidden="false" customHeight="true" outlineLevel="0" collapsed="false">
      <c r="A444" s="23"/>
      <c r="B444" s="160"/>
      <c r="C444" s="161" t="s">
        <v>1035</v>
      </c>
      <c r="D444" s="161" t="s">
        <v>132</v>
      </c>
      <c r="E444" s="162" t="s">
        <v>1036</v>
      </c>
      <c r="F444" s="163" t="s">
        <v>1037</v>
      </c>
      <c r="G444" s="164" t="s">
        <v>135</v>
      </c>
      <c r="H444" s="165" t="n">
        <v>62.985</v>
      </c>
      <c r="I444" s="166"/>
      <c r="J444" s="167" t="n">
        <f aca="false">ROUND(I444*H444,2)</f>
        <v>0</v>
      </c>
      <c r="K444" s="163" t="s">
        <v>136</v>
      </c>
      <c r="L444" s="24"/>
      <c r="M444" s="168"/>
      <c r="N444" s="169" t="s">
        <v>40</v>
      </c>
      <c r="O444" s="61"/>
      <c r="P444" s="170" t="n">
        <f aca="false">O444*H444</f>
        <v>0</v>
      </c>
      <c r="Q444" s="170" t="n">
        <v>0.00013</v>
      </c>
      <c r="R444" s="170" t="n">
        <f aca="false">Q444*H444</f>
        <v>0.00818805</v>
      </c>
      <c r="S444" s="170" t="n">
        <v>0</v>
      </c>
      <c r="T444" s="171" t="n">
        <f aca="false">S444*H444</f>
        <v>0</v>
      </c>
      <c r="U444" s="23"/>
      <c r="V444" s="23"/>
      <c r="W444" s="23"/>
      <c r="X444" s="23"/>
      <c r="Y444" s="23"/>
      <c r="Z444" s="23"/>
      <c r="AA444" s="23"/>
      <c r="AB444" s="23"/>
      <c r="AC444" s="23"/>
      <c r="AD444" s="23"/>
      <c r="AE444" s="23"/>
      <c r="AR444" s="172" t="s">
        <v>206</v>
      </c>
      <c r="AT444" s="172" t="s">
        <v>132</v>
      </c>
      <c r="AU444" s="172" t="s">
        <v>138</v>
      </c>
      <c r="AY444" s="4" t="s">
        <v>129</v>
      </c>
      <c r="BE444" s="173" t="n">
        <f aca="false">IF(N444="základní",J444,0)</f>
        <v>0</v>
      </c>
      <c r="BF444" s="173" t="n">
        <f aca="false">IF(N444="snížená",J444,0)</f>
        <v>0</v>
      </c>
      <c r="BG444" s="173" t="n">
        <f aca="false">IF(N444="zákl. přenesená",J444,0)</f>
        <v>0</v>
      </c>
      <c r="BH444" s="173" t="n">
        <f aca="false">IF(N444="sníž. přenesená",J444,0)</f>
        <v>0</v>
      </c>
      <c r="BI444" s="173" t="n">
        <f aca="false">IF(N444="nulová",J444,0)</f>
        <v>0</v>
      </c>
      <c r="BJ444" s="4" t="s">
        <v>138</v>
      </c>
      <c r="BK444" s="173" t="n">
        <f aca="false">ROUND(I444*H444,2)</f>
        <v>0</v>
      </c>
      <c r="BL444" s="4" t="s">
        <v>206</v>
      </c>
      <c r="BM444" s="172" t="s">
        <v>1038</v>
      </c>
    </row>
    <row r="445" s="28" customFormat="true" ht="24.15" hidden="false" customHeight="true" outlineLevel="0" collapsed="false">
      <c r="A445" s="23"/>
      <c r="B445" s="160"/>
      <c r="C445" s="161" t="s">
        <v>1039</v>
      </c>
      <c r="D445" s="161" t="s">
        <v>132</v>
      </c>
      <c r="E445" s="162" t="s">
        <v>1040</v>
      </c>
      <c r="F445" s="163" t="s">
        <v>1041</v>
      </c>
      <c r="G445" s="164" t="s">
        <v>135</v>
      </c>
      <c r="H445" s="165" t="n">
        <v>62.985</v>
      </c>
      <c r="I445" s="166"/>
      <c r="J445" s="167" t="n">
        <f aca="false">ROUND(I445*H445,2)</f>
        <v>0</v>
      </c>
      <c r="K445" s="163" t="s">
        <v>136</v>
      </c>
      <c r="L445" s="24"/>
      <c r="M445" s="168"/>
      <c r="N445" s="169" t="s">
        <v>40</v>
      </c>
      <c r="O445" s="61"/>
      <c r="P445" s="170" t="n">
        <f aca="false">O445*H445</f>
        <v>0</v>
      </c>
      <c r="Q445" s="170" t="n">
        <v>0.00012</v>
      </c>
      <c r="R445" s="170" t="n">
        <f aca="false">Q445*H445</f>
        <v>0.0075582</v>
      </c>
      <c r="S445" s="170" t="n">
        <v>0</v>
      </c>
      <c r="T445" s="171" t="n">
        <f aca="false">S445*H445</f>
        <v>0</v>
      </c>
      <c r="U445" s="23"/>
      <c r="V445" s="23"/>
      <c r="W445" s="23"/>
      <c r="X445" s="23"/>
      <c r="Y445" s="23"/>
      <c r="Z445" s="23"/>
      <c r="AA445" s="23"/>
      <c r="AB445" s="23"/>
      <c r="AC445" s="23"/>
      <c r="AD445" s="23"/>
      <c r="AE445" s="23"/>
      <c r="AR445" s="172" t="s">
        <v>206</v>
      </c>
      <c r="AT445" s="172" t="s">
        <v>132</v>
      </c>
      <c r="AU445" s="172" t="s">
        <v>138</v>
      </c>
      <c r="AY445" s="4" t="s">
        <v>129</v>
      </c>
      <c r="BE445" s="173" t="n">
        <f aca="false">IF(N445="základní",J445,0)</f>
        <v>0</v>
      </c>
      <c r="BF445" s="173" t="n">
        <f aca="false">IF(N445="snížená",J445,0)</f>
        <v>0</v>
      </c>
      <c r="BG445" s="173" t="n">
        <f aca="false">IF(N445="zákl. přenesená",J445,0)</f>
        <v>0</v>
      </c>
      <c r="BH445" s="173" t="n">
        <f aca="false">IF(N445="sníž. přenesená",J445,0)</f>
        <v>0</v>
      </c>
      <c r="BI445" s="173" t="n">
        <f aca="false">IF(N445="nulová",J445,0)</f>
        <v>0</v>
      </c>
      <c r="BJ445" s="4" t="s">
        <v>138</v>
      </c>
      <c r="BK445" s="173" t="n">
        <f aca="false">ROUND(I445*H445,2)</f>
        <v>0</v>
      </c>
      <c r="BL445" s="4" t="s">
        <v>206</v>
      </c>
      <c r="BM445" s="172" t="s">
        <v>1042</v>
      </c>
    </row>
    <row r="446" s="28" customFormat="true" ht="24.15" hidden="false" customHeight="true" outlineLevel="0" collapsed="false">
      <c r="A446" s="23"/>
      <c r="B446" s="160"/>
      <c r="C446" s="161" t="s">
        <v>1043</v>
      </c>
      <c r="D446" s="161" t="s">
        <v>132</v>
      </c>
      <c r="E446" s="162" t="s">
        <v>1044</v>
      </c>
      <c r="F446" s="163" t="s">
        <v>1045</v>
      </c>
      <c r="G446" s="164" t="s">
        <v>135</v>
      </c>
      <c r="H446" s="165" t="n">
        <v>62.985</v>
      </c>
      <c r="I446" s="166"/>
      <c r="J446" s="167" t="n">
        <f aca="false">ROUND(I446*H446,2)</f>
        <v>0</v>
      </c>
      <c r="K446" s="163" t="s">
        <v>136</v>
      </c>
      <c r="L446" s="24"/>
      <c r="M446" s="168"/>
      <c r="N446" s="169" t="s">
        <v>40</v>
      </c>
      <c r="O446" s="61"/>
      <c r="P446" s="170" t="n">
        <f aca="false">O446*H446</f>
        <v>0</v>
      </c>
      <c r="Q446" s="170" t="n">
        <v>0.00032</v>
      </c>
      <c r="R446" s="170" t="n">
        <f aca="false">Q446*H446</f>
        <v>0.0201552</v>
      </c>
      <c r="S446" s="170" t="n">
        <v>0</v>
      </c>
      <c r="T446" s="171" t="n">
        <f aca="false">S446*H446</f>
        <v>0</v>
      </c>
      <c r="U446" s="23"/>
      <c r="V446" s="23"/>
      <c r="W446" s="23"/>
      <c r="X446" s="23"/>
      <c r="Y446" s="23"/>
      <c r="Z446" s="23"/>
      <c r="AA446" s="23"/>
      <c r="AB446" s="23"/>
      <c r="AC446" s="23"/>
      <c r="AD446" s="23"/>
      <c r="AE446" s="23"/>
      <c r="AR446" s="172" t="s">
        <v>206</v>
      </c>
      <c r="AT446" s="172" t="s">
        <v>132</v>
      </c>
      <c r="AU446" s="172" t="s">
        <v>138</v>
      </c>
      <c r="AY446" s="4" t="s">
        <v>129</v>
      </c>
      <c r="BE446" s="173" t="n">
        <f aca="false">IF(N446="základní",J446,0)</f>
        <v>0</v>
      </c>
      <c r="BF446" s="173" t="n">
        <f aca="false">IF(N446="snížená",J446,0)</f>
        <v>0</v>
      </c>
      <c r="BG446" s="173" t="n">
        <f aca="false">IF(N446="zákl. přenesená",J446,0)</f>
        <v>0</v>
      </c>
      <c r="BH446" s="173" t="n">
        <f aca="false">IF(N446="sníž. přenesená",J446,0)</f>
        <v>0</v>
      </c>
      <c r="BI446" s="173" t="n">
        <f aca="false">IF(N446="nulová",J446,0)</f>
        <v>0</v>
      </c>
      <c r="BJ446" s="4" t="s">
        <v>138</v>
      </c>
      <c r="BK446" s="173" t="n">
        <f aca="false">ROUND(I446*H446,2)</f>
        <v>0</v>
      </c>
      <c r="BL446" s="4" t="s">
        <v>206</v>
      </c>
      <c r="BM446" s="172" t="s">
        <v>1046</v>
      </c>
    </row>
    <row r="447" s="28" customFormat="true" ht="16.5" hidden="false" customHeight="true" outlineLevel="0" collapsed="false">
      <c r="A447" s="23"/>
      <c r="B447" s="160"/>
      <c r="C447" s="161" t="s">
        <v>1047</v>
      </c>
      <c r="D447" s="161" t="s">
        <v>132</v>
      </c>
      <c r="E447" s="162" t="s">
        <v>1048</v>
      </c>
      <c r="F447" s="163" t="s">
        <v>1049</v>
      </c>
      <c r="G447" s="164" t="s">
        <v>1050</v>
      </c>
      <c r="H447" s="165" t="n">
        <v>1</v>
      </c>
      <c r="I447" s="166"/>
      <c r="J447" s="167" t="n">
        <f aca="false">ROUND(I447*H447,2)</f>
        <v>0</v>
      </c>
      <c r="K447" s="163"/>
      <c r="L447" s="24"/>
      <c r="M447" s="168"/>
      <c r="N447" s="169" t="s">
        <v>40</v>
      </c>
      <c r="O447" s="61"/>
      <c r="P447" s="170" t="n">
        <f aca="false">O447*H447</f>
        <v>0</v>
      </c>
      <c r="Q447" s="170" t="n">
        <v>0.00032</v>
      </c>
      <c r="R447" s="170" t="n">
        <f aca="false">Q447*H447</f>
        <v>0.00032</v>
      </c>
      <c r="S447" s="170" t="n">
        <v>0</v>
      </c>
      <c r="T447" s="171" t="n">
        <f aca="false">S447*H447</f>
        <v>0</v>
      </c>
      <c r="U447" s="23"/>
      <c r="V447" s="23"/>
      <c r="W447" s="23"/>
      <c r="X447" s="23"/>
      <c r="Y447" s="23"/>
      <c r="Z447" s="23"/>
      <c r="AA447" s="23"/>
      <c r="AB447" s="23"/>
      <c r="AC447" s="23"/>
      <c r="AD447" s="23"/>
      <c r="AE447" s="23"/>
      <c r="AR447" s="172" t="s">
        <v>206</v>
      </c>
      <c r="AT447" s="172" t="s">
        <v>132</v>
      </c>
      <c r="AU447" s="172" t="s">
        <v>138</v>
      </c>
      <c r="AY447" s="4" t="s">
        <v>129</v>
      </c>
      <c r="BE447" s="173" t="n">
        <f aca="false">IF(N447="základní",J447,0)</f>
        <v>0</v>
      </c>
      <c r="BF447" s="173" t="n">
        <f aca="false">IF(N447="snížená",J447,0)</f>
        <v>0</v>
      </c>
      <c r="BG447" s="173" t="n">
        <f aca="false">IF(N447="zákl. přenesená",J447,0)</f>
        <v>0</v>
      </c>
      <c r="BH447" s="173" t="n">
        <f aca="false">IF(N447="sníž. přenesená",J447,0)</f>
        <v>0</v>
      </c>
      <c r="BI447" s="173" t="n">
        <f aca="false">IF(N447="nulová",J447,0)</f>
        <v>0</v>
      </c>
      <c r="BJ447" s="4" t="s">
        <v>138</v>
      </c>
      <c r="BK447" s="173" t="n">
        <f aca="false">ROUND(I447*H447,2)</f>
        <v>0</v>
      </c>
      <c r="BL447" s="4" t="s">
        <v>206</v>
      </c>
      <c r="BM447" s="172" t="s">
        <v>1051</v>
      </c>
    </row>
    <row r="448" s="146" customFormat="true" ht="22.8" hidden="false" customHeight="true" outlineLevel="0" collapsed="false">
      <c r="B448" s="147"/>
      <c r="D448" s="148" t="s">
        <v>73</v>
      </c>
      <c r="E448" s="158" t="s">
        <v>1052</v>
      </c>
      <c r="F448" s="158" t="s">
        <v>1053</v>
      </c>
      <c r="I448" s="150"/>
      <c r="J448" s="159" t="n">
        <f aca="false">BK448</f>
        <v>0</v>
      </c>
      <c r="L448" s="147"/>
      <c r="M448" s="152"/>
      <c r="N448" s="153"/>
      <c r="O448" s="153"/>
      <c r="P448" s="154" t="n">
        <f aca="false">SUM(P449:P465)</f>
        <v>0</v>
      </c>
      <c r="Q448" s="153"/>
      <c r="R448" s="154" t="n">
        <f aca="false">SUM(R449:R465)</f>
        <v>0.50462744</v>
      </c>
      <c r="S448" s="153"/>
      <c r="T448" s="155" t="n">
        <f aca="false">SUM(T449:T465)</f>
        <v>0.10155166</v>
      </c>
      <c r="AR448" s="148" t="s">
        <v>138</v>
      </c>
      <c r="AT448" s="156" t="s">
        <v>73</v>
      </c>
      <c r="AU448" s="156" t="s">
        <v>79</v>
      </c>
      <c r="AY448" s="148" t="s">
        <v>129</v>
      </c>
      <c r="BK448" s="157" t="n">
        <f aca="false">SUM(BK449:BK465)</f>
        <v>0</v>
      </c>
    </row>
    <row r="449" s="28" customFormat="true" ht="16.5" hidden="false" customHeight="true" outlineLevel="0" collapsed="false">
      <c r="A449" s="23"/>
      <c r="B449" s="160"/>
      <c r="C449" s="161" t="s">
        <v>1054</v>
      </c>
      <c r="D449" s="161" t="s">
        <v>132</v>
      </c>
      <c r="E449" s="162" t="s">
        <v>1055</v>
      </c>
      <c r="F449" s="163" t="s">
        <v>1056</v>
      </c>
      <c r="G449" s="164" t="s">
        <v>135</v>
      </c>
      <c r="H449" s="165" t="n">
        <v>327.586</v>
      </c>
      <c r="I449" s="166"/>
      <c r="J449" s="167" t="n">
        <f aca="false">ROUND(I449*H449,2)</f>
        <v>0</v>
      </c>
      <c r="K449" s="163" t="s">
        <v>136</v>
      </c>
      <c r="L449" s="24"/>
      <c r="M449" s="168"/>
      <c r="N449" s="169" t="s">
        <v>40</v>
      </c>
      <c r="O449" s="61"/>
      <c r="P449" s="170" t="n">
        <f aca="false">O449*H449</f>
        <v>0</v>
      </c>
      <c r="Q449" s="170" t="n">
        <v>0.001</v>
      </c>
      <c r="R449" s="170" t="n">
        <f aca="false">Q449*H449</f>
        <v>0.327586</v>
      </c>
      <c r="S449" s="170" t="n">
        <v>0.00031</v>
      </c>
      <c r="T449" s="171" t="n">
        <f aca="false">S449*H449</f>
        <v>0.10155166</v>
      </c>
      <c r="U449" s="23"/>
      <c r="V449" s="23"/>
      <c r="W449" s="23"/>
      <c r="X449" s="23"/>
      <c r="Y449" s="23"/>
      <c r="Z449" s="23"/>
      <c r="AA449" s="23"/>
      <c r="AB449" s="23"/>
      <c r="AC449" s="23"/>
      <c r="AD449" s="23"/>
      <c r="AE449" s="23"/>
      <c r="AR449" s="172" t="s">
        <v>206</v>
      </c>
      <c r="AT449" s="172" t="s">
        <v>132</v>
      </c>
      <c r="AU449" s="172" t="s">
        <v>138</v>
      </c>
      <c r="AY449" s="4" t="s">
        <v>129</v>
      </c>
      <c r="BE449" s="173" t="n">
        <f aca="false">IF(N449="základní",J449,0)</f>
        <v>0</v>
      </c>
      <c r="BF449" s="173" t="n">
        <f aca="false">IF(N449="snížená",J449,0)</f>
        <v>0</v>
      </c>
      <c r="BG449" s="173" t="n">
        <f aca="false">IF(N449="zákl. přenesená",J449,0)</f>
        <v>0</v>
      </c>
      <c r="BH449" s="173" t="n">
        <f aca="false">IF(N449="sníž. přenesená",J449,0)</f>
        <v>0</v>
      </c>
      <c r="BI449" s="173" t="n">
        <f aca="false">IF(N449="nulová",J449,0)</f>
        <v>0</v>
      </c>
      <c r="BJ449" s="4" t="s">
        <v>138</v>
      </c>
      <c r="BK449" s="173" t="n">
        <f aca="false">ROUND(I449*H449,2)</f>
        <v>0</v>
      </c>
      <c r="BL449" s="4" t="s">
        <v>206</v>
      </c>
      <c r="BM449" s="172" t="s">
        <v>1057</v>
      </c>
    </row>
    <row r="450" s="174" customFormat="true" ht="12.8" hidden="false" customHeight="false" outlineLevel="0" collapsed="false">
      <c r="B450" s="175"/>
      <c r="D450" s="176" t="s">
        <v>140</v>
      </c>
      <c r="E450" s="177"/>
      <c r="F450" s="178" t="s">
        <v>1058</v>
      </c>
      <c r="H450" s="179" t="n">
        <v>48.24</v>
      </c>
      <c r="I450" s="180"/>
      <c r="L450" s="175"/>
      <c r="M450" s="181"/>
      <c r="N450" s="182"/>
      <c r="O450" s="182"/>
      <c r="P450" s="182"/>
      <c r="Q450" s="182"/>
      <c r="R450" s="182"/>
      <c r="S450" s="182"/>
      <c r="T450" s="183"/>
      <c r="AT450" s="177" t="s">
        <v>140</v>
      </c>
      <c r="AU450" s="177" t="s">
        <v>138</v>
      </c>
      <c r="AV450" s="174" t="s">
        <v>138</v>
      </c>
      <c r="AW450" s="174" t="s">
        <v>31</v>
      </c>
      <c r="AX450" s="174" t="s">
        <v>74</v>
      </c>
      <c r="AY450" s="177" t="s">
        <v>129</v>
      </c>
    </row>
    <row r="451" s="174" customFormat="true" ht="12.8" hidden="false" customHeight="false" outlineLevel="0" collapsed="false">
      <c r="B451" s="175"/>
      <c r="D451" s="176" t="s">
        <v>140</v>
      </c>
      <c r="E451" s="177"/>
      <c r="F451" s="178" t="s">
        <v>1059</v>
      </c>
      <c r="H451" s="179" t="n">
        <v>14.372</v>
      </c>
      <c r="I451" s="180"/>
      <c r="L451" s="175"/>
      <c r="M451" s="181"/>
      <c r="N451" s="182"/>
      <c r="O451" s="182"/>
      <c r="P451" s="182"/>
      <c r="Q451" s="182"/>
      <c r="R451" s="182"/>
      <c r="S451" s="182"/>
      <c r="T451" s="183"/>
      <c r="AT451" s="177" t="s">
        <v>140</v>
      </c>
      <c r="AU451" s="177" t="s">
        <v>138</v>
      </c>
      <c r="AV451" s="174" t="s">
        <v>138</v>
      </c>
      <c r="AW451" s="174" t="s">
        <v>31</v>
      </c>
      <c r="AX451" s="174" t="s">
        <v>74</v>
      </c>
      <c r="AY451" s="177" t="s">
        <v>129</v>
      </c>
    </row>
    <row r="452" s="174" customFormat="true" ht="12.8" hidden="false" customHeight="false" outlineLevel="0" collapsed="false">
      <c r="B452" s="175"/>
      <c r="D452" s="176" t="s">
        <v>140</v>
      </c>
      <c r="E452" s="177"/>
      <c r="F452" s="178" t="s">
        <v>1060</v>
      </c>
      <c r="H452" s="179" t="n">
        <v>12.35</v>
      </c>
      <c r="I452" s="180"/>
      <c r="L452" s="175"/>
      <c r="M452" s="181"/>
      <c r="N452" s="182"/>
      <c r="O452" s="182"/>
      <c r="P452" s="182"/>
      <c r="Q452" s="182"/>
      <c r="R452" s="182"/>
      <c r="S452" s="182"/>
      <c r="T452" s="183"/>
      <c r="AT452" s="177" t="s">
        <v>140</v>
      </c>
      <c r="AU452" s="177" t="s">
        <v>138</v>
      </c>
      <c r="AV452" s="174" t="s">
        <v>138</v>
      </c>
      <c r="AW452" s="174" t="s">
        <v>31</v>
      </c>
      <c r="AX452" s="174" t="s">
        <v>74</v>
      </c>
      <c r="AY452" s="177" t="s">
        <v>129</v>
      </c>
    </row>
    <row r="453" s="174" customFormat="true" ht="12.8" hidden="false" customHeight="false" outlineLevel="0" collapsed="false">
      <c r="B453" s="175"/>
      <c r="D453" s="176" t="s">
        <v>140</v>
      </c>
      <c r="E453" s="177"/>
      <c r="F453" s="178" t="s">
        <v>1061</v>
      </c>
      <c r="H453" s="179" t="n">
        <v>28.304</v>
      </c>
      <c r="I453" s="180"/>
      <c r="L453" s="175"/>
      <c r="M453" s="181"/>
      <c r="N453" s="182"/>
      <c r="O453" s="182"/>
      <c r="P453" s="182"/>
      <c r="Q453" s="182"/>
      <c r="R453" s="182"/>
      <c r="S453" s="182"/>
      <c r="T453" s="183"/>
      <c r="AT453" s="177" t="s">
        <v>140</v>
      </c>
      <c r="AU453" s="177" t="s">
        <v>138</v>
      </c>
      <c r="AV453" s="174" t="s">
        <v>138</v>
      </c>
      <c r="AW453" s="174" t="s">
        <v>31</v>
      </c>
      <c r="AX453" s="174" t="s">
        <v>74</v>
      </c>
      <c r="AY453" s="177" t="s">
        <v>129</v>
      </c>
    </row>
    <row r="454" s="174" customFormat="true" ht="12.8" hidden="false" customHeight="false" outlineLevel="0" collapsed="false">
      <c r="B454" s="175"/>
      <c r="D454" s="176" t="s">
        <v>140</v>
      </c>
      <c r="E454" s="177"/>
      <c r="F454" s="178" t="s">
        <v>1062</v>
      </c>
      <c r="H454" s="179" t="n">
        <v>44.18</v>
      </c>
      <c r="I454" s="180"/>
      <c r="L454" s="175"/>
      <c r="M454" s="181"/>
      <c r="N454" s="182"/>
      <c r="O454" s="182"/>
      <c r="P454" s="182"/>
      <c r="Q454" s="182"/>
      <c r="R454" s="182"/>
      <c r="S454" s="182"/>
      <c r="T454" s="183"/>
      <c r="AT454" s="177" t="s">
        <v>140</v>
      </c>
      <c r="AU454" s="177" t="s">
        <v>138</v>
      </c>
      <c r="AV454" s="174" t="s">
        <v>138</v>
      </c>
      <c r="AW454" s="174" t="s">
        <v>31</v>
      </c>
      <c r="AX454" s="174" t="s">
        <v>74</v>
      </c>
      <c r="AY454" s="177" t="s">
        <v>129</v>
      </c>
    </row>
    <row r="455" s="174" customFormat="true" ht="12.8" hidden="false" customHeight="false" outlineLevel="0" collapsed="false">
      <c r="B455" s="175"/>
      <c r="D455" s="176" t="s">
        <v>140</v>
      </c>
      <c r="E455" s="177"/>
      <c r="F455" s="178" t="s">
        <v>1063</v>
      </c>
      <c r="H455" s="179" t="n">
        <v>9.32</v>
      </c>
      <c r="I455" s="180"/>
      <c r="L455" s="175"/>
      <c r="M455" s="181"/>
      <c r="N455" s="182"/>
      <c r="O455" s="182"/>
      <c r="P455" s="182"/>
      <c r="Q455" s="182"/>
      <c r="R455" s="182"/>
      <c r="S455" s="182"/>
      <c r="T455" s="183"/>
      <c r="AT455" s="177" t="s">
        <v>140</v>
      </c>
      <c r="AU455" s="177" t="s">
        <v>138</v>
      </c>
      <c r="AV455" s="174" t="s">
        <v>138</v>
      </c>
      <c r="AW455" s="174" t="s">
        <v>31</v>
      </c>
      <c r="AX455" s="174" t="s">
        <v>74</v>
      </c>
      <c r="AY455" s="177" t="s">
        <v>129</v>
      </c>
    </row>
    <row r="456" s="174" customFormat="true" ht="12.8" hidden="false" customHeight="false" outlineLevel="0" collapsed="false">
      <c r="B456" s="175"/>
      <c r="D456" s="176" t="s">
        <v>140</v>
      </c>
      <c r="E456" s="177"/>
      <c r="F456" s="178" t="s">
        <v>1064</v>
      </c>
      <c r="H456" s="179" t="n">
        <v>15.3</v>
      </c>
      <c r="I456" s="180"/>
      <c r="L456" s="175"/>
      <c r="M456" s="181"/>
      <c r="N456" s="182"/>
      <c r="O456" s="182"/>
      <c r="P456" s="182"/>
      <c r="Q456" s="182"/>
      <c r="R456" s="182"/>
      <c r="S456" s="182"/>
      <c r="T456" s="183"/>
      <c r="AT456" s="177" t="s">
        <v>140</v>
      </c>
      <c r="AU456" s="177" t="s">
        <v>138</v>
      </c>
      <c r="AV456" s="174" t="s">
        <v>138</v>
      </c>
      <c r="AW456" s="174" t="s">
        <v>31</v>
      </c>
      <c r="AX456" s="174" t="s">
        <v>74</v>
      </c>
      <c r="AY456" s="177" t="s">
        <v>129</v>
      </c>
    </row>
    <row r="457" s="174" customFormat="true" ht="12.8" hidden="false" customHeight="false" outlineLevel="0" collapsed="false">
      <c r="B457" s="175"/>
      <c r="D457" s="176" t="s">
        <v>140</v>
      </c>
      <c r="E457" s="177"/>
      <c r="F457" s="178" t="s">
        <v>1065</v>
      </c>
      <c r="H457" s="179" t="n">
        <v>39.1</v>
      </c>
      <c r="I457" s="180"/>
      <c r="L457" s="175"/>
      <c r="M457" s="181"/>
      <c r="N457" s="182"/>
      <c r="O457" s="182"/>
      <c r="P457" s="182"/>
      <c r="Q457" s="182"/>
      <c r="R457" s="182"/>
      <c r="S457" s="182"/>
      <c r="T457" s="183"/>
      <c r="AT457" s="177" t="s">
        <v>140</v>
      </c>
      <c r="AU457" s="177" t="s">
        <v>138</v>
      </c>
      <c r="AV457" s="174" t="s">
        <v>138</v>
      </c>
      <c r="AW457" s="174" t="s">
        <v>31</v>
      </c>
      <c r="AX457" s="174" t="s">
        <v>74</v>
      </c>
      <c r="AY457" s="177" t="s">
        <v>129</v>
      </c>
    </row>
    <row r="458" s="174" customFormat="true" ht="12.8" hidden="false" customHeight="false" outlineLevel="0" collapsed="false">
      <c r="B458" s="175"/>
      <c r="D458" s="176" t="s">
        <v>140</v>
      </c>
      <c r="E458" s="177"/>
      <c r="F458" s="178" t="s">
        <v>1066</v>
      </c>
      <c r="H458" s="179" t="n">
        <v>50.18</v>
      </c>
      <c r="I458" s="180"/>
      <c r="L458" s="175"/>
      <c r="M458" s="181"/>
      <c r="N458" s="182"/>
      <c r="O458" s="182"/>
      <c r="P458" s="182"/>
      <c r="Q458" s="182"/>
      <c r="R458" s="182"/>
      <c r="S458" s="182"/>
      <c r="T458" s="183"/>
      <c r="AT458" s="177" t="s">
        <v>140</v>
      </c>
      <c r="AU458" s="177" t="s">
        <v>138</v>
      </c>
      <c r="AV458" s="174" t="s">
        <v>138</v>
      </c>
      <c r="AW458" s="174" t="s">
        <v>31</v>
      </c>
      <c r="AX458" s="174" t="s">
        <v>74</v>
      </c>
      <c r="AY458" s="177" t="s">
        <v>129</v>
      </c>
    </row>
    <row r="459" s="174" customFormat="true" ht="12.8" hidden="false" customHeight="false" outlineLevel="0" collapsed="false">
      <c r="B459" s="175"/>
      <c r="D459" s="176" t="s">
        <v>140</v>
      </c>
      <c r="E459" s="177"/>
      <c r="F459" s="178" t="s">
        <v>1067</v>
      </c>
      <c r="H459" s="179" t="n">
        <v>51.74</v>
      </c>
      <c r="I459" s="180"/>
      <c r="L459" s="175"/>
      <c r="M459" s="181"/>
      <c r="N459" s="182"/>
      <c r="O459" s="182"/>
      <c r="P459" s="182"/>
      <c r="Q459" s="182"/>
      <c r="R459" s="182"/>
      <c r="S459" s="182"/>
      <c r="T459" s="183"/>
      <c r="AT459" s="177" t="s">
        <v>140</v>
      </c>
      <c r="AU459" s="177" t="s">
        <v>138</v>
      </c>
      <c r="AV459" s="174" t="s">
        <v>138</v>
      </c>
      <c r="AW459" s="174" t="s">
        <v>31</v>
      </c>
      <c r="AX459" s="174" t="s">
        <v>74</v>
      </c>
      <c r="AY459" s="177" t="s">
        <v>129</v>
      </c>
    </row>
    <row r="460" s="174" customFormat="true" ht="12.8" hidden="false" customHeight="false" outlineLevel="0" collapsed="false">
      <c r="B460" s="175"/>
      <c r="D460" s="176" t="s">
        <v>140</v>
      </c>
      <c r="E460" s="177"/>
      <c r="F460" s="178" t="s">
        <v>1068</v>
      </c>
      <c r="H460" s="179" t="n">
        <v>14.5</v>
      </c>
      <c r="I460" s="180"/>
      <c r="L460" s="175"/>
      <c r="M460" s="181"/>
      <c r="N460" s="182"/>
      <c r="O460" s="182"/>
      <c r="P460" s="182"/>
      <c r="Q460" s="182"/>
      <c r="R460" s="182"/>
      <c r="S460" s="182"/>
      <c r="T460" s="183"/>
      <c r="AT460" s="177" t="s">
        <v>140</v>
      </c>
      <c r="AU460" s="177" t="s">
        <v>138</v>
      </c>
      <c r="AV460" s="174" t="s">
        <v>138</v>
      </c>
      <c r="AW460" s="174" t="s">
        <v>31</v>
      </c>
      <c r="AX460" s="174" t="s">
        <v>74</v>
      </c>
      <c r="AY460" s="177" t="s">
        <v>129</v>
      </c>
    </row>
    <row r="461" s="184" customFormat="true" ht="12.8" hidden="false" customHeight="false" outlineLevel="0" collapsed="false">
      <c r="B461" s="185"/>
      <c r="D461" s="176" t="s">
        <v>140</v>
      </c>
      <c r="E461" s="186"/>
      <c r="F461" s="187" t="s">
        <v>162</v>
      </c>
      <c r="H461" s="188" t="n">
        <v>327.586</v>
      </c>
      <c r="I461" s="189"/>
      <c r="L461" s="185"/>
      <c r="M461" s="190"/>
      <c r="N461" s="191"/>
      <c r="O461" s="191"/>
      <c r="P461" s="191"/>
      <c r="Q461" s="191"/>
      <c r="R461" s="191"/>
      <c r="S461" s="191"/>
      <c r="T461" s="192"/>
      <c r="AT461" s="186" t="s">
        <v>140</v>
      </c>
      <c r="AU461" s="186" t="s">
        <v>138</v>
      </c>
      <c r="AV461" s="184" t="s">
        <v>137</v>
      </c>
      <c r="AW461" s="184" t="s">
        <v>31</v>
      </c>
      <c r="AX461" s="184" t="s">
        <v>79</v>
      </c>
      <c r="AY461" s="186" t="s">
        <v>129</v>
      </c>
    </row>
    <row r="462" s="28" customFormat="true" ht="24.15" hidden="false" customHeight="true" outlineLevel="0" collapsed="false">
      <c r="A462" s="23"/>
      <c r="B462" s="160"/>
      <c r="C462" s="161" t="s">
        <v>1069</v>
      </c>
      <c r="D462" s="161" t="s">
        <v>132</v>
      </c>
      <c r="E462" s="162" t="s">
        <v>1070</v>
      </c>
      <c r="F462" s="163" t="s">
        <v>1071</v>
      </c>
      <c r="G462" s="164" t="s">
        <v>135</v>
      </c>
      <c r="H462" s="165" t="n">
        <v>327.586</v>
      </c>
      <c r="I462" s="166"/>
      <c r="J462" s="167" t="n">
        <f aca="false">ROUND(I462*H462,2)</f>
        <v>0</v>
      </c>
      <c r="K462" s="163" t="s">
        <v>136</v>
      </c>
      <c r="L462" s="24"/>
      <c r="M462" s="168"/>
      <c r="N462" s="169" t="s">
        <v>40</v>
      </c>
      <c r="O462" s="61"/>
      <c r="P462" s="170" t="n">
        <f aca="false">O462*H462</f>
        <v>0</v>
      </c>
      <c r="Q462" s="170" t="n">
        <v>0</v>
      </c>
      <c r="R462" s="170" t="n">
        <f aca="false">Q462*H462</f>
        <v>0</v>
      </c>
      <c r="S462" s="170" t="n">
        <v>0</v>
      </c>
      <c r="T462" s="171" t="n">
        <f aca="false">S462*H462</f>
        <v>0</v>
      </c>
      <c r="U462" s="23"/>
      <c r="V462" s="23"/>
      <c r="W462" s="23"/>
      <c r="X462" s="23"/>
      <c r="Y462" s="23"/>
      <c r="Z462" s="23"/>
      <c r="AA462" s="23"/>
      <c r="AB462" s="23"/>
      <c r="AC462" s="23"/>
      <c r="AD462" s="23"/>
      <c r="AE462" s="23"/>
      <c r="AR462" s="172" t="s">
        <v>206</v>
      </c>
      <c r="AT462" s="172" t="s">
        <v>132</v>
      </c>
      <c r="AU462" s="172" t="s">
        <v>138</v>
      </c>
      <c r="AY462" s="4" t="s">
        <v>129</v>
      </c>
      <c r="BE462" s="173" t="n">
        <f aca="false">IF(N462="základní",J462,0)</f>
        <v>0</v>
      </c>
      <c r="BF462" s="173" t="n">
        <f aca="false">IF(N462="snížená",J462,0)</f>
        <v>0</v>
      </c>
      <c r="BG462" s="173" t="n">
        <f aca="false">IF(N462="zákl. přenesená",J462,0)</f>
        <v>0</v>
      </c>
      <c r="BH462" s="173" t="n">
        <f aca="false">IF(N462="sníž. přenesená",J462,0)</f>
        <v>0</v>
      </c>
      <c r="BI462" s="173" t="n">
        <f aca="false">IF(N462="nulová",J462,0)</f>
        <v>0</v>
      </c>
      <c r="BJ462" s="4" t="s">
        <v>138</v>
      </c>
      <c r="BK462" s="173" t="n">
        <f aca="false">ROUND(I462*H462,2)</f>
        <v>0</v>
      </c>
      <c r="BL462" s="4" t="s">
        <v>206</v>
      </c>
      <c r="BM462" s="172" t="s">
        <v>1072</v>
      </c>
    </row>
    <row r="463" s="28" customFormat="true" ht="24.15" hidden="false" customHeight="true" outlineLevel="0" collapsed="false">
      <c r="A463" s="23"/>
      <c r="B463" s="160"/>
      <c r="C463" s="161" t="s">
        <v>1073</v>
      </c>
      <c r="D463" s="161" t="s">
        <v>132</v>
      </c>
      <c r="E463" s="162" t="s">
        <v>1074</v>
      </c>
      <c r="F463" s="163" t="s">
        <v>1075</v>
      </c>
      <c r="G463" s="164" t="s">
        <v>135</v>
      </c>
      <c r="H463" s="165" t="n">
        <v>0.5</v>
      </c>
      <c r="I463" s="166"/>
      <c r="J463" s="167" t="n">
        <f aca="false">ROUND(I463*H463,2)</f>
        <v>0</v>
      </c>
      <c r="K463" s="163" t="s">
        <v>136</v>
      </c>
      <c r="L463" s="24"/>
      <c r="M463" s="168"/>
      <c r="N463" s="169" t="s">
        <v>40</v>
      </c>
      <c r="O463" s="61"/>
      <c r="P463" s="170" t="n">
        <f aca="false">O463*H463</f>
        <v>0</v>
      </c>
      <c r="Q463" s="170" t="n">
        <v>0.00029</v>
      </c>
      <c r="R463" s="170" t="n">
        <f aca="false">Q463*H463</f>
        <v>0.000145</v>
      </c>
      <c r="S463" s="170" t="n">
        <v>0</v>
      </c>
      <c r="T463" s="171" t="n">
        <f aca="false">S463*H463</f>
        <v>0</v>
      </c>
      <c r="U463" s="23"/>
      <c r="V463" s="23"/>
      <c r="W463" s="23"/>
      <c r="X463" s="23"/>
      <c r="Y463" s="23"/>
      <c r="Z463" s="23"/>
      <c r="AA463" s="23"/>
      <c r="AB463" s="23"/>
      <c r="AC463" s="23"/>
      <c r="AD463" s="23"/>
      <c r="AE463" s="23"/>
      <c r="AR463" s="172" t="s">
        <v>206</v>
      </c>
      <c r="AT463" s="172" t="s">
        <v>132</v>
      </c>
      <c r="AU463" s="172" t="s">
        <v>138</v>
      </c>
      <c r="AY463" s="4" t="s">
        <v>129</v>
      </c>
      <c r="BE463" s="173" t="n">
        <f aca="false">IF(N463="základní",J463,0)</f>
        <v>0</v>
      </c>
      <c r="BF463" s="173" t="n">
        <f aca="false">IF(N463="snížená",J463,0)</f>
        <v>0</v>
      </c>
      <c r="BG463" s="173" t="n">
        <f aca="false">IF(N463="zákl. přenesená",J463,0)</f>
        <v>0</v>
      </c>
      <c r="BH463" s="173" t="n">
        <f aca="false">IF(N463="sníž. přenesená",J463,0)</f>
        <v>0</v>
      </c>
      <c r="BI463" s="173" t="n">
        <f aca="false">IF(N463="nulová",J463,0)</f>
        <v>0</v>
      </c>
      <c r="BJ463" s="4" t="s">
        <v>138</v>
      </c>
      <c r="BK463" s="173" t="n">
        <f aca="false">ROUND(I463*H463,2)</f>
        <v>0</v>
      </c>
      <c r="BL463" s="4" t="s">
        <v>206</v>
      </c>
      <c r="BM463" s="172" t="s">
        <v>1076</v>
      </c>
    </row>
    <row r="464" s="28" customFormat="true" ht="24.15" hidden="false" customHeight="true" outlineLevel="0" collapsed="false">
      <c r="A464" s="23"/>
      <c r="B464" s="160"/>
      <c r="C464" s="161" t="s">
        <v>1077</v>
      </c>
      <c r="D464" s="161" t="s">
        <v>132</v>
      </c>
      <c r="E464" s="162" t="s">
        <v>1078</v>
      </c>
      <c r="F464" s="163" t="s">
        <v>1079</v>
      </c>
      <c r="G464" s="164" t="s">
        <v>135</v>
      </c>
      <c r="H464" s="165" t="n">
        <v>327.586</v>
      </c>
      <c r="I464" s="166"/>
      <c r="J464" s="167" t="n">
        <f aca="false">ROUND(I464*H464,2)</f>
        <v>0</v>
      </c>
      <c r="K464" s="163" t="s">
        <v>136</v>
      </c>
      <c r="L464" s="24"/>
      <c r="M464" s="168"/>
      <c r="N464" s="169" t="s">
        <v>40</v>
      </c>
      <c r="O464" s="61"/>
      <c r="P464" s="170" t="n">
        <f aca="false">O464*H464</f>
        <v>0</v>
      </c>
      <c r="Q464" s="170" t="n">
        <v>0.00021</v>
      </c>
      <c r="R464" s="170" t="n">
        <f aca="false">Q464*H464</f>
        <v>0.06879306</v>
      </c>
      <c r="S464" s="170" t="n">
        <v>0</v>
      </c>
      <c r="T464" s="171" t="n">
        <f aca="false">S464*H464</f>
        <v>0</v>
      </c>
      <c r="U464" s="23"/>
      <c r="V464" s="23"/>
      <c r="W464" s="23"/>
      <c r="X464" s="23"/>
      <c r="Y464" s="23"/>
      <c r="Z464" s="23"/>
      <c r="AA464" s="23"/>
      <c r="AB464" s="23"/>
      <c r="AC464" s="23"/>
      <c r="AD464" s="23"/>
      <c r="AE464" s="23"/>
      <c r="AR464" s="172" t="s">
        <v>206</v>
      </c>
      <c r="AT464" s="172" t="s">
        <v>132</v>
      </c>
      <c r="AU464" s="172" t="s">
        <v>138</v>
      </c>
      <c r="AY464" s="4" t="s">
        <v>129</v>
      </c>
      <c r="BE464" s="173" t="n">
        <f aca="false">IF(N464="základní",J464,0)</f>
        <v>0</v>
      </c>
      <c r="BF464" s="173" t="n">
        <f aca="false">IF(N464="snížená",J464,0)</f>
        <v>0</v>
      </c>
      <c r="BG464" s="173" t="n">
        <f aca="false">IF(N464="zákl. přenesená",J464,0)</f>
        <v>0</v>
      </c>
      <c r="BH464" s="173" t="n">
        <f aca="false">IF(N464="sníž. přenesená",J464,0)</f>
        <v>0</v>
      </c>
      <c r="BI464" s="173" t="n">
        <f aca="false">IF(N464="nulová",J464,0)</f>
        <v>0</v>
      </c>
      <c r="BJ464" s="4" t="s">
        <v>138</v>
      </c>
      <c r="BK464" s="173" t="n">
        <f aca="false">ROUND(I464*H464,2)</f>
        <v>0</v>
      </c>
      <c r="BL464" s="4" t="s">
        <v>206</v>
      </c>
      <c r="BM464" s="172" t="s">
        <v>1080</v>
      </c>
    </row>
    <row r="465" s="28" customFormat="true" ht="24.15" hidden="false" customHeight="true" outlineLevel="0" collapsed="false">
      <c r="A465" s="23"/>
      <c r="B465" s="160"/>
      <c r="C465" s="161" t="s">
        <v>1081</v>
      </c>
      <c r="D465" s="161" t="s">
        <v>132</v>
      </c>
      <c r="E465" s="162" t="s">
        <v>1082</v>
      </c>
      <c r="F465" s="163" t="s">
        <v>1083</v>
      </c>
      <c r="G465" s="164" t="s">
        <v>135</v>
      </c>
      <c r="H465" s="165" t="n">
        <v>327.586</v>
      </c>
      <c r="I465" s="166"/>
      <c r="J465" s="167" t="n">
        <f aca="false">ROUND(I465*H465,2)</f>
        <v>0</v>
      </c>
      <c r="K465" s="163" t="s">
        <v>136</v>
      </c>
      <c r="L465" s="24"/>
      <c r="M465" s="168"/>
      <c r="N465" s="169" t="s">
        <v>40</v>
      </c>
      <c r="O465" s="61"/>
      <c r="P465" s="170" t="n">
        <f aca="false">O465*H465</f>
        <v>0</v>
      </c>
      <c r="Q465" s="170" t="n">
        <v>0.00033</v>
      </c>
      <c r="R465" s="170" t="n">
        <f aca="false">Q465*H465</f>
        <v>0.10810338</v>
      </c>
      <c r="S465" s="170" t="n">
        <v>0</v>
      </c>
      <c r="T465" s="171" t="n">
        <f aca="false">S465*H465</f>
        <v>0</v>
      </c>
      <c r="U465" s="23"/>
      <c r="V465" s="23"/>
      <c r="W465" s="23"/>
      <c r="X465" s="23"/>
      <c r="Y465" s="23"/>
      <c r="Z465" s="23"/>
      <c r="AA465" s="23"/>
      <c r="AB465" s="23"/>
      <c r="AC465" s="23"/>
      <c r="AD465" s="23"/>
      <c r="AE465" s="23"/>
      <c r="AR465" s="172" t="s">
        <v>206</v>
      </c>
      <c r="AT465" s="172" t="s">
        <v>132</v>
      </c>
      <c r="AU465" s="172" t="s">
        <v>138</v>
      </c>
      <c r="AY465" s="4" t="s">
        <v>129</v>
      </c>
      <c r="BE465" s="173" t="n">
        <f aca="false">IF(N465="základní",J465,0)</f>
        <v>0</v>
      </c>
      <c r="BF465" s="173" t="n">
        <f aca="false">IF(N465="snížená",J465,0)</f>
        <v>0</v>
      </c>
      <c r="BG465" s="173" t="n">
        <f aca="false">IF(N465="zákl. přenesená",J465,0)</f>
        <v>0</v>
      </c>
      <c r="BH465" s="173" t="n">
        <f aca="false">IF(N465="sníž. přenesená",J465,0)</f>
        <v>0</v>
      </c>
      <c r="BI465" s="173" t="n">
        <f aca="false">IF(N465="nulová",J465,0)</f>
        <v>0</v>
      </c>
      <c r="BJ465" s="4" t="s">
        <v>138</v>
      </c>
      <c r="BK465" s="173" t="n">
        <f aca="false">ROUND(I465*H465,2)</f>
        <v>0</v>
      </c>
      <c r="BL465" s="4" t="s">
        <v>206</v>
      </c>
      <c r="BM465" s="172" t="s">
        <v>1084</v>
      </c>
    </row>
    <row r="466" s="146" customFormat="true" ht="25.9" hidden="false" customHeight="true" outlineLevel="0" collapsed="false">
      <c r="B466" s="147"/>
      <c r="D466" s="148" t="s">
        <v>73</v>
      </c>
      <c r="E466" s="149" t="s">
        <v>1085</v>
      </c>
      <c r="F466" s="149" t="s">
        <v>1086</v>
      </c>
      <c r="I466" s="150"/>
      <c r="J466" s="151" t="n">
        <f aca="false">BK466</f>
        <v>0</v>
      </c>
      <c r="L466" s="147"/>
      <c r="M466" s="152"/>
      <c r="N466" s="153"/>
      <c r="O466" s="153"/>
      <c r="P466" s="154" t="n">
        <f aca="false">SUM(P467:P476)</f>
        <v>0</v>
      </c>
      <c r="Q466" s="153"/>
      <c r="R466" s="154" t="n">
        <f aca="false">SUM(R467:R476)</f>
        <v>0</v>
      </c>
      <c r="S466" s="153"/>
      <c r="T466" s="155" t="n">
        <f aca="false">SUM(T467:T476)</f>
        <v>0</v>
      </c>
      <c r="AR466" s="148" t="s">
        <v>137</v>
      </c>
      <c r="AT466" s="156" t="s">
        <v>73</v>
      </c>
      <c r="AU466" s="156" t="s">
        <v>74</v>
      </c>
      <c r="AY466" s="148" t="s">
        <v>129</v>
      </c>
      <c r="BK466" s="157" t="n">
        <f aca="false">SUM(BK467:BK476)</f>
        <v>0</v>
      </c>
    </row>
    <row r="467" s="28" customFormat="true" ht="16.5" hidden="false" customHeight="true" outlineLevel="0" collapsed="false">
      <c r="A467" s="23"/>
      <c r="B467" s="160"/>
      <c r="C467" s="161" t="s">
        <v>1087</v>
      </c>
      <c r="D467" s="161" t="s">
        <v>132</v>
      </c>
      <c r="E467" s="162" t="s">
        <v>1088</v>
      </c>
      <c r="F467" s="163" t="s">
        <v>1089</v>
      </c>
      <c r="G467" s="164" t="s">
        <v>190</v>
      </c>
      <c r="H467" s="165" t="n">
        <v>8</v>
      </c>
      <c r="I467" s="166"/>
      <c r="J467" s="167" t="n">
        <f aca="false">ROUND(I467*H467,2)</f>
        <v>0</v>
      </c>
      <c r="K467" s="163" t="s">
        <v>136</v>
      </c>
      <c r="L467" s="24"/>
      <c r="M467" s="168"/>
      <c r="N467" s="169" t="s">
        <v>40</v>
      </c>
      <c r="O467" s="61"/>
      <c r="P467" s="170" t="n">
        <f aca="false">O467*H467</f>
        <v>0</v>
      </c>
      <c r="Q467" s="170" t="n">
        <v>0</v>
      </c>
      <c r="R467" s="170" t="n">
        <f aca="false">Q467*H467</f>
        <v>0</v>
      </c>
      <c r="S467" s="170" t="n">
        <v>0</v>
      </c>
      <c r="T467" s="171" t="n">
        <f aca="false">S467*H467</f>
        <v>0</v>
      </c>
      <c r="U467" s="23"/>
      <c r="V467" s="23"/>
      <c r="W467" s="23"/>
      <c r="X467" s="23"/>
      <c r="Y467" s="23"/>
      <c r="Z467" s="23"/>
      <c r="AA467" s="23"/>
      <c r="AB467" s="23"/>
      <c r="AC467" s="23"/>
      <c r="AD467" s="23"/>
      <c r="AE467" s="23"/>
      <c r="AR467" s="172" t="s">
        <v>1090</v>
      </c>
      <c r="AT467" s="172" t="s">
        <v>132</v>
      </c>
      <c r="AU467" s="172" t="s">
        <v>79</v>
      </c>
      <c r="AY467" s="4" t="s">
        <v>129</v>
      </c>
      <c r="BE467" s="173" t="n">
        <f aca="false">IF(N467="základní",J467,0)</f>
        <v>0</v>
      </c>
      <c r="BF467" s="173" t="n">
        <f aca="false">IF(N467="snížená",J467,0)</f>
        <v>0</v>
      </c>
      <c r="BG467" s="173" t="n">
        <f aca="false">IF(N467="zákl. přenesená",J467,0)</f>
        <v>0</v>
      </c>
      <c r="BH467" s="173" t="n">
        <f aca="false">IF(N467="sníž. přenesená",J467,0)</f>
        <v>0</v>
      </c>
      <c r="BI467" s="173" t="n">
        <f aca="false">IF(N467="nulová",J467,0)</f>
        <v>0</v>
      </c>
      <c r="BJ467" s="4" t="s">
        <v>138</v>
      </c>
      <c r="BK467" s="173" t="n">
        <f aca="false">ROUND(I467*H467,2)</f>
        <v>0</v>
      </c>
      <c r="BL467" s="4" t="s">
        <v>1090</v>
      </c>
      <c r="BM467" s="172" t="s">
        <v>1091</v>
      </c>
    </row>
    <row r="468" s="174" customFormat="true" ht="12.8" hidden="false" customHeight="false" outlineLevel="0" collapsed="false">
      <c r="B468" s="175"/>
      <c r="D468" s="176" t="s">
        <v>140</v>
      </c>
      <c r="E468" s="177"/>
      <c r="F468" s="178" t="s">
        <v>1092</v>
      </c>
      <c r="H468" s="179" t="n">
        <v>8</v>
      </c>
      <c r="I468" s="180"/>
      <c r="L468" s="175"/>
      <c r="M468" s="181"/>
      <c r="N468" s="182"/>
      <c r="O468" s="182"/>
      <c r="P468" s="182"/>
      <c r="Q468" s="182"/>
      <c r="R468" s="182"/>
      <c r="S468" s="182"/>
      <c r="T468" s="183"/>
      <c r="AT468" s="177" t="s">
        <v>140</v>
      </c>
      <c r="AU468" s="177" t="s">
        <v>79</v>
      </c>
      <c r="AV468" s="174" t="s">
        <v>138</v>
      </c>
      <c r="AW468" s="174" t="s">
        <v>31</v>
      </c>
      <c r="AX468" s="174" t="s">
        <v>74</v>
      </c>
      <c r="AY468" s="177" t="s">
        <v>129</v>
      </c>
    </row>
    <row r="469" s="184" customFormat="true" ht="12.8" hidden="false" customHeight="false" outlineLevel="0" collapsed="false">
      <c r="B469" s="185"/>
      <c r="D469" s="176" t="s">
        <v>140</v>
      </c>
      <c r="E469" s="186"/>
      <c r="F469" s="187" t="s">
        <v>162</v>
      </c>
      <c r="H469" s="188" t="n">
        <v>8</v>
      </c>
      <c r="I469" s="189"/>
      <c r="L469" s="185"/>
      <c r="M469" s="190"/>
      <c r="N469" s="191"/>
      <c r="O469" s="191"/>
      <c r="P469" s="191"/>
      <c r="Q469" s="191"/>
      <c r="R469" s="191"/>
      <c r="S469" s="191"/>
      <c r="T469" s="192"/>
      <c r="AT469" s="186" t="s">
        <v>140</v>
      </c>
      <c r="AU469" s="186" t="s">
        <v>79</v>
      </c>
      <c r="AV469" s="184" t="s">
        <v>137</v>
      </c>
      <c r="AW469" s="184" t="s">
        <v>31</v>
      </c>
      <c r="AX469" s="184" t="s">
        <v>79</v>
      </c>
      <c r="AY469" s="186" t="s">
        <v>129</v>
      </c>
    </row>
    <row r="470" s="28" customFormat="true" ht="16.5" hidden="false" customHeight="true" outlineLevel="0" collapsed="false">
      <c r="A470" s="23"/>
      <c r="B470" s="160"/>
      <c r="C470" s="161" t="s">
        <v>1093</v>
      </c>
      <c r="D470" s="161" t="s">
        <v>132</v>
      </c>
      <c r="E470" s="162" t="s">
        <v>1094</v>
      </c>
      <c r="F470" s="163" t="s">
        <v>1095</v>
      </c>
      <c r="G470" s="164" t="s">
        <v>190</v>
      </c>
      <c r="H470" s="165" t="n">
        <v>6</v>
      </c>
      <c r="I470" s="166"/>
      <c r="J470" s="167" t="n">
        <f aca="false">ROUND(I470*H470,2)</f>
        <v>0</v>
      </c>
      <c r="K470" s="163" t="s">
        <v>136</v>
      </c>
      <c r="L470" s="24"/>
      <c r="M470" s="168"/>
      <c r="N470" s="169" t="s">
        <v>40</v>
      </c>
      <c r="O470" s="61"/>
      <c r="P470" s="170" t="n">
        <f aca="false">O470*H470</f>
        <v>0</v>
      </c>
      <c r="Q470" s="170" t="n">
        <v>0</v>
      </c>
      <c r="R470" s="170" t="n">
        <f aca="false">Q470*H470</f>
        <v>0</v>
      </c>
      <c r="S470" s="170" t="n">
        <v>0</v>
      </c>
      <c r="T470" s="171" t="n">
        <f aca="false">S470*H470</f>
        <v>0</v>
      </c>
      <c r="U470" s="23"/>
      <c r="V470" s="23"/>
      <c r="W470" s="23"/>
      <c r="X470" s="23"/>
      <c r="Y470" s="23"/>
      <c r="Z470" s="23"/>
      <c r="AA470" s="23"/>
      <c r="AB470" s="23"/>
      <c r="AC470" s="23"/>
      <c r="AD470" s="23"/>
      <c r="AE470" s="23"/>
      <c r="AR470" s="172" t="s">
        <v>1090</v>
      </c>
      <c r="AT470" s="172" t="s">
        <v>132</v>
      </c>
      <c r="AU470" s="172" t="s">
        <v>79</v>
      </c>
      <c r="AY470" s="4" t="s">
        <v>129</v>
      </c>
      <c r="BE470" s="173" t="n">
        <f aca="false">IF(N470="základní",J470,0)</f>
        <v>0</v>
      </c>
      <c r="BF470" s="173" t="n">
        <f aca="false">IF(N470="snížená",J470,0)</f>
        <v>0</v>
      </c>
      <c r="BG470" s="173" t="n">
        <f aca="false">IF(N470="zákl. přenesená",J470,0)</f>
        <v>0</v>
      </c>
      <c r="BH470" s="173" t="n">
        <f aca="false">IF(N470="sníž. přenesená",J470,0)</f>
        <v>0</v>
      </c>
      <c r="BI470" s="173" t="n">
        <f aca="false">IF(N470="nulová",J470,0)</f>
        <v>0</v>
      </c>
      <c r="BJ470" s="4" t="s">
        <v>138</v>
      </c>
      <c r="BK470" s="173" t="n">
        <f aca="false">ROUND(I470*H470,2)</f>
        <v>0</v>
      </c>
      <c r="BL470" s="4" t="s">
        <v>1090</v>
      </c>
      <c r="BM470" s="172" t="s">
        <v>1096</v>
      </c>
    </row>
    <row r="471" s="174" customFormat="true" ht="12.8" hidden="false" customHeight="false" outlineLevel="0" collapsed="false">
      <c r="B471" s="175"/>
      <c r="D471" s="176" t="s">
        <v>140</v>
      </c>
      <c r="E471" s="177"/>
      <c r="F471" s="178" t="s">
        <v>1097</v>
      </c>
      <c r="H471" s="179" t="n">
        <v>6</v>
      </c>
      <c r="I471" s="180"/>
      <c r="L471" s="175"/>
      <c r="M471" s="181"/>
      <c r="N471" s="182"/>
      <c r="O471" s="182"/>
      <c r="P471" s="182"/>
      <c r="Q471" s="182"/>
      <c r="R471" s="182"/>
      <c r="S471" s="182"/>
      <c r="T471" s="183"/>
      <c r="AT471" s="177" t="s">
        <v>140</v>
      </c>
      <c r="AU471" s="177" t="s">
        <v>79</v>
      </c>
      <c r="AV471" s="174" t="s">
        <v>138</v>
      </c>
      <c r="AW471" s="174" t="s">
        <v>31</v>
      </c>
      <c r="AX471" s="174" t="s">
        <v>74</v>
      </c>
      <c r="AY471" s="177" t="s">
        <v>129</v>
      </c>
    </row>
    <row r="472" s="184" customFormat="true" ht="12.8" hidden="false" customHeight="false" outlineLevel="0" collapsed="false">
      <c r="B472" s="185"/>
      <c r="D472" s="176" t="s">
        <v>140</v>
      </c>
      <c r="E472" s="186"/>
      <c r="F472" s="187" t="s">
        <v>162</v>
      </c>
      <c r="H472" s="188" t="n">
        <v>6</v>
      </c>
      <c r="I472" s="189"/>
      <c r="L472" s="185"/>
      <c r="M472" s="190"/>
      <c r="N472" s="191"/>
      <c r="O472" s="191"/>
      <c r="P472" s="191"/>
      <c r="Q472" s="191"/>
      <c r="R472" s="191"/>
      <c r="S472" s="191"/>
      <c r="T472" s="192"/>
      <c r="AT472" s="186" t="s">
        <v>140</v>
      </c>
      <c r="AU472" s="186" t="s">
        <v>79</v>
      </c>
      <c r="AV472" s="184" t="s">
        <v>137</v>
      </c>
      <c r="AW472" s="184" t="s">
        <v>31</v>
      </c>
      <c r="AX472" s="184" t="s">
        <v>79</v>
      </c>
      <c r="AY472" s="186" t="s">
        <v>129</v>
      </c>
    </row>
    <row r="473" s="28" customFormat="true" ht="16.5" hidden="false" customHeight="true" outlineLevel="0" collapsed="false">
      <c r="A473" s="23"/>
      <c r="B473" s="160"/>
      <c r="C473" s="161" t="s">
        <v>1098</v>
      </c>
      <c r="D473" s="161" t="s">
        <v>132</v>
      </c>
      <c r="E473" s="162" t="s">
        <v>1099</v>
      </c>
      <c r="F473" s="163" t="s">
        <v>1100</v>
      </c>
      <c r="G473" s="164" t="s">
        <v>190</v>
      </c>
      <c r="H473" s="165" t="n">
        <v>10</v>
      </c>
      <c r="I473" s="166"/>
      <c r="J473" s="167" t="n">
        <f aca="false">ROUND(I473*H473,2)</f>
        <v>0</v>
      </c>
      <c r="K473" s="163" t="s">
        <v>136</v>
      </c>
      <c r="L473" s="24"/>
      <c r="M473" s="168"/>
      <c r="N473" s="169" t="s">
        <v>40</v>
      </c>
      <c r="O473" s="61"/>
      <c r="P473" s="170" t="n">
        <f aca="false">O473*H473</f>
        <v>0</v>
      </c>
      <c r="Q473" s="170" t="n">
        <v>0</v>
      </c>
      <c r="R473" s="170" t="n">
        <f aca="false">Q473*H473</f>
        <v>0</v>
      </c>
      <c r="S473" s="170" t="n">
        <v>0</v>
      </c>
      <c r="T473" s="171" t="n">
        <f aca="false">S473*H473</f>
        <v>0</v>
      </c>
      <c r="U473" s="23"/>
      <c r="V473" s="23"/>
      <c r="W473" s="23"/>
      <c r="X473" s="23"/>
      <c r="Y473" s="23"/>
      <c r="Z473" s="23"/>
      <c r="AA473" s="23"/>
      <c r="AB473" s="23"/>
      <c r="AC473" s="23"/>
      <c r="AD473" s="23"/>
      <c r="AE473" s="23"/>
      <c r="AR473" s="172" t="s">
        <v>1090</v>
      </c>
      <c r="AT473" s="172" t="s">
        <v>132</v>
      </c>
      <c r="AU473" s="172" t="s">
        <v>79</v>
      </c>
      <c r="AY473" s="4" t="s">
        <v>129</v>
      </c>
      <c r="BE473" s="173" t="n">
        <f aca="false">IF(N473="základní",J473,0)</f>
        <v>0</v>
      </c>
      <c r="BF473" s="173" t="n">
        <f aca="false">IF(N473="snížená",J473,0)</f>
        <v>0</v>
      </c>
      <c r="BG473" s="173" t="n">
        <f aca="false">IF(N473="zákl. přenesená",J473,0)</f>
        <v>0</v>
      </c>
      <c r="BH473" s="173" t="n">
        <f aca="false">IF(N473="sníž. přenesená",J473,0)</f>
        <v>0</v>
      </c>
      <c r="BI473" s="173" t="n">
        <f aca="false">IF(N473="nulová",J473,0)</f>
        <v>0</v>
      </c>
      <c r="BJ473" s="4" t="s">
        <v>138</v>
      </c>
      <c r="BK473" s="173" t="n">
        <f aca="false">ROUND(I473*H473,2)</f>
        <v>0</v>
      </c>
      <c r="BL473" s="4" t="s">
        <v>1090</v>
      </c>
      <c r="BM473" s="172" t="s">
        <v>1101</v>
      </c>
    </row>
    <row r="474" s="174" customFormat="true" ht="12.8" hidden="false" customHeight="false" outlineLevel="0" collapsed="false">
      <c r="B474" s="175"/>
      <c r="D474" s="176" t="s">
        <v>140</v>
      </c>
      <c r="E474" s="177"/>
      <c r="F474" s="178" t="s">
        <v>1102</v>
      </c>
      <c r="H474" s="179" t="n">
        <v>2</v>
      </c>
      <c r="I474" s="180"/>
      <c r="L474" s="175"/>
      <c r="M474" s="181"/>
      <c r="N474" s="182"/>
      <c r="O474" s="182"/>
      <c r="P474" s="182"/>
      <c r="Q474" s="182"/>
      <c r="R474" s="182"/>
      <c r="S474" s="182"/>
      <c r="T474" s="183"/>
      <c r="AT474" s="177" t="s">
        <v>140</v>
      </c>
      <c r="AU474" s="177" t="s">
        <v>79</v>
      </c>
      <c r="AV474" s="174" t="s">
        <v>138</v>
      </c>
      <c r="AW474" s="174" t="s">
        <v>31</v>
      </c>
      <c r="AX474" s="174" t="s">
        <v>74</v>
      </c>
      <c r="AY474" s="177" t="s">
        <v>129</v>
      </c>
    </row>
    <row r="475" s="174" customFormat="true" ht="12.8" hidden="false" customHeight="false" outlineLevel="0" collapsed="false">
      <c r="B475" s="175"/>
      <c r="D475" s="176" t="s">
        <v>140</v>
      </c>
      <c r="E475" s="177"/>
      <c r="F475" s="178" t="s">
        <v>1103</v>
      </c>
      <c r="H475" s="179" t="n">
        <v>8</v>
      </c>
      <c r="I475" s="180"/>
      <c r="L475" s="175"/>
      <c r="M475" s="181"/>
      <c r="N475" s="182"/>
      <c r="O475" s="182"/>
      <c r="P475" s="182"/>
      <c r="Q475" s="182"/>
      <c r="R475" s="182"/>
      <c r="S475" s="182"/>
      <c r="T475" s="183"/>
      <c r="AT475" s="177" t="s">
        <v>140</v>
      </c>
      <c r="AU475" s="177" t="s">
        <v>79</v>
      </c>
      <c r="AV475" s="174" t="s">
        <v>138</v>
      </c>
      <c r="AW475" s="174" t="s">
        <v>31</v>
      </c>
      <c r="AX475" s="174" t="s">
        <v>74</v>
      </c>
      <c r="AY475" s="177" t="s">
        <v>129</v>
      </c>
    </row>
    <row r="476" s="184" customFormat="true" ht="12.8" hidden="false" customHeight="false" outlineLevel="0" collapsed="false">
      <c r="B476" s="185"/>
      <c r="D476" s="176" t="s">
        <v>140</v>
      </c>
      <c r="E476" s="186"/>
      <c r="F476" s="187" t="s">
        <v>162</v>
      </c>
      <c r="H476" s="188" t="n">
        <v>10</v>
      </c>
      <c r="I476" s="189"/>
      <c r="L476" s="185"/>
      <c r="M476" s="190"/>
      <c r="N476" s="191"/>
      <c r="O476" s="191"/>
      <c r="P476" s="191"/>
      <c r="Q476" s="191"/>
      <c r="R476" s="191"/>
      <c r="S476" s="191"/>
      <c r="T476" s="192"/>
      <c r="AT476" s="186" t="s">
        <v>140</v>
      </c>
      <c r="AU476" s="186" t="s">
        <v>79</v>
      </c>
      <c r="AV476" s="184" t="s">
        <v>137</v>
      </c>
      <c r="AW476" s="184" t="s">
        <v>31</v>
      </c>
      <c r="AX476" s="184" t="s">
        <v>79</v>
      </c>
      <c r="AY476" s="186" t="s">
        <v>129</v>
      </c>
    </row>
    <row r="477" s="146" customFormat="true" ht="25.9" hidden="false" customHeight="true" outlineLevel="0" collapsed="false">
      <c r="B477" s="147"/>
      <c r="D477" s="148" t="s">
        <v>73</v>
      </c>
      <c r="E477" s="149" t="s">
        <v>1104</v>
      </c>
      <c r="F477" s="149" t="s">
        <v>1105</v>
      </c>
      <c r="I477" s="150"/>
      <c r="J477" s="151" t="n">
        <f aca="false">BK477</f>
        <v>0</v>
      </c>
      <c r="L477" s="147"/>
      <c r="M477" s="152"/>
      <c r="N477" s="153"/>
      <c r="O477" s="153"/>
      <c r="P477" s="154" t="n">
        <f aca="false">P478+P480</f>
        <v>0</v>
      </c>
      <c r="Q477" s="153"/>
      <c r="R477" s="154" t="n">
        <f aca="false">R478+R480</f>
        <v>0</v>
      </c>
      <c r="S477" s="153"/>
      <c r="T477" s="155" t="n">
        <f aca="false">T478+T480</f>
        <v>0</v>
      </c>
      <c r="AR477" s="148" t="s">
        <v>157</v>
      </c>
      <c r="AT477" s="156" t="s">
        <v>73</v>
      </c>
      <c r="AU477" s="156" t="s">
        <v>74</v>
      </c>
      <c r="AY477" s="148" t="s">
        <v>129</v>
      </c>
      <c r="BK477" s="157" t="n">
        <f aca="false">BK478+BK480</f>
        <v>0</v>
      </c>
    </row>
    <row r="478" s="146" customFormat="true" ht="22.8" hidden="false" customHeight="true" outlineLevel="0" collapsed="false">
      <c r="B478" s="147"/>
      <c r="D478" s="148" t="s">
        <v>73</v>
      </c>
      <c r="E478" s="158" t="s">
        <v>1106</v>
      </c>
      <c r="F478" s="158" t="s">
        <v>1107</v>
      </c>
      <c r="I478" s="150"/>
      <c r="J478" s="159" t="n">
        <f aca="false">BK478</f>
        <v>0</v>
      </c>
      <c r="L478" s="147"/>
      <c r="M478" s="152"/>
      <c r="N478" s="153"/>
      <c r="O478" s="153"/>
      <c r="P478" s="154" t="n">
        <f aca="false">P479</f>
        <v>0</v>
      </c>
      <c r="Q478" s="153"/>
      <c r="R478" s="154" t="n">
        <f aca="false">R479</f>
        <v>0</v>
      </c>
      <c r="S478" s="153"/>
      <c r="T478" s="155" t="n">
        <f aca="false">T479</f>
        <v>0</v>
      </c>
      <c r="AR478" s="148" t="s">
        <v>157</v>
      </c>
      <c r="AT478" s="156" t="s">
        <v>73</v>
      </c>
      <c r="AU478" s="156" t="s">
        <v>79</v>
      </c>
      <c r="AY478" s="148" t="s">
        <v>129</v>
      </c>
      <c r="BK478" s="157" t="n">
        <f aca="false">BK479</f>
        <v>0</v>
      </c>
    </row>
    <row r="479" s="28" customFormat="true" ht="16.5" hidden="false" customHeight="true" outlineLevel="0" collapsed="false">
      <c r="A479" s="23"/>
      <c r="B479" s="160"/>
      <c r="C479" s="161" t="s">
        <v>1108</v>
      </c>
      <c r="D479" s="161" t="s">
        <v>132</v>
      </c>
      <c r="E479" s="162" t="s">
        <v>1109</v>
      </c>
      <c r="F479" s="163" t="s">
        <v>1110</v>
      </c>
      <c r="G479" s="164" t="s">
        <v>211</v>
      </c>
      <c r="H479" s="165" t="n">
        <v>1</v>
      </c>
      <c r="I479" s="166"/>
      <c r="J479" s="167" t="n">
        <f aca="false">ROUND(I479*H479,2)</f>
        <v>0</v>
      </c>
      <c r="K479" s="163" t="s">
        <v>136</v>
      </c>
      <c r="L479" s="24"/>
      <c r="M479" s="168"/>
      <c r="N479" s="169" t="s">
        <v>40</v>
      </c>
      <c r="O479" s="61"/>
      <c r="P479" s="170" t="n">
        <f aca="false">O479*H479</f>
        <v>0</v>
      </c>
      <c r="Q479" s="170" t="n">
        <v>0</v>
      </c>
      <c r="R479" s="170" t="n">
        <f aca="false">Q479*H479</f>
        <v>0</v>
      </c>
      <c r="S479" s="170" t="n">
        <v>0</v>
      </c>
      <c r="T479" s="171" t="n">
        <f aca="false">S479*H479</f>
        <v>0</v>
      </c>
      <c r="U479" s="23"/>
      <c r="V479" s="23"/>
      <c r="W479" s="23"/>
      <c r="X479" s="23"/>
      <c r="Y479" s="23"/>
      <c r="Z479" s="23"/>
      <c r="AA479" s="23"/>
      <c r="AB479" s="23"/>
      <c r="AC479" s="23"/>
      <c r="AD479" s="23"/>
      <c r="AE479" s="23"/>
      <c r="AR479" s="172" t="s">
        <v>1111</v>
      </c>
      <c r="AT479" s="172" t="s">
        <v>132</v>
      </c>
      <c r="AU479" s="172" t="s">
        <v>138</v>
      </c>
      <c r="AY479" s="4" t="s">
        <v>129</v>
      </c>
      <c r="BE479" s="173" t="n">
        <f aca="false">IF(N479="základní",J479,0)</f>
        <v>0</v>
      </c>
      <c r="BF479" s="173" t="n">
        <f aca="false">IF(N479="snížená",J479,0)</f>
        <v>0</v>
      </c>
      <c r="BG479" s="173" t="n">
        <f aca="false">IF(N479="zákl. přenesená",J479,0)</f>
        <v>0</v>
      </c>
      <c r="BH479" s="173" t="n">
        <f aca="false">IF(N479="sníž. přenesená",J479,0)</f>
        <v>0</v>
      </c>
      <c r="BI479" s="173" t="n">
        <f aca="false">IF(N479="nulová",J479,0)</f>
        <v>0</v>
      </c>
      <c r="BJ479" s="4" t="s">
        <v>138</v>
      </c>
      <c r="BK479" s="173" t="n">
        <f aca="false">ROUND(I479*H479,2)</f>
        <v>0</v>
      </c>
      <c r="BL479" s="4" t="s">
        <v>1111</v>
      </c>
      <c r="BM479" s="172" t="s">
        <v>1112</v>
      </c>
    </row>
    <row r="480" s="146" customFormat="true" ht="22.8" hidden="false" customHeight="true" outlineLevel="0" collapsed="false">
      <c r="B480" s="147"/>
      <c r="D480" s="148" t="s">
        <v>73</v>
      </c>
      <c r="E480" s="158" t="s">
        <v>1113</v>
      </c>
      <c r="F480" s="158" t="s">
        <v>1114</v>
      </c>
      <c r="I480" s="150"/>
      <c r="J480" s="159" t="n">
        <f aca="false">BK480</f>
        <v>0</v>
      </c>
      <c r="L480" s="147"/>
      <c r="M480" s="152"/>
      <c r="N480" s="153"/>
      <c r="O480" s="153"/>
      <c r="P480" s="154" t="n">
        <f aca="false">P481</f>
        <v>0</v>
      </c>
      <c r="Q480" s="153"/>
      <c r="R480" s="154" t="n">
        <f aca="false">R481</f>
        <v>0</v>
      </c>
      <c r="S480" s="153"/>
      <c r="T480" s="155" t="n">
        <f aca="false">T481</f>
        <v>0</v>
      </c>
      <c r="AR480" s="148" t="s">
        <v>157</v>
      </c>
      <c r="AT480" s="156" t="s">
        <v>73</v>
      </c>
      <c r="AU480" s="156" t="s">
        <v>79</v>
      </c>
      <c r="AY480" s="148" t="s">
        <v>129</v>
      </c>
      <c r="BK480" s="157" t="n">
        <f aca="false">BK481</f>
        <v>0</v>
      </c>
    </row>
    <row r="481" s="28" customFormat="true" ht="16.5" hidden="false" customHeight="true" outlineLevel="0" collapsed="false">
      <c r="A481" s="23"/>
      <c r="B481" s="160"/>
      <c r="C481" s="161" t="s">
        <v>1115</v>
      </c>
      <c r="D481" s="161" t="s">
        <v>132</v>
      </c>
      <c r="E481" s="162" t="s">
        <v>1116</v>
      </c>
      <c r="F481" s="163" t="s">
        <v>1117</v>
      </c>
      <c r="G481" s="164" t="s">
        <v>211</v>
      </c>
      <c r="H481" s="165" t="n">
        <v>1</v>
      </c>
      <c r="I481" s="166"/>
      <c r="J481" s="167" t="n">
        <f aca="false">ROUND(I481*H481,2)</f>
        <v>0</v>
      </c>
      <c r="K481" s="163" t="s">
        <v>136</v>
      </c>
      <c r="L481" s="24"/>
      <c r="M481" s="204"/>
      <c r="N481" s="205" t="s">
        <v>40</v>
      </c>
      <c r="O481" s="206"/>
      <c r="P481" s="207" t="n">
        <f aca="false">O481*H481</f>
        <v>0</v>
      </c>
      <c r="Q481" s="207" t="n">
        <v>0</v>
      </c>
      <c r="R481" s="207" t="n">
        <f aca="false">Q481*H481</f>
        <v>0</v>
      </c>
      <c r="S481" s="207" t="n">
        <v>0</v>
      </c>
      <c r="T481" s="208" t="n">
        <f aca="false">S481*H481</f>
        <v>0</v>
      </c>
      <c r="U481" s="23"/>
      <c r="V481" s="23"/>
      <c r="W481" s="23"/>
      <c r="X481" s="23"/>
      <c r="Y481" s="23"/>
      <c r="Z481" s="23"/>
      <c r="AA481" s="23"/>
      <c r="AB481" s="23"/>
      <c r="AC481" s="23"/>
      <c r="AD481" s="23"/>
      <c r="AE481" s="23"/>
      <c r="AR481" s="172" t="s">
        <v>1111</v>
      </c>
      <c r="AT481" s="172" t="s">
        <v>132</v>
      </c>
      <c r="AU481" s="172" t="s">
        <v>138</v>
      </c>
      <c r="AY481" s="4" t="s">
        <v>129</v>
      </c>
      <c r="BE481" s="173" t="n">
        <f aca="false">IF(N481="základní",J481,0)</f>
        <v>0</v>
      </c>
      <c r="BF481" s="173" t="n">
        <f aca="false">IF(N481="snížená",J481,0)</f>
        <v>0</v>
      </c>
      <c r="BG481" s="173" t="n">
        <f aca="false">IF(N481="zákl. přenesená",J481,0)</f>
        <v>0</v>
      </c>
      <c r="BH481" s="173" t="n">
        <f aca="false">IF(N481="sníž. přenesená",J481,0)</f>
        <v>0</v>
      </c>
      <c r="BI481" s="173" t="n">
        <f aca="false">IF(N481="nulová",J481,0)</f>
        <v>0</v>
      </c>
      <c r="BJ481" s="4" t="s">
        <v>138</v>
      </c>
      <c r="BK481" s="173" t="n">
        <f aca="false">ROUND(I481*H481,2)</f>
        <v>0</v>
      </c>
      <c r="BL481" s="4" t="s">
        <v>1111</v>
      </c>
      <c r="BM481" s="172" t="s">
        <v>1118</v>
      </c>
    </row>
    <row r="482" s="28" customFormat="true" ht="6.95" hidden="false" customHeight="true" outlineLevel="0" collapsed="false">
      <c r="A482" s="23"/>
      <c r="B482" s="45"/>
      <c r="C482" s="46"/>
      <c r="D482" s="46"/>
      <c r="E482" s="46"/>
      <c r="F482" s="46"/>
      <c r="G482" s="46"/>
      <c r="H482" s="46"/>
      <c r="I482" s="46"/>
      <c r="J482" s="46"/>
      <c r="K482" s="46"/>
      <c r="L482" s="24"/>
      <c r="M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  <c r="AB482" s="23"/>
      <c r="AC482" s="23"/>
      <c r="AD482" s="23"/>
      <c r="AE482" s="23"/>
    </row>
  </sheetData>
  <autoFilter ref="C138:K481"/>
  <mergeCells count="6">
    <mergeCell ref="L2:V2"/>
    <mergeCell ref="E7:H7"/>
    <mergeCell ref="E16:H16"/>
    <mergeCell ref="E25:H25"/>
    <mergeCell ref="E85:H85"/>
    <mergeCell ref="E131:H13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LibreOffice/24.8.5.2$Windows_X86_64 LibreOffice_project/fddf2685c70b461e7832239a0162a77216259f22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2025-03-13T16:14:39Z</dcterms:created>
  <dc:creator>DESKTOP-VKVVR07\Eva</dc:creator>
  <dc:description/>
  <dc:language>cs-CZ</dc:language>
  <cp:lastModifiedBy/>
  <dcterms:modified xsi:type="dcterms:W3CDTF">2025-03-14T12:33:58Z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