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LipovaOkna3np - Repase k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'LipovaOkna3np - Repase ko...'!$C$116:$K$210</definedName>
    <definedName name="_xlnm.Print_Area" localSheetId="1">'LipovaOkna3np - Repase ko...'!$C$4:$J$76,'LipovaOkna3np - Repase ko...'!$C$82:$J$100,'LipovaOkna3np - Repase ko...'!$C$106:$K$210</definedName>
    <definedName name="_xlnm.Print_Titles" localSheetId="1">'LipovaOkna3np - Repase ko...'!$116:$116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10"/>
  <c r="BH210"/>
  <c r="BG210"/>
  <c r="BF210"/>
  <c r="T210"/>
  <c r="T209"/>
  <c r="R210"/>
  <c r="R209"/>
  <c r="P210"/>
  <c r="P209"/>
  <c r="BI208"/>
  <c r="BH208"/>
  <c r="BG208"/>
  <c r="BF208"/>
  <c r="T208"/>
  <c r="T207"/>
  <c r="T206"/>
  <c r="R208"/>
  <c r="R207"/>
  <c r="R206"/>
  <c r="P208"/>
  <c r="P207"/>
  <c r="P206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77"/>
  <c r="BH177"/>
  <c r="BG177"/>
  <c r="BF177"/>
  <c r="T177"/>
  <c r="R177"/>
  <c r="P177"/>
  <c r="BI163"/>
  <c r="BH163"/>
  <c r="BG163"/>
  <c r="BF163"/>
  <c r="T163"/>
  <c r="R163"/>
  <c r="P163"/>
  <c r="BI150"/>
  <c r="BH150"/>
  <c r="BG150"/>
  <c r="BF150"/>
  <c r="T150"/>
  <c r="R150"/>
  <c r="P150"/>
  <c r="BI137"/>
  <c r="BH137"/>
  <c r="BG137"/>
  <c r="BF137"/>
  <c r="T137"/>
  <c r="R137"/>
  <c r="P13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J114"/>
  <c r="J113"/>
  <c r="F113"/>
  <c r="F111"/>
  <c r="E109"/>
  <c r="J90"/>
  <c r="J89"/>
  <c r="F89"/>
  <c r="F87"/>
  <c r="E85"/>
  <c r="J16"/>
  <c r="E16"/>
  <c r="F114"/>
  <c r="J15"/>
  <c r="J10"/>
  <c r="J87"/>
  <c i="1" r="L90"/>
  <c r="AM90"/>
  <c r="AM89"/>
  <c r="L89"/>
  <c r="AM87"/>
  <c r="L87"/>
  <c r="L85"/>
  <c r="L84"/>
  <c i="2" r="BK190"/>
  <c r="J177"/>
  <c r="BK196"/>
  <c r="J124"/>
  <c r="BK120"/>
  <c r="BK193"/>
  <c r="BK163"/>
  <c r="BK210"/>
  <c r="F35"/>
  <c i="1" r="AS94"/>
  <c i="2" r="J194"/>
  <c r="BK124"/>
  <c r="BK122"/>
  <c r="J192"/>
  <c r="BK137"/>
  <c r="F32"/>
  <c r="BK191"/>
  <c r="BK194"/>
  <c r="J208"/>
  <c r="J122"/>
  <c r="J120"/>
  <c r="J150"/>
  <c r="J193"/>
  <c r="BK177"/>
  <c r="J163"/>
  <c r="F33"/>
  <c r="J191"/>
  <c r="J196"/>
  <c r="J137"/>
  <c r="J32"/>
  <c r="BK208"/>
  <c r="BK150"/>
  <c r="J190"/>
  <c r="BK192"/>
  <c r="J210"/>
  <c r="F34"/>
  <c l="1" r="P119"/>
  <c r="P118"/>
  <c r="P117"/>
  <c i="1" r="AU95"/>
  <c i="2" r="BK119"/>
  <c r="J119"/>
  <c r="J96"/>
  <c r="T119"/>
  <c r="T118"/>
  <c r="T117"/>
  <c r="R119"/>
  <c r="R118"/>
  <c r="R117"/>
  <c r="BK207"/>
  <c r="J207"/>
  <c r="J98"/>
  <c r="BK209"/>
  <c r="J209"/>
  <c r="J99"/>
  <c r="BE163"/>
  <c r="BE208"/>
  <c r="BE124"/>
  <c r="BE137"/>
  <c r="BE150"/>
  <c i="1" r="AW95"/>
  <c i="2" r="F90"/>
  <c r="J111"/>
  <c r="BE120"/>
  <c r="BE122"/>
  <c r="BE194"/>
  <c r="BE196"/>
  <c r="BE192"/>
  <c i="1" r="BB95"/>
  <c r="BC95"/>
  <c i="2" r="BE193"/>
  <c r="BE177"/>
  <c r="BE191"/>
  <c r="BE190"/>
  <c r="BE210"/>
  <c i="1" r="BA95"/>
  <c r="BD95"/>
  <c r="AU94"/>
  <c r="BA94"/>
  <c r="AW94"/>
  <c r="AK30"/>
  <c r="BC94"/>
  <c r="W32"/>
  <c r="BB94"/>
  <c r="W31"/>
  <c r="BD94"/>
  <c r="W33"/>
  <c i="2" l="1" r="BK206"/>
  <c r="J206"/>
  <c r="J97"/>
  <c r="BK118"/>
  <c r="J118"/>
  <c r="J95"/>
  <c i="1" r="W30"/>
  <c i="2" r="J31"/>
  <c i="1" r="AV95"/>
  <c r="AT95"/>
  <c r="AX94"/>
  <c r="AY94"/>
  <c i="2" r="F31"/>
  <c i="1" r="AZ95"/>
  <c r="AZ94"/>
  <c r="AV94"/>
  <c r="AK29"/>
  <c i="2" l="1" r="BK117"/>
  <c r="J117"/>
  <c r="J94"/>
  <c i="1" r="AT94"/>
  <c r="W29"/>
  <c i="2" l="1" r="J28"/>
  <c i="1" r="AG95"/>
  <c r="AG94"/>
  <c r="AK26"/>
  <c r="AK35"/>
  <c l="1" r="AN94"/>
  <c i="2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<sst xmlns="http://schemas.openxmlformats.org/spreadsheetml/2006/main">
  <si>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</si>
  <si>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</si>
  <si>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</si>
  <si>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</si>
  <si>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{756dbf1a-7fe8-4ff1-abc8-a005de6fb394}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</si>
  <si>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</si>
  <si>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</si>
  <si>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</si>
  <si>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</si>
  <si>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</si>
  <si>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</si>
  <si>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</si>
  <si>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</si>
  <si>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</si>
  <si>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LipovaOkna3np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</si>
  <si>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</si>
  <si>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</si>
  <si>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Repase kovových oken 3.NPseverozápadní část fasády</t>
  </si>
  <si>
    <t>KSO:</t>
  </si>
  <si>
    <t>CC-CZ:</t>
  </si>
  <si>
    <t>Místo:</t>
  </si>
  <si>
    <t>Lipová 18, Brno</t>
  </si>
  <si>
    <t>Datum:</t>
  </si>
  <si>
    <t>20. 2. 2025</t>
  </si>
  <si>
    <t>Zadavatel:</t>
  </si>
  <si>
    <t>IČ:</t>
  </si>
  <si>
    <t>MmBrna, OSM, Husova 3, 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</si>
  <si>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</si>
  <si>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</si>
  <si>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</si>
  <si>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</si>
  <si>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</si>
  <si>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</si>
  <si>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</si>
  <si>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</si>
  <si>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</si>
  <si>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</si>
  <si>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</si>
  <si>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</si>
  <si>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</si>
  <si>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</si>
  <si>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</si>
  <si>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</si>
  <si>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</si>
  <si>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</si>
  <si>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</si>
  <si>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</si>
  <si>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</si>
  <si>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</si>
  <si>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</si>
  <si>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</si>
  <si>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</si>
  <si>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</si>
  <si>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</si>
  <si>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</si>
  <si>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</si>
  <si>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</si>
  <si>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</si>
  <si>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</si>
  <si>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</si>
  <si>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</si>
  <si>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</si>
  <si>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</si>
  <si>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</si>
  <si>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</si>
  <si>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</si>
  <si>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</si>
  <si>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</si>
  <si>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</si>
  <si>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</si>
  <si>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</si>
  <si>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</si>
  <si>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</si>
  <si>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</si>
  <si>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</si>
  <si>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</si>
  <si>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</si>
  <si>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</si>
  <si>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</si>
  <si>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</si>
  <si>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</si>
  <si>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</si>
  <si>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</si>
  <si>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</si>
  <si>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</si>
  <si>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</si>
  <si>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</si>
  <si>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</si>
  <si>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</si>
  <si>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</si>
  <si>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</si>
  <si>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VRN - Vedlejší rozpočtové náklady</t>
  </si>
  <si>
    <t xml:space="preserve">    VRN3 - Zařízení staveniště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</si>
  <si>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</si>
  <si>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</si>
  <si>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</si>
  <si>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</si>
  <si>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</si>
  <si>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</si>
  <si>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</si>
  <si>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</si>
  <si>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</si>
  <si>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</si>
  <si>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</si>
  <si>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</si>
  <si>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</si>
  <si>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</si>
  <si>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</si>
  <si>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</si>
  <si>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</si>
  <si>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</si>
  <si>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</si>
  <si>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</si>
  <si>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</si>
  <si>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pro objekty pozemních staveb s lešeňovou podlahou v do 1,9 m zatížení do 150 kg/m2</t>
  </si>
  <si>
    <t>m2</t>
  </si>
  <si>
    <t>CS ÚRS 2025 01</t>
  </si>
  <si>
    <t>4</t>
  </si>
  <si>
    <t>2013687633</t>
  </si>
  <si>
    <t>VV</t>
  </si>
  <si>
    <t>49,5*1,2</t>
  </si>
  <si>
    <t>952901111R</t>
  </si>
  <si>
    <t>Vyčištění budov bytové a občanské výstavby při výšce podlaží do 4 m po opravě oken, čištění skel.</t>
  </si>
  <si>
    <t>457688725</t>
  </si>
  <si>
    <t>62,75*6,0</t>
  </si>
  <si>
    <t>3</t>
  </si>
  <si>
    <t>952-Pc 1</t>
  </si>
  <si>
    <t>Výroba provizorních zákrytů okenních otvorů například ze dřeva, mdf-desek a polykarbonátových desek, včetně montáže, demontáže a likvidace</t>
  </si>
  <si>
    <t>-2070032536</t>
  </si>
  <si>
    <t>"Levá část-při pohledu z venku 1"6,8*2,5</t>
  </si>
  <si>
    <t>"2"6,8*2,5-0,9*0,75</t>
  </si>
  <si>
    <t>"3-je 2x"(6,8*2,5-0,9*0,75*2+2,4*1,1)*2</t>
  </si>
  <si>
    <t>"4"1,05*1,75</t>
  </si>
  <si>
    <t>Mezisoučet</t>
  </si>
  <si>
    <t>"Pravá část-4"1,05*1,75</t>
  </si>
  <si>
    <t>"5"6,8*2,5-0,9*0,75*2</t>
  </si>
  <si>
    <t>"6"6,85*2,5-0,75*0,9+1,1*2,4</t>
  </si>
  <si>
    <t>"7"1,3*2,6</t>
  </si>
  <si>
    <t>"8"4,2*1,3</t>
  </si>
  <si>
    <t>Součet</t>
  </si>
  <si>
    <t>952-Pc 2</t>
  </si>
  <si>
    <t>Demontáž nosných rámů-uvolnění ukotvení ve zdivu,manipulace a odvoz</t>
  </si>
  <si>
    <t>-76466208</t>
  </si>
  <si>
    <t>5</t>
  </si>
  <si>
    <t>952-Pc 3</t>
  </si>
  <si>
    <t>Demontáž a odvoz okenních křídel, uvolnění lišt držících vnější skla a vysklení</t>
  </si>
  <si>
    <t>kus</t>
  </si>
  <si>
    <t>1466523292</t>
  </si>
  <si>
    <t>"Levá část-při pohledu z venku 1"12</t>
  </si>
  <si>
    <t>"2"11</t>
  </si>
  <si>
    <t>"3-je 2x"10*2</t>
  </si>
  <si>
    <t>"4"1</t>
  </si>
  <si>
    <t>"Pravá část-4"1</t>
  </si>
  <si>
    <t>"5"10</t>
  </si>
  <si>
    <t>"6"10</t>
  </si>
  <si>
    <t>"7"1</t>
  </si>
  <si>
    <t>"8"3</t>
  </si>
  <si>
    <t>6</t>
  </si>
  <si>
    <t>952-Pc 4</t>
  </si>
  <si>
    <t>Odstranění všech nátěrů na čistou ocel-restaurátorským způsobem</t>
  </si>
  <si>
    <t>971934408</t>
  </si>
  <si>
    <t>117,161"oboustraný"</t>
  </si>
  <si>
    <t>7</t>
  </si>
  <si>
    <t>952-Pc 5</t>
  </si>
  <si>
    <t xml:space="preserve">Zámečnická repase křídel a rámů </t>
  </si>
  <si>
    <t>1009958476</t>
  </si>
  <si>
    <t>8</t>
  </si>
  <si>
    <t>952-Pc 6</t>
  </si>
  <si>
    <t>Výroba nových replik dřevěných profilu z jasanového dřeva</t>
  </si>
  <si>
    <t>-609884484</t>
  </si>
  <si>
    <t>952-Pc 7</t>
  </si>
  <si>
    <t xml:space="preserve">Nátěr dle původního nátěru suřík- jako základ 2x reaktivní olejovou barvou a 2x krycí olejovou barvou tmavomodrou  odstín NCS 7020 R80B jako vrchní nátěr, po vytvrzení povrchu tmelu (ca.6 měcíců) 3. nátěr rámů a křídel olejovou barvou</t>
  </si>
  <si>
    <t>660249978</t>
  </si>
  <si>
    <t>10</t>
  </si>
  <si>
    <t>952-Pc 8</t>
  </si>
  <si>
    <t>Zasklívání novým sklem (Float 4mm) do tmelu, horní skla dle původních mléčné</t>
  </si>
  <si>
    <t>66333216</t>
  </si>
  <si>
    <t>11</t>
  </si>
  <si>
    <t>952-Pc 9</t>
  </si>
  <si>
    <t>Zpětná montáž rámů a křídel</t>
  </si>
  <si>
    <t>1366798235</t>
  </si>
  <si>
    <t>952-Pc10</t>
  </si>
  <si>
    <t>Oprava teracového parapetu</t>
  </si>
  <si>
    <t>m</t>
  </si>
  <si>
    <t>1925396974</t>
  </si>
  <si>
    <t>6,95*6+1,1*2+1,35+4,25</t>
  </si>
  <si>
    <t>13</t>
  </si>
  <si>
    <t>952-Pc11</t>
  </si>
  <si>
    <t>Zapravení zednické- vnitřní ostění, malba</t>
  </si>
  <si>
    <t>-349262461</t>
  </si>
  <si>
    <t>(6,8+2,5)*2</t>
  </si>
  <si>
    <t>"2"18,6</t>
  </si>
  <si>
    <t>"3"(6,8+3,6)*2*2</t>
  </si>
  <si>
    <t>"4"(1,05+1,75)*2*2</t>
  </si>
  <si>
    <t>"5"(6,8+2,5)*2</t>
  </si>
  <si>
    <t>"6"(6,85+3,6)*2</t>
  </si>
  <si>
    <t>(1,3+2,6)*2</t>
  </si>
  <si>
    <t>"8"(4,2+1,3)*2</t>
  </si>
  <si>
    <t>VRN</t>
  </si>
  <si>
    <t>Vedlejší rozpočtové náklady</t>
  </si>
  <si>
    <t>VRN3</t>
  </si>
  <si>
    <t>Zařízení staveniště</t>
  </si>
  <si>
    <t>14</t>
  </si>
  <si>
    <t>030001000</t>
  </si>
  <si>
    <t>Zařízení staveniště 1%</t>
  </si>
  <si>
    <t>sada</t>
  </si>
  <si>
    <t>1024</t>
  </si>
  <si>
    <t>-284620893</t>
  </si>
  <si>
    <t>VRN6</t>
  </si>
  <si>
    <t>Územní vlivy</t>
  </si>
  <si>
    <t>15</t>
  </si>
  <si>
    <t>060001000</t>
  </si>
  <si>
    <t>Územní vlivy 2,5%</t>
  </si>
  <si>
    <t>-1267042480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</si>
</sst>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31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34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39</v>
      </c>
      <c r="E29" s="3"/>
      <c r="F29" s="31" t="s">
        <v>40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41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42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43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44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45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46</v>
      </c>
      <c r="U35" s="49"/>
      <c r="V35" s="49"/>
      <c r="W35" s="49"/>
      <c r="X35" s="51" t="s">
        <v>47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48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49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50</v>
      </c>
      <c r="AI60" s="40"/>
      <c r="AJ60" s="40"/>
      <c r="AK60" s="40"/>
      <c r="AL60" s="40"/>
      <c r="AM60" s="57" t="s">
        <v>51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52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53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50</v>
      </c>
      <c r="AI75" s="40"/>
      <c r="AJ75" s="40"/>
      <c r="AK75" s="40"/>
      <c r="AL75" s="40"/>
      <c r="AM75" s="57" t="s">
        <v>51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LipovaOkna3np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Repase kovových oken 3.NPseverozápadní část fasády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Lipová 18, Brno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20. 2. 2025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MmBrna, OSM, Husova 3, Brno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Radka Volková</v>
      </c>
      <c r="AN89" s="4"/>
      <c r="AO89" s="4"/>
      <c r="AP89" s="4"/>
      <c r="AQ89" s="37"/>
      <c r="AR89" s="38"/>
      <c r="AS89" s="70" t="s">
        <v>55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>Radka Volková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56</v>
      </c>
      <c r="D92" s="79"/>
      <c r="E92" s="79"/>
      <c r="F92" s="79"/>
      <c r="G92" s="79"/>
      <c r="H92" s="80"/>
      <c r="I92" s="81" t="s">
        <v>57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58</v>
      </c>
      <c r="AH92" s="79"/>
      <c r="AI92" s="79"/>
      <c r="AJ92" s="79"/>
      <c r="AK92" s="79"/>
      <c r="AL92" s="79"/>
      <c r="AM92" s="79"/>
      <c r="AN92" s="81" t="s">
        <v>59</v>
      </c>
      <c r="AO92" s="79"/>
      <c r="AP92" s="83"/>
      <c r="AQ92" s="84" t="s">
        <v>60</v>
      </c>
      <c r="AR92" s="38"/>
      <c r="AS92" s="85" t="s">
        <v>61</v>
      </c>
      <c r="AT92" s="86" t="s">
        <v>62</v>
      </c>
      <c r="AU92" s="86" t="s">
        <v>63</v>
      </c>
      <c r="AV92" s="86" t="s">
        <v>64</v>
      </c>
      <c r="AW92" s="86" t="s">
        <v>65</v>
      </c>
      <c r="AX92" s="86" t="s">
        <v>66</v>
      </c>
      <c r="AY92" s="86" t="s">
        <v>67</v>
      </c>
      <c r="AZ92" s="86" t="s">
        <v>68</v>
      </c>
      <c r="BA92" s="86" t="s">
        <v>69</v>
      </c>
      <c r="BB92" s="86" t="s">
        <v>70</v>
      </c>
      <c r="BC92" s="86" t="s">
        <v>71</v>
      </c>
      <c r="BD92" s="87" t="s">
        <v>72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73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74</v>
      </c>
      <c r="BT94" s="101" t="s">
        <v>75</v>
      </c>
      <c r="BV94" s="101" t="s">
        <v>76</v>
      </c>
      <c r="BW94" s="101" t="s">
        <v>4</v>
      </c>
      <c r="BX94" s="101" t="s">
        <v>77</v>
      </c>
      <c r="CL94" s="101" t="s">
        <v>1</v>
      </c>
    </row>
    <row r="95" s="7" customFormat="1" ht="24.75" customHeight="1">
      <c r="A95" s="102" t="s">
        <v>78</v>
      </c>
      <c r="B95" s="103"/>
      <c r="C95" s="104"/>
      <c r="D95" s="105" t="s">
        <v>14</v>
      </c>
      <c r="E95" s="105"/>
      <c r="F95" s="105"/>
      <c r="G95" s="105"/>
      <c r="H95" s="105"/>
      <c r="I95" s="106"/>
      <c r="J95" s="105" t="s">
        <v>17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'LipovaOkna3np - Repase ko...'!J28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79</v>
      </c>
      <c r="AR95" s="103"/>
      <c r="AS95" s="109">
        <v>0</v>
      </c>
      <c r="AT95" s="110">
        <f>ROUND(SUM(AV95:AW95),2)</f>
        <v>0</v>
      </c>
      <c r="AU95" s="111">
        <f>'LipovaOkna3np - Repase ko...'!P117</f>
        <v>0</v>
      </c>
      <c r="AV95" s="110">
        <f>'LipovaOkna3np - Repase ko...'!J31</f>
        <v>0</v>
      </c>
      <c r="AW95" s="110">
        <f>'LipovaOkna3np - Repase ko...'!J32</f>
        <v>0</v>
      </c>
      <c r="AX95" s="110">
        <f>'LipovaOkna3np - Repase ko...'!J33</f>
        <v>0</v>
      </c>
      <c r="AY95" s="110">
        <f>'LipovaOkna3np - Repase ko...'!J34</f>
        <v>0</v>
      </c>
      <c r="AZ95" s="110">
        <f>'LipovaOkna3np - Repase ko...'!F31</f>
        <v>0</v>
      </c>
      <c r="BA95" s="110">
        <f>'LipovaOkna3np - Repase ko...'!F32</f>
        <v>0</v>
      </c>
      <c r="BB95" s="110">
        <f>'LipovaOkna3np - Repase ko...'!F33</f>
        <v>0</v>
      </c>
      <c r="BC95" s="110">
        <f>'LipovaOkna3np - Repase ko...'!F34</f>
        <v>0</v>
      </c>
      <c r="BD95" s="112">
        <f>'LipovaOkna3np - Repase ko...'!F35</f>
        <v>0</v>
      </c>
      <c r="BE95" s="7"/>
      <c r="BT95" s="113" t="s">
        <v>80</v>
      </c>
      <c r="BU95" s="113" t="s">
        <v>81</v>
      </c>
      <c r="BV95" s="113" t="s">
        <v>76</v>
      </c>
      <c r="BW95" s="113" t="s">
        <v>4</v>
      </c>
      <c r="BX95" s="113" t="s">
        <v>77</v>
      </c>
      <c r="CL95" s="113" t="s">
        <v>1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LipovaOkna3np - Repase 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="1" customFormat="1" ht="24.96" customHeight="1">
      <c r="B4" s="21"/>
      <c r="D4" s="22" t="s">
        <v>83</v>
      </c>
      <c r="L4" s="21"/>
      <c r="M4" s="114" t="s">
        <v>10</v>
      </c>
      <c r="AT4" s="18" t="s">
        <v>3</v>
      </c>
    </row>
    <row r="5" s="1" customFormat="1" ht="6.96" customHeight="1">
      <c r="B5" s="21"/>
      <c r="L5" s="21"/>
    </row>
    <row r="6" s="2" customFormat="1" ht="12" customHeight="1">
      <c r="A6" s="37"/>
      <c r="B6" s="38"/>
      <c r="C6" s="37"/>
      <c r="D6" s="31" t="s">
        <v>16</v>
      </c>
      <c r="E6" s="37"/>
      <c r="F6" s="37"/>
      <c r="G6" s="37"/>
      <c r="H6" s="37"/>
      <c r="I6" s="37"/>
      <c r="J6" s="37"/>
      <c r="K6" s="37"/>
      <c r="L6" s="54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38"/>
      <c r="C7" s="37"/>
      <c r="D7" s="37"/>
      <c r="E7" s="66" t="s">
        <v>17</v>
      </c>
      <c r="F7" s="37"/>
      <c r="G7" s="37"/>
      <c r="H7" s="37"/>
      <c r="I7" s="37"/>
      <c r="J7" s="37"/>
      <c r="K7" s="37"/>
      <c r="L7" s="54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38"/>
      <c r="C8" s="37"/>
      <c r="D8" s="37"/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38"/>
      <c r="C9" s="37"/>
      <c r="D9" s="31" t="s">
        <v>18</v>
      </c>
      <c r="E9" s="37"/>
      <c r="F9" s="26" t="s">
        <v>1</v>
      </c>
      <c r="G9" s="37"/>
      <c r="H9" s="37"/>
      <c r="I9" s="31" t="s">
        <v>19</v>
      </c>
      <c r="J9" s="26" t="s">
        <v>1</v>
      </c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20</v>
      </c>
      <c r="E10" s="37"/>
      <c r="F10" s="26" t="s">
        <v>21</v>
      </c>
      <c r="G10" s="37"/>
      <c r="H10" s="37"/>
      <c r="I10" s="31" t="s">
        <v>22</v>
      </c>
      <c r="J10" s="68" t="str">
        <f>'Rekapitulace stavby'!AN8</f>
        <v>20. 2. 2025</v>
      </c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38"/>
      <c r="C11" s="37"/>
      <c r="D11" s="37"/>
      <c r="E11" s="37"/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24</v>
      </c>
      <c r="E12" s="37"/>
      <c r="F12" s="37"/>
      <c r="G12" s="37"/>
      <c r="H12" s="37"/>
      <c r="I12" s="31" t="s">
        <v>25</v>
      </c>
      <c r="J12" s="26" t="s">
        <v>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38"/>
      <c r="C13" s="37"/>
      <c r="D13" s="37"/>
      <c r="E13" s="26" t="s">
        <v>26</v>
      </c>
      <c r="F13" s="37"/>
      <c r="G13" s="37"/>
      <c r="H13" s="37"/>
      <c r="I13" s="31" t="s">
        <v>27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38"/>
      <c r="C14" s="37"/>
      <c r="D14" s="37"/>
      <c r="E14" s="37"/>
      <c r="F14" s="37"/>
      <c r="G14" s="37"/>
      <c r="H14" s="37"/>
      <c r="I14" s="37"/>
      <c r="J14" s="37"/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38"/>
      <c r="C15" s="37"/>
      <c r="D15" s="31" t="s">
        <v>28</v>
      </c>
      <c r="E15" s="37"/>
      <c r="F15" s="37"/>
      <c r="G15" s="37"/>
      <c r="H15" s="37"/>
      <c r="I15" s="31" t="s">
        <v>25</v>
      </c>
      <c r="J15" s="32" t="str">
        <f>'Rekapitulace stavby'!AN13</f>
        <v>Vyplň údaj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38"/>
      <c r="C16" s="37"/>
      <c r="D16" s="37"/>
      <c r="E16" s="32" t="str">
        <f>'Rekapitulace stavby'!E14</f>
        <v>Vyplň údaj</v>
      </c>
      <c r="F16" s="26"/>
      <c r="G16" s="26"/>
      <c r="H16" s="26"/>
      <c r="I16" s="31" t="s">
        <v>27</v>
      </c>
      <c r="J16" s="32" t="str">
        <f>'Rekapitulace stavby'!AN14</f>
        <v>Vyplň údaj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38"/>
      <c r="C17" s="37"/>
      <c r="D17" s="37"/>
      <c r="E17" s="37"/>
      <c r="F17" s="37"/>
      <c r="G17" s="37"/>
      <c r="H17" s="37"/>
      <c r="I17" s="37"/>
      <c r="J17" s="37"/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38"/>
      <c r="C18" s="37"/>
      <c r="D18" s="31" t="s">
        <v>30</v>
      </c>
      <c r="E18" s="37"/>
      <c r="F18" s="37"/>
      <c r="G18" s="37"/>
      <c r="H18" s="37"/>
      <c r="I18" s="31" t="s">
        <v>25</v>
      </c>
      <c r="J18" s="26" t="s">
        <v>1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38"/>
      <c r="C19" s="37"/>
      <c r="D19" s="37"/>
      <c r="E19" s="26" t="s">
        <v>31</v>
      </c>
      <c r="F19" s="37"/>
      <c r="G19" s="37"/>
      <c r="H19" s="37"/>
      <c r="I19" s="31" t="s">
        <v>27</v>
      </c>
      <c r="J19" s="26" t="s">
        <v>1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38"/>
      <c r="C20" s="37"/>
      <c r="D20" s="37"/>
      <c r="E20" s="37"/>
      <c r="F20" s="37"/>
      <c r="G20" s="37"/>
      <c r="H20" s="37"/>
      <c r="I20" s="37"/>
      <c r="J20" s="37"/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38"/>
      <c r="C21" s="37"/>
      <c r="D21" s="31" t="s">
        <v>33</v>
      </c>
      <c r="E21" s="37"/>
      <c r="F21" s="37"/>
      <c r="G21" s="37"/>
      <c r="H21" s="37"/>
      <c r="I21" s="31" t="s">
        <v>25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38"/>
      <c r="C22" s="37"/>
      <c r="D22" s="37"/>
      <c r="E22" s="26" t="s">
        <v>31</v>
      </c>
      <c r="F22" s="37"/>
      <c r="G22" s="37"/>
      <c r="H22" s="37"/>
      <c r="I22" s="31" t="s">
        <v>27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38"/>
      <c r="C23" s="37"/>
      <c r="D23" s="37"/>
      <c r="E23" s="37"/>
      <c r="F23" s="37"/>
      <c r="G23" s="37"/>
      <c r="H23" s="37"/>
      <c r="I23" s="37"/>
      <c r="J23" s="37"/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38"/>
      <c r="C24" s="37"/>
      <c r="D24" s="31" t="s">
        <v>34</v>
      </c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15"/>
      <c r="B25" s="116"/>
      <c r="C25" s="115"/>
      <c r="D25" s="115"/>
      <c r="E25" s="35" t="s">
        <v>1</v>
      </c>
      <c r="F25" s="35"/>
      <c r="G25" s="35"/>
      <c r="H25" s="35"/>
      <c r="I25" s="115"/>
      <c r="J25" s="115"/>
      <c r="K25" s="115"/>
      <c r="L25" s="117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</row>
    <row r="26" s="2" customFormat="1" ht="6.96" customHeight="1">
      <c r="A26" s="37"/>
      <c r="B26" s="38"/>
      <c r="C26" s="37"/>
      <c r="D26" s="37"/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89"/>
      <c r="E27" s="89"/>
      <c r="F27" s="89"/>
      <c r="G27" s="89"/>
      <c r="H27" s="89"/>
      <c r="I27" s="89"/>
      <c r="J27" s="89"/>
      <c r="K27" s="89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38"/>
      <c r="C28" s="37"/>
      <c r="D28" s="118" t="s">
        <v>35</v>
      </c>
      <c r="E28" s="37"/>
      <c r="F28" s="37"/>
      <c r="G28" s="37"/>
      <c r="H28" s="37"/>
      <c r="I28" s="37"/>
      <c r="J28" s="95">
        <f>ROUND(J117, 2)</f>
        <v>0</v>
      </c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38"/>
      <c r="C30" s="37"/>
      <c r="D30" s="37"/>
      <c r="E30" s="37"/>
      <c r="F30" s="42" t="s">
        <v>37</v>
      </c>
      <c r="G30" s="37"/>
      <c r="H30" s="37"/>
      <c r="I30" s="42" t="s">
        <v>36</v>
      </c>
      <c r="J30" s="42" t="s">
        <v>38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38"/>
      <c r="C31" s="37"/>
      <c r="D31" s="119" t="s">
        <v>39</v>
      </c>
      <c r="E31" s="31" t="s">
        <v>40</v>
      </c>
      <c r="F31" s="120">
        <f>ROUND((SUM(BE117:BE210)),  2)</f>
        <v>0</v>
      </c>
      <c r="G31" s="37"/>
      <c r="H31" s="37"/>
      <c r="I31" s="121">
        <v>0.20999999999999999</v>
      </c>
      <c r="J31" s="120">
        <f>ROUND(((SUM(BE117:BE210))*I31),  2)</f>
        <v>0</v>
      </c>
      <c r="K31" s="37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1" t="s">
        <v>41</v>
      </c>
      <c r="F32" s="120">
        <f>ROUND((SUM(BF117:BF210)),  2)</f>
        <v>0</v>
      </c>
      <c r="G32" s="37"/>
      <c r="H32" s="37"/>
      <c r="I32" s="121">
        <v>0.12</v>
      </c>
      <c r="J32" s="120">
        <f>ROUND(((SUM(BF117:BF210))*I32), 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37"/>
      <c r="E33" s="31" t="s">
        <v>42</v>
      </c>
      <c r="F33" s="120">
        <f>ROUND((SUM(BG117:BG210)),  2)</f>
        <v>0</v>
      </c>
      <c r="G33" s="37"/>
      <c r="H33" s="37"/>
      <c r="I33" s="121">
        <v>0.20999999999999999</v>
      </c>
      <c r="J33" s="120">
        <f>0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43</v>
      </c>
      <c r="F34" s="120">
        <f>ROUND((SUM(BH117:BH210)),  2)</f>
        <v>0</v>
      </c>
      <c r="G34" s="37"/>
      <c r="H34" s="37"/>
      <c r="I34" s="121">
        <v>0.12</v>
      </c>
      <c r="J34" s="120">
        <f>0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0">
        <f>ROUND((SUM(BI117:BI210)),  2)</f>
        <v>0</v>
      </c>
      <c r="G35" s="37"/>
      <c r="H35" s="37"/>
      <c r="I35" s="121">
        <v>0</v>
      </c>
      <c r="J35" s="120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38"/>
      <c r="C37" s="122"/>
      <c r="D37" s="123" t="s">
        <v>45</v>
      </c>
      <c r="E37" s="80"/>
      <c r="F37" s="80"/>
      <c r="G37" s="124" t="s">
        <v>46</v>
      </c>
      <c r="H37" s="125" t="s">
        <v>47</v>
      </c>
      <c r="I37" s="80"/>
      <c r="J37" s="126">
        <f>SUM(J28:J35)</f>
        <v>0</v>
      </c>
      <c r="K37" s="12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48</v>
      </c>
      <c r="E50" s="56"/>
      <c r="F50" s="56"/>
      <c r="G50" s="55" t="s">
        <v>49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50</v>
      </c>
      <c r="E61" s="40"/>
      <c r="F61" s="128" t="s">
        <v>51</v>
      </c>
      <c r="G61" s="57" t="s">
        <v>50</v>
      </c>
      <c r="H61" s="40"/>
      <c r="I61" s="40"/>
      <c r="J61" s="129" t="s">
        <v>51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52</v>
      </c>
      <c r="E65" s="58"/>
      <c r="F65" s="58"/>
      <c r="G65" s="55" t="s">
        <v>53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50</v>
      </c>
      <c r="E76" s="40"/>
      <c r="F76" s="128" t="s">
        <v>51</v>
      </c>
      <c r="G76" s="57" t="s">
        <v>50</v>
      </c>
      <c r="H76" s="40"/>
      <c r="I76" s="40"/>
      <c r="J76" s="129" t="s">
        <v>51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84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66" t="str">
        <f>E7</f>
        <v>Repase kovových oken 3.NPseverozápadní část fasády</v>
      </c>
      <c r="F85" s="37"/>
      <c r="G85" s="37"/>
      <c r="H85" s="37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7"/>
      <c r="E87" s="37"/>
      <c r="F87" s="26" t="str">
        <f>F10</f>
        <v>Lipová 18, Brno</v>
      </c>
      <c r="G87" s="37"/>
      <c r="H87" s="37"/>
      <c r="I87" s="31" t="s">
        <v>22</v>
      </c>
      <c r="J87" s="68" t="str">
        <f>IF(J10="","",J10)</f>
        <v>20. 2. 2025</v>
      </c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7"/>
      <c r="E89" s="37"/>
      <c r="F89" s="26" t="str">
        <f>E13</f>
        <v>MmBrna, OSM, Husova 3, Brno</v>
      </c>
      <c r="G89" s="37"/>
      <c r="H89" s="37"/>
      <c r="I89" s="31" t="s">
        <v>30</v>
      </c>
      <c r="J89" s="35" t="str">
        <f>E19</f>
        <v>Radka Volková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7"/>
      <c r="E90" s="37"/>
      <c r="F90" s="26" t="str">
        <f>IF(E16="","",E16)</f>
        <v>Vyplň údaj</v>
      </c>
      <c r="G90" s="37"/>
      <c r="H90" s="37"/>
      <c r="I90" s="31" t="s">
        <v>33</v>
      </c>
      <c r="J90" s="35" t="str">
        <f>E22</f>
        <v>Radka Volková</v>
      </c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30" t="s">
        <v>85</v>
      </c>
      <c r="D92" s="122"/>
      <c r="E92" s="122"/>
      <c r="F92" s="122"/>
      <c r="G92" s="122"/>
      <c r="H92" s="122"/>
      <c r="I92" s="122"/>
      <c r="J92" s="131" t="s">
        <v>86</v>
      </c>
      <c r="K92" s="122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32" t="s">
        <v>87</v>
      </c>
      <c r="D94" s="37"/>
      <c r="E94" s="37"/>
      <c r="F94" s="37"/>
      <c r="G94" s="37"/>
      <c r="H94" s="37"/>
      <c r="I94" s="37"/>
      <c r="J94" s="95">
        <f>J117</f>
        <v>0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8" t="s">
        <v>88</v>
      </c>
    </row>
    <row r="95" s="9" customFormat="1" ht="24.96" customHeight="1">
      <c r="A95" s="9"/>
      <c r="B95" s="133"/>
      <c r="C95" s="9"/>
      <c r="D95" s="134" t="s">
        <v>89</v>
      </c>
      <c r="E95" s="135"/>
      <c r="F95" s="135"/>
      <c r="G95" s="135"/>
      <c r="H95" s="135"/>
      <c r="I95" s="135"/>
      <c r="J95" s="136">
        <f>J118</f>
        <v>0</v>
      </c>
      <c r="K95" s="9"/>
      <c r="L95" s="13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7"/>
      <c r="C96" s="10"/>
      <c r="D96" s="138" t="s">
        <v>90</v>
      </c>
      <c r="E96" s="139"/>
      <c r="F96" s="139"/>
      <c r="G96" s="139"/>
      <c r="H96" s="139"/>
      <c r="I96" s="139"/>
      <c r="J96" s="140">
        <f>J119</f>
        <v>0</v>
      </c>
      <c r="K96" s="10"/>
      <c r="L96" s="137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9" customFormat="1" ht="24.96" customHeight="1">
      <c r="A97" s="9"/>
      <c r="B97" s="133"/>
      <c r="C97" s="9"/>
      <c r="D97" s="134" t="s">
        <v>91</v>
      </c>
      <c r="E97" s="135"/>
      <c r="F97" s="135"/>
      <c r="G97" s="135"/>
      <c r="H97" s="135"/>
      <c r="I97" s="135"/>
      <c r="J97" s="136">
        <f>J206</f>
        <v>0</v>
      </c>
      <c r="K97" s="9"/>
      <c r="L97" s="13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7"/>
      <c r="C98" s="10"/>
      <c r="D98" s="138" t="s">
        <v>92</v>
      </c>
      <c r="E98" s="139"/>
      <c r="F98" s="139"/>
      <c r="G98" s="139"/>
      <c r="H98" s="139"/>
      <c r="I98" s="139"/>
      <c r="J98" s="140">
        <f>J207</f>
        <v>0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7"/>
      <c r="C99" s="10"/>
      <c r="D99" s="138" t="s">
        <v>93</v>
      </c>
      <c r="E99" s="139"/>
      <c r="F99" s="139"/>
      <c r="G99" s="139"/>
      <c r="H99" s="139"/>
      <c r="I99" s="139"/>
      <c r="J99" s="140">
        <f>J209</f>
        <v>0</v>
      </c>
      <c r="K99" s="10"/>
      <c r="L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94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66" t="str">
        <f>E7</f>
        <v>Repase kovových oken 3.NPseverozápadní část fasády</v>
      </c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7"/>
      <c r="E111" s="37"/>
      <c r="F111" s="26" t="str">
        <f>F10</f>
        <v>Lipová 18, Brno</v>
      </c>
      <c r="G111" s="37"/>
      <c r="H111" s="37"/>
      <c r="I111" s="31" t="s">
        <v>22</v>
      </c>
      <c r="J111" s="68" t="str">
        <f>IF(J10="","",J10)</f>
        <v>20. 2. 2025</v>
      </c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7"/>
      <c r="E113" s="37"/>
      <c r="F113" s="26" t="str">
        <f>E13</f>
        <v>MmBrna, OSM, Husova 3, Brno</v>
      </c>
      <c r="G113" s="37"/>
      <c r="H113" s="37"/>
      <c r="I113" s="31" t="s">
        <v>30</v>
      </c>
      <c r="J113" s="35" t="str">
        <f>E19</f>
        <v>Radka Volková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7"/>
      <c r="E114" s="37"/>
      <c r="F114" s="26" t="str">
        <f>IF(E16="","",E16)</f>
        <v>Vyplň údaj</v>
      </c>
      <c r="G114" s="37"/>
      <c r="H114" s="37"/>
      <c r="I114" s="31" t="s">
        <v>33</v>
      </c>
      <c r="J114" s="35" t="str">
        <f>E22</f>
        <v>Radka Volková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41"/>
      <c r="B116" s="142"/>
      <c r="C116" s="143" t="s">
        <v>95</v>
      </c>
      <c r="D116" s="144" t="s">
        <v>60</v>
      </c>
      <c r="E116" s="144" t="s">
        <v>56</v>
      </c>
      <c r="F116" s="144" t="s">
        <v>57</v>
      </c>
      <c r="G116" s="144" t="s">
        <v>96</v>
      </c>
      <c r="H116" s="144" t="s">
        <v>97</v>
      </c>
      <c r="I116" s="144" t="s">
        <v>98</v>
      </c>
      <c r="J116" s="144" t="s">
        <v>86</v>
      </c>
      <c r="K116" s="145" t="s">
        <v>99</v>
      </c>
      <c r="L116" s="146"/>
      <c r="M116" s="85" t="s">
        <v>1</v>
      </c>
      <c r="N116" s="86" t="s">
        <v>39</v>
      </c>
      <c r="O116" s="86" t="s">
        <v>100</v>
      </c>
      <c r="P116" s="86" t="s">
        <v>101</v>
      </c>
      <c r="Q116" s="86" t="s">
        <v>102</v>
      </c>
      <c r="R116" s="86" t="s">
        <v>103</v>
      </c>
      <c r="S116" s="86" t="s">
        <v>104</v>
      </c>
      <c r="T116" s="87" t="s">
        <v>105</v>
      </c>
      <c r="U116" s="14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</row>
    <row r="117" s="2" customFormat="1" ht="22.8" customHeight="1">
      <c r="A117" s="37"/>
      <c r="B117" s="38"/>
      <c r="C117" s="92" t="s">
        <v>106</v>
      </c>
      <c r="D117" s="37"/>
      <c r="E117" s="37"/>
      <c r="F117" s="37"/>
      <c r="G117" s="37"/>
      <c r="H117" s="37"/>
      <c r="I117" s="37"/>
      <c r="J117" s="147">
        <f>BK117</f>
        <v>0</v>
      </c>
      <c r="K117" s="37"/>
      <c r="L117" s="38"/>
      <c r="M117" s="88"/>
      <c r="N117" s="72"/>
      <c r="O117" s="89"/>
      <c r="P117" s="148">
        <f>P118+P206</f>
        <v>0</v>
      </c>
      <c r="Q117" s="89"/>
      <c r="R117" s="148">
        <f>R118+R206</f>
        <v>0.067909960000000005</v>
      </c>
      <c r="S117" s="89"/>
      <c r="T117" s="149">
        <f>T118+T206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8" t="s">
        <v>74</v>
      </c>
      <c r="AU117" s="18" t="s">
        <v>88</v>
      </c>
      <c r="BK117" s="150">
        <f>BK118+BK206</f>
        <v>0</v>
      </c>
    </row>
    <row r="118" s="12" customFormat="1" ht="25.92" customHeight="1">
      <c r="A118" s="12"/>
      <c r="B118" s="151"/>
      <c r="C118" s="12"/>
      <c r="D118" s="152" t="s">
        <v>74</v>
      </c>
      <c r="E118" s="153" t="s">
        <v>107</v>
      </c>
      <c r="F118" s="153" t="s">
        <v>108</v>
      </c>
      <c r="G118" s="12"/>
      <c r="H118" s="12"/>
      <c r="I118" s="154"/>
      <c r="J118" s="155">
        <f>BK118</f>
        <v>0</v>
      </c>
      <c r="K118" s="12"/>
      <c r="L118" s="151"/>
      <c r="M118" s="156"/>
      <c r="N118" s="157"/>
      <c r="O118" s="157"/>
      <c r="P118" s="158">
        <f>P119</f>
        <v>0</v>
      </c>
      <c r="Q118" s="157"/>
      <c r="R118" s="158">
        <f>R119</f>
        <v>0.067909960000000005</v>
      </c>
      <c r="S118" s="157"/>
      <c r="T118" s="159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2" t="s">
        <v>80</v>
      </c>
      <c r="AT118" s="160" t="s">
        <v>74</v>
      </c>
      <c r="AU118" s="160" t="s">
        <v>75</v>
      </c>
      <c r="AY118" s="152" t="s">
        <v>109</v>
      </c>
      <c r="BK118" s="161">
        <f>BK119</f>
        <v>0</v>
      </c>
    </row>
    <row r="119" s="12" customFormat="1" ht="22.8" customHeight="1">
      <c r="A119" s="12"/>
      <c r="B119" s="151"/>
      <c r="C119" s="12"/>
      <c r="D119" s="152" t="s">
        <v>74</v>
      </c>
      <c r="E119" s="162" t="s">
        <v>110</v>
      </c>
      <c r="F119" s="162" t="s">
        <v>111</v>
      </c>
      <c r="G119" s="12"/>
      <c r="H119" s="12"/>
      <c r="I119" s="154"/>
      <c r="J119" s="163">
        <f>BK119</f>
        <v>0</v>
      </c>
      <c r="K119" s="12"/>
      <c r="L119" s="151"/>
      <c r="M119" s="156"/>
      <c r="N119" s="157"/>
      <c r="O119" s="157"/>
      <c r="P119" s="158">
        <f>SUM(P120:P205)</f>
        <v>0</v>
      </c>
      <c r="Q119" s="157"/>
      <c r="R119" s="158">
        <f>SUM(R120:R205)</f>
        <v>0.067909960000000005</v>
      </c>
      <c r="S119" s="157"/>
      <c r="T119" s="159">
        <f>SUM(T120:T205)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2" t="s">
        <v>80</v>
      </c>
      <c r="AT119" s="160" t="s">
        <v>74</v>
      </c>
      <c r="AU119" s="160" t="s">
        <v>80</v>
      </c>
      <c r="AY119" s="152" t="s">
        <v>109</v>
      </c>
      <c r="BK119" s="161">
        <f>SUM(BK120:BK205)</f>
        <v>0</v>
      </c>
    </row>
    <row r="120" s="2" customFormat="1" ht="33" customHeight="1">
      <c r="A120" s="37"/>
      <c r="B120" s="164"/>
      <c r="C120" s="165" t="s">
        <v>80</v>
      </c>
      <c r="D120" s="165" t="s">
        <v>112</v>
      </c>
      <c r="E120" s="166" t="s">
        <v>113</v>
      </c>
      <c r="F120" s="167" t="s">
        <v>114</v>
      </c>
      <c r="G120" s="168" t="s">
        <v>115</v>
      </c>
      <c r="H120" s="169">
        <v>59.399999999999999</v>
      </c>
      <c r="I120" s="170"/>
      <c r="J120" s="171">
        <f>ROUND(I120*H120,2)</f>
        <v>0</v>
      </c>
      <c r="K120" s="167" t="s">
        <v>116</v>
      </c>
      <c r="L120" s="38"/>
      <c r="M120" s="172" t="s">
        <v>1</v>
      </c>
      <c r="N120" s="173" t="s">
        <v>40</v>
      </c>
      <c r="O120" s="76"/>
      <c r="P120" s="174">
        <f>O120*H120</f>
        <v>0</v>
      </c>
      <c r="Q120" s="174">
        <v>0</v>
      </c>
      <c r="R120" s="174">
        <f>Q120*H120</f>
        <v>0</v>
      </c>
      <c r="S120" s="174">
        <v>0</v>
      </c>
      <c r="T120" s="175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76" t="s">
        <v>117</v>
      </c>
      <c r="AT120" s="176" t="s">
        <v>112</v>
      </c>
      <c r="AU120" s="176" t="s">
        <v>82</v>
      </c>
      <c r="AY120" s="18" t="s">
        <v>109</v>
      </c>
      <c r="BE120" s="177">
        <f>IF(N120="základní",J120,0)</f>
        <v>0</v>
      </c>
      <c r="BF120" s="177">
        <f>IF(N120="snížená",J120,0)</f>
        <v>0</v>
      </c>
      <c r="BG120" s="177">
        <f>IF(N120="zákl. přenesená",J120,0)</f>
        <v>0</v>
      </c>
      <c r="BH120" s="177">
        <f>IF(N120="sníž. přenesená",J120,0)</f>
        <v>0</v>
      </c>
      <c r="BI120" s="177">
        <f>IF(N120="nulová",J120,0)</f>
        <v>0</v>
      </c>
      <c r="BJ120" s="18" t="s">
        <v>80</v>
      </c>
      <c r="BK120" s="177">
        <f>ROUND(I120*H120,2)</f>
        <v>0</v>
      </c>
      <c r="BL120" s="18" t="s">
        <v>117</v>
      </c>
      <c r="BM120" s="176" t="s">
        <v>118</v>
      </c>
    </row>
    <row r="121" s="13" customFormat="1">
      <c r="A121" s="13"/>
      <c r="B121" s="178"/>
      <c r="C121" s="13"/>
      <c r="D121" s="179" t="s">
        <v>119</v>
      </c>
      <c r="E121" s="180" t="s">
        <v>1</v>
      </c>
      <c r="F121" s="181" t="s">
        <v>120</v>
      </c>
      <c r="G121" s="13"/>
      <c r="H121" s="182">
        <v>59.399999999999999</v>
      </c>
      <c r="I121" s="183"/>
      <c r="J121" s="13"/>
      <c r="K121" s="13"/>
      <c r="L121" s="178"/>
      <c r="M121" s="184"/>
      <c r="N121" s="185"/>
      <c r="O121" s="185"/>
      <c r="P121" s="185"/>
      <c r="Q121" s="185"/>
      <c r="R121" s="185"/>
      <c r="S121" s="185"/>
      <c r="T121" s="18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80" t="s">
        <v>119</v>
      </c>
      <c r="AU121" s="180" t="s">
        <v>82</v>
      </c>
      <c r="AV121" s="13" t="s">
        <v>82</v>
      </c>
      <c r="AW121" s="13" t="s">
        <v>32</v>
      </c>
      <c r="AX121" s="13" t="s">
        <v>80</v>
      </c>
      <c r="AY121" s="180" t="s">
        <v>109</v>
      </c>
    </row>
    <row r="122" s="2" customFormat="1" ht="33" customHeight="1">
      <c r="A122" s="37"/>
      <c r="B122" s="164"/>
      <c r="C122" s="165" t="s">
        <v>82</v>
      </c>
      <c r="D122" s="165" t="s">
        <v>112</v>
      </c>
      <c r="E122" s="166" t="s">
        <v>121</v>
      </c>
      <c r="F122" s="167" t="s">
        <v>122</v>
      </c>
      <c r="G122" s="168" t="s">
        <v>115</v>
      </c>
      <c r="H122" s="169">
        <v>376.5</v>
      </c>
      <c r="I122" s="170"/>
      <c r="J122" s="171">
        <f>ROUND(I122*H122,2)</f>
        <v>0</v>
      </c>
      <c r="K122" s="167" t="s">
        <v>1</v>
      </c>
      <c r="L122" s="38"/>
      <c r="M122" s="172" t="s">
        <v>1</v>
      </c>
      <c r="N122" s="173" t="s">
        <v>40</v>
      </c>
      <c r="O122" s="76"/>
      <c r="P122" s="174">
        <f>O122*H122</f>
        <v>0</v>
      </c>
      <c r="Q122" s="174">
        <v>4.0000000000000003E-05</v>
      </c>
      <c r="R122" s="174">
        <f>Q122*H122</f>
        <v>0.015060000000000001</v>
      </c>
      <c r="S122" s="174">
        <v>0</v>
      </c>
      <c r="T122" s="17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76" t="s">
        <v>117</v>
      </c>
      <c r="AT122" s="176" t="s">
        <v>112</v>
      </c>
      <c r="AU122" s="176" t="s">
        <v>82</v>
      </c>
      <c r="AY122" s="18" t="s">
        <v>109</v>
      </c>
      <c r="BE122" s="177">
        <f>IF(N122="základní",J122,0)</f>
        <v>0</v>
      </c>
      <c r="BF122" s="177">
        <f>IF(N122="snížená",J122,0)</f>
        <v>0</v>
      </c>
      <c r="BG122" s="177">
        <f>IF(N122="zákl. přenesená",J122,0)</f>
        <v>0</v>
      </c>
      <c r="BH122" s="177">
        <f>IF(N122="sníž. přenesená",J122,0)</f>
        <v>0</v>
      </c>
      <c r="BI122" s="177">
        <f>IF(N122="nulová",J122,0)</f>
        <v>0</v>
      </c>
      <c r="BJ122" s="18" t="s">
        <v>80</v>
      </c>
      <c r="BK122" s="177">
        <f>ROUND(I122*H122,2)</f>
        <v>0</v>
      </c>
      <c r="BL122" s="18" t="s">
        <v>117</v>
      </c>
      <c r="BM122" s="176" t="s">
        <v>123</v>
      </c>
    </row>
    <row r="123" s="13" customFormat="1">
      <c r="A123" s="13"/>
      <c r="B123" s="178"/>
      <c r="C123" s="13"/>
      <c r="D123" s="179" t="s">
        <v>119</v>
      </c>
      <c r="E123" s="180" t="s">
        <v>1</v>
      </c>
      <c r="F123" s="181" t="s">
        <v>124</v>
      </c>
      <c r="G123" s="13"/>
      <c r="H123" s="182">
        <v>376.5</v>
      </c>
      <c r="I123" s="183"/>
      <c r="J123" s="13"/>
      <c r="K123" s="13"/>
      <c r="L123" s="178"/>
      <c r="M123" s="184"/>
      <c r="N123" s="185"/>
      <c r="O123" s="185"/>
      <c r="P123" s="185"/>
      <c r="Q123" s="185"/>
      <c r="R123" s="185"/>
      <c r="S123" s="185"/>
      <c r="T123" s="18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0" t="s">
        <v>119</v>
      </c>
      <c r="AU123" s="180" t="s">
        <v>82</v>
      </c>
      <c r="AV123" s="13" t="s">
        <v>82</v>
      </c>
      <c r="AW123" s="13" t="s">
        <v>32</v>
      </c>
      <c r="AX123" s="13" t="s">
        <v>80</v>
      </c>
      <c r="AY123" s="180" t="s">
        <v>109</v>
      </c>
    </row>
    <row r="124" s="2" customFormat="1" ht="44.25" customHeight="1">
      <c r="A124" s="37"/>
      <c r="B124" s="164"/>
      <c r="C124" s="165" t="s">
        <v>125</v>
      </c>
      <c r="D124" s="165" t="s">
        <v>112</v>
      </c>
      <c r="E124" s="166" t="s">
        <v>126</v>
      </c>
      <c r="F124" s="167" t="s">
        <v>127</v>
      </c>
      <c r="G124" s="168" t="s">
        <v>115</v>
      </c>
      <c r="H124" s="169">
        <v>117.161</v>
      </c>
      <c r="I124" s="170"/>
      <c r="J124" s="171">
        <f>ROUND(I124*H124,2)</f>
        <v>0</v>
      </c>
      <c r="K124" s="167" t="s">
        <v>1</v>
      </c>
      <c r="L124" s="38"/>
      <c r="M124" s="172" t="s">
        <v>1</v>
      </c>
      <c r="N124" s="173" t="s">
        <v>40</v>
      </c>
      <c r="O124" s="76"/>
      <c r="P124" s="174">
        <f>O124*H124</f>
        <v>0</v>
      </c>
      <c r="Q124" s="174">
        <v>4.0000000000000003E-05</v>
      </c>
      <c r="R124" s="174">
        <f>Q124*H124</f>
        <v>0.00468644</v>
      </c>
      <c r="S124" s="174">
        <v>0</v>
      </c>
      <c r="T124" s="17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76" t="s">
        <v>117</v>
      </c>
      <c r="AT124" s="176" t="s">
        <v>112</v>
      </c>
      <c r="AU124" s="176" t="s">
        <v>82</v>
      </c>
      <c r="AY124" s="18" t="s">
        <v>109</v>
      </c>
      <c r="BE124" s="177">
        <f>IF(N124="základní",J124,0)</f>
        <v>0</v>
      </c>
      <c r="BF124" s="177">
        <f>IF(N124="snížená",J124,0)</f>
        <v>0</v>
      </c>
      <c r="BG124" s="177">
        <f>IF(N124="zákl. přenesená",J124,0)</f>
        <v>0</v>
      </c>
      <c r="BH124" s="177">
        <f>IF(N124="sníž. přenesená",J124,0)</f>
        <v>0</v>
      </c>
      <c r="BI124" s="177">
        <f>IF(N124="nulová",J124,0)</f>
        <v>0</v>
      </c>
      <c r="BJ124" s="18" t="s">
        <v>80</v>
      </c>
      <c r="BK124" s="177">
        <f>ROUND(I124*H124,2)</f>
        <v>0</v>
      </c>
      <c r="BL124" s="18" t="s">
        <v>117</v>
      </c>
      <c r="BM124" s="176" t="s">
        <v>128</v>
      </c>
    </row>
    <row r="125" s="13" customFormat="1">
      <c r="A125" s="13"/>
      <c r="B125" s="178"/>
      <c r="C125" s="13"/>
      <c r="D125" s="179" t="s">
        <v>119</v>
      </c>
      <c r="E125" s="180" t="s">
        <v>1</v>
      </c>
      <c r="F125" s="181" t="s">
        <v>129</v>
      </c>
      <c r="G125" s="13"/>
      <c r="H125" s="182">
        <v>17</v>
      </c>
      <c r="I125" s="183"/>
      <c r="J125" s="13"/>
      <c r="K125" s="13"/>
      <c r="L125" s="178"/>
      <c r="M125" s="184"/>
      <c r="N125" s="185"/>
      <c r="O125" s="185"/>
      <c r="P125" s="185"/>
      <c r="Q125" s="185"/>
      <c r="R125" s="185"/>
      <c r="S125" s="185"/>
      <c r="T125" s="18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0" t="s">
        <v>119</v>
      </c>
      <c r="AU125" s="180" t="s">
        <v>82</v>
      </c>
      <c r="AV125" s="13" t="s">
        <v>82</v>
      </c>
      <c r="AW125" s="13" t="s">
        <v>32</v>
      </c>
      <c r="AX125" s="13" t="s">
        <v>75</v>
      </c>
      <c r="AY125" s="180" t="s">
        <v>109</v>
      </c>
    </row>
    <row r="126" s="13" customFormat="1">
      <c r="A126" s="13"/>
      <c r="B126" s="178"/>
      <c r="C126" s="13"/>
      <c r="D126" s="179" t="s">
        <v>119</v>
      </c>
      <c r="E126" s="180" t="s">
        <v>1</v>
      </c>
      <c r="F126" s="181" t="s">
        <v>130</v>
      </c>
      <c r="G126" s="13"/>
      <c r="H126" s="182">
        <v>16.324999999999999</v>
      </c>
      <c r="I126" s="183"/>
      <c r="J126" s="13"/>
      <c r="K126" s="13"/>
      <c r="L126" s="178"/>
      <c r="M126" s="184"/>
      <c r="N126" s="185"/>
      <c r="O126" s="185"/>
      <c r="P126" s="185"/>
      <c r="Q126" s="185"/>
      <c r="R126" s="185"/>
      <c r="S126" s="185"/>
      <c r="T126" s="18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0" t="s">
        <v>119</v>
      </c>
      <c r="AU126" s="180" t="s">
        <v>82</v>
      </c>
      <c r="AV126" s="13" t="s">
        <v>82</v>
      </c>
      <c r="AW126" s="13" t="s">
        <v>32</v>
      </c>
      <c r="AX126" s="13" t="s">
        <v>75</v>
      </c>
      <c r="AY126" s="180" t="s">
        <v>109</v>
      </c>
    </row>
    <row r="127" s="13" customFormat="1">
      <c r="A127" s="13"/>
      <c r="B127" s="178"/>
      <c r="C127" s="13"/>
      <c r="D127" s="179" t="s">
        <v>119</v>
      </c>
      <c r="E127" s="180" t="s">
        <v>1</v>
      </c>
      <c r="F127" s="181" t="s">
        <v>131</v>
      </c>
      <c r="G127" s="13"/>
      <c r="H127" s="182">
        <v>36.579999999999998</v>
      </c>
      <c r="I127" s="183"/>
      <c r="J127" s="13"/>
      <c r="K127" s="13"/>
      <c r="L127" s="178"/>
      <c r="M127" s="184"/>
      <c r="N127" s="185"/>
      <c r="O127" s="185"/>
      <c r="P127" s="185"/>
      <c r="Q127" s="185"/>
      <c r="R127" s="185"/>
      <c r="S127" s="185"/>
      <c r="T127" s="18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0" t="s">
        <v>119</v>
      </c>
      <c r="AU127" s="180" t="s">
        <v>82</v>
      </c>
      <c r="AV127" s="13" t="s">
        <v>82</v>
      </c>
      <c r="AW127" s="13" t="s">
        <v>32</v>
      </c>
      <c r="AX127" s="13" t="s">
        <v>75</v>
      </c>
      <c r="AY127" s="180" t="s">
        <v>109</v>
      </c>
    </row>
    <row r="128" s="13" customFormat="1">
      <c r="A128" s="13"/>
      <c r="B128" s="178"/>
      <c r="C128" s="13"/>
      <c r="D128" s="179" t="s">
        <v>119</v>
      </c>
      <c r="E128" s="180" t="s">
        <v>1</v>
      </c>
      <c r="F128" s="181" t="s">
        <v>132</v>
      </c>
      <c r="G128" s="13"/>
      <c r="H128" s="182">
        <v>1.8380000000000001</v>
      </c>
      <c r="I128" s="183"/>
      <c r="J128" s="13"/>
      <c r="K128" s="13"/>
      <c r="L128" s="178"/>
      <c r="M128" s="184"/>
      <c r="N128" s="185"/>
      <c r="O128" s="185"/>
      <c r="P128" s="185"/>
      <c r="Q128" s="185"/>
      <c r="R128" s="185"/>
      <c r="S128" s="185"/>
      <c r="T128" s="18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0" t="s">
        <v>119</v>
      </c>
      <c r="AU128" s="180" t="s">
        <v>82</v>
      </c>
      <c r="AV128" s="13" t="s">
        <v>82</v>
      </c>
      <c r="AW128" s="13" t="s">
        <v>32</v>
      </c>
      <c r="AX128" s="13" t="s">
        <v>75</v>
      </c>
      <c r="AY128" s="180" t="s">
        <v>109</v>
      </c>
    </row>
    <row r="129" s="14" customFormat="1">
      <c r="A129" s="14"/>
      <c r="B129" s="187"/>
      <c r="C129" s="14"/>
      <c r="D129" s="179" t="s">
        <v>119</v>
      </c>
      <c r="E129" s="188" t="s">
        <v>1</v>
      </c>
      <c r="F129" s="189" t="s">
        <v>133</v>
      </c>
      <c r="G129" s="14"/>
      <c r="H129" s="190">
        <v>71.742999999999995</v>
      </c>
      <c r="I129" s="191"/>
      <c r="J129" s="14"/>
      <c r="K129" s="14"/>
      <c r="L129" s="187"/>
      <c r="M129" s="192"/>
      <c r="N129" s="193"/>
      <c r="O129" s="193"/>
      <c r="P129" s="193"/>
      <c r="Q129" s="193"/>
      <c r="R129" s="193"/>
      <c r="S129" s="193"/>
      <c r="T129" s="19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88" t="s">
        <v>119</v>
      </c>
      <c r="AU129" s="188" t="s">
        <v>82</v>
      </c>
      <c r="AV129" s="14" t="s">
        <v>125</v>
      </c>
      <c r="AW129" s="14" t="s">
        <v>32</v>
      </c>
      <c r="AX129" s="14" t="s">
        <v>75</v>
      </c>
      <c r="AY129" s="188" t="s">
        <v>109</v>
      </c>
    </row>
    <row r="130" s="13" customFormat="1">
      <c r="A130" s="13"/>
      <c r="B130" s="178"/>
      <c r="C130" s="13"/>
      <c r="D130" s="179" t="s">
        <v>119</v>
      </c>
      <c r="E130" s="180" t="s">
        <v>1</v>
      </c>
      <c r="F130" s="181" t="s">
        <v>134</v>
      </c>
      <c r="G130" s="13"/>
      <c r="H130" s="182">
        <v>1.8380000000000001</v>
      </c>
      <c r="I130" s="183"/>
      <c r="J130" s="13"/>
      <c r="K130" s="13"/>
      <c r="L130" s="178"/>
      <c r="M130" s="184"/>
      <c r="N130" s="185"/>
      <c r="O130" s="185"/>
      <c r="P130" s="185"/>
      <c r="Q130" s="185"/>
      <c r="R130" s="185"/>
      <c r="S130" s="185"/>
      <c r="T130" s="18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0" t="s">
        <v>119</v>
      </c>
      <c r="AU130" s="180" t="s">
        <v>82</v>
      </c>
      <c r="AV130" s="13" t="s">
        <v>82</v>
      </c>
      <c r="AW130" s="13" t="s">
        <v>32</v>
      </c>
      <c r="AX130" s="13" t="s">
        <v>75</v>
      </c>
      <c r="AY130" s="180" t="s">
        <v>109</v>
      </c>
    </row>
    <row r="131" s="13" customFormat="1">
      <c r="A131" s="13"/>
      <c r="B131" s="178"/>
      <c r="C131" s="13"/>
      <c r="D131" s="179" t="s">
        <v>119</v>
      </c>
      <c r="E131" s="180" t="s">
        <v>1</v>
      </c>
      <c r="F131" s="181" t="s">
        <v>135</v>
      </c>
      <c r="G131" s="13"/>
      <c r="H131" s="182">
        <v>15.65</v>
      </c>
      <c r="I131" s="183"/>
      <c r="J131" s="13"/>
      <c r="K131" s="13"/>
      <c r="L131" s="178"/>
      <c r="M131" s="184"/>
      <c r="N131" s="185"/>
      <c r="O131" s="185"/>
      <c r="P131" s="185"/>
      <c r="Q131" s="185"/>
      <c r="R131" s="185"/>
      <c r="S131" s="185"/>
      <c r="T131" s="18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0" t="s">
        <v>119</v>
      </c>
      <c r="AU131" s="180" t="s">
        <v>82</v>
      </c>
      <c r="AV131" s="13" t="s">
        <v>82</v>
      </c>
      <c r="AW131" s="13" t="s">
        <v>32</v>
      </c>
      <c r="AX131" s="13" t="s">
        <v>75</v>
      </c>
      <c r="AY131" s="180" t="s">
        <v>109</v>
      </c>
    </row>
    <row r="132" s="13" customFormat="1">
      <c r="A132" s="13"/>
      <c r="B132" s="178"/>
      <c r="C132" s="13"/>
      <c r="D132" s="179" t="s">
        <v>119</v>
      </c>
      <c r="E132" s="180" t="s">
        <v>1</v>
      </c>
      <c r="F132" s="181" t="s">
        <v>136</v>
      </c>
      <c r="G132" s="13"/>
      <c r="H132" s="182">
        <v>19.09</v>
      </c>
      <c r="I132" s="183"/>
      <c r="J132" s="13"/>
      <c r="K132" s="13"/>
      <c r="L132" s="178"/>
      <c r="M132" s="184"/>
      <c r="N132" s="185"/>
      <c r="O132" s="185"/>
      <c r="P132" s="185"/>
      <c r="Q132" s="185"/>
      <c r="R132" s="185"/>
      <c r="S132" s="185"/>
      <c r="T132" s="18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0" t="s">
        <v>119</v>
      </c>
      <c r="AU132" s="180" t="s">
        <v>82</v>
      </c>
      <c r="AV132" s="13" t="s">
        <v>82</v>
      </c>
      <c r="AW132" s="13" t="s">
        <v>32</v>
      </c>
      <c r="AX132" s="13" t="s">
        <v>75</v>
      </c>
      <c r="AY132" s="180" t="s">
        <v>109</v>
      </c>
    </row>
    <row r="133" s="13" customFormat="1">
      <c r="A133" s="13"/>
      <c r="B133" s="178"/>
      <c r="C133" s="13"/>
      <c r="D133" s="179" t="s">
        <v>119</v>
      </c>
      <c r="E133" s="180" t="s">
        <v>1</v>
      </c>
      <c r="F133" s="181" t="s">
        <v>137</v>
      </c>
      <c r="G133" s="13"/>
      <c r="H133" s="182">
        <v>3.3799999999999999</v>
      </c>
      <c r="I133" s="183"/>
      <c r="J133" s="13"/>
      <c r="K133" s="13"/>
      <c r="L133" s="178"/>
      <c r="M133" s="184"/>
      <c r="N133" s="185"/>
      <c r="O133" s="185"/>
      <c r="P133" s="185"/>
      <c r="Q133" s="185"/>
      <c r="R133" s="185"/>
      <c r="S133" s="185"/>
      <c r="T133" s="18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0" t="s">
        <v>119</v>
      </c>
      <c r="AU133" s="180" t="s">
        <v>82</v>
      </c>
      <c r="AV133" s="13" t="s">
        <v>82</v>
      </c>
      <c r="AW133" s="13" t="s">
        <v>32</v>
      </c>
      <c r="AX133" s="13" t="s">
        <v>75</v>
      </c>
      <c r="AY133" s="180" t="s">
        <v>109</v>
      </c>
    </row>
    <row r="134" s="13" customFormat="1">
      <c r="A134" s="13"/>
      <c r="B134" s="178"/>
      <c r="C134" s="13"/>
      <c r="D134" s="179" t="s">
        <v>119</v>
      </c>
      <c r="E134" s="180" t="s">
        <v>1</v>
      </c>
      <c r="F134" s="181" t="s">
        <v>138</v>
      </c>
      <c r="G134" s="13"/>
      <c r="H134" s="182">
        <v>5.46</v>
      </c>
      <c r="I134" s="183"/>
      <c r="J134" s="13"/>
      <c r="K134" s="13"/>
      <c r="L134" s="178"/>
      <c r="M134" s="184"/>
      <c r="N134" s="185"/>
      <c r="O134" s="185"/>
      <c r="P134" s="185"/>
      <c r="Q134" s="185"/>
      <c r="R134" s="185"/>
      <c r="S134" s="185"/>
      <c r="T134" s="18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0" t="s">
        <v>119</v>
      </c>
      <c r="AU134" s="180" t="s">
        <v>82</v>
      </c>
      <c r="AV134" s="13" t="s">
        <v>82</v>
      </c>
      <c r="AW134" s="13" t="s">
        <v>32</v>
      </c>
      <c r="AX134" s="13" t="s">
        <v>75</v>
      </c>
      <c r="AY134" s="180" t="s">
        <v>109</v>
      </c>
    </row>
    <row r="135" s="14" customFormat="1">
      <c r="A135" s="14"/>
      <c r="B135" s="187"/>
      <c r="C135" s="14"/>
      <c r="D135" s="179" t="s">
        <v>119</v>
      </c>
      <c r="E135" s="188" t="s">
        <v>1</v>
      </c>
      <c r="F135" s="189" t="s">
        <v>133</v>
      </c>
      <c r="G135" s="14"/>
      <c r="H135" s="190">
        <v>45.418000000000006</v>
      </c>
      <c r="I135" s="191"/>
      <c r="J135" s="14"/>
      <c r="K135" s="14"/>
      <c r="L135" s="187"/>
      <c r="M135" s="192"/>
      <c r="N135" s="193"/>
      <c r="O135" s="193"/>
      <c r="P135" s="193"/>
      <c r="Q135" s="193"/>
      <c r="R135" s="193"/>
      <c r="S135" s="193"/>
      <c r="T135" s="19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88" t="s">
        <v>119</v>
      </c>
      <c r="AU135" s="188" t="s">
        <v>82</v>
      </c>
      <c r="AV135" s="14" t="s">
        <v>125</v>
      </c>
      <c r="AW135" s="14" t="s">
        <v>32</v>
      </c>
      <c r="AX135" s="14" t="s">
        <v>75</v>
      </c>
      <c r="AY135" s="188" t="s">
        <v>109</v>
      </c>
    </row>
    <row r="136" s="15" customFormat="1">
      <c r="A136" s="15"/>
      <c r="B136" s="195"/>
      <c r="C136" s="15"/>
      <c r="D136" s="179" t="s">
        <v>119</v>
      </c>
      <c r="E136" s="196" t="s">
        <v>1</v>
      </c>
      <c r="F136" s="197" t="s">
        <v>139</v>
      </c>
      <c r="G136" s="15"/>
      <c r="H136" s="198">
        <v>117.16099999999999</v>
      </c>
      <c r="I136" s="199"/>
      <c r="J136" s="15"/>
      <c r="K136" s="15"/>
      <c r="L136" s="195"/>
      <c r="M136" s="200"/>
      <c r="N136" s="201"/>
      <c r="O136" s="201"/>
      <c r="P136" s="201"/>
      <c r="Q136" s="201"/>
      <c r="R136" s="201"/>
      <c r="S136" s="201"/>
      <c r="T136" s="20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196" t="s">
        <v>119</v>
      </c>
      <c r="AU136" s="196" t="s">
        <v>82</v>
      </c>
      <c r="AV136" s="15" t="s">
        <v>117</v>
      </c>
      <c r="AW136" s="15" t="s">
        <v>32</v>
      </c>
      <c r="AX136" s="15" t="s">
        <v>80</v>
      </c>
      <c r="AY136" s="196" t="s">
        <v>109</v>
      </c>
    </row>
    <row r="137" s="2" customFormat="1" ht="24.15" customHeight="1">
      <c r="A137" s="37"/>
      <c r="B137" s="164"/>
      <c r="C137" s="165" t="s">
        <v>117</v>
      </c>
      <c r="D137" s="165" t="s">
        <v>112</v>
      </c>
      <c r="E137" s="166" t="s">
        <v>140</v>
      </c>
      <c r="F137" s="167" t="s">
        <v>141</v>
      </c>
      <c r="G137" s="168" t="s">
        <v>115</v>
      </c>
      <c r="H137" s="169">
        <v>117.161</v>
      </c>
      <c r="I137" s="170"/>
      <c r="J137" s="171">
        <f>ROUND(I137*H137,2)</f>
        <v>0</v>
      </c>
      <c r="K137" s="167" t="s">
        <v>1</v>
      </c>
      <c r="L137" s="38"/>
      <c r="M137" s="172" t="s">
        <v>1</v>
      </c>
      <c r="N137" s="173" t="s">
        <v>40</v>
      </c>
      <c r="O137" s="76"/>
      <c r="P137" s="174">
        <f>O137*H137</f>
        <v>0</v>
      </c>
      <c r="Q137" s="174">
        <v>4.0000000000000003E-05</v>
      </c>
      <c r="R137" s="174">
        <f>Q137*H137</f>
        <v>0.00468644</v>
      </c>
      <c r="S137" s="174">
        <v>0</v>
      </c>
      <c r="T137" s="17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76" t="s">
        <v>117</v>
      </c>
      <c r="AT137" s="176" t="s">
        <v>112</v>
      </c>
      <c r="AU137" s="176" t="s">
        <v>82</v>
      </c>
      <c r="AY137" s="18" t="s">
        <v>109</v>
      </c>
      <c r="BE137" s="177">
        <f>IF(N137="základní",J137,0)</f>
        <v>0</v>
      </c>
      <c r="BF137" s="177">
        <f>IF(N137="snížená",J137,0)</f>
        <v>0</v>
      </c>
      <c r="BG137" s="177">
        <f>IF(N137="zákl. přenesená",J137,0)</f>
        <v>0</v>
      </c>
      <c r="BH137" s="177">
        <f>IF(N137="sníž. přenesená",J137,0)</f>
        <v>0</v>
      </c>
      <c r="BI137" s="177">
        <f>IF(N137="nulová",J137,0)</f>
        <v>0</v>
      </c>
      <c r="BJ137" s="18" t="s">
        <v>80</v>
      </c>
      <c r="BK137" s="177">
        <f>ROUND(I137*H137,2)</f>
        <v>0</v>
      </c>
      <c r="BL137" s="18" t="s">
        <v>117</v>
      </c>
      <c r="BM137" s="176" t="s">
        <v>142</v>
      </c>
    </row>
    <row r="138" s="13" customFormat="1">
      <c r="A138" s="13"/>
      <c r="B138" s="178"/>
      <c r="C138" s="13"/>
      <c r="D138" s="179" t="s">
        <v>119</v>
      </c>
      <c r="E138" s="180" t="s">
        <v>1</v>
      </c>
      <c r="F138" s="181" t="s">
        <v>129</v>
      </c>
      <c r="G138" s="13"/>
      <c r="H138" s="182">
        <v>17</v>
      </c>
      <c r="I138" s="183"/>
      <c r="J138" s="13"/>
      <c r="K138" s="13"/>
      <c r="L138" s="178"/>
      <c r="M138" s="184"/>
      <c r="N138" s="185"/>
      <c r="O138" s="185"/>
      <c r="P138" s="185"/>
      <c r="Q138" s="185"/>
      <c r="R138" s="185"/>
      <c r="S138" s="185"/>
      <c r="T138" s="18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0" t="s">
        <v>119</v>
      </c>
      <c r="AU138" s="180" t="s">
        <v>82</v>
      </c>
      <c r="AV138" s="13" t="s">
        <v>82</v>
      </c>
      <c r="AW138" s="13" t="s">
        <v>32</v>
      </c>
      <c r="AX138" s="13" t="s">
        <v>75</v>
      </c>
      <c r="AY138" s="180" t="s">
        <v>109</v>
      </c>
    </row>
    <row r="139" s="13" customFormat="1">
      <c r="A139" s="13"/>
      <c r="B139" s="178"/>
      <c r="C139" s="13"/>
      <c r="D139" s="179" t="s">
        <v>119</v>
      </c>
      <c r="E139" s="180" t="s">
        <v>1</v>
      </c>
      <c r="F139" s="181" t="s">
        <v>130</v>
      </c>
      <c r="G139" s="13"/>
      <c r="H139" s="182">
        <v>16.324999999999999</v>
      </c>
      <c r="I139" s="183"/>
      <c r="J139" s="13"/>
      <c r="K139" s="13"/>
      <c r="L139" s="178"/>
      <c r="M139" s="184"/>
      <c r="N139" s="185"/>
      <c r="O139" s="185"/>
      <c r="P139" s="185"/>
      <c r="Q139" s="185"/>
      <c r="R139" s="185"/>
      <c r="S139" s="185"/>
      <c r="T139" s="18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0" t="s">
        <v>119</v>
      </c>
      <c r="AU139" s="180" t="s">
        <v>82</v>
      </c>
      <c r="AV139" s="13" t="s">
        <v>82</v>
      </c>
      <c r="AW139" s="13" t="s">
        <v>32</v>
      </c>
      <c r="AX139" s="13" t="s">
        <v>75</v>
      </c>
      <c r="AY139" s="180" t="s">
        <v>109</v>
      </c>
    </row>
    <row r="140" s="13" customFormat="1">
      <c r="A140" s="13"/>
      <c r="B140" s="178"/>
      <c r="C140" s="13"/>
      <c r="D140" s="179" t="s">
        <v>119</v>
      </c>
      <c r="E140" s="180" t="s">
        <v>1</v>
      </c>
      <c r="F140" s="181" t="s">
        <v>131</v>
      </c>
      <c r="G140" s="13"/>
      <c r="H140" s="182">
        <v>36.579999999999998</v>
      </c>
      <c r="I140" s="183"/>
      <c r="J140" s="13"/>
      <c r="K140" s="13"/>
      <c r="L140" s="178"/>
      <c r="M140" s="184"/>
      <c r="N140" s="185"/>
      <c r="O140" s="185"/>
      <c r="P140" s="185"/>
      <c r="Q140" s="185"/>
      <c r="R140" s="185"/>
      <c r="S140" s="185"/>
      <c r="T140" s="18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0" t="s">
        <v>119</v>
      </c>
      <c r="AU140" s="180" t="s">
        <v>82</v>
      </c>
      <c r="AV140" s="13" t="s">
        <v>82</v>
      </c>
      <c r="AW140" s="13" t="s">
        <v>32</v>
      </c>
      <c r="AX140" s="13" t="s">
        <v>75</v>
      </c>
      <c r="AY140" s="180" t="s">
        <v>109</v>
      </c>
    </row>
    <row r="141" s="13" customFormat="1">
      <c r="A141" s="13"/>
      <c r="B141" s="178"/>
      <c r="C141" s="13"/>
      <c r="D141" s="179" t="s">
        <v>119</v>
      </c>
      <c r="E141" s="180" t="s">
        <v>1</v>
      </c>
      <c r="F141" s="181" t="s">
        <v>132</v>
      </c>
      <c r="G141" s="13"/>
      <c r="H141" s="182">
        <v>1.8380000000000001</v>
      </c>
      <c r="I141" s="183"/>
      <c r="J141" s="13"/>
      <c r="K141" s="13"/>
      <c r="L141" s="178"/>
      <c r="M141" s="184"/>
      <c r="N141" s="185"/>
      <c r="O141" s="185"/>
      <c r="P141" s="185"/>
      <c r="Q141" s="185"/>
      <c r="R141" s="185"/>
      <c r="S141" s="185"/>
      <c r="T141" s="18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0" t="s">
        <v>119</v>
      </c>
      <c r="AU141" s="180" t="s">
        <v>82</v>
      </c>
      <c r="AV141" s="13" t="s">
        <v>82</v>
      </c>
      <c r="AW141" s="13" t="s">
        <v>32</v>
      </c>
      <c r="AX141" s="13" t="s">
        <v>75</v>
      </c>
      <c r="AY141" s="180" t="s">
        <v>109</v>
      </c>
    </row>
    <row r="142" s="14" customFormat="1">
      <c r="A142" s="14"/>
      <c r="B142" s="187"/>
      <c r="C142" s="14"/>
      <c r="D142" s="179" t="s">
        <v>119</v>
      </c>
      <c r="E142" s="188" t="s">
        <v>1</v>
      </c>
      <c r="F142" s="189" t="s">
        <v>133</v>
      </c>
      <c r="G142" s="14"/>
      <c r="H142" s="190">
        <v>71.742999999999995</v>
      </c>
      <c r="I142" s="191"/>
      <c r="J142" s="14"/>
      <c r="K142" s="14"/>
      <c r="L142" s="187"/>
      <c r="M142" s="192"/>
      <c r="N142" s="193"/>
      <c r="O142" s="193"/>
      <c r="P142" s="193"/>
      <c r="Q142" s="193"/>
      <c r="R142" s="193"/>
      <c r="S142" s="193"/>
      <c r="T142" s="19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88" t="s">
        <v>119</v>
      </c>
      <c r="AU142" s="188" t="s">
        <v>82</v>
      </c>
      <c r="AV142" s="14" t="s">
        <v>125</v>
      </c>
      <c r="AW142" s="14" t="s">
        <v>32</v>
      </c>
      <c r="AX142" s="14" t="s">
        <v>75</v>
      </c>
      <c r="AY142" s="188" t="s">
        <v>109</v>
      </c>
    </row>
    <row r="143" s="13" customFormat="1">
      <c r="A143" s="13"/>
      <c r="B143" s="178"/>
      <c r="C143" s="13"/>
      <c r="D143" s="179" t="s">
        <v>119</v>
      </c>
      <c r="E143" s="180" t="s">
        <v>1</v>
      </c>
      <c r="F143" s="181" t="s">
        <v>134</v>
      </c>
      <c r="G143" s="13"/>
      <c r="H143" s="182">
        <v>1.8380000000000001</v>
      </c>
      <c r="I143" s="183"/>
      <c r="J143" s="13"/>
      <c r="K143" s="13"/>
      <c r="L143" s="178"/>
      <c r="M143" s="184"/>
      <c r="N143" s="185"/>
      <c r="O143" s="185"/>
      <c r="P143" s="185"/>
      <c r="Q143" s="185"/>
      <c r="R143" s="185"/>
      <c r="S143" s="185"/>
      <c r="T143" s="18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0" t="s">
        <v>119</v>
      </c>
      <c r="AU143" s="180" t="s">
        <v>82</v>
      </c>
      <c r="AV143" s="13" t="s">
        <v>82</v>
      </c>
      <c r="AW143" s="13" t="s">
        <v>32</v>
      </c>
      <c r="AX143" s="13" t="s">
        <v>75</v>
      </c>
      <c r="AY143" s="180" t="s">
        <v>109</v>
      </c>
    </row>
    <row r="144" s="13" customFormat="1">
      <c r="A144" s="13"/>
      <c r="B144" s="178"/>
      <c r="C144" s="13"/>
      <c r="D144" s="179" t="s">
        <v>119</v>
      </c>
      <c r="E144" s="180" t="s">
        <v>1</v>
      </c>
      <c r="F144" s="181" t="s">
        <v>135</v>
      </c>
      <c r="G144" s="13"/>
      <c r="H144" s="182">
        <v>15.65</v>
      </c>
      <c r="I144" s="183"/>
      <c r="J144" s="13"/>
      <c r="K144" s="13"/>
      <c r="L144" s="178"/>
      <c r="M144" s="184"/>
      <c r="N144" s="185"/>
      <c r="O144" s="185"/>
      <c r="P144" s="185"/>
      <c r="Q144" s="185"/>
      <c r="R144" s="185"/>
      <c r="S144" s="185"/>
      <c r="T144" s="18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0" t="s">
        <v>119</v>
      </c>
      <c r="AU144" s="180" t="s">
        <v>82</v>
      </c>
      <c r="AV144" s="13" t="s">
        <v>82</v>
      </c>
      <c r="AW144" s="13" t="s">
        <v>32</v>
      </c>
      <c r="AX144" s="13" t="s">
        <v>75</v>
      </c>
      <c r="AY144" s="180" t="s">
        <v>109</v>
      </c>
    </row>
    <row r="145" s="13" customFormat="1">
      <c r="A145" s="13"/>
      <c r="B145" s="178"/>
      <c r="C145" s="13"/>
      <c r="D145" s="179" t="s">
        <v>119</v>
      </c>
      <c r="E145" s="180" t="s">
        <v>1</v>
      </c>
      <c r="F145" s="181" t="s">
        <v>136</v>
      </c>
      <c r="G145" s="13"/>
      <c r="H145" s="182">
        <v>19.09</v>
      </c>
      <c r="I145" s="183"/>
      <c r="J145" s="13"/>
      <c r="K145" s="13"/>
      <c r="L145" s="178"/>
      <c r="M145" s="184"/>
      <c r="N145" s="185"/>
      <c r="O145" s="185"/>
      <c r="P145" s="185"/>
      <c r="Q145" s="185"/>
      <c r="R145" s="185"/>
      <c r="S145" s="185"/>
      <c r="T145" s="18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0" t="s">
        <v>119</v>
      </c>
      <c r="AU145" s="180" t="s">
        <v>82</v>
      </c>
      <c r="AV145" s="13" t="s">
        <v>82</v>
      </c>
      <c r="AW145" s="13" t="s">
        <v>32</v>
      </c>
      <c r="AX145" s="13" t="s">
        <v>75</v>
      </c>
      <c r="AY145" s="180" t="s">
        <v>109</v>
      </c>
    </row>
    <row r="146" s="13" customFormat="1">
      <c r="A146" s="13"/>
      <c r="B146" s="178"/>
      <c r="C146" s="13"/>
      <c r="D146" s="179" t="s">
        <v>119</v>
      </c>
      <c r="E146" s="180" t="s">
        <v>1</v>
      </c>
      <c r="F146" s="181" t="s">
        <v>137</v>
      </c>
      <c r="G146" s="13"/>
      <c r="H146" s="182">
        <v>3.3799999999999999</v>
      </c>
      <c r="I146" s="183"/>
      <c r="J146" s="13"/>
      <c r="K146" s="13"/>
      <c r="L146" s="178"/>
      <c r="M146" s="184"/>
      <c r="N146" s="185"/>
      <c r="O146" s="185"/>
      <c r="P146" s="185"/>
      <c r="Q146" s="185"/>
      <c r="R146" s="185"/>
      <c r="S146" s="185"/>
      <c r="T146" s="18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0" t="s">
        <v>119</v>
      </c>
      <c r="AU146" s="180" t="s">
        <v>82</v>
      </c>
      <c r="AV146" s="13" t="s">
        <v>82</v>
      </c>
      <c r="AW146" s="13" t="s">
        <v>32</v>
      </c>
      <c r="AX146" s="13" t="s">
        <v>75</v>
      </c>
      <c r="AY146" s="180" t="s">
        <v>109</v>
      </c>
    </row>
    <row r="147" s="13" customFormat="1">
      <c r="A147" s="13"/>
      <c r="B147" s="178"/>
      <c r="C147" s="13"/>
      <c r="D147" s="179" t="s">
        <v>119</v>
      </c>
      <c r="E147" s="180" t="s">
        <v>1</v>
      </c>
      <c r="F147" s="181" t="s">
        <v>138</v>
      </c>
      <c r="G147" s="13"/>
      <c r="H147" s="182">
        <v>5.46</v>
      </c>
      <c r="I147" s="183"/>
      <c r="J147" s="13"/>
      <c r="K147" s="13"/>
      <c r="L147" s="178"/>
      <c r="M147" s="184"/>
      <c r="N147" s="185"/>
      <c r="O147" s="185"/>
      <c r="P147" s="185"/>
      <c r="Q147" s="185"/>
      <c r="R147" s="185"/>
      <c r="S147" s="185"/>
      <c r="T147" s="18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0" t="s">
        <v>119</v>
      </c>
      <c r="AU147" s="180" t="s">
        <v>82</v>
      </c>
      <c r="AV147" s="13" t="s">
        <v>82</v>
      </c>
      <c r="AW147" s="13" t="s">
        <v>32</v>
      </c>
      <c r="AX147" s="13" t="s">
        <v>75</v>
      </c>
      <c r="AY147" s="180" t="s">
        <v>109</v>
      </c>
    </row>
    <row r="148" s="14" customFormat="1">
      <c r="A148" s="14"/>
      <c r="B148" s="187"/>
      <c r="C148" s="14"/>
      <c r="D148" s="179" t="s">
        <v>119</v>
      </c>
      <c r="E148" s="188" t="s">
        <v>1</v>
      </c>
      <c r="F148" s="189" t="s">
        <v>133</v>
      </c>
      <c r="G148" s="14"/>
      <c r="H148" s="190">
        <v>45.417999999999999</v>
      </c>
      <c r="I148" s="191"/>
      <c r="J148" s="14"/>
      <c r="K148" s="14"/>
      <c r="L148" s="187"/>
      <c r="M148" s="192"/>
      <c r="N148" s="193"/>
      <c r="O148" s="193"/>
      <c r="P148" s="193"/>
      <c r="Q148" s="193"/>
      <c r="R148" s="193"/>
      <c r="S148" s="193"/>
      <c r="T148" s="19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88" t="s">
        <v>119</v>
      </c>
      <c r="AU148" s="188" t="s">
        <v>82</v>
      </c>
      <c r="AV148" s="14" t="s">
        <v>125</v>
      </c>
      <c r="AW148" s="14" t="s">
        <v>32</v>
      </c>
      <c r="AX148" s="14" t="s">
        <v>75</v>
      </c>
      <c r="AY148" s="188" t="s">
        <v>109</v>
      </c>
    </row>
    <row r="149" s="15" customFormat="1">
      <c r="A149" s="15"/>
      <c r="B149" s="195"/>
      <c r="C149" s="15"/>
      <c r="D149" s="179" t="s">
        <v>119</v>
      </c>
      <c r="E149" s="196" t="s">
        <v>1</v>
      </c>
      <c r="F149" s="197" t="s">
        <v>139</v>
      </c>
      <c r="G149" s="15"/>
      <c r="H149" s="198">
        <v>117.161</v>
      </c>
      <c r="I149" s="199"/>
      <c r="J149" s="15"/>
      <c r="K149" s="15"/>
      <c r="L149" s="195"/>
      <c r="M149" s="200"/>
      <c r="N149" s="201"/>
      <c r="O149" s="201"/>
      <c r="P149" s="201"/>
      <c r="Q149" s="201"/>
      <c r="R149" s="201"/>
      <c r="S149" s="201"/>
      <c r="T149" s="20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196" t="s">
        <v>119</v>
      </c>
      <c r="AU149" s="196" t="s">
        <v>82</v>
      </c>
      <c r="AV149" s="15" t="s">
        <v>117</v>
      </c>
      <c r="AW149" s="15" t="s">
        <v>32</v>
      </c>
      <c r="AX149" s="15" t="s">
        <v>80</v>
      </c>
      <c r="AY149" s="196" t="s">
        <v>109</v>
      </c>
    </row>
    <row r="150" s="2" customFormat="1" ht="24.15" customHeight="1">
      <c r="A150" s="37"/>
      <c r="B150" s="164"/>
      <c r="C150" s="165" t="s">
        <v>143</v>
      </c>
      <c r="D150" s="165" t="s">
        <v>112</v>
      </c>
      <c r="E150" s="166" t="s">
        <v>144</v>
      </c>
      <c r="F150" s="167" t="s">
        <v>145</v>
      </c>
      <c r="G150" s="168" t="s">
        <v>146</v>
      </c>
      <c r="H150" s="169">
        <v>69</v>
      </c>
      <c r="I150" s="170"/>
      <c r="J150" s="171">
        <f>ROUND(I150*H150,2)</f>
        <v>0</v>
      </c>
      <c r="K150" s="167" t="s">
        <v>1</v>
      </c>
      <c r="L150" s="38"/>
      <c r="M150" s="172" t="s">
        <v>1</v>
      </c>
      <c r="N150" s="173" t="s">
        <v>40</v>
      </c>
      <c r="O150" s="76"/>
      <c r="P150" s="174">
        <f>O150*H150</f>
        <v>0</v>
      </c>
      <c r="Q150" s="174">
        <v>4.0000000000000003E-05</v>
      </c>
      <c r="R150" s="174">
        <f>Q150*H150</f>
        <v>0.0027600000000000003</v>
      </c>
      <c r="S150" s="174">
        <v>0</v>
      </c>
      <c r="T150" s="17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76" t="s">
        <v>117</v>
      </c>
      <c r="AT150" s="176" t="s">
        <v>112</v>
      </c>
      <c r="AU150" s="176" t="s">
        <v>82</v>
      </c>
      <c r="AY150" s="18" t="s">
        <v>109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8" t="s">
        <v>80</v>
      </c>
      <c r="BK150" s="177">
        <f>ROUND(I150*H150,2)</f>
        <v>0</v>
      </c>
      <c r="BL150" s="18" t="s">
        <v>117</v>
      </c>
      <c r="BM150" s="176" t="s">
        <v>147</v>
      </c>
    </row>
    <row r="151" s="13" customFormat="1">
      <c r="A151" s="13"/>
      <c r="B151" s="178"/>
      <c r="C151" s="13"/>
      <c r="D151" s="179" t="s">
        <v>119</v>
      </c>
      <c r="E151" s="180" t="s">
        <v>1</v>
      </c>
      <c r="F151" s="181" t="s">
        <v>148</v>
      </c>
      <c r="G151" s="13"/>
      <c r="H151" s="182">
        <v>12</v>
      </c>
      <c r="I151" s="183"/>
      <c r="J151" s="13"/>
      <c r="K151" s="13"/>
      <c r="L151" s="178"/>
      <c r="M151" s="184"/>
      <c r="N151" s="185"/>
      <c r="O151" s="185"/>
      <c r="P151" s="185"/>
      <c r="Q151" s="185"/>
      <c r="R151" s="185"/>
      <c r="S151" s="185"/>
      <c r="T151" s="18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0" t="s">
        <v>119</v>
      </c>
      <c r="AU151" s="180" t="s">
        <v>82</v>
      </c>
      <c r="AV151" s="13" t="s">
        <v>82</v>
      </c>
      <c r="AW151" s="13" t="s">
        <v>32</v>
      </c>
      <c r="AX151" s="13" t="s">
        <v>75</v>
      </c>
      <c r="AY151" s="180" t="s">
        <v>109</v>
      </c>
    </row>
    <row r="152" s="13" customFormat="1">
      <c r="A152" s="13"/>
      <c r="B152" s="178"/>
      <c r="C152" s="13"/>
      <c r="D152" s="179" t="s">
        <v>119</v>
      </c>
      <c r="E152" s="180" t="s">
        <v>1</v>
      </c>
      <c r="F152" s="181" t="s">
        <v>149</v>
      </c>
      <c r="G152" s="13"/>
      <c r="H152" s="182">
        <v>11</v>
      </c>
      <c r="I152" s="183"/>
      <c r="J152" s="13"/>
      <c r="K152" s="13"/>
      <c r="L152" s="178"/>
      <c r="M152" s="184"/>
      <c r="N152" s="185"/>
      <c r="O152" s="185"/>
      <c r="P152" s="185"/>
      <c r="Q152" s="185"/>
      <c r="R152" s="185"/>
      <c r="S152" s="185"/>
      <c r="T152" s="18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0" t="s">
        <v>119</v>
      </c>
      <c r="AU152" s="180" t="s">
        <v>82</v>
      </c>
      <c r="AV152" s="13" t="s">
        <v>82</v>
      </c>
      <c r="AW152" s="13" t="s">
        <v>32</v>
      </c>
      <c r="AX152" s="13" t="s">
        <v>75</v>
      </c>
      <c r="AY152" s="180" t="s">
        <v>109</v>
      </c>
    </row>
    <row r="153" s="13" customFormat="1">
      <c r="A153" s="13"/>
      <c r="B153" s="178"/>
      <c r="C153" s="13"/>
      <c r="D153" s="179" t="s">
        <v>119</v>
      </c>
      <c r="E153" s="180" t="s">
        <v>1</v>
      </c>
      <c r="F153" s="181" t="s">
        <v>150</v>
      </c>
      <c r="G153" s="13"/>
      <c r="H153" s="182">
        <v>20</v>
      </c>
      <c r="I153" s="183"/>
      <c r="J153" s="13"/>
      <c r="K153" s="13"/>
      <c r="L153" s="178"/>
      <c r="M153" s="184"/>
      <c r="N153" s="185"/>
      <c r="O153" s="185"/>
      <c r="P153" s="185"/>
      <c r="Q153" s="185"/>
      <c r="R153" s="185"/>
      <c r="S153" s="185"/>
      <c r="T153" s="18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0" t="s">
        <v>119</v>
      </c>
      <c r="AU153" s="180" t="s">
        <v>82</v>
      </c>
      <c r="AV153" s="13" t="s">
        <v>82</v>
      </c>
      <c r="AW153" s="13" t="s">
        <v>32</v>
      </c>
      <c r="AX153" s="13" t="s">
        <v>75</v>
      </c>
      <c r="AY153" s="180" t="s">
        <v>109</v>
      </c>
    </row>
    <row r="154" s="13" customFormat="1">
      <c r="A154" s="13"/>
      <c r="B154" s="178"/>
      <c r="C154" s="13"/>
      <c r="D154" s="179" t="s">
        <v>119</v>
      </c>
      <c r="E154" s="180" t="s">
        <v>1</v>
      </c>
      <c r="F154" s="181" t="s">
        <v>151</v>
      </c>
      <c r="G154" s="13"/>
      <c r="H154" s="182">
        <v>1</v>
      </c>
      <c r="I154" s="183"/>
      <c r="J154" s="13"/>
      <c r="K154" s="13"/>
      <c r="L154" s="178"/>
      <c r="M154" s="184"/>
      <c r="N154" s="185"/>
      <c r="O154" s="185"/>
      <c r="P154" s="185"/>
      <c r="Q154" s="185"/>
      <c r="R154" s="185"/>
      <c r="S154" s="185"/>
      <c r="T154" s="18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0" t="s">
        <v>119</v>
      </c>
      <c r="AU154" s="180" t="s">
        <v>82</v>
      </c>
      <c r="AV154" s="13" t="s">
        <v>82</v>
      </c>
      <c r="AW154" s="13" t="s">
        <v>32</v>
      </c>
      <c r="AX154" s="13" t="s">
        <v>75</v>
      </c>
      <c r="AY154" s="180" t="s">
        <v>109</v>
      </c>
    </row>
    <row r="155" s="14" customFormat="1">
      <c r="A155" s="14"/>
      <c r="B155" s="187"/>
      <c r="C155" s="14"/>
      <c r="D155" s="179" t="s">
        <v>119</v>
      </c>
      <c r="E155" s="188" t="s">
        <v>1</v>
      </c>
      <c r="F155" s="189" t="s">
        <v>133</v>
      </c>
      <c r="G155" s="14"/>
      <c r="H155" s="190">
        <v>44</v>
      </c>
      <c r="I155" s="191"/>
      <c r="J155" s="14"/>
      <c r="K155" s="14"/>
      <c r="L155" s="187"/>
      <c r="M155" s="192"/>
      <c r="N155" s="193"/>
      <c r="O155" s="193"/>
      <c r="P155" s="193"/>
      <c r="Q155" s="193"/>
      <c r="R155" s="193"/>
      <c r="S155" s="193"/>
      <c r="T155" s="19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88" t="s">
        <v>119</v>
      </c>
      <c r="AU155" s="188" t="s">
        <v>82</v>
      </c>
      <c r="AV155" s="14" t="s">
        <v>125</v>
      </c>
      <c r="AW155" s="14" t="s">
        <v>32</v>
      </c>
      <c r="AX155" s="14" t="s">
        <v>75</v>
      </c>
      <c r="AY155" s="188" t="s">
        <v>109</v>
      </c>
    </row>
    <row r="156" s="13" customFormat="1">
      <c r="A156" s="13"/>
      <c r="B156" s="178"/>
      <c r="C156" s="13"/>
      <c r="D156" s="179" t="s">
        <v>119</v>
      </c>
      <c r="E156" s="180" t="s">
        <v>1</v>
      </c>
      <c r="F156" s="181" t="s">
        <v>152</v>
      </c>
      <c r="G156" s="13"/>
      <c r="H156" s="182">
        <v>1</v>
      </c>
      <c r="I156" s="183"/>
      <c r="J156" s="13"/>
      <c r="K156" s="13"/>
      <c r="L156" s="178"/>
      <c r="M156" s="184"/>
      <c r="N156" s="185"/>
      <c r="O156" s="185"/>
      <c r="P156" s="185"/>
      <c r="Q156" s="185"/>
      <c r="R156" s="185"/>
      <c r="S156" s="185"/>
      <c r="T156" s="18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0" t="s">
        <v>119</v>
      </c>
      <c r="AU156" s="180" t="s">
        <v>82</v>
      </c>
      <c r="AV156" s="13" t="s">
        <v>82</v>
      </c>
      <c r="AW156" s="13" t="s">
        <v>32</v>
      </c>
      <c r="AX156" s="13" t="s">
        <v>75</v>
      </c>
      <c r="AY156" s="180" t="s">
        <v>109</v>
      </c>
    </row>
    <row r="157" s="13" customFormat="1">
      <c r="A157" s="13"/>
      <c r="B157" s="178"/>
      <c r="C157" s="13"/>
      <c r="D157" s="179" t="s">
        <v>119</v>
      </c>
      <c r="E157" s="180" t="s">
        <v>1</v>
      </c>
      <c r="F157" s="181" t="s">
        <v>153</v>
      </c>
      <c r="G157" s="13"/>
      <c r="H157" s="182">
        <v>10</v>
      </c>
      <c r="I157" s="183"/>
      <c r="J157" s="13"/>
      <c r="K157" s="13"/>
      <c r="L157" s="178"/>
      <c r="M157" s="184"/>
      <c r="N157" s="185"/>
      <c r="O157" s="185"/>
      <c r="P157" s="185"/>
      <c r="Q157" s="185"/>
      <c r="R157" s="185"/>
      <c r="S157" s="185"/>
      <c r="T157" s="18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0" t="s">
        <v>119</v>
      </c>
      <c r="AU157" s="180" t="s">
        <v>82</v>
      </c>
      <c r="AV157" s="13" t="s">
        <v>82</v>
      </c>
      <c r="AW157" s="13" t="s">
        <v>32</v>
      </c>
      <c r="AX157" s="13" t="s">
        <v>75</v>
      </c>
      <c r="AY157" s="180" t="s">
        <v>109</v>
      </c>
    </row>
    <row r="158" s="13" customFormat="1">
      <c r="A158" s="13"/>
      <c r="B158" s="178"/>
      <c r="C158" s="13"/>
      <c r="D158" s="179" t="s">
        <v>119</v>
      </c>
      <c r="E158" s="180" t="s">
        <v>1</v>
      </c>
      <c r="F158" s="181" t="s">
        <v>154</v>
      </c>
      <c r="G158" s="13"/>
      <c r="H158" s="182">
        <v>10</v>
      </c>
      <c r="I158" s="183"/>
      <c r="J158" s="13"/>
      <c r="K158" s="13"/>
      <c r="L158" s="178"/>
      <c r="M158" s="184"/>
      <c r="N158" s="185"/>
      <c r="O158" s="185"/>
      <c r="P158" s="185"/>
      <c r="Q158" s="185"/>
      <c r="R158" s="185"/>
      <c r="S158" s="185"/>
      <c r="T158" s="18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0" t="s">
        <v>119</v>
      </c>
      <c r="AU158" s="180" t="s">
        <v>82</v>
      </c>
      <c r="AV158" s="13" t="s">
        <v>82</v>
      </c>
      <c r="AW158" s="13" t="s">
        <v>32</v>
      </c>
      <c r="AX158" s="13" t="s">
        <v>75</v>
      </c>
      <c r="AY158" s="180" t="s">
        <v>109</v>
      </c>
    </row>
    <row r="159" s="13" customFormat="1">
      <c r="A159" s="13"/>
      <c r="B159" s="178"/>
      <c r="C159" s="13"/>
      <c r="D159" s="179" t="s">
        <v>119</v>
      </c>
      <c r="E159" s="180" t="s">
        <v>1</v>
      </c>
      <c r="F159" s="181" t="s">
        <v>155</v>
      </c>
      <c r="G159" s="13"/>
      <c r="H159" s="182">
        <v>1</v>
      </c>
      <c r="I159" s="183"/>
      <c r="J159" s="13"/>
      <c r="K159" s="13"/>
      <c r="L159" s="178"/>
      <c r="M159" s="184"/>
      <c r="N159" s="185"/>
      <c r="O159" s="185"/>
      <c r="P159" s="185"/>
      <c r="Q159" s="185"/>
      <c r="R159" s="185"/>
      <c r="S159" s="185"/>
      <c r="T159" s="18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0" t="s">
        <v>119</v>
      </c>
      <c r="AU159" s="180" t="s">
        <v>82</v>
      </c>
      <c r="AV159" s="13" t="s">
        <v>82</v>
      </c>
      <c r="AW159" s="13" t="s">
        <v>32</v>
      </c>
      <c r="AX159" s="13" t="s">
        <v>75</v>
      </c>
      <c r="AY159" s="180" t="s">
        <v>109</v>
      </c>
    </row>
    <row r="160" s="13" customFormat="1">
      <c r="A160" s="13"/>
      <c r="B160" s="178"/>
      <c r="C160" s="13"/>
      <c r="D160" s="179" t="s">
        <v>119</v>
      </c>
      <c r="E160" s="180" t="s">
        <v>1</v>
      </c>
      <c r="F160" s="181" t="s">
        <v>156</v>
      </c>
      <c r="G160" s="13"/>
      <c r="H160" s="182">
        <v>3</v>
      </c>
      <c r="I160" s="183"/>
      <c r="J160" s="13"/>
      <c r="K160" s="13"/>
      <c r="L160" s="178"/>
      <c r="M160" s="184"/>
      <c r="N160" s="185"/>
      <c r="O160" s="185"/>
      <c r="P160" s="185"/>
      <c r="Q160" s="185"/>
      <c r="R160" s="185"/>
      <c r="S160" s="185"/>
      <c r="T160" s="18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0" t="s">
        <v>119</v>
      </c>
      <c r="AU160" s="180" t="s">
        <v>82</v>
      </c>
      <c r="AV160" s="13" t="s">
        <v>82</v>
      </c>
      <c r="AW160" s="13" t="s">
        <v>32</v>
      </c>
      <c r="AX160" s="13" t="s">
        <v>75</v>
      </c>
      <c r="AY160" s="180" t="s">
        <v>109</v>
      </c>
    </row>
    <row r="161" s="14" customFormat="1">
      <c r="A161" s="14"/>
      <c r="B161" s="187"/>
      <c r="C161" s="14"/>
      <c r="D161" s="179" t="s">
        <v>119</v>
      </c>
      <c r="E161" s="188" t="s">
        <v>1</v>
      </c>
      <c r="F161" s="189" t="s">
        <v>133</v>
      </c>
      <c r="G161" s="14"/>
      <c r="H161" s="190">
        <v>25</v>
      </c>
      <c r="I161" s="191"/>
      <c r="J161" s="14"/>
      <c r="K161" s="14"/>
      <c r="L161" s="187"/>
      <c r="M161" s="192"/>
      <c r="N161" s="193"/>
      <c r="O161" s="193"/>
      <c r="P161" s="193"/>
      <c r="Q161" s="193"/>
      <c r="R161" s="193"/>
      <c r="S161" s="193"/>
      <c r="T161" s="19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88" t="s">
        <v>119</v>
      </c>
      <c r="AU161" s="188" t="s">
        <v>82</v>
      </c>
      <c r="AV161" s="14" t="s">
        <v>125</v>
      </c>
      <c r="AW161" s="14" t="s">
        <v>32</v>
      </c>
      <c r="AX161" s="14" t="s">
        <v>75</v>
      </c>
      <c r="AY161" s="188" t="s">
        <v>109</v>
      </c>
    </row>
    <row r="162" s="15" customFormat="1">
      <c r="A162" s="15"/>
      <c r="B162" s="195"/>
      <c r="C162" s="15"/>
      <c r="D162" s="179" t="s">
        <v>119</v>
      </c>
      <c r="E162" s="196" t="s">
        <v>1</v>
      </c>
      <c r="F162" s="197" t="s">
        <v>139</v>
      </c>
      <c r="G162" s="15"/>
      <c r="H162" s="198">
        <v>69</v>
      </c>
      <c r="I162" s="199"/>
      <c r="J162" s="15"/>
      <c r="K162" s="15"/>
      <c r="L162" s="195"/>
      <c r="M162" s="200"/>
      <c r="N162" s="201"/>
      <c r="O162" s="201"/>
      <c r="P162" s="201"/>
      <c r="Q162" s="201"/>
      <c r="R162" s="201"/>
      <c r="S162" s="201"/>
      <c r="T162" s="20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196" t="s">
        <v>119</v>
      </c>
      <c r="AU162" s="196" t="s">
        <v>82</v>
      </c>
      <c r="AV162" s="15" t="s">
        <v>117</v>
      </c>
      <c r="AW162" s="15" t="s">
        <v>32</v>
      </c>
      <c r="AX162" s="15" t="s">
        <v>80</v>
      </c>
      <c r="AY162" s="196" t="s">
        <v>109</v>
      </c>
    </row>
    <row r="163" s="2" customFormat="1" ht="24.15" customHeight="1">
      <c r="A163" s="37"/>
      <c r="B163" s="164"/>
      <c r="C163" s="165" t="s">
        <v>157</v>
      </c>
      <c r="D163" s="165" t="s">
        <v>112</v>
      </c>
      <c r="E163" s="166" t="s">
        <v>158</v>
      </c>
      <c r="F163" s="167" t="s">
        <v>159</v>
      </c>
      <c r="G163" s="168" t="s">
        <v>115</v>
      </c>
      <c r="H163" s="169">
        <v>234.322</v>
      </c>
      <c r="I163" s="170"/>
      <c r="J163" s="171">
        <f>ROUND(I163*H163,2)</f>
        <v>0</v>
      </c>
      <c r="K163" s="167" t="s">
        <v>1</v>
      </c>
      <c r="L163" s="38"/>
      <c r="M163" s="172" t="s">
        <v>1</v>
      </c>
      <c r="N163" s="173" t="s">
        <v>40</v>
      </c>
      <c r="O163" s="76"/>
      <c r="P163" s="174">
        <f>O163*H163</f>
        <v>0</v>
      </c>
      <c r="Q163" s="174">
        <v>4.0000000000000003E-05</v>
      </c>
      <c r="R163" s="174">
        <f>Q163*H163</f>
        <v>0.0093728800000000001</v>
      </c>
      <c r="S163" s="174">
        <v>0</v>
      </c>
      <c r="T163" s="17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76" t="s">
        <v>117</v>
      </c>
      <c r="AT163" s="176" t="s">
        <v>112</v>
      </c>
      <c r="AU163" s="176" t="s">
        <v>82</v>
      </c>
      <c r="AY163" s="18" t="s">
        <v>109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8" t="s">
        <v>80</v>
      </c>
      <c r="BK163" s="177">
        <f>ROUND(I163*H163,2)</f>
        <v>0</v>
      </c>
      <c r="BL163" s="18" t="s">
        <v>117</v>
      </c>
      <c r="BM163" s="176" t="s">
        <v>160</v>
      </c>
    </row>
    <row r="164" s="13" customFormat="1">
      <c r="A164" s="13"/>
      <c r="B164" s="178"/>
      <c r="C164" s="13"/>
      <c r="D164" s="179" t="s">
        <v>119</v>
      </c>
      <c r="E164" s="180" t="s">
        <v>1</v>
      </c>
      <c r="F164" s="181" t="s">
        <v>129</v>
      </c>
      <c r="G164" s="13"/>
      <c r="H164" s="182">
        <v>17</v>
      </c>
      <c r="I164" s="183"/>
      <c r="J164" s="13"/>
      <c r="K164" s="13"/>
      <c r="L164" s="178"/>
      <c r="M164" s="184"/>
      <c r="N164" s="185"/>
      <c r="O164" s="185"/>
      <c r="P164" s="185"/>
      <c r="Q164" s="185"/>
      <c r="R164" s="185"/>
      <c r="S164" s="185"/>
      <c r="T164" s="18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0" t="s">
        <v>119</v>
      </c>
      <c r="AU164" s="180" t="s">
        <v>82</v>
      </c>
      <c r="AV164" s="13" t="s">
        <v>82</v>
      </c>
      <c r="AW164" s="13" t="s">
        <v>32</v>
      </c>
      <c r="AX164" s="13" t="s">
        <v>75</v>
      </c>
      <c r="AY164" s="180" t="s">
        <v>109</v>
      </c>
    </row>
    <row r="165" s="13" customFormat="1">
      <c r="A165" s="13"/>
      <c r="B165" s="178"/>
      <c r="C165" s="13"/>
      <c r="D165" s="179" t="s">
        <v>119</v>
      </c>
      <c r="E165" s="180" t="s">
        <v>1</v>
      </c>
      <c r="F165" s="181" t="s">
        <v>130</v>
      </c>
      <c r="G165" s="13"/>
      <c r="H165" s="182">
        <v>16.324999999999999</v>
      </c>
      <c r="I165" s="183"/>
      <c r="J165" s="13"/>
      <c r="K165" s="13"/>
      <c r="L165" s="178"/>
      <c r="M165" s="184"/>
      <c r="N165" s="185"/>
      <c r="O165" s="185"/>
      <c r="P165" s="185"/>
      <c r="Q165" s="185"/>
      <c r="R165" s="185"/>
      <c r="S165" s="185"/>
      <c r="T165" s="18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0" t="s">
        <v>119</v>
      </c>
      <c r="AU165" s="180" t="s">
        <v>82</v>
      </c>
      <c r="AV165" s="13" t="s">
        <v>82</v>
      </c>
      <c r="AW165" s="13" t="s">
        <v>32</v>
      </c>
      <c r="AX165" s="13" t="s">
        <v>75</v>
      </c>
      <c r="AY165" s="180" t="s">
        <v>109</v>
      </c>
    </row>
    <row r="166" s="13" customFormat="1">
      <c r="A166" s="13"/>
      <c r="B166" s="178"/>
      <c r="C166" s="13"/>
      <c r="D166" s="179" t="s">
        <v>119</v>
      </c>
      <c r="E166" s="180" t="s">
        <v>1</v>
      </c>
      <c r="F166" s="181" t="s">
        <v>131</v>
      </c>
      <c r="G166" s="13"/>
      <c r="H166" s="182">
        <v>36.579999999999998</v>
      </c>
      <c r="I166" s="183"/>
      <c r="J166" s="13"/>
      <c r="K166" s="13"/>
      <c r="L166" s="178"/>
      <c r="M166" s="184"/>
      <c r="N166" s="185"/>
      <c r="O166" s="185"/>
      <c r="P166" s="185"/>
      <c r="Q166" s="185"/>
      <c r="R166" s="185"/>
      <c r="S166" s="185"/>
      <c r="T166" s="18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0" t="s">
        <v>119</v>
      </c>
      <c r="AU166" s="180" t="s">
        <v>82</v>
      </c>
      <c r="AV166" s="13" t="s">
        <v>82</v>
      </c>
      <c r="AW166" s="13" t="s">
        <v>32</v>
      </c>
      <c r="AX166" s="13" t="s">
        <v>75</v>
      </c>
      <c r="AY166" s="180" t="s">
        <v>109</v>
      </c>
    </row>
    <row r="167" s="13" customFormat="1">
      <c r="A167" s="13"/>
      <c r="B167" s="178"/>
      <c r="C167" s="13"/>
      <c r="D167" s="179" t="s">
        <v>119</v>
      </c>
      <c r="E167" s="180" t="s">
        <v>1</v>
      </c>
      <c r="F167" s="181" t="s">
        <v>132</v>
      </c>
      <c r="G167" s="13"/>
      <c r="H167" s="182">
        <v>1.8380000000000001</v>
      </c>
      <c r="I167" s="183"/>
      <c r="J167" s="13"/>
      <c r="K167" s="13"/>
      <c r="L167" s="178"/>
      <c r="M167" s="184"/>
      <c r="N167" s="185"/>
      <c r="O167" s="185"/>
      <c r="P167" s="185"/>
      <c r="Q167" s="185"/>
      <c r="R167" s="185"/>
      <c r="S167" s="185"/>
      <c r="T167" s="18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0" t="s">
        <v>119</v>
      </c>
      <c r="AU167" s="180" t="s">
        <v>82</v>
      </c>
      <c r="AV167" s="13" t="s">
        <v>82</v>
      </c>
      <c r="AW167" s="13" t="s">
        <v>32</v>
      </c>
      <c r="AX167" s="13" t="s">
        <v>75</v>
      </c>
      <c r="AY167" s="180" t="s">
        <v>109</v>
      </c>
    </row>
    <row r="168" s="14" customFormat="1">
      <c r="A168" s="14"/>
      <c r="B168" s="187"/>
      <c r="C168" s="14"/>
      <c r="D168" s="179" t="s">
        <v>119</v>
      </c>
      <c r="E168" s="188" t="s">
        <v>1</v>
      </c>
      <c r="F168" s="189" t="s">
        <v>133</v>
      </c>
      <c r="G168" s="14"/>
      <c r="H168" s="190">
        <v>71.742999999999995</v>
      </c>
      <c r="I168" s="191"/>
      <c r="J168" s="14"/>
      <c r="K168" s="14"/>
      <c r="L168" s="187"/>
      <c r="M168" s="192"/>
      <c r="N168" s="193"/>
      <c r="O168" s="193"/>
      <c r="P168" s="193"/>
      <c r="Q168" s="193"/>
      <c r="R168" s="193"/>
      <c r="S168" s="193"/>
      <c r="T168" s="19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88" t="s">
        <v>119</v>
      </c>
      <c r="AU168" s="188" t="s">
        <v>82</v>
      </c>
      <c r="AV168" s="14" t="s">
        <v>125</v>
      </c>
      <c r="AW168" s="14" t="s">
        <v>32</v>
      </c>
      <c r="AX168" s="14" t="s">
        <v>75</v>
      </c>
      <c r="AY168" s="188" t="s">
        <v>109</v>
      </c>
    </row>
    <row r="169" s="13" customFormat="1">
      <c r="A169" s="13"/>
      <c r="B169" s="178"/>
      <c r="C169" s="13"/>
      <c r="D169" s="179" t="s">
        <v>119</v>
      </c>
      <c r="E169" s="180" t="s">
        <v>1</v>
      </c>
      <c r="F169" s="181" t="s">
        <v>134</v>
      </c>
      <c r="G169" s="13"/>
      <c r="H169" s="182">
        <v>1.8380000000000001</v>
      </c>
      <c r="I169" s="183"/>
      <c r="J169" s="13"/>
      <c r="K169" s="13"/>
      <c r="L169" s="178"/>
      <c r="M169" s="184"/>
      <c r="N169" s="185"/>
      <c r="O169" s="185"/>
      <c r="P169" s="185"/>
      <c r="Q169" s="185"/>
      <c r="R169" s="185"/>
      <c r="S169" s="185"/>
      <c r="T169" s="18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0" t="s">
        <v>119</v>
      </c>
      <c r="AU169" s="180" t="s">
        <v>82</v>
      </c>
      <c r="AV169" s="13" t="s">
        <v>82</v>
      </c>
      <c r="AW169" s="13" t="s">
        <v>32</v>
      </c>
      <c r="AX169" s="13" t="s">
        <v>75</v>
      </c>
      <c r="AY169" s="180" t="s">
        <v>109</v>
      </c>
    </row>
    <row r="170" s="13" customFormat="1">
      <c r="A170" s="13"/>
      <c r="B170" s="178"/>
      <c r="C170" s="13"/>
      <c r="D170" s="179" t="s">
        <v>119</v>
      </c>
      <c r="E170" s="180" t="s">
        <v>1</v>
      </c>
      <c r="F170" s="181" t="s">
        <v>135</v>
      </c>
      <c r="G170" s="13"/>
      <c r="H170" s="182">
        <v>15.65</v>
      </c>
      <c r="I170" s="183"/>
      <c r="J170" s="13"/>
      <c r="K170" s="13"/>
      <c r="L170" s="178"/>
      <c r="M170" s="184"/>
      <c r="N170" s="185"/>
      <c r="O170" s="185"/>
      <c r="P170" s="185"/>
      <c r="Q170" s="185"/>
      <c r="R170" s="185"/>
      <c r="S170" s="185"/>
      <c r="T170" s="18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0" t="s">
        <v>119</v>
      </c>
      <c r="AU170" s="180" t="s">
        <v>82</v>
      </c>
      <c r="AV170" s="13" t="s">
        <v>82</v>
      </c>
      <c r="AW170" s="13" t="s">
        <v>32</v>
      </c>
      <c r="AX170" s="13" t="s">
        <v>75</v>
      </c>
      <c r="AY170" s="180" t="s">
        <v>109</v>
      </c>
    </row>
    <row r="171" s="13" customFormat="1">
      <c r="A171" s="13"/>
      <c r="B171" s="178"/>
      <c r="C171" s="13"/>
      <c r="D171" s="179" t="s">
        <v>119</v>
      </c>
      <c r="E171" s="180" t="s">
        <v>1</v>
      </c>
      <c r="F171" s="181" t="s">
        <v>136</v>
      </c>
      <c r="G171" s="13"/>
      <c r="H171" s="182">
        <v>19.09</v>
      </c>
      <c r="I171" s="183"/>
      <c r="J171" s="13"/>
      <c r="K171" s="13"/>
      <c r="L171" s="178"/>
      <c r="M171" s="184"/>
      <c r="N171" s="185"/>
      <c r="O171" s="185"/>
      <c r="P171" s="185"/>
      <c r="Q171" s="185"/>
      <c r="R171" s="185"/>
      <c r="S171" s="185"/>
      <c r="T171" s="18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0" t="s">
        <v>119</v>
      </c>
      <c r="AU171" s="180" t="s">
        <v>82</v>
      </c>
      <c r="AV171" s="13" t="s">
        <v>82</v>
      </c>
      <c r="AW171" s="13" t="s">
        <v>32</v>
      </c>
      <c r="AX171" s="13" t="s">
        <v>75</v>
      </c>
      <c r="AY171" s="180" t="s">
        <v>109</v>
      </c>
    </row>
    <row r="172" s="13" customFormat="1">
      <c r="A172" s="13"/>
      <c r="B172" s="178"/>
      <c r="C172" s="13"/>
      <c r="D172" s="179" t="s">
        <v>119</v>
      </c>
      <c r="E172" s="180" t="s">
        <v>1</v>
      </c>
      <c r="F172" s="181" t="s">
        <v>137</v>
      </c>
      <c r="G172" s="13"/>
      <c r="H172" s="182">
        <v>3.3799999999999999</v>
      </c>
      <c r="I172" s="183"/>
      <c r="J172" s="13"/>
      <c r="K172" s="13"/>
      <c r="L172" s="178"/>
      <c r="M172" s="184"/>
      <c r="N172" s="185"/>
      <c r="O172" s="185"/>
      <c r="P172" s="185"/>
      <c r="Q172" s="185"/>
      <c r="R172" s="185"/>
      <c r="S172" s="185"/>
      <c r="T172" s="18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0" t="s">
        <v>119</v>
      </c>
      <c r="AU172" s="180" t="s">
        <v>82</v>
      </c>
      <c r="AV172" s="13" t="s">
        <v>82</v>
      </c>
      <c r="AW172" s="13" t="s">
        <v>32</v>
      </c>
      <c r="AX172" s="13" t="s">
        <v>75</v>
      </c>
      <c r="AY172" s="180" t="s">
        <v>109</v>
      </c>
    </row>
    <row r="173" s="13" customFormat="1">
      <c r="A173" s="13"/>
      <c r="B173" s="178"/>
      <c r="C173" s="13"/>
      <c r="D173" s="179" t="s">
        <v>119</v>
      </c>
      <c r="E173" s="180" t="s">
        <v>1</v>
      </c>
      <c r="F173" s="181" t="s">
        <v>138</v>
      </c>
      <c r="G173" s="13"/>
      <c r="H173" s="182">
        <v>5.46</v>
      </c>
      <c r="I173" s="183"/>
      <c r="J173" s="13"/>
      <c r="K173" s="13"/>
      <c r="L173" s="178"/>
      <c r="M173" s="184"/>
      <c r="N173" s="185"/>
      <c r="O173" s="185"/>
      <c r="P173" s="185"/>
      <c r="Q173" s="185"/>
      <c r="R173" s="185"/>
      <c r="S173" s="185"/>
      <c r="T173" s="18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0" t="s">
        <v>119</v>
      </c>
      <c r="AU173" s="180" t="s">
        <v>82</v>
      </c>
      <c r="AV173" s="13" t="s">
        <v>82</v>
      </c>
      <c r="AW173" s="13" t="s">
        <v>32</v>
      </c>
      <c r="AX173" s="13" t="s">
        <v>75</v>
      </c>
      <c r="AY173" s="180" t="s">
        <v>109</v>
      </c>
    </row>
    <row r="174" s="14" customFormat="1">
      <c r="A174" s="14"/>
      <c r="B174" s="187"/>
      <c r="C174" s="14"/>
      <c r="D174" s="179" t="s">
        <v>119</v>
      </c>
      <c r="E174" s="188" t="s">
        <v>1</v>
      </c>
      <c r="F174" s="189" t="s">
        <v>133</v>
      </c>
      <c r="G174" s="14"/>
      <c r="H174" s="190">
        <v>45.418000000000006</v>
      </c>
      <c r="I174" s="191"/>
      <c r="J174" s="14"/>
      <c r="K174" s="14"/>
      <c r="L174" s="187"/>
      <c r="M174" s="192"/>
      <c r="N174" s="193"/>
      <c r="O174" s="193"/>
      <c r="P174" s="193"/>
      <c r="Q174" s="193"/>
      <c r="R174" s="193"/>
      <c r="S174" s="193"/>
      <c r="T174" s="19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88" t="s">
        <v>119</v>
      </c>
      <c r="AU174" s="188" t="s">
        <v>82</v>
      </c>
      <c r="AV174" s="14" t="s">
        <v>125</v>
      </c>
      <c r="AW174" s="14" t="s">
        <v>32</v>
      </c>
      <c r="AX174" s="14" t="s">
        <v>75</v>
      </c>
      <c r="AY174" s="188" t="s">
        <v>109</v>
      </c>
    </row>
    <row r="175" s="13" customFormat="1">
      <c r="A175" s="13"/>
      <c r="B175" s="178"/>
      <c r="C175" s="13"/>
      <c r="D175" s="179" t="s">
        <v>119</v>
      </c>
      <c r="E175" s="180" t="s">
        <v>1</v>
      </c>
      <c r="F175" s="181" t="s">
        <v>161</v>
      </c>
      <c r="G175" s="13"/>
      <c r="H175" s="182">
        <v>117.161</v>
      </c>
      <c r="I175" s="183"/>
      <c r="J175" s="13"/>
      <c r="K175" s="13"/>
      <c r="L175" s="178"/>
      <c r="M175" s="184"/>
      <c r="N175" s="185"/>
      <c r="O175" s="185"/>
      <c r="P175" s="185"/>
      <c r="Q175" s="185"/>
      <c r="R175" s="185"/>
      <c r="S175" s="185"/>
      <c r="T175" s="18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0" t="s">
        <v>119</v>
      </c>
      <c r="AU175" s="180" t="s">
        <v>82</v>
      </c>
      <c r="AV175" s="13" t="s">
        <v>82</v>
      </c>
      <c r="AW175" s="13" t="s">
        <v>32</v>
      </c>
      <c r="AX175" s="13" t="s">
        <v>75</v>
      </c>
      <c r="AY175" s="180" t="s">
        <v>109</v>
      </c>
    </row>
    <row r="176" s="15" customFormat="1">
      <c r="A176" s="15"/>
      <c r="B176" s="195"/>
      <c r="C176" s="15"/>
      <c r="D176" s="179" t="s">
        <v>119</v>
      </c>
      <c r="E176" s="196" t="s">
        <v>1</v>
      </c>
      <c r="F176" s="197" t="s">
        <v>139</v>
      </c>
      <c r="G176" s="15"/>
      <c r="H176" s="198">
        <v>234.322</v>
      </c>
      <c r="I176" s="199"/>
      <c r="J176" s="15"/>
      <c r="K176" s="15"/>
      <c r="L176" s="195"/>
      <c r="M176" s="200"/>
      <c r="N176" s="201"/>
      <c r="O176" s="201"/>
      <c r="P176" s="201"/>
      <c r="Q176" s="201"/>
      <c r="R176" s="201"/>
      <c r="S176" s="201"/>
      <c r="T176" s="20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196" t="s">
        <v>119</v>
      </c>
      <c r="AU176" s="196" t="s">
        <v>82</v>
      </c>
      <c r="AV176" s="15" t="s">
        <v>117</v>
      </c>
      <c r="AW176" s="15" t="s">
        <v>32</v>
      </c>
      <c r="AX176" s="15" t="s">
        <v>80</v>
      </c>
      <c r="AY176" s="196" t="s">
        <v>109</v>
      </c>
    </row>
    <row r="177" s="2" customFormat="1" ht="16.5" customHeight="1">
      <c r="A177" s="37"/>
      <c r="B177" s="164"/>
      <c r="C177" s="165" t="s">
        <v>162</v>
      </c>
      <c r="D177" s="165" t="s">
        <v>112</v>
      </c>
      <c r="E177" s="166" t="s">
        <v>163</v>
      </c>
      <c r="F177" s="167" t="s">
        <v>164</v>
      </c>
      <c r="G177" s="168" t="s">
        <v>115</v>
      </c>
      <c r="H177" s="169">
        <v>117.161</v>
      </c>
      <c r="I177" s="170"/>
      <c r="J177" s="171">
        <f>ROUND(I177*H177,2)</f>
        <v>0</v>
      </c>
      <c r="K177" s="167" t="s">
        <v>1</v>
      </c>
      <c r="L177" s="38"/>
      <c r="M177" s="172" t="s">
        <v>1</v>
      </c>
      <c r="N177" s="173" t="s">
        <v>40</v>
      </c>
      <c r="O177" s="76"/>
      <c r="P177" s="174">
        <f>O177*H177</f>
        <v>0</v>
      </c>
      <c r="Q177" s="174">
        <v>4.0000000000000003E-05</v>
      </c>
      <c r="R177" s="174">
        <f>Q177*H177</f>
        <v>0.00468644</v>
      </c>
      <c r="S177" s="174">
        <v>0</v>
      </c>
      <c r="T177" s="17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76" t="s">
        <v>117</v>
      </c>
      <c r="AT177" s="176" t="s">
        <v>112</v>
      </c>
      <c r="AU177" s="176" t="s">
        <v>82</v>
      </c>
      <c r="AY177" s="18" t="s">
        <v>109</v>
      </c>
      <c r="BE177" s="177">
        <f>IF(N177="základní",J177,0)</f>
        <v>0</v>
      </c>
      <c r="BF177" s="177">
        <f>IF(N177="snížená",J177,0)</f>
        <v>0</v>
      </c>
      <c r="BG177" s="177">
        <f>IF(N177="zákl. přenesená",J177,0)</f>
        <v>0</v>
      </c>
      <c r="BH177" s="177">
        <f>IF(N177="sníž. přenesená",J177,0)</f>
        <v>0</v>
      </c>
      <c r="BI177" s="177">
        <f>IF(N177="nulová",J177,0)</f>
        <v>0</v>
      </c>
      <c r="BJ177" s="18" t="s">
        <v>80</v>
      </c>
      <c r="BK177" s="177">
        <f>ROUND(I177*H177,2)</f>
        <v>0</v>
      </c>
      <c r="BL177" s="18" t="s">
        <v>117</v>
      </c>
      <c r="BM177" s="176" t="s">
        <v>165</v>
      </c>
    </row>
    <row r="178" s="13" customFormat="1">
      <c r="A178" s="13"/>
      <c r="B178" s="178"/>
      <c r="C178" s="13"/>
      <c r="D178" s="179" t="s">
        <v>119</v>
      </c>
      <c r="E178" s="180" t="s">
        <v>1</v>
      </c>
      <c r="F178" s="181" t="s">
        <v>129</v>
      </c>
      <c r="G178" s="13"/>
      <c r="H178" s="182">
        <v>17</v>
      </c>
      <c r="I178" s="183"/>
      <c r="J178" s="13"/>
      <c r="K178" s="13"/>
      <c r="L178" s="178"/>
      <c r="M178" s="184"/>
      <c r="N178" s="185"/>
      <c r="O178" s="185"/>
      <c r="P178" s="185"/>
      <c r="Q178" s="185"/>
      <c r="R178" s="185"/>
      <c r="S178" s="185"/>
      <c r="T178" s="18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0" t="s">
        <v>119</v>
      </c>
      <c r="AU178" s="180" t="s">
        <v>82</v>
      </c>
      <c r="AV178" s="13" t="s">
        <v>82</v>
      </c>
      <c r="AW178" s="13" t="s">
        <v>32</v>
      </c>
      <c r="AX178" s="13" t="s">
        <v>75</v>
      </c>
      <c r="AY178" s="180" t="s">
        <v>109</v>
      </c>
    </row>
    <row r="179" s="13" customFormat="1">
      <c r="A179" s="13"/>
      <c r="B179" s="178"/>
      <c r="C179" s="13"/>
      <c r="D179" s="179" t="s">
        <v>119</v>
      </c>
      <c r="E179" s="180" t="s">
        <v>1</v>
      </c>
      <c r="F179" s="181" t="s">
        <v>130</v>
      </c>
      <c r="G179" s="13"/>
      <c r="H179" s="182">
        <v>16.324999999999999</v>
      </c>
      <c r="I179" s="183"/>
      <c r="J179" s="13"/>
      <c r="K179" s="13"/>
      <c r="L179" s="178"/>
      <c r="M179" s="184"/>
      <c r="N179" s="185"/>
      <c r="O179" s="185"/>
      <c r="P179" s="185"/>
      <c r="Q179" s="185"/>
      <c r="R179" s="185"/>
      <c r="S179" s="185"/>
      <c r="T179" s="18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0" t="s">
        <v>119</v>
      </c>
      <c r="AU179" s="180" t="s">
        <v>82</v>
      </c>
      <c r="AV179" s="13" t="s">
        <v>82</v>
      </c>
      <c r="AW179" s="13" t="s">
        <v>32</v>
      </c>
      <c r="AX179" s="13" t="s">
        <v>75</v>
      </c>
      <c r="AY179" s="180" t="s">
        <v>109</v>
      </c>
    </row>
    <row r="180" s="13" customFormat="1">
      <c r="A180" s="13"/>
      <c r="B180" s="178"/>
      <c r="C180" s="13"/>
      <c r="D180" s="179" t="s">
        <v>119</v>
      </c>
      <c r="E180" s="180" t="s">
        <v>1</v>
      </c>
      <c r="F180" s="181" t="s">
        <v>131</v>
      </c>
      <c r="G180" s="13"/>
      <c r="H180" s="182">
        <v>36.579999999999998</v>
      </c>
      <c r="I180" s="183"/>
      <c r="J180" s="13"/>
      <c r="K180" s="13"/>
      <c r="L180" s="178"/>
      <c r="M180" s="184"/>
      <c r="N180" s="185"/>
      <c r="O180" s="185"/>
      <c r="P180" s="185"/>
      <c r="Q180" s="185"/>
      <c r="R180" s="185"/>
      <c r="S180" s="185"/>
      <c r="T180" s="18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0" t="s">
        <v>119</v>
      </c>
      <c r="AU180" s="180" t="s">
        <v>82</v>
      </c>
      <c r="AV180" s="13" t="s">
        <v>82</v>
      </c>
      <c r="AW180" s="13" t="s">
        <v>32</v>
      </c>
      <c r="AX180" s="13" t="s">
        <v>75</v>
      </c>
      <c r="AY180" s="180" t="s">
        <v>109</v>
      </c>
    </row>
    <row r="181" s="13" customFormat="1">
      <c r="A181" s="13"/>
      <c r="B181" s="178"/>
      <c r="C181" s="13"/>
      <c r="D181" s="179" t="s">
        <v>119</v>
      </c>
      <c r="E181" s="180" t="s">
        <v>1</v>
      </c>
      <c r="F181" s="181" t="s">
        <v>132</v>
      </c>
      <c r="G181" s="13"/>
      <c r="H181" s="182">
        <v>1.8380000000000001</v>
      </c>
      <c r="I181" s="183"/>
      <c r="J181" s="13"/>
      <c r="K181" s="13"/>
      <c r="L181" s="178"/>
      <c r="M181" s="184"/>
      <c r="N181" s="185"/>
      <c r="O181" s="185"/>
      <c r="P181" s="185"/>
      <c r="Q181" s="185"/>
      <c r="R181" s="185"/>
      <c r="S181" s="185"/>
      <c r="T181" s="18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0" t="s">
        <v>119</v>
      </c>
      <c r="AU181" s="180" t="s">
        <v>82</v>
      </c>
      <c r="AV181" s="13" t="s">
        <v>82</v>
      </c>
      <c r="AW181" s="13" t="s">
        <v>32</v>
      </c>
      <c r="AX181" s="13" t="s">
        <v>75</v>
      </c>
      <c r="AY181" s="180" t="s">
        <v>109</v>
      </c>
    </row>
    <row r="182" s="14" customFormat="1">
      <c r="A182" s="14"/>
      <c r="B182" s="187"/>
      <c r="C182" s="14"/>
      <c r="D182" s="179" t="s">
        <v>119</v>
      </c>
      <c r="E182" s="188" t="s">
        <v>1</v>
      </c>
      <c r="F182" s="189" t="s">
        <v>133</v>
      </c>
      <c r="G182" s="14"/>
      <c r="H182" s="190">
        <v>71.742999999999995</v>
      </c>
      <c r="I182" s="191"/>
      <c r="J182" s="14"/>
      <c r="K182" s="14"/>
      <c r="L182" s="187"/>
      <c r="M182" s="192"/>
      <c r="N182" s="193"/>
      <c r="O182" s="193"/>
      <c r="P182" s="193"/>
      <c r="Q182" s="193"/>
      <c r="R182" s="193"/>
      <c r="S182" s="193"/>
      <c r="T182" s="19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88" t="s">
        <v>119</v>
      </c>
      <c r="AU182" s="188" t="s">
        <v>82</v>
      </c>
      <c r="AV182" s="14" t="s">
        <v>125</v>
      </c>
      <c r="AW182" s="14" t="s">
        <v>32</v>
      </c>
      <c r="AX182" s="14" t="s">
        <v>75</v>
      </c>
      <c r="AY182" s="188" t="s">
        <v>109</v>
      </c>
    </row>
    <row r="183" s="13" customFormat="1">
      <c r="A183" s="13"/>
      <c r="B183" s="178"/>
      <c r="C183" s="13"/>
      <c r="D183" s="179" t="s">
        <v>119</v>
      </c>
      <c r="E183" s="180" t="s">
        <v>1</v>
      </c>
      <c r="F183" s="181" t="s">
        <v>134</v>
      </c>
      <c r="G183" s="13"/>
      <c r="H183" s="182">
        <v>1.8380000000000001</v>
      </c>
      <c r="I183" s="183"/>
      <c r="J183" s="13"/>
      <c r="K183" s="13"/>
      <c r="L183" s="178"/>
      <c r="M183" s="184"/>
      <c r="N183" s="185"/>
      <c r="O183" s="185"/>
      <c r="P183" s="185"/>
      <c r="Q183" s="185"/>
      <c r="R183" s="185"/>
      <c r="S183" s="185"/>
      <c r="T183" s="18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0" t="s">
        <v>119</v>
      </c>
      <c r="AU183" s="180" t="s">
        <v>82</v>
      </c>
      <c r="AV183" s="13" t="s">
        <v>82</v>
      </c>
      <c r="AW183" s="13" t="s">
        <v>32</v>
      </c>
      <c r="AX183" s="13" t="s">
        <v>75</v>
      </c>
      <c r="AY183" s="180" t="s">
        <v>109</v>
      </c>
    </row>
    <row r="184" s="13" customFormat="1">
      <c r="A184" s="13"/>
      <c r="B184" s="178"/>
      <c r="C184" s="13"/>
      <c r="D184" s="179" t="s">
        <v>119</v>
      </c>
      <c r="E184" s="180" t="s">
        <v>1</v>
      </c>
      <c r="F184" s="181" t="s">
        <v>135</v>
      </c>
      <c r="G184" s="13"/>
      <c r="H184" s="182">
        <v>15.65</v>
      </c>
      <c r="I184" s="183"/>
      <c r="J184" s="13"/>
      <c r="K184" s="13"/>
      <c r="L184" s="178"/>
      <c r="M184" s="184"/>
      <c r="N184" s="185"/>
      <c r="O184" s="185"/>
      <c r="P184" s="185"/>
      <c r="Q184" s="185"/>
      <c r="R184" s="185"/>
      <c r="S184" s="185"/>
      <c r="T184" s="18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0" t="s">
        <v>119</v>
      </c>
      <c r="AU184" s="180" t="s">
        <v>82</v>
      </c>
      <c r="AV184" s="13" t="s">
        <v>82</v>
      </c>
      <c r="AW184" s="13" t="s">
        <v>32</v>
      </c>
      <c r="AX184" s="13" t="s">
        <v>75</v>
      </c>
      <c r="AY184" s="180" t="s">
        <v>109</v>
      </c>
    </row>
    <row r="185" s="13" customFormat="1">
      <c r="A185" s="13"/>
      <c r="B185" s="178"/>
      <c r="C185" s="13"/>
      <c r="D185" s="179" t="s">
        <v>119</v>
      </c>
      <c r="E185" s="180" t="s">
        <v>1</v>
      </c>
      <c r="F185" s="181" t="s">
        <v>136</v>
      </c>
      <c r="G185" s="13"/>
      <c r="H185" s="182">
        <v>19.09</v>
      </c>
      <c r="I185" s="183"/>
      <c r="J185" s="13"/>
      <c r="K185" s="13"/>
      <c r="L185" s="178"/>
      <c r="M185" s="184"/>
      <c r="N185" s="185"/>
      <c r="O185" s="185"/>
      <c r="P185" s="185"/>
      <c r="Q185" s="185"/>
      <c r="R185" s="185"/>
      <c r="S185" s="185"/>
      <c r="T185" s="18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0" t="s">
        <v>119</v>
      </c>
      <c r="AU185" s="180" t="s">
        <v>82</v>
      </c>
      <c r="AV185" s="13" t="s">
        <v>82</v>
      </c>
      <c r="AW185" s="13" t="s">
        <v>32</v>
      </c>
      <c r="AX185" s="13" t="s">
        <v>75</v>
      </c>
      <c r="AY185" s="180" t="s">
        <v>109</v>
      </c>
    </row>
    <row r="186" s="13" customFormat="1">
      <c r="A186" s="13"/>
      <c r="B186" s="178"/>
      <c r="C186" s="13"/>
      <c r="D186" s="179" t="s">
        <v>119</v>
      </c>
      <c r="E186" s="180" t="s">
        <v>1</v>
      </c>
      <c r="F186" s="181" t="s">
        <v>137</v>
      </c>
      <c r="G186" s="13"/>
      <c r="H186" s="182">
        <v>3.3799999999999999</v>
      </c>
      <c r="I186" s="183"/>
      <c r="J186" s="13"/>
      <c r="K186" s="13"/>
      <c r="L186" s="178"/>
      <c r="M186" s="184"/>
      <c r="N186" s="185"/>
      <c r="O186" s="185"/>
      <c r="P186" s="185"/>
      <c r="Q186" s="185"/>
      <c r="R186" s="185"/>
      <c r="S186" s="185"/>
      <c r="T186" s="18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0" t="s">
        <v>119</v>
      </c>
      <c r="AU186" s="180" t="s">
        <v>82</v>
      </c>
      <c r="AV186" s="13" t="s">
        <v>82</v>
      </c>
      <c r="AW186" s="13" t="s">
        <v>32</v>
      </c>
      <c r="AX186" s="13" t="s">
        <v>75</v>
      </c>
      <c r="AY186" s="180" t="s">
        <v>109</v>
      </c>
    </row>
    <row r="187" s="13" customFormat="1">
      <c r="A187" s="13"/>
      <c r="B187" s="178"/>
      <c r="C187" s="13"/>
      <c r="D187" s="179" t="s">
        <v>119</v>
      </c>
      <c r="E187" s="180" t="s">
        <v>1</v>
      </c>
      <c r="F187" s="181" t="s">
        <v>138</v>
      </c>
      <c r="G187" s="13"/>
      <c r="H187" s="182">
        <v>5.46</v>
      </c>
      <c r="I187" s="183"/>
      <c r="J187" s="13"/>
      <c r="K187" s="13"/>
      <c r="L187" s="178"/>
      <c r="M187" s="184"/>
      <c r="N187" s="185"/>
      <c r="O187" s="185"/>
      <c r="P187" s="185"/>
      <c r="Q187" s="185"/>
      <c r="R187" s="185"/>
      <c r="S187" s="185"/>
      <c r="T187" s="18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0" t="s">
        <v>119</v>
      </c>
      <c r="AU187" s="180" t="s">
        <v>82</v>
      </c>
      <c r="AV187" s="13" t="s">
        <v>82</v>
      </c>
      <c r="AW187" s="13" t="s">
        <v>32</v>
      </c>
      <c r="AX187" s="13" t="s">
        <v>75</v>
      </c>
      <c r="AY187" s="180" t="s">
        <v>109</v>
      </c>
    </row>
    <row r="188" s="14" customFormat="1">
      <c r="A188" s="14"/>
      <c r="B188" s="187"/>
      <c r="C188" s="14"/>
      <c r="D188" s="179" t="s">
        <v>119</v>
      </c>
      <c r="E188" s="188" t="s">
        <v>1</v>
      </c>
      <c r="F188" s="189" t="s">
        <v>133</v>
      </c>
      <c r="G188" s="14"/>
      <c r="H188" s="190">
        <v>45.417999999999999</v>
      </c>
      <c r="I188" s="191"/>
      <c r="J188" s="14"/>
      <c r="K188" s="14"/>
      <c r="L188" s="187"/>
      <c r="M188" s="192"/>
      <c r="N188" s="193"/>
      <c r="O188" s="193"/>
      <c r="P188" s="193"/>
      <c r="Q188" s="193"/>
      <c r="R188" s="193"/>
      <c r="S188" s="193"/>
      <c r="T188" s="19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88" t="s">
        <v>119</v>
      </c>
      <c r="AU188" s="188" t="s">
        <v>82</v>
      </c>
      <c r="AV188" s="14" t="s">
        <v>125</v>
      </c>
      <c r="AW188" s="14" t="s">
        <v>32</v>
      </c>
      <c r="AX188" s="14" t="s">
        <v>75</v>
      </c>
      <c r="AY188" s="188" t="s">
        <v>109</v>
      </c>
    </row>
    <row r="189" s="15" customFormat="1">
      <c r="A189" s="15"/>
      <c r="B189" s="195"/>
      <c r="C189" s="15"/>
      <c r="D189" s="179" t="s">
        <v>119</v>
      </c>
      <c r="E189" s="196" t="s">
        <v>1</v>
      </c>
      <c r="F189" s="197" t="s">
        <v>139</v>
      </c>
      <c r="G189" s="15"/>
      <c r="H189" s="198">
        <v>117.161</v>
      </c>
      <c r="I189" s="199"/>
      <c r="J189" s="15"/>
      <c r="K189" s="15"/>
      <c r="L189" s="195"/>
      <c r="M189" s="200"/>
      <c r="N189" s="201"/>
      <c r="O189" s="201"/>
      <c r="P189" s="201"/>
      <c r="Q189" s="201"/>
      <c r="R189" s="201"/>
      <c r="S189" s="201"/>
      <c r="T189" s="20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196" t="s">
        <v>119</v>
      </c>
      <c r="AU189" s="196" t="s">
        <v>82</v>
      </c>
      <c r="AV189" s="15" t="s">
        <v>117</v>
      </c>
      <c r="AW189" s="15" t="s">
        <v>32</v>
      </c>
      <c r="AX189" s="15" t="s">
        <v>80</v>
      </c>
      <c r="AY189" s="196" t="s">
        <v>109</v>
      </c>
    </row>
    <row r="190" s="2" customFormat="1" ht="24.15" customHeight="1">
      <c r="A190" s="37"/>
      <c r="B190" s="164"/>
      <c r="C190" s="165" t="s">
        <v>166</v>
      </c>
      <c r="D190" s="165" t="s">
        <v>112</v>
      </c>
      <c r="E190" s="166" t="s">
        <v>167</v>
      </c>
      <c r="F190" s="167" t="s">
        <v>168</v>
      </c>
      <c r="G190" s="168" t="s">
        <v>115</v>
      </c>
      <c r="H190" s="169">
        <v>117.161</v>
      </c>
      <c r="I190" s="170"/>
      <c r="J190" s="171">
        <f>ROUND(I190*H190,2)</f>
        <v>0</v>
      </c>
      <c r="K190" s="167" t="s">
        <v>1</v>
      </c>
      <c r="L190" s="38"/>
      <c r="M190" s="172" t="s">
        <v>1</v>
      </c>
      <c r="N190" s="173" t="s">
        <v>40</v>
      </c>
      <c r="O190" s="76"/>
      <c r="P190" s="174">
        <f>O190*H190</f>
        <v>0</v>
      </c>
      <c r="Q190" s="174">
        <v>4.0000000000000003E-05</v>
      </c>
      <c r="R190" s="174">
        <f>Q190*H190</f>
        <v>0.00468644</v>
      </c>
      <c r="S190" s="174">
        <v>0</v>
      </c>
      <c r="T190" s="17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76" t="s">
        <v>117</v>
      </c>
      <c r="AT190" s="176" t="s">
        <v>112</v>
      </c>
      <c r="AU190" s="176" t="s">
        <v>82</v>
      </c>
      <c r="AY190" s="18" t="s">
        <v>109</v>
      </c>
      <c r="BE190" s="177">
        <f>IF(N190="základní",J190,0)</f>
        <v>0</v>
      </c>
      <c r="BF190" s="177">
        <f>IF(N190="snížená",J190,0)</f>
        <v>0</v>
      </c>
      <c r="BG190" s="177">
        <f>IF(N190="zákl. přenesená",J190,0)</f>
        <v>0</v>
      </c>
      <c r="BH190" s="177">
        <f>IF(N190="sníž. přenesená",J190,0)</f>
        <v>0</v>
      </c>
      <c r="BI190" s="177">
        <f>IF(N190="nulová",J190,0)</f>
        <v>0</v>
      </c>
      <c r="BJ190" s="18" t="s">
        <v>80</v>
      </c>
      <c r="BK190" s="177">
        <f>ROUND(I190*H190,2)</f>
        <v>0</v>
      </c>
      <c r="BL190" s="18" t="s">
        <v>117</v>
      </c>
      <c r="BM190" s="176" t="s">
        <v>169</v>
      </c>
    </row>
    <row r="191" s="2" customFormat="1" ht="66.75" customHeight="1">
      <c r="A191" s="37"/>
      <c r="B191" s="164"/>
      <c r="C191" s="165" t="s">
        <v>110</v>
      </c>
      <c r="D191" s="165" t="s">
        <v>112</v>
      </c>
      <c r="E191" s="166" t="s">
        <v>170</v>
      </c>
      <c r="F191" s="167" t="s">
        <v>171</v>
      </c>
      <c r="G191" s="168" t="s">
        <v>115</v>
      </c>
      <c r="H191" s="169">
        <v>117.161</v>
      </c>
      <c r="I191" s="170"/>
      <c r="J191" s="171">
        <f>ROUND(I191*H191,2)</f>
        <v>0</v>
      </c>
      <c r="K191" s="167" t="s">
        <v>1</v>
      </c>
      <c r="L191" s="38"/>
      <c r="M191" s="172" t="s">
        <v>1</v>
      </c>
      <c r="N191" s="173" t="s">
        <v>40</v>
      </c>
      <c r="O191" s="76"/>
      <c r="P191" s="174">
        <f>O191*H191</f>
        <v>0</v>
      </c>
      <c r="Q191" s="174">
        <v>4.0000000000000003E-05</v>
      </c>
      <c r="R191" s="174">
        <f>Q191*H191</f>
        <v>0.00468644</v>
      </c>
      <c r="S191" s="174">
        <v>0</v>
      </c>
      <c r="T191" s="17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76" t="s">
        <v>117</v>
      </c>
      <c r="AT191" s="176" t="s">
        <v>112</v>
      </c>
      <c r="AU191" s="176" t="s">
        <v>82</v>
      </c>
      <c r="AY191" s="18" t="s">
        <v>109</v>
      </c>
      <c r="BE191" s="177">
        <f>IF(N191="základní",J191,0)</f>
        <v>0</v>
      </c>
      <c r="BF191" s="177">
        <f>IF(N191="snížená",J191,0)</f>
        <v>0</v>
      </c>
      <c r="BG191" s="177">
        <f>IF(N191="zákl. přenesená",J191,0)</f>
        <v>0</v>
      </c>
      <c r="BH191" s="177">
        <f>IF(N191="sníž. přenesená",J191,0)</f>
        <v>0</v>
      </c>
      <c r="BI191" s="177">
        <f>IF(N191="nulová",J191,0)</f>
        <v>0</v>
      </c>
      <c r="BJ191" s="18" t="s">
        <v>80</v>
      </c>
      <c r="BK191" s="177">
        <f>ROUND(I191*H191,2)</f>
        <v>0</v>
      </c>
      <c r="BL191" s="18" t="s">
        <v>117</v>
      </c>
      <c r="BM191" s="176" t="s">
        <v>172</v>
      </c>
    </row>
    <row r="192" s="2" customFormat="1" ht="24.15" customHeight="1">
      <c r="A192" s="37"/>
      <c r="B192" s="164"/>
      <c r="C192" s="165" t="s">
        <v>173</v>
      </c>
      <c r="D192" s="165" t="s">
        <v>112</v>
      </c>
      <c r="E192" s="166" t="s">
        <v>174</v>
      </c>
      <c r="F192" s="167" t="s">
        <v>175</v>
      </c>
      <c r="G192" s="168" t="s">
        <v>115</v>
      </c>
      <c r="H192" s="169">
        <v>117.161</v>
      </c>
      <c r="I192" s="170"/>
      <c r="J192" s="171">
        <f>ROUND(I192*H192,2)</f>
        <v>0</v>
      </c>
      <c r="K192" s="167" t="s">
        <v>1</v>
      </c>
      <c r="L192" s="38"/>
      <c r="M192" s="172" t="s">
        <v>1</v>
      </c>
      <c r="N192" s="173" t="s">
        <v>40</v>
      </c>
      <c r="O192" s="76"/>
      <c r="P192" s="174">
        <f>O192*H192</f>
        <v>0</v>
      </c>
      <c r="Q192" s="174">
        <v>4.0000000000000003E-05</v>
      </c>
      <c r="R192" s="174">
        <f>Q192*H192</f>
        <v>0.00468644</v>
      </c>
      <c r="S192" s="174">
        <v>0</v>
      </c>
      <c r="T192" s="17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76" t="s">
        <v>117</v>
      </c>
      <c r="AT192" s="176" t="s">
        <v>112</v>
      </c>
      <c r="AU192" s="176" t="s">
        <v>82</v>
      </c>
      <c r="AY192" s="18" t="s">
        <v>109</v>
      </c>
      <c r="BE192" s="177">
        <f>IF(N192="základní",J192,0)</f>
        <v>0</v>
      </c>
      <c r="BF192" s="177">
        <f>IF(N192="snížená",J192,0)</f>
        <v>0</v>
      </c>
      <c r="BG192" s="177">
        <f>IF(N192="zákl. přenesená",J192,0)</f>
        <v>0</v>
      </c>
      <c r="BH192" s="177">
        <f>IF(N192="sníž. přenesená",J192,0)</f>
        <v>0</v>
      </c>
      <c r="BI192" s="177">
        <f>IF(N192="nulová",J192,0)</f>
        <v>0</v>
      </c>
      <c r="BJ192" s="18" t="s">
        <v>80</v>
      </c>
      <c r="BK192" s="177">
        <f>ROUND(I192*H192,2)</f>
        <v>0</v>
      </c>
      <c r="BL192" s="18" t="s">
        <v>117</v>
      </c>
      <c r="BM192" s="176" t="s">
        <v>176</v>
      </c>
    </row>
    <row r="193" s="2" customFormat="1" ht="16.5" customHeight="1">
      <c r="A193" s="37"/>
      <c r="B193" s="164"/>
      <c r="C193" s="165" t="s">
        <v>177</v>
      </c>
      <c r="D193" s="165" t="s">
        <v>112</v>
      </c>
      <c r="E193" s="166" t="s">
        <v>178</v>
      </c>
      <c r="F193" s="167" t="s">
        <v>179</v>
      </c>
      <c r="G193" s="168" t="s">
        <v>115</v>
      </c>
      <c r="H193" s="169">
        <v>117.161</v>
      </c>
      <c r="I193" s="170"/>
      <c r="J193" s="171">
        <f>ROUND(I193*H193,2)</f>
        <v>0</v>
      </c>
      <c r="K193" s="167" t="s">
        <v>1</v>
      </c>
      <c r="L193" s="38"/>
      <c r="M193" s="172" t="s">
        <v>1</v>
      </c>
      <c r="N193" s="173" t="s">
        <v>40</v>
      </c>
      <c r="O193" s="76"/>
      <c r="P193" s="174">
        <f>O193*H193</f>
        <v>0</v>
      </c>
      <c r="Q193" s="174">
        <v>4.0000000000000003E-05</v>
      </c>
      <c r="R193" s="174">
        <f>Q193*H193</f>
        <v>0.00468644</v>
      </c>
      <c r="S193" s="174">
        <v>0</v>
      </c>
      <c r="T193" s="17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76" t="s">
        <v>117</v>
      </c>
      <c r="AT193" s="176" t="s">
        <v>112</v>
      </c>
      <c r="AU193" s="176" t="s">
        <v>82</v>
      </c>
      <c r="AY193" s="18" t="s">
        <v>109</v>
      </c>
      <c r="BE193" s="177">
        <f>IF(N193="základní",J193,0)</f>
        <v>0</v>
      </c>
      <c r="BF193" s="177">
        <f>IF(N193="snížená",J193,0)</f>
        <v>0</v>
      </c>
      <c r="BG193" s="177">
        <f>IF(N193="zákl. přenesená",J193,0)</f>
        <v>0</v>
      </c>
      <c r="BH193" s="177">
        <f>IF(N193="sníž. přenesená",J193,0)</f>
        <v>0</v>
      </c>
      <c r="BI193" s="177">
        <f>IF(N193="nulová",J193,0)</f>
        <v>0</v>
      </c>
      <c r="BJ193" s="18" t="s">
        <v>80</v>
      </c>
      <c r="BK193" s="177">
        <f>ROUND(I193*H193,2)</f>
        <v>0</v>
      </c>
      <c r="BL193" s="18" t="s">
        <v>117</v>
      </c>
      <c r="BM193" s="176" t="s">
        <v>180</v>
      </c>
    </row>
    <row r="194" s="2" customFormat="1" ht="16.5" customHeight="1">
      <c r="A194" s="37"/>
      <c r="B194" s="164"/>
      <c r="C194" s="165" t="s">
        <v>8</v>
      </c>
      <c r="D194" s="165" t="s">
        <v>112</v>
      </c>
      <c r="E194" s="166" t="s">
        <v>181</v>
      </c>
      <c r="F194" s="167" t="s">
        <v>182</v>
      </c>
      <c r="G194" s="168" t="s">
        <v>183</v>
      </c>
      <c r="H194" s="169">
        <v>49.5</v>
      </c>
      <c r="I194" s="170"/>
      <c r="J194" s="171">
        <f>ROUND(I194*H194,2)</f>
        <v>0</v>
      </c>
      <c r="K194" s="167" t="s">
        <v>1</v>
      </c>
      <c r="L194" s="38"/>
      <c r="M194" s="172" t="s">
        <v>1</v>
      </c>
      <c r="N194" s="173" t="s">
        <v>40</v>
      </c>
      <c r="O194" s="76"/>
      <c r="P194" s="174">
        <f>O194*H194</f>
        <v>0</v>
      </c>
      <c r="Q194" s="174">
        <v>4.0000000000000003E-05</v>
      </c>
      <c r="R194" s="174">
        <f>Q194*H194</f>
        <v>0.00198</v>
      </c>
      <c r="S194" s="174">
        <v>0</v>
      </c>
      <c r="T194" s="17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76" t="s">
        <v>117</v>
      </c>
      <c r="AT194" s="176" t="s">
        <v>112</v>
      </c>
      <c r="AU194" s="176" t="s">
        <v>82</v>
      </c>
      <c r="AY194" s="18" t="s">
        <v>109</v>
      </c>
      <c r="BE194" s="177">
        <f>IF(N194="základní",J194,0)</f>
        <v>0</v>
      </c>
      <c r="BF194" s="177">
        <f>IF(N194="snížená",J194,0)</f>
        <v>0</v>
      </c>
      <c r="BG194" s="177">
        <f>IF(N194="zákl. přenesená",J194,0)</f>
        <v>0</v>
      </c>
      <c r="BH194" s="177">
        <f>IF(N194="sníž. přenesená",J194,0)</f>
        <v>0</v>
      </c>
      <c r="BI194" s="177">
        <f>IF(N194="nulová",J194,0)</f>
        <v>0</v>
      </c>
      <c r="BJ194" s="18" t="s">
        <v>80</v>
      </c>
      <c r="BK194" s="177">
        <f>ROUND(I194*H194,2)</f>
        <v>0</v>
      </c>
      <c r="BL194" s="18" t="s">
        <v>117</v>
      </c>
      <c r="BM194" s="176" t="s">
        <v>184</v>
      </c>
    </row>
    <row r="195" s="13" customFormat="1">
      <c r="A195" s="13"/>
      <c r="B195" s="178"/>
      <c r="C195" s="13"/>
      <c r="D195" s="179" t="s">
        <v>119</v>
      </c>
      <c r="E195" s="180" t="s">
        <v>1</v>
      </c>
      <c r="F195" s="181" t="s">
        <v>185</v>
      </c>
      <c r="G195" s="13"/>
      <c r="H195" s="182">
        <v>49.5</v>
      </c>
      <c r="I195" s="183"/>
      <c r="J195" s="13"/>
      <c r="K195" s="13"/>
      <c r="L195" s="178"/>
      <c r="M195" s="184"/>
      <c r="N195" s="185"/>
      <c r="O195" s="185"/>
      <c r="P195" s="185"/>
      <c r="Q195" s="185"/>
      <c r="R195" s="185"/>
      <c r="S195" s="185"/>
      <c r="T195" s="18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0" t="s">
        <v>119</v>
      </c>
      <c r="AU195" s="180" t="s">
        <v>82</v>
      </c>
      <c r="AV195" s="13" t="s">
        <v>82</v>
      </c>
      <c r="AW195" s="13" t="s">
        <v>32</v>
      </c>
      <c r="AX195" s="13" t="s">
        <v>80</v>
      </c>
      <c r="AY195" s="180" t="s">
        <v>109</v>
      </c>
    </row>
    <row r="196" s="2" customFormat="1" ht="16.5" customHeight="1">
      <c r="A196" s="37"/>
      <c r="B196" s="164"/>
      <c r="C196" s="165" t="s">
        <v>186</v>
      </c>
      <c r="D196" s="165" t="s">
        <v>112</v>
      </c>
      <c r="E196" s="166" t="s">
        <v>187</v>
      </c>
      <c r="F196" s="167" t="s">
        <v>188</v>
      </c>
      <c r="G196" s="168" t="s">
        <v>183</v>
      </c>
      <c r="H196" s="169">
        <v>148.30000000000001</v>
      </c>
      <c r="I196" s="170"/>
      <c r="J196" s="171">
        <f>ROUND(I196*H196,2)</f>
        <v>0</v>
      </c>
      <c r="K196" s="167" t="s">
        <v>1</v>
      </c>
      <c r="L196" s="38"/>
      <c r="M196" s="172" t="s">
        <v>1</v>
      </c>
      <c r="N196" s="173" t="s">
        <v>40</v>
      </c>
      <c r="O196" s="76"/>
      <c r="P196" s="174">
        <f>O196*H196</f>
        <v>0</v>
      </c>
      <c r="Q196" s="174">
        <v>4.0000000000000003E-05</v>
      </c>
      <c r="R196" s="174">
        <f>Q196*H196</f>
        <v>0.0059320000000000006</v>
      </c>
      <c r="S196" s="174">
        <v>0</v>
      </c>
      <c r="T196" s="17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76" t="s">
        <v>117</v>
      </c>
      <c r="AT196" s="176" t="s">
        <v>112</v>
      </c>
      <c r="AU196" s="176" t="s">
        <v>82</v>
      </c>
      <c r="AY196" s="18" t="s">
        <v>109</v>
      </c>
      <c r="BE196" s="177">
        <f>IF(N196="základní",J196,0)</f>
        <v>0</v>
      </c>
      <c r="BF196" s="177">
        <f>IF(N196="snížená",J196,0)</f>
        <v>0</v>
      </c>
      <c r="BG196" s="177">
        <f>IF(N196="zákl. přenesená",J196,0)</f>
        <v>0</v>
      </c>
      <c r="BH196" s="177">
        <f>IF(N196="sníž. přenesená",J196,0)</f>
        <v>0</v>
      </c>
      <c r="BI196" s="177">
        <f>IF(N196="nulová",J196,0)</f>
        <v>0</v>
      </c>
      <c r="BJ196" s="18" t="s">
        <v>80</v>
      </c>
      <c r="BK196" s="177">
        <f>ROUND(I196*H196,2)</f>
        <v>0</v>
      </c>
      <c r="BL196" s="18" t="s">
        <v>117</v>
      </c>
      <c r="BM196" s="176" t="s">
        <v>189</v>
      </c>
    </row>
    <row r="197" s="13" customFormat="1">
      <c r="A197" s="13"/>
      <c r="B197" s="178"/>
      <c r="C197" s="13"/>
      <c r="D197" s="179" t="s">
        <v>119</v>
      </c>
      <c r="E197" s="180" t="s">
        <v>1</v>
      </c>
      <c r="F197" s="181" t="s">
        <v>190</v>
      </c>
      <c r="G197" s="13"/>
      <c r="H197" s="182">
        <v>18.600000000000001</v>
      </c>
      <c r="I197" s="183"/>
      <c r="J197" s="13"/>
      <c r="K197" s="13"/>
      <c r="L197" s="178"/>
      <c r="M197" s="184"/>
      <c r="N197" s="185"/>
      <c r="O197" s="185"/>
      <c r="P197" s="185"/>
      <c r="Q197" s="185"/>
      <c r="R197" s="185"/>
      <c r="S197" s="185"/>
      <c r="T197" s="18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0" t="s">
        <v>119</v>
      </c>
      <c r="AU197" s="180" t="s">
        <v>82</v>
      </c>
      <c r="AV197" s="13" t="s">
        <v>82</v>
      </c>
      <c r="AW197" s="13" t="s">
        <v>32</v>
      </c>
      <c r="AX197" s="13" t="s">
        <v>75</v>
      </c>
      <c r="AY197" s="180" t="s">
        <v>109</v>
      </c>
    </row>
    <row r="198" s="13" customFormat="1">
      <c r="A198" s="13"/>
      <c r="B198" s="178"/>
      <c r="C198" s="13"/>
      <c r="D198" s="179" t="s">
        <v>119</v>
      </c>
      <c r="E198" s="180" t="s">
        <v>1</v>
      </c>
      <c r="F198" s="181" t="s">
        <v>191</v>
      </c>
      <c r="G198" s="13"/>
      <c r="H198" s="182">
        <v>18.600000000000001</v>
      </c>
      <c r="I198" s="183"/>
      <c r="J198" s="13"/>
      <c r="K198" s="13"/>
      <c r="L198" s="178"/>
      <c r="M198" s="184"/>
      <c r="N198" s="185"/>
      <c r="O198" s="185"/>
      <c r="P198" s="185"/>
      <c r="Q198" s="185"/>
      <c r="R198" s="185"/>
      <c r="S198" s="185"/>
      <c r="T198" s="18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0" t="s">
        <v>119</v>
      </c>
      <c r="AU198" s="180" t="s">
        <v>82</v>
      </c>
      <c r="AV198" s="13" t="s">
        <v>82</v>
      </c>
      <c r="AW198" s="13" t="s">
        <v>32</v>
      </c>
      <c r="AX198" s="13" t="s">
        <v>75</v>
      </c>
      <c r="AY198" s="180" t="s">
        <v>109</v>
      </c>
    </row>
    <row r="199" s="13" customFormat="1">
      <c r="A199" s="13"/>
      <c r="B199" s="178"/>
      <c r="C199" s="13"/>
      <c r="D199" s="179" t="s">
        <v>119</v>
      </c>
      <c r="E199" s="180" t="s">
        <v>1</v>
      </c>
      <c r="F199" s="181" t="s">
        <v>192</v>
      </c>
      <c r="G199" s="13"/>
      <c r="H199" s="182">
        <v>41.600000000000001</v>
      </c>
      <c r="I199" s="183"/>
      <c r="J199" s="13"/>
      <c r="K199" s="13"/>
      <c r="L199" s="178"/>
      <c r="M199" s="184"/>
      <c r="N199" s="185"/>
      <c r="O199" s="185"/>
      <c r="P199" s="185"/>
      <c r="Q199" s="185"/>
      <c r="R199" s="185"/>
      <c r="S199" s="185"/>
      <c r="T199" s="18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0" t="s">
        <v>119</v>
      </c>
      <c r="AU199" s="180" t="s">
        <v>82</v>
      </c>
      <c r="AV199" s="13" t="s">
        <v>82</v>
      </c>
      <c r="AW199" s="13" t="s">
        <v>32</v>
      </c>
      <c r="AX199" s="13" t="s">
        <v>75</v>
      </c>
      <c r="AY199" s="180" t="s">
        <v>109</v>
      </c>
    </row>
    <row r="200" s="13" customFormat="1">
      <c r="A200" s="13"/>
      <c r="B200" s="178"/>
      <c r="C200" s="13"/>
      <c r="D200" s="179" t="s">
        <v>119</v>
      </c>
      <c r="E200" s="180" t="s">
        <v>1</v>
      </c>
      <c r="F200" s="181" t="s">
        <v>193</v>
      </c>
      <c r="G200" s="13"/>
      <c r="H200" s="182">
        <v>11.199999999999999</v>
      </c>
      <c r="I200" s="183"/>
      <c r="J200" s="13"/>
      <c r="K200" s="13"/>
      <c r="L200" s="178"/>
      <c r="M200" s="184"/>
      <c r="N200" s="185"/>
      <c r="O200" s="185"/>
      <c r="P200" s="185"/>
      <c r="Q200" s="185"/>
      <c r="R200" s="185"/>
      <c r="S200" s="185"/>
      <c r="T200" s="18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0" t="s">
        <v>119</v>
      </c>
      <c r="AU200" s="180" t="s">
        <v>82</v>
      </c>
      <c r="AV200" s="13" t="s">
        <v>82</v>
      </c>
      <c r="AW200" s="13" t="s">
        <v>32</v>
      </c>
      <c r="AX200" s="13" t="s">
        <v>75</v>
      </c>
      <c r="AY200" s="180" t="s">
        <v>109</v>
      </c>
    </row>
    <row r="201" s="13" customFormat="1">
      <c r="A201" s="13"/>
      <c r="B201" s="178"/>
      <c r="C201" s="13"/>
      <c r="D201" s="179" t="s">
        <v>119</v>
      </c>
      <c r="E201" s="180" t="s">
        <v>1</v>
      </c>
      <c r="F201" s="181" t="s">
        <v>194</v>
      </c>
      <c r="G201" s="13"/>
      <c r="H201" s="182">
        <v>18.600000000000001</v>
      </c>
      <c r="I201" s="183"/>
      <c r="J201" s="13"/>
      <c r="K201" s="13"/>
      <c r="L201" s="178"/>
      <c r="M201" s="184"/>
      <c r="N201" s="185"/>
      <c r="O201" s="185"/>
      <c r="P201" s="185"/>
      <c r="Q201" s="185"/>
      <c r="R201" s="185"/>
      <c r="S201" s="185"/>
      <c r="T201" s="18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0" t="s">
        <v>119</v>
      </c>
      <c r="AU201" s="180" t="s">
        <v>82</v>
      </c>
      <c r="AV201" s="13" t="s">
        <v>82</v>
      </c>
      <c r="AW201" s="13" t="s">
        <v>32</v>
      </c>
      <c r="AX201" s="13" t="s">
        <v>75</v>
      </c>
      <c r="AY201" s="180" t="s">
        <v>109</v>
      </c>
    </row>
    <row r="202" s="13" customFormat="1">
      <c r="A202" s="13"/>
      <c r="B202" s="178"/>
      <c r="C202" s="13"/>
      <c r="D202" s="179" t="s">
        <v>119</v>
      </c>
      <c r="E202" s="180" t="s">
        <v>1</v>
      </c>
      <c r="F202" s="181" t="s">
        <v>195</v>
      </c>
      <c r="G202" s="13"/>
      <c r="H202" s="182">
        <v>20.899999999999999</v>
      </c>
      <c r="I202" s="183"/>
      <c r="J202" s="13"/>
      <c r="K202" s="13"/>
      <c r="L202" s="178"/>
      <c r="M202" s="184"/>
      <c r="N202" s="185"/>
      <c r="O202" s="185"/>
      <c r="P202" s="185"/>
      <c r="Q202" s="185"/>
      <c r="R202" s="185"/>
      <c r="S202" s="185"/>
      <c r="T202" s="18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0" t="s">
        <v>119</v>
      </c>
      <c r="AU202" s="180" t="s">
        <v>82</v>
      </c>
      <c r="AV202" s="13" t="s">
        <v>82</v>
      </c>
      <c r="AW202" s="13" t="s">
        <v>32</v>
      </c>
      <c r="AX202" s="13" t="s">
        <v>75</v>
      </c>
      <c r="AY202" s="180" t="s">
        <v>109</v>
      </c>
    </row>
    <row r="203" s="13" customFormat="1">
      <c r="A203" s="13"/>
      <c r="B203" s="178"/>
      <c r="C203" s="13"/>
      <c r="D203" s="179" t="s">
        <v>119</v>
      </c>
      <c r="E203" s="180" t="s">
        <v>1</v>
      </c>
      <c r="F203" s="181" t="s">
        <v>196</v>
      </c>
      <c r="G203" s="13"/>
      <c r="H203" s="182">
        <v>7.7999999999999998</v>
      </c>
      <c r="I203" s="183"/>
      <c r="J203" s="13"/>
      <c r="K203" s="13"/>
      <c r="L203" s="178"/>
      <c r="M203" s="184"/>
      <c r="N203" s="185"/>
      <c r="O203" s="185"/>
      <c r="P203" s="185"/>
      <c r="Q203" s="185"/>
      <c r="R203" s="185"/>
      <c r="S203" s="185"/>
      <c r="T203" s="18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0" t="s">
        <v>119</v>
      </c>
      <c r="AU203" s="180" t="s">
        <v>82</v>
      </c>
      <c r="AV203" s="13" t="s">
        <v>82</v>
      </c>
      <c r="AW203" s="13" t="s">
        <v>32</v>
      </c>
      <c r="AX203" s="13" t="s">
        <v>75</v>
      </c>
      <c r="AY203" s="180" t="s">
        <v>109</v>
      </c>
    </row>
    <row r="204" s="13" customFormat="1">
      <c r="A204" s="13"/>
      <c r="B204" s="178"/>
      <c r="C204" s="13"/>
      <c r="D204" s="179" t="s">
        <v>119</v>
      </c>
      <c r="E204" s="180" t="s">
        <v>1</v>
      </c>
      <c r="F204" s="181" t="s">
        <v>197</v>
      </c>
      <c r="G204" s="13"/>
      <c r="H204" s="182">
        <v>11</v>
      </c>
      <c r="I204" s="183"/>
      <c r="J204" s="13"/>
      <c r="K204" s="13"/>
      <c r="L204" s="178"/>
      <c r="M204" s="184"/>
      <c r="N204" s="185"/>
      <c r="O204" s="185"/>
      <c r="P204" s="185"/>
      <c r="Q204" s="185"/>
      <c r="R204" s="185"/>
      <c r="S204" s="185"/>
      <c r="T204" s="18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0" t="s">
        <v>119</v>
      </c>
      <c r="AU204" s="180" t="s">
        <v>82</v>
      </c>
      <c r="AV204" s="13" t="s">
        <v>82</v>
      </c>
      <c r="AW204" s="13" t="s">
        <v>32</v>
      </c>
      <c r="AX204" s="13" t="s">
        <v>75</v>
      </c>
      <c r="AY204" s="180" t="s">
        <v>109</v>
      </c>
    </row>
    <row r="205" s="15" customFormat="1">
      <c r="A205" s="15"/>
      <c r="B205" s="195"/>
      <c r="C205" s="15"/>
      <c r="D205" s="179" t="s">
        <v>119</v>
      </c>
      <c r="E205" s="196" t="s">
        <v>1</v>
      </c>
      <c r="F205" s="197" t="s">
        <v>139</v>
      </c>
      <c r="G205" s="15"/>
      <c r="H205" s="198">
        <v>148.30000000000004</v>
      </c>
      <c r="I205" s="199"/>
      <c r="J205" s="15"/>
      <c r="K205" s="15"/>
      <c r="L205" s="195"/>
      <c r="M205" s="200"/>
      <c r="N205" s="201"/>
      <c r="O205" s="201"/>
      <c r="P205" s="201"/>
      <c r="Q205" s="201"/>
      <c r="R205" s="201"/>
      <c r="S205" s="201"/>
      <c r="T205" s="202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196" t="s">
        <v>119</v>
      </c>
      <c r="AU205" s="196" t="s">
        <v>82</v>
      </c>
      <c r="AV205" s="15" t="s">
        <v>117</v>
      </c>
      <c r="AW205" s="15" t="s">
        <v>32</v>
      </c>
      <c r="AX205" s="15" t="s">
        <v>80</v>
      </c>
      <c r="AY205" s="196" t="s">
        <v>109</v>
      </c>
    </row>
    <row r="206" s="12" customFormat="1" ht="25.92" customHeight="1">
      <c r="A206" s="12"/>
      <c r="B206" s="151"/>
      <c r="C206" s="12"/>
      <c r="D206" s="152" t="s">
        <v>74</v>
      </c>
      <c r="E206" s="153" t="s">
        <v>198</v>
      </c>
      <c r="F206" s="153" t="s">
        <v>199</v>
      </c>
      <c r="G206" s="12"/>
      <c r="H206" s="12"/>
      <c r="I206" s="154"/>
      <c r="J206" s="155">
        <f>BK206</f>
        <v>0</v>
      </c>
      <c r="K206" s="12"/>
      <c r="L206" s="151"/>
      <c r="M206" s="156"/>
      <c r="N206" s="157"/>
      <c r="O206" s="157"/>
      <c r="P206" s="158">
        <f>P207+P209</f>
        <v>0</v>
      </c>
      <c r="Q206" s="157"/>
      <c r="R206" s="158">
        <f>R207+R209</f>
        <v>0</v>
      </c>
      <c r="S206" s="157"/>
      <c r="T206" s="159">
        <f>T207+T209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52" t="s">
        <v>143</v>
      </c>
      <c r="AT206" s="160" t="s">
        <v>74</v>
      </c>
      <c r="AU206" s="160" t="s">
        <v>75</v>
      </c>
      <c r="AY206" s="152" t="s">
        <v>109</v>
      </c>
      <c r="BK206" s="161">
        <f>BK207+BK209</f>
        <v>0</v>
      </c>
    </row>
    <row r="207" s="12" customFormat="1" ht="22.8" customHeight="1">
      <c r="A207" s="12"/>
      <c r="B207" s="151"/>
      <c r="C207" s="12"/>
      <c r="D207" s="152" t="s">
        <v>74</v>
      </c>
      <c r="E207" s="162" t="s">
        <v>200</v>
      </c>
      <c r="F207" s="162" t="s">
        <v>201</v>
      </c>
      <c r="G207" s="12"/>
      <c r="H207" s="12"/>
      <c r="I207" s="154"/>
      <c r="J207" s="163">
        <f>BK207</f>
        <v>0</v>
      </c>
      <c r="K207" s="12"/>
      <c r="L207" s="151"/>
      <c r="M207" s="156"/>
      <c r="N207" s="157"/>
      <c r="O207" s="157"/>
      <c r="P207" s="158">
        <f>P208</f>
        <v>0</v>
      </c>
      <c r="Q207" s="157"/>
      <c r="R207" s="158">
        <f>R208</f>
        <v>0</v>
      </c>
      <c r="S207" s="157"/>
      <c r="T207" s="159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2" t="s">
        <v>143</v>
      </c>
      <c r="AT207" s="160" t="s">
        <v>74</v>
      </c>
      <c r="AU207" s="160" t="s">
        <v>80</v>
      </c>
      <c r="AY207" s="152" t="s">
        <v>109</v>
      </c>
      <c r="BK207" s="161">
        <f>BK208</f>
        <v>0</v>
      </c>
    </row>
    <row r="208" s="2" customFormat="1" ht="16.5" customHeight="1">
      <c r="A208" s="37"/>
      <c r="B208" s="164"/>
      <c r="C208" s="165" t="s">
        <v>202</v>
      </c>
      <c r="D208" s="165" t="s">
        <v>112</v>
      </c>
      <c r="E208" s="166" t="s">
        <v>203</v>
      </c>
      <c r="F208" s="167" t="s">
        <v>204</v>
      </c>
      <c r="G208" s="168" t="s">
        <v>205</v>
      </c>
      <c r="H208" s="169">
        <v>1</v>
      </c>
      <c r="I208" s="170"/>
      <c r="J208" s="171">
        <f>ROUND(I208*H208,2)</f>
        <v>0</v>
      </c>
      <c r="K208" s="167" t="s">
        <v>116</v>
      </c>
      <c r="L208" s="38"/>
      <c r="M208" s="172" t="s">
        <v>1</v>
      </c>
      <c r="N208" s="173" t="s">
        <v>40</v>
      </c>
      <c r="O208" s="76"/>
      <c r="P208" s="174">
        <f>O208*H208</f>
        <v>0</v>
      </c>
      <c r="Q208" s="174">
        <v>0</v>
      </c>
      <c r="R208" s="174">
        <f>Q208*H208</f>
        <v>0</v>
      </c>
      <c r="S208" s="174">
        <v>0</v>
      </c>
      <c r="T208" s="17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76" t="s">
        <v>206</v>
      </c>
      <c r="AT208" s="176" t="s">
        <v>112</v>
      </c>
      <c r="AU208" s="176" t="s">
        <v>82</v>
      </c>
      <c r="AY208" s="18" t="s">
        <v>109</v>
      </c>
      <c r="BE208" s="177">
        <f>IF(N208="základní",J208,0)</f>
        <v>0</v>
      </c>
      <c r="BF208" s="177">
        <f>IF(N208="snížená",J208,0)</f>
        <v>0</v>
      </c>
      <c r="BG208" s="177">
        <f>IF(N208="zákl. přenesená",J208,0)</f>
        <v>0</v>
      </c>
      <c r="BH208" s="177">
        <f>IF(N208="sníž. přenesená",J208,0)</f>
        <v>0</v>
      </c>
      <c r="BI208" s="177">
        <f>IF(N208="nulová",J208,0)</f>
        <v>0</v>
      </c>
      <c r="BJ208" s="18" t="s">
        <v>80</v>
      </c>
      <c r="BK208" s="177">
        <f>ROUND(I208*H208,2)</f>
        <v>0</v>
      </c>
      <c r="BL208" s="18" t="s">
        <v>206</v>
      </c>
      <c r="BM208" s="176" t="s">
        <v>207</v>
      </c>
    </row>
    <row r="209" s="12" customFormat="1" ht="22.8" customHeight="1">
      <c r="A209" s="12"/>
      <c r="B209" s="151"/>
      <c r="C209" s="12"/>
      <c r="D209" s="152" t="s">
        <v>74</v>
      </c>
      <c r="E209" s="162" t="s">
        <v>208</v>
      </c>
      <c r="F209" s="162" t="s">
        <v>209</v>
      </c>
      <c r="G209" s="12"/>
      <c r="H209" s="12"/>
      <c r="I209" s="154"/>
      <c r="J209" s="163">
        <f>BK209</f>
        <v>0</v>
      </c>
      <c r="K209" s="12"/>
      <c r="L209" s="151"/>
      <c r="M209" s="156"/>
      <c r="N209" s="157"/>
      <c r="O209" s="157"/>
      <c r="P209" s="158">
        <f>P210</f>
        <v>0</v>
      </c>
      <c r="Q209" s="157"/>
      <c r="R209" s="158">
        <f>R210</f>
        <v>0</v>
      </c>
      <c r="S209" s="157"/>
      <c r="T209" s="159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52" t="s">
        <v>143</v>
      </c>
      <c r="AT209" s="160" t="s">
        <v>74</v>
      </c>
      <c r="AU209" s="160" t="s">
        <v>80</v>
      </c>
      <c r="AY209" s="152" t="s">
        <v>109</v>
      </c>
      <c r="BK209" s="161">
        <f>BK210</f>
        <v>0</v>
      </c>
    </row>
    <row r="210" s="2" customFormat="1" ht="16.5" customHeight="1">
      <c r="A210" s="37"/>
      <c r="B210" s="164"/>
      <c r="C210" s="165" t="s">
        <v>210</v>
      </c>
      <c r="D210" s="165" t="s">
        <v>112</v>
      </c>
      <c r="E210" s="166" t="s">
        <v>211</v>
      </c>
      <c r="F210" s="167" t="s">
        <v>212</v>
      </c>
      <c r="G210" s="168" t="s">
        <v>205</v>
      </c>
      <c r="H210" s="169">
        <v>1</v>
      </c>
      <c r="I210" s="170"/>
      <c r="J210" s="171">
        <f>ROUND(I210*H210,2)</f>
        <v>0</v>
      </c>
      <c r="K210" s="167" t="s">
        <v>116</v>
      </c>
      <c r="L210" s="38"/>
      <c r="M210" s="203" t="s">
        <v>1</v>
      </c>
      <c r="N210" s="204" t="s">
        <v>40</v>
      </c>
      <c r="O210" s="205"/>
      <c r="P210" s="206">
        <f>O210*H210</f>
        <v>0</v>
      </c>
      <c r="Q210" s="206">
        <v>0</v>
      </c>
      <c r="R210" s="206">
        <f>Q210*H210</f>
        <v>0</v>
      </c>
      <c r="S210" s="206">
        <v>0</v>
      </c>
      <c r="T210" s="20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76" t="s">
        <v>206</v>
      </c>
      <c r="AT210" s="176" t="s">
        <v>112</v>
      </c>
      <c r="AU210" s="176" t="s">
        <v>82</v>
      </c>
      <c r="AY210" s="18" t="s">
        <v>109</v>
      </c>
      <c r="BE210" s="177">
        <f>IF(N210="základní",J210,0)</f>
        <v>0</v>
      </c>
      <c r="BF210" s="177">
        <f>IF(N210="snížená",J210,0)</f>
        <v>0</v>
      </c>
      <c r="BG210" s="177">
        <f>IF(N210="zákl. přenesená",J210,0)</f>
        <v>0</v>
      </c>
      <c r="BH210" s="177">
        <f>IF(N210="sníž. přenesená",J210,0)</f>
        <v>0</v>
      </c>
      <c r="BI210" s="177">
        <f>IF(N210="nulová",J210,0)</f>
        <v>0</v>
      </c>
      <c r="BJ210" s="18" t="s">
        <v>80</v>
      </c>
      <c r="BK210" s="177">
        <f>ROUND(I210*H210,2)</f>
        <v>0</v>
      </c>
      <c r="BL210" s="18" t="s">
        <v>206</v>
      </c>
      <c r="BM210" s="176" t="s">
        <v>213</v>
      </c>
    </row>
    <row r="211" s="2" customFormat="1" ht="6.96" customHeight="1">
      <c r="A211" s="37"/>
      <c r="B211" s="59"/>
      <c r="C211" s="60"/>
      <c r="D211" s="60"/>
      <c r="E211" s="60"/>
      <c r="F211" s="60"/>
      <c r="G211" s="60"/>
      <c r="H211" s="60"/>
      <c r="I211" s="60"/>
      <c r="J211" s="60"/>
      <c r="K211" s="60"/>
      <c r="L211" s="38"/>
      <c r="M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</row>
  </sheetData>
  <autoFilter ref="C116:K210"/>
  <mergeCells count="6">
    <mergeCell ref="E7:H7"/>
    <mergeCell ref="E16:H16"/>
    <mergeCell ref="E25:H25"/>
    <mergeCell ref="E85:H85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2025-02-20T09:43:20Z</dcterms:created>
  <dcterms:modified xsi:type="dcterms:W3CDTF">2025-02-20T09:43:21Z</dcterms:modified>
</cp:coreProperties>
</file>