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03 2025 - bez cen - Brno, Hlávkova - rekonstrukce kanalizace a vodovodu\"/>
    </mc:Choice>
  </mc:AlternateContent>
  <bookViews>
    <workbookView xWindow="0" yWindow="0" windowWidth="30720" windowHeight="13104"/>
  </bookViews>
  <sheets>
    <sheet name="Rekapitulace stavby" sheetId="1" r:id="rId1"/>
    <sheet name="SO 110 - VOZOVKY" sheetId="2" r:id="rId2"/>
    <sheet name="SO 120 - ODVODNĚNÍ KOMUNI..." sheetId="3" r:id="rId3"/>
    <sheet name="SO 130 - PARKOVIŠTĚ" sheetId="4" r:id="rId4"/>
    <sheet name="SO 140 - CHODNÍKY" sheetId="5" r:id="rId5"/>
    <sheet name="SO 310 - Kanalizace - stoky " sheetId="6" r:id="rId6"/>
    <sheet name="SO 320 - Kanalizační příp..." sheetId="7" r:id="rId7"/>
    <sheet name="SO 330 - Vodovodní řady" sheetId="8" r:id="rId8"/>
    <sheet name="SO 340 - Vodovodní přípojky" sheetId="9" r:id="rId9"/>
    <sheet name="SO 900 - Rekonstrukce ved..." sheetId="10" r:id="rId10"/>
    <sheet name="SO 90 - Vedlejší a ostatn..." sheetId="11" r:id="rId11"/>
    <sheet name="Seznam figur" sheetId="12" r:id="rId12"/>
  </sheets>
  <definedNames>
    <definedName name="_xlnm._FilterDatabase" localSheetId="1" hidden="1">'SO 110 - VOZOVKY'!$C$126:$K$277</definedName>
    <definedName name="_xlnm._FilterDatabase" localSheetId="2" hidden="1">'SO 120 - ODVODNĚNÍ KOMUNI...'!$C$125:$K$309</definedName>
    <definedName name="_xlnm._FilterDatabase" localSheetId="3" hidden="1">'SO 130 - PARKOVIŠTĚ'!$C$125:$K$235</definedName>
    <definedName name="_xlnm._FilterDatabase" localSheetId="4" hidden="1">'SO 140 - CHODNÍKY'!$C$125:$K$250</definedName>
    <definedName name="_xlnm._FilterDatabase" localSheetId="5" hidden="1">'SO 310 - Kanalizace - stoky '!$C$124:$K$504</definedName>
    <definedName name="_xlnm._FilterDatabase" localSheetId="6" hidden="1">'SO 320 - Kanalizační příp...'!$C$121:$K$396</definedName>
    <definedName name="_xlnm._FilterDatabase" localSheetId="7" hidden="1">'SO 330 - Vodovodní řady'!$C$125:$K$543</definedName>
    <definedName name="_xlnm._FilterDatabase" localSheetId="8" hidden="1">'SO 340 - Vodovodní přípojky'!$C$124:$K$459</definedName>
    <definedName name="_xlnm._FilterDatabase" localSheetId="10" hidden="1">'SO 90 - Vedlejší a ostatn...'!$C$117:$K$200</definedName>
    <definedName name="_xlnm._FilterDatabase" localSheetId="9" hidden="1">'SO 900 - Rekonstrukce ved...'!$C$122:$K$202</definedName>
    <definedName name="_xlnm.Print_Titles" localSheetId="0">'Rekapitulace stavby'!$92:$92</definedName>
    <definedName name="_xlnm.Print_Titles" localSheetId="11">'Seznam figur'!$9:$9</definedName>
    <definedName name="_xlnm.Print_Titles" localSheetId="1">'SO 110 - VOZOVKY'!$126:$126</definedName>
    <definedName name="_xlnm.Print_Titles" localSheetId="2">'SO 120 - ODVODNĚNÍ KOMUNI...'!$125:$125</definedName>
    <definedName name="_xlnm.Print_Titles" localSheetId="3">'SO 130 - PARKOVIŠTĚ'!$125:$125</definedName>
    <definedName name="_xlnm.Print_Titles" localSheetId="4">'SO 140 - CHODNÍKY'!$125:$125</definedName>
    <definedName name="_xlnm.Print_Titles" localSheetId="5">'SO 310 - Kanalizace - stoky '!$124:$124</definedName>
    <definedName name="_xlnm.Print_Titles" localSheetId="6">'SO 320 - Kanalizační příp...'!$121:$121</definedName>
    <definedName name="_xlnm.Print_Titles" localSheetId="7">'SO 330 - Vodovodní řady'!$125:$125</definedName>
    <definedName name="_xlnm.Print_Titles" localSheetId="8">'SO 340 - Vodovodní přípojky'!$124:$124</definedName>
    <definedName name="_xlnm.Print_Titles" localSheetId="10">'SO 90 - Vedlejší a ostatn...'!$117:$117</definedName>
    <definedName name="_xlnm.Print_Titles" localSheetId="9">'SO 900 - Rekonstrukce ved...'!$122:$122</definedName>
    <definedName name="_xlnm.Print_Area" localSheetId="0">'Rekapitulace stavby'!$D$4:$AO$76,'Rekapitulace stavby'!$C$82:$AQ$106</definedName>
    <definedName name="_xlnm.Print_Area" localSheetId="11">'Seznam figur'!$C$4:$G$190</definedName>
    <definedName name="_xlnm.Print_Area" localSheetId="1">'SO 110 - VOZOVKY'!$C$4:$J$41,'SO 110 - VOZOVKY'!$C$50:$J$76,'SO 110 - VOZOVKY'!$C$82:$J$106,'SO 110 - VOZOVKY'!$C$112:$K$277</definedName>
    <definedName name="_xlnm.Print_Area" localSheetId="2">'SO 120 - ODVODNĚNÍ KOMUNI...'!$C$4:$J$41,'SO 120 - ODVODNĚNÍ KOMUNI...'!$C$50:$J$76,'SO 120 - ODVODNĚNÍ KOMUNI...'!$C$82:$J$105,'SO 120 - ODVODNĚNÍ KOMUNI...'!$C$111:$K$309</definedName>
    <definedName name="_xlnm.Print_Area" localSheetId="3">'SO 130 - PARKOVIŠTĚ'!$C$4:$J$41,'SO 130 - PARKOVIŠTĚ'!$C$50:$J$76,'SO 130 - PARKOVIŠTĚ'!$C$82:$J$105,'SO 130 - PARKOVIŠTĚ'!$C$111:$K$235</definedName>
    <definedName name="_xlnm.Print_Area" localSheetId="4">'SO 140 - CHODNÍKY'!$C$4:$J$41,'SO 140 - CHODNÍKY'!$C$50:$J$76,'SO 140 - CHODNÍKY'!$C$82:$J$105,'SO 140 - CHODNÍKY'!$C$111:$K$250</definedName>
    <definedName name="_xlnm.Print_Area" localSheetId="5">'SO 310 - Kanalizace - stoky '!$C$4:$J$39,'SO 310 - Kanalizace - stoky '!$C$50:$J$76,'SO 310 - Kanalizace - stoky '!$C$82:$J$106,'SO 310 - Kanalizace - stoky '!$C$112:$K$504</definedName>
    <definedName name="_xlnm.Print_Area" localSheetId="6">'SO 320 - Kanalizační příp...'!$C$4:$J$39,'SO 320 - Kanalizační příp...'!$C$50:$J$76,'SO 320 - Kanalizační příp...'!$C$82:$J$103,'SO 320 - Kanalizační příp...'!$C$109:$K$396</definedName>
    <definedName name="_xlnm.Print_Area" localSheetId="7">'SO 330 - Vodovodní řady'!$C$4:$J$39,'SO 330 - Vodovodní řady'!$C$50:$J$76,'SO 330 - Vodovodní řady'!$C$82:$J$107,'SO 330 - Vodovodní řady'!$C$113:$K$543</definedName>
    <definedName name="_xlnm.Print_Area" localSheetId="8">'SO 340 - Vodovodní přípojky'!$C$4:$J$39,'SO 340 - Vodovodní přípojky'!$C$50:$J$76,'SO 340 - Vodovodní přípojky'!$C$82:$J$106,'SO 340 - Vodovodní přípojky'!$C$112:$K$459</definedName>
    <definedName name="_xlnm.Print_Area" localSheetId="10">'SO 90 - Vedlejší a ostatn...'!$C$4:$J$39,'SO 90 - Vedlejší a ostatn...'!$C$50:$J$76,'SO 90 - Vedlejší a ostatn...'!$C$82:$J$99,'SO 90 - Vedlejší a ostatn...'!$C$105:$K$200</definedName>
    <definedName name="_xlnm.Print_Area" localSheetId="9">'SO 900 - Rekonstrukce ved...'!$C$4:$J$39,'SO 900 - Rekonstrukce ved...'!$C$50:$J$76,'SO 900 - Rekonstrukce ved...'!$C$82:$J$104,'SO 900 - Rekonstrukce ved...'!$C$110:$K$202</definedName>
  </definedNames>
  <calcPr calcId="162913"/>
</workbook>
</file>

<file path=xl/calcChain.xml><?xml version="1.0" encoding="utf-8"?>
<calcChain xmlns="http://schemas.openxmlformats.org/spreadsheetml/2006/main">
  <c r="D7" i="12" l="1"/>
  <c r="J37" i="11"/>
  <c r="J36" i="11"/>
  <c r="AY105" i="1"/>
  <c r="J35" i="11"/>
  <c r="AX105" i="1"/>
  <c r="BI199" i="11"/>
  <c r="BH199" i="11"/>
  <c r="BG199" i="11"/>
  <c r="BF199" i="11"/>
  <c r="T199" i="11"/>
  <c r="R199" i="11"/>
  <c r="P199" i="11"/>
  <c r="BI197" i="11"/>
  <c r="BH197" i="11"/>
  <c r="BG197" i="11"/>
  <c r="BF197" i="11"/>
  <c r="T197" i="11"/>
  <c r="R197" i="11"/>
  <c r="P197" i="11"/>
  <c r="BI195" i="11"/>
  <c r="BH195" i="11"/>
  <c r="BG195" i="11"/>
  <c r="BF195" i="11"/>
  <c r="T195" i="11"/>
  <c r="R195" i="11"/>
  <c r="P195" i="11"/>
  <c r="BI189" i="11"/>
  <c r="BH189" i="11"/>
  <c r="BG189" i="11"/>
  <c r="BF189" i="11"/>
  <c r="T189" i="11"/>
  <c r="R189" i="11"/>
  <c r="P189" i="11"/>
  <c r="BI187" i="11"/>
  <c r="BH187" i="11"/>
  <c r="BG187" i="11"/>
  <c r="BF187" i="11"/>
  <c r="T187" i="11"/>
  <c r="R187" i="11"/>
  <c r="P187" i="11"/>
  <c r="BI185" i="11"/>
  <c r="BH185" i="11"/>
  <c r="BG185" i="11"/>
  <c r="BF185" i="11"/>
  <c r="T185" i="11"/>
  <c r="R185" i="11"/>
  <c r="P185" i="11"/>
  <c r="BI183" i="11"/>
  <c r="BH183" i="11"/>
  <c r="BG183" i="11"/>
  <c r="BF183" i="11"/>
  <c r="T183" i="11"/>
  <c r="R183" i="11"/>
  <c r="P183" i="11"/>
  <c r="BI181" i="11"/>
  <c r="BH181" i="11"/>
  <c r="BG181" i="11"/>
  <c r="BF181" i="11"/>
  <c r="T181" i="11"/>
  <c r="R181" i="11"/>
  <c r="P181" i="11"/>
  <c r="BI179" i="11"/>
  <c r="BH179" i="11"/>
  <c r="BG179" i="11"/>
  <c r="BF179" i="11"/>
  <c r="T179" i="11"/>
  <c r="R179" i="11"/>
  <c r="P179" i="11"/>
  <c r="BI173" i="11"/>
  <c r="BH173" i="11"/>
  <c r="BG173" i="11"/>
  <c r="BF173" i="11"/>
  <c r="T173" i="11"/>
  <c r="R173" i="11"/>
  <c r="P173" i="11"/>
  <c r="BI171" i="11"/>
  <c r="BH171" i="11"/>
  <c r="BG171" i="11"/>
  <c r="BF171" i="11"/>
  <c r="T171" i="11"/>
  <c r="R171" i="11"/>
  <c r="P171" i="11"/>
  <c r="BI163" i="11"/>
  <c r="BH163" i="11"/>
  <c r="BG163" i="11"/>
  <c r="BF163" i="11"/>
  <c r="T163" i="11"/>
  <c r="R163" i="11"/>
  <c r="P163" i="11"/>
  <c r="BI161" i="11"/>
  <c r="BH161" i="11"/>
  <c r="BG161" i="11"/>
  <c r="BF161" i="11"/>
  <c r="T161" i="11"/>
  <c r="R161" i="11"/>
  <c r="P161" i="11"/>
  <c r="BI157" i="11"/>
  <c r="BH157" i="11"/>
  <c r="BG157" i="11"/>
  <c r="BF157" i="11"/>
  <c r="T157" i="11"/>
  <c r="R157" i="11"/>
  <c r="P157" i="11"/>
  <c r="BI153" i="11"/>
  <c r="BH153" i="11"/>
  <c r="BG153" i="11"/>
  <c r="BF153" i="11"/>
  <c r="T153" i="11"/>
  <c r="R153" i="11"/>
  <c r="P153" i="11"/>
  <c r="BI151" i="11"/>
  <c r="BH151" i="11"/>
  <c r="BG151" i="11"/>
  <c r="BF151" i="11"/>
  <c r="T151" i="11"/>
  <c r="R151" i="11"/>
  <c r="P151" i="11"/>
  <c r="BI149" i="11"/>
  <c r="BH149" i="11"/>
  <c r="BG149" i="11"/>
  <c r="BF149" i="11"/>
  <c r="T149" i="11"/>
  <c r="R149" i="11"/>
  <c r="P149" i="11"/>
  <c r="BI147" i="11"/>
  <c r="BH147" i="11"/>
  <c r="BG147" i="11"/>
  <c r="BF147" i="11"/>
  <c r="T147" i="11"/>
  <c r="R147" i="11"/>
  <c r="P147" i="11"/>
  <c r="BI145" i="11"/>
  <c r="BH145" i="11"/>
  <c r="BG145" i="11"/>
  <c r="BF145" i="11"/>
  <c r="T145" i="11"/>
  <c r="R145" i="11"/>
  <c r="P145" i="11"/>
  <c r="BI143" i="11"/>
  <c r="BH143" i="11"/>
  <c r="BG143" i="11"/>
  <c r="BF143" i="11"/>
  <c r="T143" i="11"/>
  <c r="R143" i="11"/>
  <c r="P143" i="11"/>
  <c r="BI141" i="11"/>
  <c r="BH141" i="11"/>
  <c r="BG141" i="11"/>
  <c r="BF141" i="11"/>
  <c r="T141" i="11"/>
  <c r="R141" i="11"/>
  <c r="P141" i="11"/>
  <c r="BI139" i="11"/>
  <c r="BH139" i="11"/>
  <c r="BG139" i="11"/>
  <c r="BF139" i="11"/>
  <c r="T139" i="11"/>
  <c r="R139" i="11"/>
  <c r="P139" i="11"/>
  <c r="BI137" i="11"/>
  <c r="BH137" i="11"/>
  <c r="BG137" i="11"/>
  <c r="BF137" i="11"/>
  <c r="T137" i="11"/>
  <c r="R137" i="11"/>
  <c r="P137" i="11"/>
  <c r="BI129" i="11"/>
  <c r="BH129" i="11"/>
  <c r="BG129" i="11"/>
  <c r="BF129" i="11"/>
  <c r="T129" i="11"/>
  <c r="R129" i="11"/>
  <c r="P129" i="11"/>
  <c r="BI125" i="11"/>
  <c r="BH125" i="11"/>
  <c r="BG125" i="11"/>
  <c r="BF125" i="11"/>
  <c r="T125" i="11"/>
  <c r="R125" i="11"/>
  <c r="P125" i="11"/>
  <c r="BI123" i="11"/>
  <c r="BH123" i="11"/>
  <c r="BG123" i="11"/>
  <c r="BF123" i="11"/>
  <c r="T123" i="11"/>
  <c r="R123" i="11"/>
  <c r="P123" i="11"/>
  <c r="BI121" i="11"/>
  <c r="BH121" i="11"/>
  <c r="BG121" i="11"/>
  <c r="BF121" i="11"/>
  <c r="T121" i="11"/>
  <c r="R121" i="11"/>
  <c r="P121" i="11"/>
  <c r="F112" i="11"/>
  <c r="E110" i="11"/>
  <c r="F89" i="11"/>
  <c r="E87" i="11"/>
  <c r="J24" i="11"/>
  <c r="E24" i="11"/>
  <c r="J115" i="11"/>
  <c r="J23" i="11"/>
  <c r="J21" i="11"/>
  <c r="E21" i="11"/>
  <c r="J114" i="11"/>
  <c r="J20" i="11"/>
  <c r="J18" i="11"/>
  <c r="E18" i="11"/>
  <c r="F92" i="11"/>
  <c r="J17" i="11"/>
  <c r="J15" i="11"/>
  <c r="E15" i="11"/>
  <c r="F114" i="11"/>
  <c r="J14" i="11"/>
  <c r="J12" i="11"/>
  <c r="J89" i="11" s="1"/>
  <c r="E7" i="11"/>
  <c r="E108" i="11"/>
  <c r="J37" i="10"/>
  <c r="J36" i="10"/>
  <c r="AY104" i="1"/>
  <c r="J35" i="10"/>
  <c r="AX104" i="1"/>
  <c r="BI198" i="10"/>
  <c r="BH198" i="10"/>
  <c r="BG198" i="10"/>
  <c r="BF198" i="10"/>
  <c r="T198" i="10"/>
  <c r="R198" i="10"/>
  <c r="P198" i="10"/>
  <c r="BI197" i="10"/>
  <c r="BH197" i="10"/>
  <c r="BG197" i="10"/>
  <c r="BF197" i="10"/>
  <c r="T197" i="10"/>
  <c r="R197" i="10"/>
  <c r="P197" i="10"/>
  <c r="BI194" i="10"/>
  <c r="BH194" i="10"/>
  <c r="BG194" i="10"/>
  <c r="BF194" i="10"/>
  <c r="T194" i="10"/>
  <c r="R194" i="10"/>
  <c r="P194" i="10"/>
  <c r="BI193" i="10"/>
  <c r="BH193" i="10"/>
  <c r="BG193" i="10"/>
  <c r="BF193" i="10"/>
  <c r="T193" i="10"/>
  <c r="R193" i="10"/>
  <c r="P193" i="10"/>
  <c r="BI192" i="10"/>
  <c r="BH192" i="10"/>
  <c r="BG192" i="10"/>
  <c r="BF192" i="10"/>
  <c r="T192" i="10"/>
  <c r="R192" i="10"/>
  <c r="P192" i="10"/>
  <c r="BI190" i="10"/>
  <c r="BH190" i="10"/>
  <c r="BG190" i="10"/>
  <c r="BF190" i="10"/>
  <c r="T190" i="10"/>
  <c r="R190" i="10"/>
  <c r="P190" i="10"/>
  <c r="BI188" i="10"/>
  <c r="BH188" i="10"/>
  <c r="BG188" i="10"/>
  <c r="BF188" i="10"/>
  <c r="T188" i="10"/>
  <c r="R188" i="10"/>
  <c r="P188" i="10"/>
  <c r="BI186" i="10"/>
  <c r="BH186" i="10"/>
  <c r="BG186" i="10"/>
  <c r="BF186" i="10"/>
  <c r="T186" i="10"/>
  <c r="R186" i="10"/>
  <c r="P186" i="10"/>
  <c r="BI184" i="10"/>
  <c r="BH184" i="10"/>
  <c r="BG184" i="10"/>
  <c r="BF184" i="10"/>
  <c r="T184" i="10"/>
  <c r="R184" i="10"/>
  <c r="P184" i="10"/>
  <c r="BI183" i="10"/>
  <c r="BH183" i="10"/>
  <c r="BG183" i="10"/>
  <c r="BF183" i="10"/>
  <c r="T183" i="10"/>
  <c r="R183" i="10"/>
  <c r="P183" i="10"/>
  <c r="BI182" i="10"/>
  <c r="BH182" i="10"/>
  <c r="BG182" i="10"/>
  <c r="BF182" i="10"/>
  <c r="T182" i="10"/>
  <c r="R182" i="10"/>
  <c r="P182" i="10"/>
  <c r="BI181" i="10"/>
  <c r="BH181" i="10"/>
  <c r="BG181" i="10"/>
  <c r="BF181" i="10"/>
  <c r="T181" i="10"/>
  <c r="R181" i="10"/>
  <c r="P181" i="10"/>
  <c r="BI179" i="10"/>
  <c r="BH179" i="10"/>
  <c r="BG179" i="10"/>
  <c r="BF179" i="10"/>
  <c r="T179" i="10"/>
  <c r="R179" i="10"/>
  <c r="P179" i="10"/>
  <c r="BI178" i="10"/>
  <c r="BH178" i="10"/>
  <c r="BG178" i="10"/>
  <c r="BF178" i="10"/>
  <c r="T178" i="10"/>
  <c r="R178" i="10"/>
  <c r="P178" i="10"/>
  <c r="BI177" i="10"/>
  <c r="BH177" i="10"/>
  <c r="BG177" i="10"/>
  <c r="BF177" i="10"/>
  <c r="T177" i="10"/>
  <c r="R177" i="10"/>
  <c r="P177" i="10"/>
  <c r="BI176" i="10"/>
  <c r="BH176" i="10"/>
  <c r="BG176" i="10"/>
  <c r="BF176" i="10"/>
  <c r="T176" i="10"/>
  <c r="R176" i="10"/>
  <c r="P176" i="10"/>
  <c r="BI175" i="10"/>
  <c r="BH175" i="10"/>
  <c r="BG175" i="10"/>
  <c r="BF175" i="10"/>
  <c r="T175" i="10"/>
  <c r="R175" i="10"/>
  <c r="P175" i="10"/>
  <c r="BI174" i="10"/>
  <c r="BH174" i="10"/>
  <c r="BG174" i="10"/>
  <c r="BF174" i="10"/>
  <c r="T174" i="10"/>
  <c r="R174" i="10"/>
  <c r="P174" i="10"/>
  <c r="BI173" i="10"/>
  <c r="BH173" i="10"/>
  <c r="BG173" i="10"/>
  <c r="BF173" i="10"/>
  <c r="T173" i="10"/>
  <c r="R173" i="10"/>
  <c r="P173" i="10"/>
  <c r="BI172" i="10"/>
  <c r="BH172" i="10"/>
  <c r="BG172" i="10"/>
  <c r="BF172" i="10"/>
  <c r="T172" i="10"/>
  <c r="R172" i="10"/>
  <c r="P172" i="10"/>
  <c r="BI171" i="10"/>
  <c r="BH171" i="10"/>
  <c r="BG171" i="10"/>
  <c r="BF171" i="10"/>
  <c r="T171" i="10"/>
  <c r="R171" i="10"/>
  <c r="P171" i="10"/>
  <c r="BI170" i="10"/>
  <c r="BH170" i="10"/>
  <c r="BG170" i="10"/>
  <c r="BF170" i="10"/>
  <c r="T170" i="10"/>
  <c r="R170" i="10"/>
  <c r="P170" i="10"/>
  <c r="BI169" i="10"/>
  <c r="BH169" i="10"/>
  <c r="BG169" i="10"/>
  <c r="BF169" i="10"/>
  <c r="T169" i="10"/>
  <c r="R169" i="10"/>
  <c r="P169" i="10"/>
  <c r="BI168" i="10"/>
  <c r="BH168" i="10"/>
  <c r="BG168" i="10"/>
  <c r="BF168" i="10"/>
  <c r="T168" i="10"/>
  <c r="R168" i="10"/>
  <c r="P168" i="10"/>
  <c r="BI166" i="10"/>
  <c r="BH166" i="10"/>
  <c r="BG166" i="10"/>
  <c r="BF166" i="10"/>
  <c r="T166" i="10"/>
  <c r="R166" i="10"/>
  <c r="P166" i="10"/>
  <c r="BI165" i="10"/>
  <c r="BH165" i="10"/>
  <c r="BG165" i="10"/>
  <c r="BF165" i="10"/>
  <c r="T165" i="10"/>
  <c r="R165" i="10"/>
  <c r="P165" i="10"/>
  <c r="BI163" i="10"/>
  <c r="BH163" i="10"/>
  <c r="BG163" i="10"/>
  <c r="BF163" i="10"/>
  <c r="T163" i="10"/>
  <c r="R163" i="10"/>
  <c r="P163" i="10"/>
  <c r="BI162" i="10"/>
  <c r="BH162" i="10"/>
  <c r="BG162" i="10"/>
  <c r="BF162" i="10"/>
  <c r="T162" i="10"/>
  <c r="R162" i="10"/>
  <c r="P162" i="10"/>
  <c r="BI161" i="10"/>
  <c r="BH161" i="10"/>
  <c r="BG161" i="10"/>
  <c r="BF161" i="10"/>
  <c r="T161" i="10"/>
  <c r="R161" i="10"/>
  <c r="P161" i="10"/>
  <c r="BI160" i="10"/>
  <c r="BH160" i="10"/>
  <c r="BG160" i="10"/>
  <c r="BF160" i="10"/>
  <c r="T160" i="10"/>
  <c r="R160" i="10"/>
  <c r="P160" i="10"/>
  <c r="BI159" i="10"/>
  <c r="BH159" i="10"/>
  <c r="BG159" i="10"/>
  <c r="BF159" i="10"/>
  <c r="T159" i="10"/>
  <c r="R159" i="10"/>
  <c r="P159" i="10"/>
  <c r="BI158" i="10"/>
  <c r="BH158" i="10"/>
  <c r="BG158" i="10"/>
  <c r="BF158" i="10"/>
  <c r="T158" i="10"/>
  <c r="R158" i="10"/>
  <c r="P158" i="10"/>
  <c r="BI157" i="10"/>
  <c r="BH157" i="10"/>
  <c r="BG157" i="10"/>
  <c r="BF157" i="10"/>
  <c r="T157" i="10"/>
  <c r="R157" i="10"/>
  <c r="P157" i="10"/>
  <c r="BI156" i="10"/>
  <c r="BH156" i="10"/>
  <c r="BG156" i="10"/>
  <c r="BF156" i="10"/>
  <c r="T156" i="10"/>
  <c r="R156" i="10"/>
  <c r="P156" i="10"/>
  <c r="BI155" i="10"/>
  <c r="BH155" i="10"/>
  <c r="BG155" i="10"/>
  <c r="BF155" i="10"/>
  <c r="T155" i="10"/>
  <c r="R155" i="10"/>
  <c r="P155" i="10"/>
  <c r="BI153" i="10"/>
  <c r="BH153" i="10"/>
  <c r="BG153" i="10"/>
  <c r="BF153" i="10"/>
  <c r="T153" i="10"/>
  <c r="T152" i="10"/>
  <c r="R153" i="10"/>
  <c r="R152" i="10" s="1"/>
  <c r="P153" i="10"/>
  <c r="P152" i="10"/>
  <c r="BI151" i="10"/>
  <c r="BH151" i="10"/>
  <c r="BG151" i="10"/>
  <c r="BF151" i="10"/>
  <c r="T151" i="10"/>
  <c r="R151" i="10"/>
  <c r="P151" i="10"/>
  <c r="BI150" i="10"/>
  <c r="BH150" i="10"/>
  <c r="BG150" i="10"/>
  <c r="BF150" i="10"/>
  <c r="T150" i="10"/>
  <c r="R150" i="10"/>
  <c r="P150" i="10"/>
  <c r="BI149" i="10"/>
  <c r="BH149" i="10"/>
  <c r="BG149" i="10"/>
  <c r="BF149" i="10"/>
  <c r="T149" i="10"/>
  <c r="R149" i="10"/>
  <c r="P149" i="10"/>
  <c r="BI148" i="10"/>
  <c r="BH148" i="10"/>
  <c r="BG148" i="10"/>
  <c r="BF148" i="10"/>
  <c r="T148" i="10"/>
  <c r="R148" i="10"/>
  <c r="P148" i="10"/>
  <c r="BI147" i="10"/>
  <c r="BH147" i="10"/>
  <c r="BG147" i="10"/>
  <c r="BF147" i="10"/>
  <c r="T147" i="10"/>
  <c r="R147" i="10"/>
  <c r="P147" i="10"/>
  <c r="BI146" i="10"/>
  <c r="BH146" i="10"/>
  <c r="BG146" i="10"/>
  <c r="BF146" i="10"/>
  <c r="T146" i="10"/>
  <c r="R146" i="10"/>
  <c r="P146" i="10"/>
  <c r="BI145" i="10"/>
  <c r="BH145" i="10"/>
  <c r="BG145" i="10"/>
  <c r="BF145" i="10"/>
  <c r="T145" i="10"/>
  <c r="R145" i="10"/>
  <c r="P145" i="10"/>
  <c r="BI144" i="10"/>
  <c r="BH144" i="10"/>
  <c r="BG144" i="10"/>
  <c r="BF144" i="10"/>
  <c r="T144" i="10"/>
  <c r="R144" i="10"/>
  <c r="P144" i="10"/>
  <c r="BI143" i="10"/>
  <c r="BH143" i="10"/>
  <c r="BG143" i="10"/>
  <c r="BF143" i="10"/>
  <c r="T143" i="10"/>
  <c r="R143" i="10"/>
  <c r="P143" i="10"/>
  <c r="BI142" i="10"/>
  <c r="BH142" i="10"/>
  <c r="BG142" i="10"/>
  <c r="BF142" i="10"/>
  <c r="T142" i="10"/>
  <c r="R142" i="10"/>
  <c r="P142" i="10"/>
  <c r="BI141" i="10"/>
  <c r="BH141" i="10"/>
  <c r="BG141" i="10"/>
  <c r="BF141" i="10"/>
  <c r="T141" i="10"/>
  <c r="R141" i="10"/>
  <c r="P141" i="10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F117" i="10"/>
  <c r="E115" i="10"/>
  <c r="F89" i="10"/>
  <c r="E87" i="10"/>
  <c r="J24" i="10"/>
  <c r="E24" i="10"/>
  <c r="J92" i="10"/>
  <c r="J23" i="10"/>
  <c r="J21" i="10"/>
  <c r="E21" i="10"/>
  <c r="J91" i="10"/>
  <c r="J20" i="10"/>
  <c r="J18" i="10"/>
  <c r="E18" i="10"/>
  <c r="F120" i="10"/>
  <c r="J17" i="10"/>
  <c r="J15" i="10"/>
  <c r="E15" i="10"/>
  <c r="F119" i="10"/>
  <c r="J14" i="10"/>
  <c r="J89" i="10"/>
  <c r="E7" i="10"/>
  <c r="E113" i="10"/>
  <c r="J37" i="9"/>
  <c r="J36" i="9"/>
  <c r="AY103" i="1"/>
  <c r="J35" i="9"/>
  <c r="AX103" i="1"/>
  <c r="BI459" i="9"/>
  <c r="BH459" i="9"/>
  <c r="BG459" i="9"/>
  <c r="BF459" i="9"/>
  <c r="T459" i="9"/>
  <c r="R459" i="9"/>
  <c r="P459" i="9"/>
  <c r="BI457" i="9"/>
  <c r="BH457" i="9"/>
  <c r="BG457" i="9"/>
  <c r="BF457" i="9"/>
  <c r="T457" i="9"/>
  <c r="R457" i="9"/>
  <c r="P457" i="9"/>
  <c r="BI453" i="9"/>
  <c r="BH453" i="9"/>
  <c r="BG453" i="9"/>
  <c r="BF453" i="9"/>
  <c r="T453" i="9"/>
  <c r="R453" i="9"/>
  <c r="P453" i="9"/>
  <c r="BI449" i="9"/>
  <c r="BH449" i="9"/>
  <c r="BG449" i="9"/>
  <c r="BF449" i="9"/>
  <c r="T449" i="9"/>
  <c r="R449" i="9"/>
  <c r="P449" i="9"/>
  <c r="BI447" i="9"/>
  <c r="BH447" i="9"/>
  <c r="BG447" i="9"/>
  <c r="BF447" i="9"/>
  <c r="T447" i="9"/>
  <c r="R447" i="9"/>
  <c r="P447" i="9"/>
  <c r="BI445" i="9"/>
  <c r="BH445" i="9"/>
  <c r="BG445" i="9"/>
  <c r="BF445" i="9"/>
  <c r="T445" i="9"/>
  <c r="R445" i="9"/>
  <c r="P445" i="9"/>
  <c r="BI442" i="9"/>
  <c r="BH442" i="9"/>
  <c r="BG442" i="9"/>
  <c r="BF442" i="9"/>
  <c r="T442" i="9"/>
  <c r="R442" i="9"/>
  <c r="P442" i="9"/>
  <c r="BI439" i="9"/>
  <c r="BH439" i="9"/>
  <c r="BG439" i="9"/>
  <c r="BF439" i="9"/>
  <c r="T439" i="9"/>
  <c r="R439" i="9"/>
  <c r="P439" i="9"/>
  <c r="BI435" i="9"/>
  <c r="BH435" i="9"/>
  <c r="BG435" i="9"/>
  <c r="BF435" i="9"/>
  <c r="T435" i="9"/>
  <c r="R435" i="9"/>
  <c r="P435" i="9"/>
  <c r="BI432" i="9"/>
  <c r="BH432" i="9"/>
  <c r="BG432" i="9"/>
  <c r="BF432" i="9"/>
  <c r="T432" i="9"/>
  <c r="R432" i="9"/>
  <c r="P432" i="9"/>
  <c r="BI429" i="9"/>
  <c r="BH429" i="9"/>
  <c r="BG429" i="9"/>
  <c r="BF429" i="9"/>
  <c r="T429" i="9"/>
  <c r="R429" i="9"/>
  <c r="P429" i="9"/>
  <c r="BI426" i="9"/>
  <c r="BH426" i="9"/>
  <c r="BG426" i="9"/>
  <c r="BF426" i="9"/>
  <c r="T426" i="9"/>
  <c r="R426" i="9"/>
  <c r="P426" i="9"/>
  <c r="BI421" i="9"/>
  <c r="BH421" i="9"/>
  <c r="BG421" i="9"/>
  <c r="BF421" i="9"/>
  <c r="T421" i="9"/>
  <c r="R421" i="9"/>
  <c r="P421" i="9"/>
  <c r="BI418" i="9"/>
  <c r="BH418" i="9"/>
  <c r="BG418" i="9"/>
  <c r="BF418" i="9"/>
  <c r="T418" i="9"/>
  <c r="R418" i="9"/>
  <c r="P418" i="9"/>
  <c r="BI414" i="9"/>
  <c r="BH414" i="9"/>
  <c r="BG414" i="9"/>
  <c r="BF414" i="9"/>
  <c r="T414" i="9"/>
  <c r="R414" i="9"/>
  <c r="P414" i="9"/>
  <c r="BI412" i="9"/>
  <c r="BH412" i="9"/>
  <c r="BG412" i="9"/>
  <c r="BF412" i="9"/>
  <c r="T412" i="9"/>
  <c r="R412" i="9"/>
  <c r="P412" i="9"/>
  <c r="BI407" i="9"/>
  <c r="BH407" i="9"/>
  <c r="BG407" i="9"/>
  <c r="BF407" i="9"/>
  <c r="T407" i="9"/>
  <c r="R407" i="9"/>
  <c r="P407" i="9"/>
  <c r="BI395" i="9"/>
  <c r="BH395" i="9"/>
  <c r="BG395" i="9"/>
  <c r="BF395" i="9"/>
  <c r="T395" i="9"/>
  <c r="R395" i="9"/>
  <c r="P395" i="9"/>
  <c r="BI384" i="9"/>
  <c r="BH384" i="9"/>
  <c r="BG384" i="9"/>
  <c r="BF384" i="9"/>
  <c r="T384" i="9"/>
  <c r="R384" i="9"/>
  <c r="P384" i="9"/>
  <c r="BI373" i="9"/>
  <c r="BH373" i="9"/>
  <c r="BG373" i="9"/>
  <c r="BF373" i="9"/>
  <c r="T373" i="9"/>
  <c r="R373" i="9"/>
  <c r="P373" i="9"/>
  <c r="BI362" i="9"/>
  <c r="BH362" i="9"/>
  <c r="BG362" i="9"/>
  <c r="BF362" i="9"/>
  <c r="T362" i="9"/>
  <c r="R362" i="9"/>
  <c r="P362" i="9"/>
  <c r="BI351" i="9"/>
  <c r="BH351" i="9"/>
  <c r="BG351" i="9"/>
  <c r="BF351" i="9"/>
  <c r="T351" i="9"/>
  <c r="R351" i="9"/>
  <c r="P351" i="9"/>
  <c r="BI349" i="9"/>
  <c r="BH349" i="9"/>
  <c r="BG349" i="9"/>
  <c r="BF349" i="9"/>
  <c r="T349" i="9"/>
  <c r="R349" i="9"/>
  <c r="P349" i="9"/>
  <c r="BI347" i="9"/>
  <c r="BH347" i="9"/>
  <c r="BG347" i="9"/>
  <c r="BF347" i="9"/>
  <c r="T347" i="9"/>
  <c r="R347" i="9"/>
  <c r="P347" i="9"/>
  <c r="BI345" i="9"/>
  <c r="BH345" i="9"/>
  <c r="BG345" i="9"/>
  <c r="BF345" i="9"/>
  <c r="T345" i="9"/>
  <c r="R345" i="9"/>
  <c r="P345" i="9"/>
  <c r="BI343" i="9"/>
  <c r="BH343" i="9"/>
  <c r="BG343" i="9"/>
  <c r="BF343" i="9"/>
  <c r="T343" i="9"/>
  <c r="R343" i="9"/>
  <c r="P343" i="9"/>
  <c r="BI341" i="9"/>
  <c r="BH341" i="9"/>
  <c r="BG341" i="9"/>
  <c r="BF341" i="9"/>
  <c r="T341" i="9"/>
  <c r="R341" i="9"/>
  <c r="P341" i="9"/>
  <c r="BI339" i="9"/>
  <c r="BH339" i="9"/>
  <c r="BG339" i="9"/>
  <c r="BF339" i="9"/>
  <c r="T339" i="9"/>
  <c r="R339" i="9"/>
  <c r="P339" i="9"/>
  <c r="BI337" i="9"/>
  <c r="BH337" i="9"/>
  <c r="BG337" i="9"/>
  <c r="BF337" i="9"/>
  <c r="T337" i="9"/>
  <c r="R337" i="9"/>
  <c r="P337" i="9"/>
  <c r="BI334" i="9"/>
  <c r="BH334" i="9"/>
  <c r="BG334" i="9"/>
  <c r="BF334" i="9"/>
  <c r="T334" i="9"/>
  <c r="R334" i="9"/>
  <c r="P334" i="9"/>
  <c r="BI331" i="9"/>
  <c r="BH331" i="9"/>
  <c r="BG331" i="9"/>
  <c r="BF331" i="9"/>
  <c r="T331" i="9"/>
  <c r="R331" i="9"/>
  <c r="P331" i="9"/>
  <c r="BI328" i="9"/>
  <c r="BH328" i="9"/>
  <c r="BG328" i="9"/>
  <c r="BF328" i="9"/>
  <c r="T328" i="9"/>
  <c r="R328" i="9"/>
  <c r="P328" i="9"/>
  <c r="BI325" i="9"/>
  <c r="BH325" i="9"/>
  <c r="BG325" i="9"/>
  <c r="BF325" i="9"/>
  <c r="T325" i="9"/>
  <c r="R325" i="9"/>
  <c r="P325" i="9"/>
  <c r="BI322" i="9"/>
  <c r="BH322" i="9"/>
  <c r="BG322" i="9"/>
  <c r="BF322" i="9"/>
  <c r="T322" i="9"/>
  <c r="R322" i="9"/>
  <c r="P322" i="9"/>
  <c r="BI320" i="9"/>
  <c r="BH320" i="9"/>
  <c r="BG320" i="9"/>
  <c r="BF320" i="9"/>
  <c r="T320" i="9"/>
  <c r="R320" i="9"/>
  <c r="P320" i="9"/>
  <c r="BI317" i="9"/>
  <c r="BH317" i="9"/>
  <c r="BG317" i="9"/>
  <c r="BF317" i="9"/>
  <c r="T317" i="9"/>
  <c r="R317" i="9"/>
  <c r="P317" i="9"/>
  <c r="BI314" i="9"/>
  <c r="BH314" i="9"/>
  <c r="BG314" i="9"/>
  <c r="BF314" i="9"/>
  <c r="T314" i="9"/>
  <c r="R314" i="9"/>
  <c r="P314" i="9"/>
  <c r="BI311" i="9"/>
  <c r="BH311" i="9"/>
  <c r="BG311" i="9"/>
  <c r="BF311" i="9"/>
  <c r="T311" i="9"/>
  <c r="R311" i="9"/>
  <c r="P311" i="9"/>
  <c r="BI308" i="9"/>
  <c r="BH308" i="9"/>
  <c r="BG308" i="9"/>
  <c r="BF308" i="9"/>
  <c r="T308" i="9"/>
  <c r="R308" i="9"/>
  <c r="P308" i="9"/>
  <c r="BI306" i="9"/>
  <c r="BH306" i="9"/>
  <c r="BG306" i="9"/>
  <c r="BF306" i="9"/>
  <c r="T306" i="9"/>
  <c r="R306" i="9"/>
  <c r="P306" i="9"/>
  <c r="BI303" i="9"/>
  <c r="BH303" i="9"/>
  <c r="BG303" i="9"/>
  <c r="BF303" i="9"/>
  <c r="T303" i="9"/>
  <c r="R303" i="9"/>
  <c r="P303" i="9"/>
  <c r="BI300" i="9"/>
  <c r="BH300" i="9"/>
  <c r="BG300" i="9"/>
  <c r="BF300" i="9"/>
  <c r="T300" i="9"/>
  <c r="R300" i="9"/>
  <c r="P300" i="9"/>
  <c r="BI298" i="9"/>
  <c r="BH298" i="9"/>
  <c r="BG298" i="9"/>
  <c r="BF298" i="9"/>
  <c r="T298" i="9"/>
  <c r="R298" i="9"/>
  <c r="P298" i="9"/>
  <c r="BI296" i="9"/>
  <c r="BH296" i="9"/>
  <c r="BG296" i="9"/>
  <c r="BF296" i="9"/>
  <c r="T296" i="9"/>
  <c r="R296" i="9"/>
  <c r="P296" i="9"/>
  <c r="BI294" i="9"/>
  <c r="BH294" i="9"/>
  <c r="BG294" i="9"/>
  <c r="BF294" i="9"/>
  <c r="T294" i="9"/>
  <c r="R294" i="9"/>
  <c r="P294" i="9"/>
  <c r="BI292" i="9"/>
  <c r="BH292" i="9"/>
  <c r="BG292" i="9"/>
  <c r="BF292" i="9"/>
  <c r="T292" i="9"/>
  <c r="R292" i="9"/>
  <c r="P292" i="9"/>
  <c r="BI287" i="9"/>
  <c r="BH287" i="9"/>
  <c r="BG287" i="9"/>
  <c r="BF287" i="9"/>
  <c r="T287" i="9"/>
  <c r="R287" i="9"/>
  <c r="P287" i="9"/>
  <c r="BI282" i="9"/>
  <c r="BH282" i="9"/>
  <c r="BG282" i="9"/>
  <c r="BF282" i="9"/>
  <c r="T282" i="9"/>
  <c r="R282" i="9"/>
  <c r="P282" i="9"/>
  <c r="BI279" i="9"/>
  <c r="BH279" i="9"/>
  <c r="BG279" i="9"/>
  <c r="BF279" i="9"/>
  <c r="T279" i="9"/>
  <c r="R279" i="9"/>
  <c r="P279" i="9"/>
  <c r="BI277" i="9"/>
  <c r="BH277" i="9"/>
  <c r="BG277" i="9"/>
  <c r="BF277" i="9"/>
  <c r="T277" i="9"/>
  <c r="R277" i="9"/>
  <c r="P277" i="9"/>
  <c r="BI275" i="9"/>
  <c r="BH275" i="9"/>
  <c r="BG275" i="9"/>
  <c r="BF275" i="9"/>
  <c r="T275" i="9"/>
  <c r="R275" i="9"/>
  <c r="P275" i="9"/>
  <c r="BI272" i="9"/>
  <c r="BH272" i="9"/>
  <c r="BG272" i="9"/>
  <c r="BF272" i="9"/>
  <c r="T272" i="9"/>
  <c r="R272" i="9"/>
  <c r="P272" i="9"/>
  <c r="BI269" i="9"/>
  <c r="BH269" i="9"/>
  <c r="BG269" i="9"/>
  <c r="BF269" i="9"/>
  <c r="T269" i="9"/>
  <c r="R269" i="9"/>
  <c r="P269" i="9"/>
  <c r="BI267" i="9"/>
  <c r="BH267" i="9"/>
  <c r="BG267" i="9"/>
  <c r="BF267" i="9"/>
  <c r="T267" i="9"/>
  <c r="R267" i="9"/>
  <c r="P267" i="9"/>
  <c r="BI261" i="9"/>
  <c r="BH261" i="9"/>
  <c r="BG261" i="9"/>
  <c r="BF261" i="9"/>
  <c r="T261" i="9"/>
  <c r="R261" i="9"/>
  <c r="P261" i="9"/>
  <c r="BI259" i="9"/>
  <c r="BH259" i="9"/>
  <c r="BG259" i="9"/>
  <c r="BF259" i="9"/>
  <c r="T259" i="9"/>
  <c r="R259" i="9"/>
  <c r="P259" i="9"/>
  <c r="BI257" i="9"/>
  <c r="BH257" i="9"/>
  <c r="BG257" i="9"/>
  <c r="BF257" i="9"/>
  <c r="T257" i="9"/>
  <c r="R257" i="9"/>
  <c r="P257" i="9"/>
  <c r="BI255" i="9"/>
  <c r="BH255" i="9"/>
  <c r="BG255" i="9"/>
  <c r="BF255" i="9"/>
  <c r="T255" i="9"/>
  <c r="R255" i="9"/>
  <c r="P255" i="9"/>
  <c r="BI253" i="9"/>
  <c r="BH253" i="9"/>
  <c r="BG253" i="9"/>
  <c r="BF253" i="9"/>
  <c r="T253" i="9"/>
  <c r="R253" i="9"/>
  <c r="P253" i="9"/>
  <c r="BI251" i="9"/>
  <c r="BH251" i="9"/>
  <c r="BG251" i="9"/>
  <c r="BF251" i="9"/>
  <c r="T251" i="9"/>
  <c r="R251" i="9"/>
  <c r="P251" i="9"/>
  <c r="BI247" i="9"/>
  <c r="BH247" i="9"/>
  <c r="BG247" i="9"/>
  <c r="BF247" i="9"/>
  <c r="T247" i="9"/>
  <c r="R247" i="9"/>
  <c r="P247" i="9"/>
  <c r="BI245" i="9"/>
  <c r="BH245" i="9"/>
  <c r="BG245" i="9"/>
  <c r="BF245" i="9"/>
  <c r="T245" i="9"/>
  <c r="R245" i="9"/>
  <c r="P245" i="9"/>
  <c r="BI242" i="9"/>
  <c r="BH242" i="9"/>
  <c r="BG242" i="9"/>
  <c r="BF242" i="9"/>
  <c r="T242" i="9"/>
  <c r="R242" i="9"/>
  <c r="P242" i="9"/>
  <c r="BI240" i="9"/>
  <c r="BH240" i="9"/>
  <c r="BG240" i="9"/>
  <c r="BF240" i="9"/>
  <c r="T240" i="9"/>
  <c r="R240" i="9"/>
  <c r="P240" i="9"/>
  <c r="BI238" i="9"/>
  <c r="BH238" i="9"/>
  <c r="BG238" i="9"/>
  <c r="BF238" i="9"/>
  <c r="T238" i="9"/>
  <c r="R238" i="9"/>
  <c r="P238" i="9"/>
  <c r="BI232" i="9"/>
  <c r="BH232" i="9"/>
  <c r="BG232" i="9"/>
  <c r="BF232" i="9"/>
  <c r="T232" i="9"/>
  <c r="R232" i="9"/>
  <c r="P232" i="9"/>
  <c r="BI229" i="9"/>
  <c r="BH229" i="9"/>
  <c r="BG229" i="9"/>
  <c r="BF229" i="9"/>
  <c r="T229" i="9"/>
  <c r="R229" i="9"/>
  <c r="P229" i="9"/>
  <c r="BI226" i="9"/>
  <c r="BH226" i="9"/>
  <c r="BG226" i="9"/>
  <c r="BF226" i="9"/>
  <c r="T226" i="9"/>
  <c r="R226" i="9"/>
  <c r="P226" i="9"/>
  <c r="BI222" i="9"/>
  <c r="BH222" i="9"/>
  <c r="BG222" i="9"/>
  <c r="BF222" i="9"/>
  <c r="T222" i="9"/>
  <c r="R222" i="9"/>
  <c r="P222" i="9"/>
  <c r="BI219" i="9"/>
  <c r="BH219" i="9"/>
  <c r="BG219" i="9"/>
  <c r="BF219" i="9"/>
  <c r="T219" i="9"/>
  <c r="R219" i="9"/>
  <c r="P219" i="9"/>
  <c r="BI211" i="9"/>
  <c r="BH211" i="9"/>
  <c r="BG211" i="9"/>
  <c r="BF211" i="9"/>
  <c r="T211" i="9"/>
  <c r="R211" i="9"/>
  <c r="P211" i="9"/>
  <c r="BI208" i="9"/>
  <c r="BH208" i="9"/>
  <c r="BG208" i="9"/>
  <c r="BF208" i="9"/>
  <c r="T208" i="9"/>
  <c r="R208" i="9"/>
  <c r="P208" i="9"/>
  <c r="BI204" i="9"/>
  <c r="BH204" i="9"/>
  <c r="BG204" i="9"/>
  <c r="BF204" i="9"/>
  <c r="T204" i="9"/>
  <c r="R204" i="9"/>
  <c r="P204" i="9"/>
  <c r="BI200" i="9"/>
  <c r="BH200" i="9"/>
  <c r="BG200" i="9"/>
  <c r="BF200" i="9"/>
  <c r="T200" i="9"/>
  <c r="R200" i="9"/>
  <c r="P200" i="9"/>
  <c r="BI192" i="9"/>
  <c r="BH192" i="9"/>
  <c r="BG192" i="9"/>
  <c r="BF192" i="9"/>
  <c r="T192" i="9"/>
  <c r="R192" i="9"/>
  <c r="P192" i="9"/>
  <c r="BI190" i="9"/>
  <c r="BH190" i="9"/>
  <c r="BG190" i="9"/>
  <c r="BF190" i="9"/>
  <c r="T190" i="9"/>
  <c r="R190" i="9"/>
  <c r="P190" i="9"/>
  <c r="BI188" i="9"/>
  <c r="BH188" i="9"/>
  <c r="BG188" i="9"/>
  <c r="BF188" i="9"/>
  <c r="T188" i="9"/>
  <c r="R188" i="9"/>
  <c r="P188" i="9"/>
  <c r="BI186" i="9"/>
  <c r="BH186" i="9"/>
  <c r="BG186" i="9"/>
  <c r="BF186" i="9"/>
  <c r="T186" i="9"/>
  <c r="R186" i="9"/>
  <c r="P186" i="9"/>
  <c r="BI182" i="9"/>
  <c r="BH182" i="9"/>
  <c r="BG182" i="9"/>
  <c r="BF182" i="9"/>
  <c r="T182" i="9"/>
  <c r="R182" i="9"/>
  <c r="P182" i="9"/>
  <c r="BI176" i="9"/>
  <c r="BH176" i="9"/>
  <c r="BG176" i="9"/>
  <c r="BF176" i="9"/>
  <c r="T176" i="9"/>
  <c r="R176" i="9"/>
  <c r="P176" i="9"/>
  <c r="BI174" i="9"/>
  <c r="BH174" i="9"/>
  <c r="BG174" i="9"/>
  <c r="BF174" i="9"/>
  <c r="T174" i="9"/>
  <c r="R174" i="9"/>
  <c r="P174" i="9"/>
  <c r="BI172" i="9"/>
  <c r="BH172" i="9"/>
  <c r="BG172" i="9"/>
  <c r="BF172" i="9"/>
  <c r="T172" i="9"/>
  <c r="R172" i="9"/>
  <c r="P172" i="9"/>
  <c r="BI167" i="9"/>
  <c r="BH167" i="9"/>
  <c r="BG167" i="9"/>
  <c r="BF167" i="9"/>
  <c r="T167" i="9"/>
  <c r="R167" i="9"/>
  <c r="P167" i="9"/>
  <c r="BI163" i="9"/>
  <c r="BH163" i="9"/>
  <c r="BG163" i="9"/>
  <c r="BF163" i="9"/>
  <c r="T163" i="9"/>
  <c r="R163" i="9"/>
  <c r="P163" i="9"/>
  <c r="BI160" i="9"/>
  <c r="BH160" i="9"/>
  <c r="BG160" i="9"/>
  <c r="BF160" i="9"/>
  <c r="T160" i="9"/>
  <c r="R160" i="9"/>
  <c r="P160" i="9"/>
  <c r="BI158" i="9"/>
  <c r="BH158" i="9"/>
  <c r="BG158" i="9"/>
  <c r="BF158" i="9"/>
  <c r="T158" i="9"/>
  <c r="R158" i="9"/>
  <c r="P158" i="9"/>
  <c r="BI156" i="9"/>
  <c r="BH156" i="9"/>
  <c r="BG156" i="9"/>
  <c r="BF156" i="9"/>
  <c r="T156" i="9"/>
  <c r="R156" i="9"/>
  <c r="P156" i="9"/>
  <c r="BI154" i="9"/>
  <c r="BH154" i="9"/>
  <c r="BG154" i="9"/>
  <c r="BF154" i="9"/>
  <c r="T154" i="9"/>
  <c r="R154" i="9"/>
  <c r="P154" i="9"/>
  <c r="BI151" i="9"/>
  <c r="BH151" i="9"/>
  <c r="BG151" i="9"/>
  <c r="BF151" i="9"/>
  <c r="T151" i="9"/>
  <c r="R151" i="9"/>
  <c r="P151" i="9"/>
  <c r="BI148" i="9"/>
  <c r="BH148" i="9"/>
  <c r="BG148" i="9"/>
  <c r="BF148" i="9"/>
  <c r="T148" i="9"/>
  <c r="R148" i="9"/>
  <c r="P148" i="9"/>
  <c r="BI141" i="9"/>
  <c r="BH141" i="9"/>
  <c r="BG141" i="9"/>
  <c r="BF141" i="9"/>
  <c r="T141" i="9"/>
  <c r="R141" i="9"/>
  <c r="P141" i="9"/>
  <c r="BI138" i="9"/>
  <c r="BH138" i="9"/>
  <c r="BG138" i="9"/>
  <c r="BF138" i="9"/>
  <c r="T138" i="9"/>
  <c r="R138" i="9"/>
  <c r="P138" i="9"/>
  <c r="BI135" i="9"/>
  <c r="BH135" i="9"/>
  <c r="BG135" i="9"/>
  <c r="BF135" i="9"/>
  <c r="T135" i="9"/>
  <c r="R135" i="9"/>
  <c r="P135" i="9"/>
  <c r="BI132" i="9"/>
  <c r="BH132" i="9"/>
  <c r="BG132" i="9"/>
  <c r="BF132" i="9"/>
  <c r="T132" i="9"/>
  <c r="R132" i="9"/>
  <c r="P132" i="9"/>
  <c r="BI128" i="9"/>
  <c r="BH128" i="9"/>
  <c r="BG128" i="9"/>
  <c r="BF128" i="9"/>
  <c r="T128" i="9"/>
  <c r="R128" i="9"/>
  <c r="P128" i="9"/>
  <c r="J122" i="9"/>
  <c r="F121" i="9"/>
  <c r="F119" i="9"/>
  <c r="E117" i="9"/>
  <c r="J92" i="9"/>
  <c r="F91" i="9"/>
  <c r="F89" i="9"/>
  <c r="E87" i="9"/>
  <c r="J21" i="9"/>
  <c r="E21" i="9"/>
  <c r="J121" i="9"/>
  <c r="J20" i="9"/>
  <c r="J18" i="9"/>
  <c r="E18" i="9"/>
  <c r="F122" i="9"/>
  <c r="J17" i="9"/>
  <c r="J119" i="9"/>
  <c r="E7" i="9"/>
  <c r="E115" i="9" s="1"/>
  <c r="J37" i="8"/>
  <c r="J36" i="8"/>
  <c r="AY102" i="1"/>
  <c r="J35" i="8"/>
  <c r="AX102" i="1"/>
  <c r="BI541" i="8"/>
  <c r="BH541" i="8"/>
  <c r="BG541" i="8"/>
  <c r="BF541" i="8"/>
  <c r="T541" i="8"/>
  <c r="R541" i="8"/>
  <c r="P541" i="8"/>
  <c r="BI538" i="8"/>
  <c r="BH538" i="8"/>
  <c r="BG538" i="8"/>
  <c r="BF538" i="8"/>
  <c r="T538" i="8"/>
  <c r="R538" i="8"/>
  <c r="P538" i="8"/>
  <c r="BI533" i="8"/>
  <c r="BH533" i="8"/>
  <c r="BG533" i="8"/>
  <c r="BF533" i="8"/>
  <c r="T533" i="8"/>
  <c r="R533" i="8"/>
  <c r="P533" i="8"/>
  <c r="BI530" i="8"/>
  <c r="BH530" i="8"/>
  <c r="BG530" i="8"/>
  <c r="BF530" i="8"/>
  <c r="T530" i="8"/>
  <c r="R530" i="8"/>
  <c r="P530" i="8"/>
  <c r="BI528" i="8"/>
  <c r="BH528" i="8"/>
  <c r="BG528" i="8"/>
  <c r="BF528" i="8"/>
  <c r="T528" i="8"/>
  <c r="R528" i="8"/>
  <c r="P528" i="8"/>
  <c r="BI526" i="8"/>
  <c r="BH526" i="8"/>
  <c r="BG526" i="8"/>
  <c r="BF526" i="8"/>
  <c r="T526" i="8"/>
  <c r="R526" i="8"/>
  <c r="P526" i="8"/>
  <c r="BI523" i="8"/>
  <c r="BH523" i="8"/>
  <c r="BG523" i="8"/>
  <c r="BF523" i="8"/>
  <c r="T523" i="8"/>
  <c r="R523" i="8"/>
  <c r="P523" i="8"/>
  <c r="BI521" i="8"/>
  <c r="BH521" i="8"/>
  <c r="BG521" i="8"/>
  <c r="BF521" i="8"/>
  <c r="T521" i="8"/>
  <c r="R521" i="8"/>
  <c r="P521" i="8"/>
  <c r="BI517" i="8"/>
  <c r="BH517" i="8"/>
  <c r="BG517" i="8"/>
  <c r="BF517" i="8"/>
  <c r="T517" i="8"/>
  <c r="R517" i="8"/>
  <c r="P517" i="8"/>
  <c r="BI514" i="8"/>
  <c r="BH514" i="8"/>
  <c r="BG514" i="8"/>
  <c r="BF514" i="8"/>
  <c r="T514" i="8"/>
  <c r="R514" i="8"/>
  <c r="P514" i="8"/>
  <c r="BI512" i="8"/>
  <c r="BH512" i="8"/>
  <c r="BG512" i="8"/>
  <c r="BF512" i="8"/>
  <c r="T512" i="8"/>
  <c r="R512" i="8"/>
  <c r="P512" i="8"/>
  <c r="BI510" i="8"/>
  <c r="BH510" i="8"/>
  <c r="BG510" i="8"/>
  <c r="BF510" i="8"/>
  <c r="T510" i="8"/>
  <c r="R510" i="8"/>
  <c r="P510" i="8"/>
  <c r="BI507" i="8"/>
  <c r="BH507" i="8"/>
  <c r="BG507" i="8"/>
  <c r="BF507" i="8"/>
  <c r="T507" i="8"/>
  <c r="R507" i="8"/>
  <c r="P507" i="8"/>
  <c r="BI505" i="8"/>
  <c r="BH505" i="8"/>
  <c r="BG505" i="8"/>
  <c r="BF505" i="8"/>
  <c r="T505" i="8"/>
  <c r="R505" i="8"/>
  <c r="P505" i="8"/>
  <c r="BI503" i="8"/>
  <c r="BH503" i="8"/>
  <c r="BG503" i="8"/>
  <c r="BF503" i="8"/>
  <c r="T503" i="8"/>
  <c r="R503" i="8"/>
  <c r="P503" i="8"/>
  <c r="BI500" i="8"/>
  <c r="BH500" i="8"/>
  <c r="BG500" i="8"/>
  <c r="BF500" i="8"/>
  <c r="T500" i="8"/>
  <c r="R500" i="8"/>
  <c r="P500" i="8"/>
  <c r="BI497" i="8"/>
  <c r="BH497" i="8"/>
  <c r="BG497" i="8"/>
  <c r="BF497" i="8"/>
  <c r="T497" i="8"/>
  <c r="R497" i="8"/>
  <c r="P497" i="8"/>
  <c r="BI495" i="8"/>
  <c r="BH495" i="8"/>
  <c r="BG495" i="8"/>
  <c r="BF495" i="8"/>
  <c r="T495" i="8"/>
  <c r="R495" i="8"/>
  <c r="P495" i="8"/>
  <c r="BI492" i="8"/>
  <c r="BH492" i="8"/>
  <c r="BG492" i="8"/>
  <c r="BF492" i="8"/>
  <c r="T492" i="8"/>
  <c r="R492" i="8"/>
  <c r="P492" i="8"/>
  <c r="BI490" i="8"/>
  <c r="BH490" i="8"/>
  <c r="BG490" i="8"/>
  <c r="BF490" i="8"/>
  <c r="T490" i="8"/>
  <c r="R490" i="8"/>
  <c r="P490" i="8"/>
  <c r="BI488" i="8"/>
  <c r="BH488" i="8"/>
  <c r="BG488" i="8"/>
  <c r="BF488" i="8"/>
  <c r="T488" i="8"/>
  <c r="R488" i="8"/>
  <c r="P488" i="8"/>
  <c r="BI486" i="8"/>
  <c r="BH486" i="8"/>
  <c r="BG486" i="8"/>
  <c r="BF486" i="8"/>
  <c r="T486" i="8"/>
  <c r="R486" i="8"/>
  <c r="P486" i="8"/>
  <c r="BI483" i="8"/>
  <c r="BH483" i="8"/>
  <c r="BG483" i="8"/>
  <c r="BF483" i="8"/>
  <c r="T483" i="8"/>
  <c r="R483" i="8"/>
  <c r="P483" i="8"/>
  <c r="BI480" i="8"/>
  <c r="BH480" i="8"/>
  <c r="BG480" i="8"/>
  <c r="BF480" i="8"/>
  <c r="T480" i="8"/>
  <c r="R480" i="8"/>
  <c r="P480" i="8"/>
  <c r="BI478" i="8"/>
  <c r="BH478" i="8"/>
  <c r="BG478" i="8"/>
  <c r="BF478" i="8"/>
  <c r="T478" i="8"/>
  <c r="R478" i="8"/>
  <c r="P478" i="8"/>
  <c r="BI474" i="8"/>
  <c r="BH474" i="8"/>
  <c r="BG474" i="8"/>
  <c r="BF474" i="8"/>
  <c r="T474" i="8"/>
  <c r="R474" i="8"/>
  <c r="P474" i="8"/>
  <c r="BI472" i="8"/>
  <c r="BH472" i="8"/>
  <c r="BG472" i="8"/>
  <c r="BF472" i="8"/>
  <c r="T472" i="8"/>
  <c r="R472" i="8"/>
  <c r="P472" i="8"/>
  <c r="BI470" i="8"/>
  <c r="BH470" i="8"/>
  <c r="BG470" i="8"/>
  <c r="BF470" i="8"/>
  <c r="T470" i="8"/>
  <c r="R470" i="8"/>
  <c r="P470" i="8"/>
  <c r="BI468" i="8"/>
  <c r="BH468" i="8"/>
  <c r="BG468" i="8"/>
  <c r="BF468" i="8"/>
  <c r="T468" i="8"/>
  <c r="R468" i="8"/>
  <c r="P468" i="8"/>
  <c r="BI466" i="8"/>
  <c r="BH466" i="8"/>
  <c r="BG466" i="8"/>
  <c r="BF466" i="8"/>
  <c r="T466" i="8"/>
  <c r="R466" i="8"/>
  <c r="P466" i="8"/>
  <c r="BI464" i="8"/>
  <c r="BH464" i="8"/>
  <c r="BG464" i="8"/>
  <c r="BF464" i="8"/>
  <c r="T464" i="8"/>
  <c r="R464" i="8"/>
  <c r="P464" i="8"/>
  <c r="BI462" i="8"/>
  <c r="BH462" i="8"/>
  <c r="BG462" i="8"/>
  <c r="BF462" i="8"/>
  <c r="T462" i="8"/>
  <c r="R462" i="8"/>
  <c r="P462" i="8"/>
  <c r="BI460" i="8"/>
  <c r="BH460" i="8"/>
  <c r="BG460" i="8"/>
  <c r="BF460" i="8"/>
  <c r="T460" i="8"/>
  <c r="R460" i="8"/>
  <c r="P460" i="8"/>
  <c r="BI458" i="8"/>
  <c r="BH458" i="8"/>
  <c r="BG458" i="8"/>
  <c r="BF458" i="8"/>
  <c r="T458" i="8"/>
  <c r="R458" i="8"/>
  <c r="P458" i="8"/>
  <c r="BI456" i="8"/>
  <c r="BH456" i="8"/>
  <c r="BG456" i="8"/>
  <c r="BF456" i="8"/>
  <c r="T456" i="8"/>
  <c r="R456" i="8"/>
  <c r="P456" i="8"/>
  <c r="BI454" i="8"/>
  <c r="BH454" i="8"/>
  <c r="BG454" i="8"/>
  <c r="BF454" i="8"/>
  <c r="T454" i="8"/>
  <c r="R454" i="8"/>
  <c r="P454" i="8"/>
  <c r="BI452" i="8"/>
  <c r="BH452" i="8"/>
  <c r="BG452" i="8"/>
  <c r="BF452" i="8"/>
  <c r="T452" i="8"/>
  <c r="R452" i="8"/>
  <c r="P452" i="8"/>
  <c r="BI450" i="8"/>
  <c r="BH450" i="8"/>
  <c r="BG450" i="8"/>
  <c r="BF450" i="8"/>
  <c r="T450" i="8"/>
  <c r="R450" i="8"/>
  <c r="P450" i="8"/>
  <c r="BI447" i="8"/>
  <c r="BH447" i="8"/>
  <c r="BG447" i="8"/>
  <c r="BF447" i="8"/>
  <c r="T447" i="8"/>
  <c r="R447" i="8"/>
  <c r="P447" i="8"/>
  <c r="BI445" i="8"/>
  <c r="BH445" i="8"/>
  <c r="BG445" i="8"/>
  <c r="BF445" i="8"/>
  <c r="T445" i="8"/>
  <c r="R445" i="8"/>
  <c r="P445" i="8"/>
  <c r="BI443" i="8"/>
  <c r="BH443" i="8"/>
  <c r="BG443" i="8"/>
  <c r="BF443" i="8"/>
  <c r="T443" i="8"/>
  <c r="R443" i="8"/>
  <c r="P443" i="8"/>
  <c r="BI441" i="8"/>
  <c r="BH441" i="8"/>
  <c r="BG441" i="8"/>
  <c r="BF441" i="8"/>
  <c r="T441" i="8"/>
  <c r="R441" i="8"/>
  <c r="P441" i="8"/>
  <c r="BI439" i="8"/>
  <c r="BH439" i="8"/>
  <c r="BG439" i="8"/>
  <c r="BF439" i="8"/>
  <c r="T439" i="8"/>
  <c r="R439" i="8"/>
  <c r="P439" i="8"/>
  <c r="BI432" i="8"/>
  <c r="BH432" i="8"/>
  <c r="BG432" i="8"/>
  <c r="BF432" i="8"/>
  <c r="T432" i="8"/>
  <c r="R432" i="8"/>
  <c r="P432" i="8"/>
  <c r="BI425" i="8"/>
  <c r="BH425" i="8"/>
  <c r="BG425" i="8"/>
  <c r="BF425" i="8"/>
  <c r="T425" i="8"/>
  <c r="R425" i="8"/>
  <c r="P425" i="8"/>
  <c r="BI418" i="8"/>
  <c r="BH418" i="8"/>
  <c r="BG418" i="8"/>
  <c r="BF418" i="8"/>
  <c r="T418" i="8"/>
  <c r="R418" i="8"/>
  <c r="P418" i="8"/>
  <c r="BI415" i="8"/>
  <c r="BH415" i="8"/>
  <c r="BG415" i="8"/>
  <c r="BF415" i="8"/>
  <c r="T415" i="8"/>
  <c r="R415" i="8"/>
  <c r="P415" i="8"/>
  <c r="BI412" i="8"/>
  <c r="BH412" i="8"/>
  <c r="BG412" i="8"/>
  <c r="BF412" i="8"/>
  <c r="T412" i="8"/>
  <c r="R412" i="8"/>
  <c r="P412" i="8"/>
  <c r="BI409" i="8"/>
  <c r="BH409" i="8"/>
  <c r="BG409" i="8"/>
  <c r="BF409" i="8"/>
  <c r="T409" i="8"/>
  <c r="R409" i="8"/>
  <c r="P409" i="8"/>
  <c r="BI406" i="8"/>
  <c r="BH406" i="8"/>
  <c r="BG406" i="8"/>
  <c r="BF406" i="8"/>
  <c r="T406" i="8"/>
  <c r="R406" i="8"/>
  <c r="P406" i="8"/>
  <c r="BI404" i="8"/>
  <c r="BH404" i="8"/>
  <c r="BG404" i="8"/>
  <c r="BF404" i="8"/>
  <c r="T404" i="8"/>
  <c r="R404" i="8"/>
  <c r="P404" i="8"/>
  <c r="BI401" i="8"/>
  <c r="BH401" i="8"/>
  <c r="BG401" i="8"/>
  <c r="BF401" i="8"/>
  <c r="T401" i="8"/>
  <c r="R401" i="8"/>
  <c r="P401" i="8"/>
  <c r="BI398" i="8"/>
  <c r="BH398" i="8"/>
  <c r="BG398" i="8"/>
  <c r="BF398" i="8"/>
  <c r="T398" i="8"/>
  <c r="R398" i="8"/>
  <c r="P398" i="8"/>
  <c r="BI396" i="8"/>
  <c r="BH396" i="8"/>
  <c r="BG396" i="8"/>
  <c r="BF396" i="8"/>
  <c r="T396" i="8"/>
  <c r="R396" i="8"/>
  <c r="P396" i="8"/>
  <c r="BI393" i="8"/>
  <c r="BH393" i="8"/>
  <c r="BG393" i="8"/>
  <c r="BF393" i="8"/>
  <c r="T393" i="8"/>
  <c r="R393" i="8"/>
  <c r="P393" i="8"/>
  <c r="BI390" i="8"/>
  <c r="BH390" i="8"/>
  <c r="BG390" i="8"/>
  <c r="BF390" i="8"/>
  <c r="T390" i="8"/>
  <c r="R390" i="8"/>
  <c r="P390" i="8"/>
  <c r="BI388" i="8"/>
  <c r="BH388" i="8"/>
  <c r="BG388" i="8"/>
  <c r="BF388" i="8"/>
  <c r="T388" i="8"/>
  <c r="R388" i="8"/>
  <c r="P388" i="8"/>
  <c r="BI385" i="8"/>
  <c r="BH385" i="8"/>
  <c r="BG385" i="8"/>
  <c r="BF385" i="8"/>
  <c r="T385" i="8"/>
  <c r="R385" i="8"/>
  <c r="P385" i="8"/>
  <c r="BI382" i="8"/>
  <c r="BH382" i="8"/>
  <c r="BG382" i="8"/>
  <c r="BF382" i="8"/>
  <c r="T382" i="8"/>
  <c r="R382" i="8"/>
  <c r="P382" i="8"/>
  <c r="BI380" i="8"/>
  <c r="BH380" i="8"/>
  <c r="BG380" i="8"/>
  <c r="BF380" i="8"/>
  <c r="T380" i="8"/>
  <c r="R380" i="8"/>
  <c r="P380" i="8"/>
  <c r="BI377" i="8"/>
  <c r="BH377" i="8"/>
  <c r="BG377" i="8"/>
  <c r="BF377" i="8"/>
  <c r="T377" i="8"/>
  <c r="R377" i="8"/>
  <c r="P377" i="8"/>
  <c r="BI374" i="8"/>
  <c r="BH374" i="8"/>
  <c r="BG374" i="8"/>
  <c r="BF374" i="8"/>
  <c r="T374" i="8"/>
  <c r="R374" i="8"/>
  <c r="P374" i="8"/>
  <c r="BI371" i="8"/>
  <c r="BH371" i="8"/>
  <c r="BG371" i="8"/>
  <c r="BF371" i="8"/>
  <c r="T371" i="8"/>
  <c r="R371" i="8"/>
  <c r="P371" i="8"/>
  <c r="BI368" i="8"/>
  <c r="BH368" i="8"/>
  <c r="BG368" i="8"/>
  <c r="BF368" i="8"/>
  <c r="T368" i="8"/>
  <c r="R368" i="8"/>
  <c r="P368" i="8"/>
  <c r="BI365" i="8"/>
  <c r="BH365" i="8"/>
  <c r="BG365" i="8"/>
  <c r="BF365" i="8"/>
  <c r="T365" i="8"/>
  <c r="R365" i="8"/>
  <c r="P365" i="8"/>
  <c r="BI362" i="8"/>
  <c r="BH362" i="8"/>
  <c r="BG362" i="8"/>
  <c r="BF362" i="8"/>
  <c r="T362" i="8"/>
  <c r="R362" i="8"/>
  <c r="P362" i="8"/>
  <c r="BI360" i="8"/>
  <c r="BH360" i="8"/>
  <c r="BG360" i="8"/>
  <c r="BF360" i="8"/>
  <c r="T360" i="8"/>
  <c r="R360" i="8"/>
  <c r="P360" i="8"/>
  <c r="BI356" i="8"/>
  <c r="BH356" i="8"/>
  <c r="BG356" i="8"/>
  <c r="BF356" i="8"/>
  <c r="T356" i="8"/>
  <c r="R356" i="8"/>
  <c r="P356" i="8"/>
  <c r="BI353" i="8"/>
  <c r="BH353" i="8"/>
  <c r="BG353" i="8"/>
  <c r="BF353" i="8"/>
  <c r="T353" i="8"/>
  <c r="R353" i="8"/>
  <c r="P353" i="8"/>
  <c r="BI350" i="8"/>
  <c r="BH350" i="8"/>
  <c r="BG350" i="8"/>
  <c r="BF350" i="8"/>
  <c r="T350" i="8"/>
  <c r="R350" i="8"/>
  <c r="P350" i="8"/>
  <c r="BI347" i="8"/>
  <c r="BH347" i="8"/>
  <c r="BG347" i="8"/>
  <c r="BF347" i="8"/>
  <c r="T347" i="8"/>
  <c r="R347" i="8"/>
  <c r="P347" i="8"/>
  <c r="BI345" i="8"/>
  <c r="BH345" i="8"/>
  <c r="BG345" i="8"/>
  <c r="BF345" i="8"/>
  <c r="T345" i="8"/>
  <c r="R345" i="8"/>
  <c r="P345" i="8"/>
  <c r="BI342" i="8"/>
  <c r="BH342" i="8"/>
  <c r="BG342" i="8"/>
  <c r="BF342" i="8"/>
  <c r="T342" i="8"/>
  <c r="R342" i="8"/>
  <c r="P342" i="8"/>
  <c r="BI339" i="8"/>
  <c r="BH339" i="8"/>
  <c r="BG339" i="8"/>
  <c r="BF339" i="8"/>
  <c r="T339" i="8"/>
  <c r="R339" i="8"/>
  <c r="P339" i="8"/>
  <c r="BI335" i="8"/>
  <c r="BH335" i="8"/>
  <c r="BG335" i="8"/>
  <c r="BF335" i="8"/>
  <c r="T335" i="8"/>
  <c r="R335" i="8"/>
  <c r="P335" i="8"/>
  <c r="BI332" i="8"/>
  <c r="BH332" i="8"/>
  <c r="BG332" i="8"/>
  <c r="BF332" i="8"/>
  <c r="T332" i="8"/>
  <c r="R332" i="8"/>
  <c r="P332" i="8"/>
  <c r="BI329" i="8"/>
  <c r="BH329" i="8"/>
  <c r="BG329" i="8"/>
  <c r="BF329" i="8"/>
  <c r="T329" i="8"/>
  <c r="R329" i="8"/>
  <c r="P329" i="8"/>
  <c r="BI325" i="8"/>
  <c r="BH325" i="8"/>
  <c r="BG325" i="8"/>
  <c r="BF325" i="8"/>
  <c r="T325" i="8"/>
  <c r="R325" i="8"/>
  <c r="P325" i="8"/>
  <c r="BI321" i="8"/>
  <c r="BH321" i="8"/>
  <c r="BG321" i="8"/>
  <c r="BF321" i="8"/>
  <c r="T321" i="8"/>
  <c r="R321" i="8"/>
  <c r="P321" i="8"/>
  <c r="BI319" i="8"/>
  <c r="BH319" i="8"/>
  <c r="BG319" i="8"/>
  <c r="BF319" i="8"/>
  <c r="T319" i="8"/>
  <c r="R319" i="8"/>
  <c r="P319" i="8"/>
  <c r="BI315" i="8"/>
  <c r="BH315" i="8"/>
  <c r="BG315" i="8"/>
  <c r="BF315" i="8"/>
  <c r="T315" i="8"/>
  <c r="R315" i="8"/>
  <c r="P315" i="8"/>
  <c r="BI313" i="8"/>
  <c r="BH313" i="8"/>
  <c r="BG313" i="8"/>
  <c r="BF313" i="8"/>
  <c r="T313" i="8"/>
  <c r="R313" i="8"/>
  <c r="P313" i="8"/>
  <c r="BI312" i="8"/>
  <c r="BH312" i="8"/>
  <c r="BG312" i="8"/>
  <c r="BF312" i="8"/>
  <c r="T312" i="8"/>
  <c r="R312" i="8"/>
  <c r="P312" i="8"/>
  <c r="BI307" i="8"/>
  <c r="BH307" i="8"/>
  <c r="BG307" i="8"/>
  <c r="BF307" i="8"/>
  <c r="T307" i="8"/>
  <c r="R307" i="8"/>
  <c r="P307" i="8"/>
  <c r="BI305" i="8"/>
  <c r="BH305" i="8"/>
  <c r="BG305" i="8"/>
  <c r="BF305" i="8"/>
  <c r="T305" i="8"/>
  <c r="R305" i="8"/>
  <c r="P305" i="8"/>
  <c r="BI300" i="8"/>
  <c r="BH300" i="8"/>
  <c r="BG300" i="8"/>
  <c r="BF300" i="8"/>
  <c r="T300" i="8"/>
  <c r="R300" i="8"/>
  <c r="P300" i="8"/>
  <c r="BI298" i="8"/>
  <c r="BH298" i="8"/>
  <c r="BG298" i="8"/>
  <c r="BF298" i="8"/>
  <c r="T298" i="8"/>
  <c r="R298" i="8"/>
  <c r="P298" i="8"/>
  <c r="BI292" i="8"/>
  <c r="BH292" i="8"/>
  <c r="BG292" i="8"/>
  <c r="BF292" i="8"/>
  <c r="T292" i="8"/>
  <c r="R292" i="8"/>
  <c r="P292" i="8"/>
  <c r="BI289" i="8"/>
  <c r="BH289" i="8"/>
  <c r="BG289" i="8"/>
  <c r="BF289" i="8"/>
  <c r="T289" i="8"/>
  <c r="R289" i="8"/>
  <c r="P289" i="8"/>
  <c r="BI285" i="8"/>
  <c r="BH285" i="8"/>
  <c r="BG285" i="8"/>
  <c r="BF285" i="8"/>
  <c r="T285" i="8"/>
  <c r="R285" i="8"/>
  <c r="P285" i="8"/>
  <c r="BI282" i="8"/>
  <c r="BH282" i="8"/>
  <c r="BG282" i="8"/>
  <c r="BF282" i="8"/>
  <c r="T282" i="8"/>
  <c r="R282" i="8"/>
  <c r="P282" i="8"/>
  <c r="BI280" i="8"/>
  <c r="BH280" i="8"/>
  <c r="BG280" i="8"/>
  <c r="BF280" i="8"/>
  <c r="T280" i="8"/>
  <c r="R280" i="8"/>
  <c r="P280" i="8"/>
  <c r="BI277" i="8"/>
  <c r="BH277" i="8"/>
  <c r="BG277" i="8"/>
  <c r="BF277" i="8"/>
  <c r="T277" i="8"/>
  <c r="R277" i="8"/>
  <c r="P277" i="8"/>
  <c r="BI275" i="8"/>
  <c r="BH275" i="8"/>
  <c r="BG275" i="8"/>
  <c r="BF275" i="8"/>
  <c r="T275" i="8"/>
  <c r="R275" i="8"/>
  <c r="P275" i="8"/>
  <c r="BI273" i="8"/>
  <c r="BH273" i="8"/>
  <c r="BG273" i="8"/>
  <c r="BF273" i="8"/>
  <c r="T273" i="8"/>
  <c r="R273" i="8"/>
  <c r="P273" i="8"/>
  <c r="BI268" i="8"/>
  <c r="BH268" i="8"/>
  <c r="BG268" i="8"/>
  <c r="BF268" i="8"/>
  <c r="T268" i="8"/>
  <c r="R268" i="8"/>
  <c r="P268" i="8"/>
  <c r="BI266" i="8"/>
  <c r="BH266" i="8"/>
  <c r="BG266" i="8"/>
  <c r="BF266" i="8"/>
  <c r="T266" i="8"/>
  <c r="R266" i="8"/>
  <c r="P266" i="8"/>
  <c r="BI263" i="8"/>
  <c r="BH263" i="8"/>
  <c r="BG263" i="8"/>
  <c r="BF263" i="8"/>
  <c r="T263" i="8"/>
  <c r="R263" i="8"/>
  <c r="P263" i="8"/>
  <c r="BI261" i="8"/>
  <c r="BH261" i="8"/>
  <c r="BG261" i="8"/>
  <c r="BF261" i="8"/>
  <c r="T261" i="8"/>
  <c r="R261" i="8"/>
  <c r="P261" i="8"/>
  <c r="BI258" i="8"/>
  <c r="BH258" i="8"/>
  <c r="BG258" i="8"/>
  <c r="BF258" i="8"/>
  <c r="T258" i="8"/>
  <c r="R258" i="8"/>
  <c r="P258" i="8"/>
  <c r="BI255" i="8"/>
  <c r="BH255" i="8"/>
  <c r="BG255" i="8"/>
  <c r="BF255" i="8"/>
  <c r="T255" i="8"/>
  <c r="R255" i="8"/>
  <c r="P255" i="8"/>
  <c r="BI253" i="8"/>
  <c r="BH253" i="8"/>
  <c r="BG253" i="8"/>
  <c r="BF253" i="8"/>
  <c r="T253" i="8"/>
  <c r="R253" i="8"/>
  <c r="P253" i="8"/>
  <c r="BI251" i="8"/>
  <c r="BH251" i="8"/>
  <c r="BG251" i="8"/>
  <c r="BF251" i="8"/>
  <c r="T251" i="8"/>
  <c r="R251" i="8"/>
  <c r="P251" i="8"/>
  <c r="BI249" i="8"/>
  <c r="BH249" i="8"/>
  <c r="BG249" i="8"/>
  <c r="BF249" i="8"/>
  <c r="T249" i="8"/>
  <c r="R249" i="8"/>
  <c r="P249" i="8"/>
  <c r="BI247" i="8"/>
  <c r="BH247" i="8"/>
  <c r="BG247" i="8"/>
  <c r="BF247" i="8"/>
  <c r="T247" i="8"/>
  <c r="R247" i="8"/>
  <c r="P247" i="8"/>
  <c r="BI245" i="8"/>
  <c r="BH245" i="8"/>
  <c r="BG245" i="8"/>
  <c r="BF245" i="8"/>
  <c r="T245" i="8"/>
  <c r="R245" i="8"/>
  <c r="P245" i="8"/>
  <c r="BI242" i="8"/>
  <c r="BH242" i="8"/>
  <c r="BG242" i="8"/>
  <c r="BF242" i="8"/>
  <c r="T242" i="8"/>
  <c r="R242" i="8"/>
  <c r="P242" i="8"/>
  <c r="BI239" i="8"/>
  <c r="BH239" i="8"/>
  <c r="BG239" i="8"/>
  <c r="BF239" i="8"/>
  <c r="T239" i="8"/>
  <c r="R239" i="8"/>
  <c r="P239" i="8"/>
  <c r="BI234" i="8"/>
  <c r="BH234" i="8"/>
  <c r="BG234" i="8"/>
  <c r="BF234" i="8"/>
  <c r="T234" i="8"/>
  <c r="R234" i="8"/>
  <c r="P234" i="8"/>
  <c r="BI231" i="8"/>
  <c r="BH231" i="8"/>
  <c r="BG231" i="8"/>
  <c r="BF231" i="8"/>
  <c r="T231" i="8"/>
  <c r="R231" i="8"/>
  <c r="P231" i="8"/>
  <c r="BI228" i="8"/>
  <c r="BH228" i="8"/>
  <c r="BG228" i="8"/>
  <c r="BF228" i="8"/>
  <c r="T228" i="8"/>
  <c r="R228" i="8"/>
  <c r="P228" i="8"/>
  <c r="BI223" i="8"/>
  <c r="BH223" i="8"/>
  <c r="BG223" i="8"/>
  <c r="BF223" i="8"/>
  <c r="T223" i="8"/>
  <c r="R223" i="8"/>
  <c r="P223" i="8"/>
  <c r="BI220" i="8"/>
  <c r="BH220" i="8"/>
  <c r="BG220" i="8"/>
  <c r="BF220" i="8"/>
  <c r="T220" i="8"/>
  <c r="R220" i="8"/>
  <c r="P220" i="8"/>
  <c r="BI217" i="8"/>
  <c r="BH217" i="8"/>
  <c r="BG217" i="8"/>
  <c r="BF217" i="8"/>
  <c r="T217" i="8"/>
  <c r="R217" i="8"/>
  <c r="P217" i="8"/>
  <c r="BI214" i="8"/>
  <c r="BH214" i="8"/>
  <c r="BG214" i="8"/>
  <c r="BF214" i="8"/>
  <c r="T214" i="8"/>
  <c r="R214" i="8"/>
  <c r="P214" i="8"/>
  <c r="BI211" i="8"/>
  <c r="BH211" i="8"/>
  <c r="BG211" i="8"/>
  <c r="BF211" i="8"/>
  <c r="T211" i="8"/>
  <c r="R211" i="8"/>
  <c r="P211" i="8"/>
  <c r="BI208" i="8"/>
  <c r="BH208" i="8"/>
  <c r="BG208" i="8"/>
  <c r="BF208" i="8"/>
  <c r="T208" i="8"/>
  <c r="R208" i="8"/>
  <c r="P208" i="8"/>
  <c r="BI200" i="8"/>
  <c r="BH200" i="8"/>
  <c r="BG200" i="8"/>
  <c r="BF200" i="8"/>
  <c r="T200" i="8"/>
  <c r="R200" i="8"/>
  <c r="P200" i="8"/>
  <c r="BI198" i="8"/>
  <c r="BH198" i="8"/>
  <c r="BG198" i="8"/>
  <c r="BF198" i="8"/>
  <c r="T198" i="8"/>
  <c r="R198" i="8"/>
  <c r="P198" i="8"/>
  <c r="BI196" i="8"/>
  <c r="BH196" i="8"/>
  <c r="BG196" i="8"/>
  <c r="BF196" i="8"/>
  <c r="T196" i="8"/>
  <c r="R196" i="8"/>
  <c r="P196" i="8"/>
  <c r="BI194" i="8"/>
  <c r="BH194" i="8"/>
  <c r="BG194" i="8"/>
  <c r="BF194" i="8"/>
  <c r="T194" i="8"/>
  <c r="R194" i="8"/>
  <c r="P194" i="8"/>
  <c r="BI192" i="8"/>
  <c r="BH192" i="8"/>
  <c r="BG192" i="8"/>
  <c r="BF192" i="8"/>
  <c r="T192" i="8"/>
  <c r="R192" i="8"/>
  <c r="P192" i="8"/>
  <c r="BI190" i="8"/>
  <c r="BH190" i="8"/>
  <c r="BG190" i="8"/>
  <c r="BF190" i="8"/>
  <c r="T190" i="8"/>
  <c r="R190" i="8"/>
  <c r="P190" i="8"/>
  <c r="BI188" i="8"/>
  <c r="BH188" i="8"/>
  <c r="BG188" i="8"/>
  <c r="BF188" i="8"/>
  <c r="T188" i="8"/>
  <c r="R188" i="8"/>
  <c r="P188" i="8"/>
  <c r="BI185" i="8"/>
  <c r="BH185" i="8"/>
  <c r="BG185" i="8"/>
  <c r="BF185" i="8"/>
  <c r="T185" i="8"/>
  <c r="R185" i="8"/>
  <c r="P185" i="8"/>
  <c r="BI182" i="8"/>
  <c r="BH182" i="8"/>
  <c r="BG182" i="8"/>
  <c r="BF182" i="8"/>
  <c r="T182" i="8"/>
  <c r="R182" i="8"/>
  <c r="P182" i="8"/>
  <c r="BI175" i="8"/>
  <c r="BH175" i="8"/>
  <c r="BG175" i="8"/>
  <c r="BF175" i="8"/>
  <c r="T175" i="8"/>
  <c r="R175" i="8"/>
  <c r="P175" i="8"/>
  <c r="BI169" i="8"/>
  <c r="BH169" i="8"/>
  <c r="BG169" i="8"/>
  <c r="BF169" i="8"/>
  <c r="T169" i="8"/>
  <c r="R169" i="8"/>
  <c r="P169" i="8"/>
  <c r="BI167" i="8"/>
  <c r="BH167" i="8"/>
  <c r="BG167" i="8"/>
  <c r="BF167" i="8"/>
  <c r="T167" i="8"/>
  <c r="R167" i="8"/>
  <c r="P167" i="8"/>
  <c r="BI164" i="8"/>
  <c r="BH164" i="8"/>
  <c r="BG164" i="8"/>
  <c r="BF164" i="8"/>
  <c r="T164" i="8"/>
  <c r="R164" i="8"/>
  <c r="P164" i="8"/>
  <c r="BI159" i="8"/>
  <c r="BH159" i="8"/>
  <c r="BG159" i="8"/>
  <c r="BF159" i="8"/>
  <c r="T159" i="8"/>
  <c r="R159" i="8"/>
  <c r="P159" i="8"/>
  <c r="BI153" i="8"/>
  <c r="BH153" i="8"/>
  <c r="BG153" i="8"/>
  <c r="BF153" i="8"/>
  <c r="T153" i="8"/>
  <c r="R153" i="8"/>
  <c r="P153" i="8"/>
  <c r="BI145" i="8"/>
  <c r="BH145" i="8"/>
  <c r="BG145" i="8"/>
  <c r="BF145" i="8"/>
  <c r="T145" i="8"/>
  <c r="R145" i="8"/>
  <c r="P145" i="8"/>
  <c r="BI143" i="8"/>
  <c r="BH143" i="8"/>
  <c r="BG143" i="8"/>
  <c r="BF143" i="8"/>
  <c r="T143" i="8"/>
  <c r="R143" i="8"/>
  <c r="P143" i="8"/>
  <c r="BI139" i="8"/>
  <c r="BH139" i="8"/>
  <c r="BG139" i="8"/>
  <c r="BF139" i="8"/>
  <c r="T139" i="8"/>
  <c r="R139" i="8"/>
  <c r="P139" i="8"/>
  <c r="BI137" i="8"/>
  <c r="BH137" i="8"/>
  <c r="BG137" i="8"/>
  <c r="BF137" i="8"/>
  <c r="T137" i="8"/>
  <c r="R137" i="8"/>
  <c r="P137" i="8"/>
  <c r="BI135" i="8"/>
  <c r="BH135" i="8"/>
  <c r="BG135" i="8"/>
  <c r="BF135" i="8"/>
  <c r="T135" i="8"/>
  <c r="R135" i="8"/>
  <c r="P135" i="8"/>
  <c r="BI133" i="8"/>
  <c r="BH133" i="8"/>
  <c r="BG133" i="8"/>
  <c r="BF133" i="8"/>
  <c r="T133" i="8"/>
  <c r="R133" i="8"/>
  <c r="P133" i="8"/>
  <c r="BI131" i="8"/>
  <c r="BH131" i="8"/>
  <c r="BG131" i="8"/>
  <c r="BF131" i="8"/>
  <c r="T131" i="8"/>
  <c r="R131" i="8"/>
  <c r="P131" i="8"/>
  <c r="BI129" i="8"/>
  <c r="BH129" i="8"/>
  <c r="BG129" i="8"/>
  <c r="BF129" i="8"/>
  <c r="T129" i="8"/>
  <c r="R129" i="8"/>
  <c r="P129" i="8"/>
  <c r="J123" i="8"/>
  <c r="F122" i="8"/>
  <c r="F120" i="8"/>
  <c r="E118" i="8"/>
  <c r="J92" i="8"/>
  <c r="F91" i="8"/>
  <c r="F89" i="8"/>
  <c r="E87" i="8"/>
  <c r="J21" i="8"/>
  <c r="E21" i="8"/>
  <c r="J122" i="8" s="1"/>
  <c r="J20" i="8"/>
  <c r="J18" i="8"/>
  <c r="E18" i="8"/>
  <c r="F123" i="8" s="1"/>
  <c r="J17" i="8"/>
  <c r="J120" i="8"/>
  <c r="E7" i="8"/>
  <c r="E85" i="8"/>
  <c r="J37" i="7"/>
  <c r="J36" i="7"/>
  <c r="AY101" i="1" s="1"/>
  <c r="J35" i="7"/>
  <c r="AX101" i="1"/>
  <c r="BI396" i="7"/>
  <c r="BH396" i="7"/>
  <c r="BG396" i="7"/>
  <c r="BF396" i="7"/>
  <c r="T396" i="7"/>
  <c r="R396" i="7"/>
  <c r="P396" i="7"/>
  <c r="BI393" i="7"/>
  <c r="BH393" i="7"/>
  <c r="BG393" i="7"/>
  <c r="BF393" i="7"/>
  <c r="T393" i="7"/>
  <c r="R393" i="7"/>
  <c r="P393" i="7"/>
  <c r="BI390" i="7"/>
  <c r="BH390" i="7"/>
  <c r="BG390" i="7"/>
  <c r="BF390" i="7"/>
  <c r="T390" i="7"/>
  <c r="R390" i="7"/>
  <c r="P390" i="7"/>
  <c r="BI387" i="7"/>
  <c r="BH387" i="7"/>
  <c r="BG387" i="7"/>
  <c r="BF387" i="7"/>
  <c r="T387" i="7"/>
  <c r="R387" i="7"/>
  <c r="P387" i="7"/>
  <c r="BI384" i="7"/>
  <c r="BH384" i="7"/>
  <c r="BG384" i="7"/>
  <c r="BF384" i="7"/>
  <c r="T384" i="7"/>
  <c r="R384" i="7"/>
  <c r="P384" i="7"/>
  <c r="BI381" i="7"/>
  <c r="BH381" i="7"/>
  <c r="BG381" i="7"/>
  <c r="BF381" i="7"/>
  <c r="T381" i="7"/>
  <c r="R381" i="7"/>
  <c r="P381" i="7"/>
  <c r="BI379" i="7"/>
  <c r="BH379" i="7"/>
  <c r="BG379" i="7"/>
  <c r="BF379" i="7"/>
  <c r="T379" i="7"/>
  <c r="R379" i="7"/>
  <c r="P379" i="7"/>
  <c r="BI376" i="7"/>
  <c r="BH376" i="7"/>
  <c r="BG376" i="7"/>
  <c r="BF376" i="7"/>
  <c r="T376" i="7"/>
  <c r="R376" i="7"/>
  <c r="P376" i="7"/>
  <c r="BI374" i="7"/>
  <c r="BH374" i="7"/>
  <c r="BG374" i="7"/>
  <c r="BF374" i="7"/>
  <c r="T374" i="7"/>
  <c r="R374" i="7"/>
  <c r="P374" i="7"/>
  <c r="BI372" i="7"/>
  <c r="BH372" i="7"/>
  <c r="BG372" i="7"/>
  <c r="BF372" i="7"/>
  <c r="T372" i="7"/>
  <c r="R372" i="7"/>
  <c r="P372" i="7"/>
  <c r="BI370" i="7"/>
  <c r="BH370" i="7"/>
  <c r="BG370" i="7"/>
  <c r="BF370" i="7"/>
  <c r="T370" i="7"/>
  <c r="R370" i="7"/>
  <c r="P370" i="7"/>
  <c r="BI368" i="7"/>
  <c r="BH368" i="7"/>
  <c r="BG368" i="7"/>
  <c r="BF368" i="7"/>
  <c r="T368" i="7"/>
  <c r="R368" i="7"/>
  <c r="P368" i="7"/>
  <c r="BI365" i="7"/>
  <c r="BH365" i="7"/>
  <c r="BG365" i="7"/>
  <c r="BF365" i="7"/>
  <c r="T365" i="7"/>
  <c r="R365" i="7"/>
  <c r="P365" i="7"/>
  <c r="BI362" i="7"/>
  <c r="BH362" i="7"/>
  <c r="BG362" i="7"/>
  <c r="BF362" i="7"/>
  <c r="T362" i="7"/>
  <c r="R362" i="7"/>
  <c r="P362" i="7"/>
  <c r="BI360" i="7"/>
  <c r="BH360" i="7"/>
  <c r="BG360" i="7"/>
  <c r="BF360" i="7"/>
  <c r="T360" i="7"/>
  <c r="R360" i="7"/>
  <c r="P360" i="7"/>
  <c r="BI357" i="7"/>
  <c r="BH357" i="7"/>
  <c r="BG357" i="7"/>
  <c r="BF357" i="7"/>
  <c r="T357" i="7"/>
  <c r="R357" i="7"/>
  <c r="P357" i="7"/>
  <c r="BI355" i="7"/>
  <c r="BH355" i="7"/>
  <c r="BG355" i="7"/>
  <c r="BF355" i="7"/>
  <c r="T355" i="7"/>
  <c r="R355" i="7"/>
  <c r="P355" i="7"/>
  <c r="BI352" i="7"/>
  <c r="BH352" i="7"/>
  <c r="BG352" i="7"/>
  <c r="BF352" i="7"/>
  <c r="T352" i="7"/>
  <c r="R352" i="7"/>
  <c r="P352" i="7"/>
  <c r="BI350" i="7"/>
  <c r="BH350" i="7"/>
  <c r="BG350" i="7"/>
  <c r="BF350" i="7"/>
  <c r="T350" i="7"/>
  <c r="R350" i="7"/>
  <c r="P350" i="7"/>
  <c r="BI347" i="7"/>
  <c r="BH347" i="7"/>
  <c r="BG347" i="7"/>
  <c r="BF347" i="7"/>
  <c r="T347" i="7"/>
  <c r="R347" i="7"/>
  <c r="P347" i="7"/>
  <c r="BI345" i="7"/>
  <c r="BH345" i="7"/>
  <c r="BG345" i="7"/>
  <c r="BF345" i="7"/>
  <c r="T345" i="7"/>
  <c r="R345" i="7"/>
  <c r="P345" i="7"/>
  <c r="BI342" i="7"/>
  <c r="BH342" i="7"/>
  <c r="BG342" i="7"/>
  <c r="BF342" i="7"/>
  <c r="T342" i="7"/>
  <c r="R342" i="7"/>
  <c r="P342" i="7"/>
  <c r="BI340" i="7"/>
  <c r="BH340" i="7"/>
  <c r="BG340" i="7"/>
  <c r="BF340" i="7"/>
  <c r="T340" i="7"/>
  <c r="R340" i="7"/>
  <c r="P340" i="7"/>
  <c r="BI336" i="7"/>
  <c r="BH336" i="7"/>
  <c r="BG336" i="7"/>
  <c r="BF336" i="7"/>
  <c r="T336" i="7"/>
  <c r="R336" i="7"/>
  <c r="P336" i="7"/>
  <c r="BI332" i="7"/>
  <c r="BH332" i="7"/>
  <c r="BG332" i="7"/>
  <c r="BF332" i="7"/>
  <c r="T332" i="7"/>
  <c r="R332" i="7"/>
  <c r="P332" i="7"/>
  <c r="BI329" i="7"/>
  <c r="BH329" i="7"/>
  <c r="BG329" i="7"/>
  <c r="BF329" i="7"/>
  <c r="T329" i="7"/>
  <c r="R329" i="7"/>
  <c r="P329" i="7"/>
  <c r="BI327" i="7"/>
  <c r="BH327" i="7"/>
  <c r="BG327" i="7"/>
  <c r="BF327" i="7"/>
  <c r="T327" i="7"/>
  <c r="R327" i="7"/>
  <c r="P327" i="7"/>
  <c r="BI325" i="7"/>
  <c r="BH325" i="7"/>
  <c r="BG325" i="7"/>
  <c r="BF325" i="7"/>
  <c r="T325" i="7"/>
  <c r="R325" i="7"/>
  <c r="P325" i="7"/>
  <c r="BI322" i="7"/>
  <c r="BH322" i="7"/>
  <c r="BG322" i="7"/>
  <c r="BF322" i="7"/>
  <c r="T322" i="7"/>
  <c r="R322" i="7"/>
  <c r="P322" i="7"/>
  <c r="BI319" i="7"/>
  <c r="BH319" i="7"/>
  <c r="BG319" i="7"/>
  <c r="BF319" i="7"/>
  <c r="T319" i="7"/>
  <c r="R319" i="7"/>
  <c r="P319" i="7"/>
  <c r="BI317" i="7"/>
  <c r="BH317" i="7"/>
  <c r="BG317" i="7"/>
  <c r="BF317" i="7"/>
  <c r="T317" i="7"/>
  <c r="R317" i="7"/>
  <c r="P317" i="7"/>
  <c r="BI314" i="7"/>
  <c r="BH314" i="7"/>
  <c r="BG314" i="7"/>
  <c r="BF314" i="7"/>
  <c r="T314" i="7"/>
  <c r="R314" i="7"/>
  <c r="P314" i="7"/>
  <c r="BI312" i="7"/>
  <c r="BH312" i="7"/>
  <c r="BG312" i="7"/>
  <c r="BF312" i="7"/>
  <c r="T312" i="7"/>
  <c r="R312" i="7"/>
  <c r="P312" i="7"/>
  <c r="BI309" i="7"/>
  <c r="BH309" i="7"/>
  <c r="BG309" i="7"/>
  <c r="BF309" i="7"/>
  <c r="T309" i="7"/>
  <c r="R309" i="7"/>
  <c r="P309" i="7"/>
  <c r="BI307" i="7"/>
  <c r="BH307" i="7"/>
  <c r="BG307" i="7"/>
  <c r="BF307" i="7"/>
  <c r="T307" i="7"/>
  <c r="R307" i="7"/>
  <c r="P307" i="7"/>
  <c r="BI303" i="7"/>
  <c r="BH303" i="7"/>
  <c r="BG303" i="7"/>
  <c r="BF303" i="7"/>
  <c r="T303" i="7"/>
  <c r="R303" i="7"/>
  <c r="P303" i="7"/>
  <c r="BI290" i="7"/>
  <c r="BH290" i="7"/>
  <c r="BG290" i="7"/>
  <c r="BF290" i="7"/>
  <c r="T290" i="7"/>
  <c r="R290" i="7"/>
  <c r="P290" i="7"/>
  <c r="BI288" i="7"/>
  <c r="BH288" i="7"/>
  <c r="BG288" i="7"/>
  <c r="BF288" i="7"/>
  <c r="T288" i="7"/>
  <c r="R288" i="7"/>
  <c r="P288" i="7"/>
  <c r="BI284" i="7"/>
  <c r="BH284" i="7"/>
  <c r="BG284" i="7"/>
  <c r="BF284" i="7"/>
  <c r="T284" i="7"/>
  <c r="R284" i="7"/>
  <c r="P284" i="7"/>
  <c r="BI281" i="7"/>
  <c r="BH281" i="7"/>
  <c r="BG281" i="7"/>
  <c r="BF281" i="7"/>
  <c r="T281" i="7"/>
  <c r="R281" i="7"/>
  <c r="P281" i="7"/>
  <c r="BI278" i="7"/>
  <c r="BH278" i="7"/>
  <c r="BG278" i="7"/>
  <c r="BF278" i="7"/>
  <c r="T278" i="7"/>
  <c r="R278" i="7"/>
  <c r="P278" i="7"/>
  <c r="BI276" i="7"/>
  <c r="BH276" i="7"/>
  <c r="BG276" i="7"/>
  <c r="BF276" i="7"/>
  <c r="T276" i="7"/>
  <c r="R276" i="7"/>
  <c r="P276" i="7"/>
  <c r="BI253" i="7"/>
  <c r="BH253" i="7"/>
  <c r="BG253" i="7"/>
  <c r="BF253" i="7"/>
  <c r="T253" i="7"/>
  <c r="R253" i="7"/>
  <c r="P253" i="7"/>
  <c r="BI251" i="7"/>
  <c r="BH251" i="7"/>
  <c r="BG251" i="7"/>
  <c r="BF251" i="7"/>
  <c r="T251" i="7"/>
  <c r="R251" i="7"/>
  <c r="P251" i="7"/>
  <c r="BI247" i="7"/>
  <c r="BH247" i="7"/>
  <c r="BG247" i="7"/>
  <c r="BF247" i="7"/>
  <c r="T247" i="7"/>
  <c r="R247" i="7"/>
  <c r="P247" i="7"/>
  <c r="BI243" i="7"/>
  <c r="BH243" i="7"/>
  <c r="BG243" i="7"/>
  <c r="BF243" i="7"/>
  <c r="T243" i="7"/>
  <c r="R243" i="7"/>
  <c r="P243" i="7"/>
  <c r="BI240" i="7"/>
  <c r="BH240" i="7"/>
  <c r="BG240" i="7"/>
  <c r="BF240" i="7"/>
  <c r="T240" i="7"/>
  <c r="R240" i="7"/>
  <c r="P240" i="7"/>
  <c r="BI237" i="7"/>
  <c r="BH237" i="7"/>
  <c r="BG237" i="7"/>
  <c r="BF237" i="7"/>
  <c r="T237" i="7"/>
  <c r="R237" i="7"/>
  <c r="P237" i="7"/>
  <c r="BI235" i="7"/>
  <c r="BH235" i="7"/>
  <c r="BG235" i="7"/>
  <c r="BF235" i="7"/>
  <c r="T235" i="7"/>
  <c r="R235" i="7"/>
  <c r="P235" i="7"/>
  <c r="BI233" i="7"/>
  <c r="BH233" i="7"/>
  <c r="BG233" i="7"/>
  <c r="BF233" i="7"/>
  <c r="T233" i="7"/>
  <c r="R233" i="7"/>
  <c r="P233" i="7"/>
  <c r="BI231" i="7"/>
  <c r="BH231" i="7"/>
  <c r="BG231" i="7"/>
  <c r="BF231" i="7"/>
  <c r="T231" i="7"/>
  <c r="R231" i="7"/>
  <c r="P231" i="7"/>
  <c r="BI228" i="7"/>
  <c r="BH228" i="7"/>
  <c r="BG228" i="7"/>
  <c r="BF228" i="7"/>
  <c r="T228" i="7"/>
  <c r="R228" i="7"/>
  <c r="P228" i="7"/>
  <c r="BI226" i="7"/>
  <c r="BH226" i="7"/>
  <c r="BG226" i="7"/>
  <c r="BF226" i="7"/>
  <c r="T226" i="7"/>
  <c r="R226" i="7"/>
  <c r="P226" i="7"/>
  <c r="BI223" i="7"/>
  <c r="BH223" i="7"/>
  <c r="BG223" i="7"/>
  <c r="BF223" i="7"/>
  <c r="T223" i="7"/>
  <c r="R223" i="7"/>
  <c r="P223" i="7"/>
  <c r="BI222" i="7"/>
  <c r="BH222" i="7"/>
  <c r="BG222" i="7"/>
  <c r="BF222" i="7"/>
  <c r="T222" i="7"/>
  <c r="R222" i="7"/>
  <c r="P222" i="7"/>
  <c r="BI221" i="7"/>
  <c r="BH221" i="7"/>
  <c r="BG221" i="7"/>
  <c r="BF221" i="7"/>
  <c r="T221" i="7"/>
  <c r="R221" i="7"/>
  <c r="P221" i="7"/>
  <c r="BI219" i="7"/>
  <c r="BH219" i="7"/>
  <c r="BG219" i="7"/>
  <c r="BF219" i="7"/>
  <c r="T219" i="7"/>
  <c r="R219" i="7"/>
  <c r="P219" i="7"/>
  <c r="BI217" i="7"/>
  <c r="BH217" i="7"/>
  <c r="BG217" i="7"/>
  <c r="BF217" i="7"/>
  <c r="T217" i="7"/>
  <c r="R217" i="7"/>
  <c r="P217" i="7"/>
  <c r="BI211" i="7"/>
  <c r="BH211" i="7"/>
  <c r="BG211" i="7"/>
  <c r="BF211" i="7"/>
  <c r="T211" i="7"/>
  <c r="R211" i="7"/>
  <c r="P211" i="7"/>
  <c r="BI202" i="7"/>
  <c r="BH202" i="7"/>
  <c r="BG202" i="7"/>
  <c r="BF202" i="7"/>
  <c r="T202" i="7"/>
  <c r="R202" i="7"/>
  <c r="P202" i="7"/>
  <c r="BI198" i="7"/>
  <c r="BH198" i="7"/>
  <c r="BG198" i="7"/>
  <c r="BF198" i="7"/>
  <c r="T198" i="7"/>
  <c r="R198" i="7"/>
  <c r="P198" i="7"/>
  <c r="BI194" i="7"/>
  <c r="BH194" i="7"/>
  <c r="BG194" i="7"/>
  <c r="BF194" i="7"/>
  <c r="T194" i="7"/>
  <c r="R194" i="7"/>
  <c r="P194" i="7"/>
  <c r="BI190" i="7"/>
  <c r="BH190" i="7"/>
  <c r="BG190" i="7"/>
  <c r="BF190" i="7"/>
  <c r="T190" i="7"/>
  <c r="R190" i="7"/>
  <c r="P190" i="7"/>
  <c r="BI185" i="7"/>
  <c r="BH185" i="7"/>
  <c r="BG185" i="7"/>
  <c r="BF185" i="7"/>
  <c r="T185" i="7"/>
  <c r="R185" i="7"/>
  <c r="P185" i="7"/>
  <c r="BI183" i="7"/>
  <c r="BH183" i="7"/>
  <c r="BG183" i="7"/>
  <c r="BF183" i="7"/>
  <c r="T183" i="7"/>
  <c r="R183" i="7"/>
  <c r="P183" i="7"/>
  <c r="BI181" i="7"/>
  <c r="BH181" i="7"/>
  <c r="BG181" i="7"/>
  <c r="BF181" i="7"/>
  <c r="T181" i="7"/>
  <c r="R181" i="7"/>
  <c r="P181" i="7"/>
  <c r="BI178" i="7"/>
  <c r="BH178" i="7"/>
  <c r="BG178" i="7"/>
  <c r="BF178" i="7"/>
  <c r="T178" i="7"/>
  <c r="R178" i="7"/>
  <c r="P178" i="7"/>
  <c r="BI175" i="7"/>
  <c r="BH175" i="7"/>
  <c r="BG175" i="7"/>
  <c r="BF175" i="7"/>
  <c r="T175" i="7"/>
  <c r="R175" i="7"/>
  <c r="P175" i="7"/>
  <c r="BI173" i="7"/>
  <c r="BH173" i="7"/>
  <c r="BG173" i="7"/>
  <c r="BF173" i="7"/>
  <c r="T173" i="7"/>
  <c r="R173" i="7"/>
  <c r="P173" i="7"/>
  <c r="BI169" i="7"/>
  <c r="BH169" i="7"/>
  <c r="BG169" i="7"/>
  <c r="BF169" i="7"/>
  <c r="T169" i="7"/>
  <c r="R169" i="7"/>
  <c r="P169" i="7"/>
  <c r="BI165" i="7"/>
  <c r="BH165" i="7"/>
  <c r="BG165" i="7"/>
  <c r="BF165" i="7"/>
  <c r="T165" i="7"/>
  <c r="R165" i="7"/>
  <c r="P165" i="7"/>
  <c r="BI163" i="7"/>
  <c r="BH163" i="7"/>
  <c r="BG163" i="7"/>
  <c r="BF163" i="7"/>
  <c r="T163" i="7"/>
  <c r="R163" i="7"/>
  <c r="P163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48" i="7"/>
  <c r="BH148" i="7"/>
  <c r="BG148" i="7"/>
  <c r="BF148" i="7"/>
  <c r="T148" i="7"/>
  <c r="R148" i="7"/>
  <c r="P148" i="7"/>
  <c r="BI144" i="7"/>
  <c r="BH144" i="7"/>
  <c r="BG144" i="7"/>
  <c r="BF144" i="7"/>
  <c r="T144" i="7"/>
  <c r="R144" i="7"/>
  <c r="P144" i="7"/>
  <c r="BI131" i="7"/>
  <c r="BH131" i="7"/>
  <c r="BG131" i="7"/>
  <c r="BF131" i="7"/>
  <c r="T131" i="7"/>
  <c r="R131" i="7"/>
  <c r="P131" i="7"/>
  <c r="BI129" i="7"/>
  <c r="BH129" i="7"/>
  <c r="BG129" i="7"/>
  <c r="BF129" i="7"/>
  <c r="T129" i="7"/>
  <c r="R129" i="7"/>
  <c r="P129" i="7"/>
  <c r="BI127" i="7"/>
  <c r="BH127" i="7"/>
  <c r="BG127" i="7"/>
  <c r="BF127" i="7"/>
  <c r="T127" i="7"/>
  <c r="R127" i="7"/>
  <c r="P127" i="7"/>
  <c r="BI125" i="7"/>
  <c r="BH125" i="7"/>
  <c r="BG125" i="7"/>
  <c r="BF125" i="7"/>
  <c r="T125" i="7"/>
  <c r="R125" i="7"/>
  <c r="P125" i="7"/>
  <c r="F116" i="7"/>
  <c r="E114" i="7"/>
  <c r="F89" i="7"/>
  <c r="E87" i="7"/>
  <c r="J24" i="7"/>
  <c r="E24" i="7"/>
  <c r="J92" i="7"/>
  <c r="J23" i="7"/>
  <c r="J21" i="7"/>
  <c r="E21" i="7"/>
  <c r="J91" i="7"/>
  <c r="J20" i="7"/>
  <c r="J18" i="7"/>
  <c r="E18" i="7"/>
  <c r="F119" i="7"/>
  <c r="J17" i="7"/>
  <c r="J15" i="7"/>
  <c r="E15" i="7"/>
  <c r="F118" i="7"/>
  <c r="J14" i="7"/>
  <c r="J89" i="7"/>
  <c r="E7" i="7"/>
  <c r="E112" i="7" s="1"/>
  <c r="J37" i="6"/>
  <c r="J36" i="6"/>
  <c r="AY100" i="1"/>
  <c r="J35" i="6"/>
  <c r="AX100" i="1"/>
  <c r="BI503" i="6"/>
  <c r="BH503" i="6"/>
  <c r="BG503" i="6"/>
  <c r="BF503" i="6"/>
  <c r="T503" i="6"/>
  <c r="R503" i="6"/>
  <c r="P503" i="6"/>
  <c r="BI501" i="6"/>
  <c r="BH501" i="6"/>
  <c r="BG501" i="6"/>
  <c r="BF501" i="6"/>
  <c r="T501" i="6"/>
  <c r="R501" i="6"/>
  <c r="P501" i="6"/>
  <c r="BI498" i="6"/>
  <c r="BH498" i="6"/>
  <c r="BG498" i="6"/>
  <c r="BF498" i="6"/>
  <c r="T498" i="6"/>
  <c r="R498" i="6"/>
  <c r="P498" i="6"/>
  <c r="BI495" i="6"/>
  <c r="BH495" i="6"/>
  <c r="BG495" i="6"/>
  <c r="BF495" i="6"/>
  <c r="T495" i="6"/>
  <c r="R495" i="6"/>
  <c r="P495" i="6"/>
  <c r="BI492" i="6"/>
  <c r="BH492" i="6"/>
  <c r="BG492" i="6"/>
  <c r="BF492" i="6"/>
  <c r="T492" i="6"/>
  <c r="R492" i="6"/>
  <c r="P492" i="6"/>
  <c r="BI489" i="6"/>
  <c r="BH489" i="6"/>
  <c r="BG489" i="6"/>
  <c r="BF489" i="6"/>
  <c r="T489" i="6"/>
  <c r="R489" i="6"/>
  <c r="P489" i="6"/>
  <c r="BI486" i="6"/>
  <c r="BH486" i="6"/>
  <c r="BG486" i="6"/>
  <c r="BF486" i="6"/>
  <c r="T486" i="6"/>
  <c r="R486" i="6"/>
  <c r="P486" i="6"/>
  <c r="BI484" i="6"/>
  <c r="BH484" i="6"/>
  <c r="BG484" i="6"/>
  <c r="BF484" i="6"/>
  <c r="T484" i="6"/>
  <c r="R484" i="6"/>
  <c r="P484" i="6"/>
  <c r="BI480" i="6"/>
  <c r="BH480" i="6"/>
  <c r="BG480" i="6"/>
  <c r="BF480" i="6"/>
  <c r="T480" i="6"/>
  <c r="R480" i="6"/>
  <c r="P480" i="6"/>
  <c r="BI476" i="6"/>
  <c r="BH476" i="6"/>
  <c r="BG476" i="6"/>
  <c r="BF476" i="6"/>
  <c r="T476" i="6"/>
  <c r="R476" i="6"/>
  <c r="P476" i="6"/>
  <c r="BI473" i="6"/>
  <c r="BH473" i="6"/>
  <c r="BG473" i="6"/>
  <c r="BF473" i="6"/>
  <c r="T473" i="6"/>
  <c r="R473" i="6"/>
  <c r="P473" i="6"/>
  <c r="BI470" i="6"/>
  <c r="BH470" i="6"/>
  <c r="BG470" i="6"/>
  <c r="BF470" i="6"/>
  <c r="T470" i="6"/>
  <c r="R470" i="6"/>
  <c r="P470" i="6"/>
  <c r="BI467" i="6"/>
  <c r="BH467" i="6"/>
  <c r="BG467" i="6"/>
  <c r="BF467" i="6"/>
  <c r="T467" i="6"/>
  <c r="R467" i="6"/>
  <c r="P467" i="6"/>
  <c r="BI465" i="6"/>
  <c r="BH465" i="6"/>
  <c r="BG465" i="6"/>
  <c r="BF465" i="6"/>
  <c r="T465" i="6"/>
  <c r="R465" i="6"/>
  <c r="P465" i="6"/>
  <c r="BI462" i="6"/>
  <c r="BH462" i="6"/>
  <c r="BG462" i="6"/>
  <c r="BF462" i="6"/>
  <c r="T462" i="6"/>
  <c r="R462" i="6"/>
  <c r="P462" i="6"/>
  <c r="BI459" i="6"/>
  <c r="BH459" i="6"/>
  <c r="BG459" i="6"/>
  <c r="BF459" i="6"/>
  <c r="T459" i="6"/>
  <c r="R459" i="6"/>
  <c r="P459" i="6"/>
  <c r="BI457" i="6"/>
  <c r="BH457" i="6"/>
  <c r="BG457" i="6"/>
  <c r="BF457" i="6"/>
  <c r="T457" i="6"/>
  <c r="R457" i="6"/>
  <c r="P457" i="6"/>
  <c r="BI454" i="6"/>
  <c r="BH454" i="6"/>
  <c r="BG454" i="6"/>
  <c r="BF454" i="6"/>
  <c r="T454" i="6"/>
  <c r="R454" i="6"/>
  <c r="P454" i="6"/>
  <c r="BI451" i="6"/>
  <c r="BH451" i="6"/>
  <c r="BG451" i="6"/>
  <c r="BF451" i="6"/>
  <c r="T451" i="6"/>
  <c r="R451" i="6"/>
  <c r="P451" i="6"/>
  <c r="BI448" i="6"/>
  <c r="BH448" i="6"/>
  <c r="BG448" i="6"/>
  <c r="BF448" i="6"/>
  <c r="T448" i="6"/>
  <c r="R448" i="6"/>
  <c r="P448" i="6"/>
  <c r="BI446" i="6"/>
  <c r="BH446" i="6"/>
  <c r="BG446" i="6"/>
  <c r="BF446" i="6"/>
  <c r="T446" i="6"/>
  <c r="R446" i="6"/>
  <c r="P446" i="6"/>
  <c r="BI444" i="6"/>
  <c r="BH444" i="6"/>
  <c r="BG444" i="6"/>
  <c r="BF444" i="6"/>
  <c r="T444" i="6"/>
  <c r="R444" i="6"/>
  <c r="P444" i="6"/>
  <c r="BI441" i="6"/>
  <c r="BH441" i="6"/>
  <c r="BG441" i="6"/>
  <c r="BF441" i="6"/>
  <c r="T441" i="6"/>
  <c r="R441" i="6"/>
  <c r="P441" i="6"/>
  <c r="BI438" i="6"/>
  <c r="BH438" i="6"/>
  <c r="BG438" i="6"/>
  <c r="BF438" i="6"/>
  <c r="T438" i="6"/>
  <c r="R438" i="6"/>
  <c r="P438" i="6"/>
  <c r="BI435" i="6"/>
  <c r="BH435" i="6"/>
  <c r="BG435" i="6"/>
  <c r="BF435" i="6"/>
  <c r="T435" i="6"/>
  <c r="R435" i="6"/>
  <c r="P435" i="6"/>
  <c r="BI432" i="6"/>
  <c r="BH432" i="6"/>
  <c r="BG432" i="6"/>
  <c r="BF432" i="6"/>
  <c r="T432" i="6"/>
  <c r="R432" i="6"/>
  <c r="P432" i="6"/>
  <c r="BI429" i="6"/>
  <c r="BH429" i="6"/>
  <c r="BG429" i="6"/>
  <c r="BF429" i="6"/>
  <c r="T429" i="6"/>
  <c r="R429" i="6"/>
  <c r="P429" i="6"/>
  <c r="BI426" i="6"/>
  <c r="BH426" i="6"/>
  <c r="BG426" i="6"/>
  <c r="BF426" i="6"/>
  <c r="T426" i="6"/>
  <c r="R426" i="6"/>
  <c r="P426" i="6"/>
  <c r="BI423" i="6"/>
  <c r="BH423" i="6"/>
  <c r="BG423" i="6"/>
  <c r="BF423" i="6"/>
  <c r="T423" i="6"/>
  <c r="R423" i="6"/>
  <c r="P423" i="6"/>
  <c r="BI420" i="6"/>
  <c r="BH420" i="6"/>
  <c r="BG420" i="6"/>
  <c r="BF420" i="6"/>
  <c r="T420" i="6"/>
  <c r="R420" i="6"/>
  <c r="P420" i="6"/>
  <c r="BI418" i="6"/>
  <c r="BH418" i="6"/>
  <c r="BG418" i="6"/>
  <c r="BF418" i="6"/>
  <c r="T418" i="6"/>
  <c r="R418" i="6"/>
  <c r="P418" i="6"/>
  <c r="BI415" i="6"/>
  <c r="BH415" i="6"/>
  <c r="BG415" i="6"/>
  <c r="BF415" i="6"/>
  <c r="T415" i="6"/>
  <c r="R415" i="6"/>
  <c r="P415" i="6"/>
  <c r="BI412" i="6"/>
  <c r="BH412" i="6"/>
  <c r="BG412" i="6"/>
  <c r="BF412" i="6"/>
  <c r="T412" i="6"/>
  <c r="R412" i="6"/>
  <c r="P412" i="6"/>
  <c r="BI409" i="6"/>
  <c r="BH409" i="6"/>
  <c r="BG409" i="6"/>
  <c r="BF409" i="6"/>
  <c r="T409" i="6"/>
  <c r="R409" i="6"/>
  <c r="P409" i="6"/>
  <c r="BI406" i="6"/>
  <c r="BH406" i="6"/>
  <c r="BG406" i="6"/>
  <c r="BF406" i="6"/>
  <c r="T406" i="6"/>
  <c r="R406" i="6"/>
  <c r="P406" i="6"/>
  <c r="BI402" i="6"/>
  <c r="BH402" i="6"/>
  <c r="BG402" i="6"/>
  <c r="BF402" i="6"/>
  <c r="T402" i="6"/>
  <c r="R402" i="6"/>
  <c r="P402" i="6"/>
  <c r="BI400" i="6"/>
  <c r="BH400" i="6"/>
  <c r="BG400" i="6"/>
  <c r="BF400" i="6"/>
  <c r="T400" i="6"/>
  <c r="R400" i="6"/>
  <c r="P400" i="6"/>
  <c r="BI398" i="6"/>
  <c r="BH398" i="6"/>
  <c r="BG398" i="6"/>
  <c r="BF398" i="6"/>
  <c r="T398" i="6"/>
  <c r="R398" i="6"/>
  <c r="P398" i="6"/>
  <c r="BI396" i="6"/>
  <c r="BH396" i="6"/>
  <c r="BG396" i="6"/>
  <c r="BF396" i="6"/>
  <c r="T396" i="6"/>
  <c r="R396" i="6"/>
  <c r="P396" i="6"/>
  <c r="BI391" i="6"/>
  <c r="BH391" i="6"/>
  <c r="BG391" i="6"/>
  <c r="BF391" i="6"/>
  <c r="T391" i="6"/>
  <c r="R391" i="6"/>
  <c r="P391" i="6"/>
  <c r="BI386" i="6"/>
  <c r="BH386" i="6"/>
  <c r="BG386" i="6"/>
  <c r="BF386" i="6"/>
  <c r="T386" i="6"/>
  <c r="R386" i="6"/>
  <c r="P386" i="6"/>
  <c r="BI385" i="6"/>
  <c r="BH385" i="6"/>
  <c r="BG385" i="6"/>
  <c r="BF385" i="6"/>
  <c r="T385" i="6"/>
  <c r="R385" i="6"/>
  <c r="P385" i="6"/>
  <c r="BI382" i="6"/>
  <c r="BH382" i="6"/>
  <c r="BG382" i="6"/>
  <c r="BF382" i="6"/>
  <c r="T382" i="6"/>
  <c r="R382" i="6"/>
  <c r="P382" i="6"/>
  <c r="BI380" i="6"/>
  <c r="BH380" i="6"/>
  <c r="BG380" i="6"/>
  <c r="BF380" i="6"/>
  <c r="T380" i="6"/>
  <c r="R380" i="6"/>
  <c r="P380" i="6"/>
  <c r="BI376" i="6"/>
  <c r="BH376" i="6"/>
  <c r="BG376" i="6"/>
  <c r="BF376" i="6"/>
  <c r="T376" i="6"/>
  <c r="R376" i="6"/>
  <c r="P376" i="6"/>
  <c r="BI374" i="6"/>
  <c r="BH374" i="6"/>
  <c r="BG374" i="6"/>
  <c r="BF374" i="6"/>
  <c r="T374" i="6"/>
  <c r="R374" i="6"/>
  <c r="P374" i="6"/>
  <c r="BI371" i="6"/>
  <c r="BH371" i="6"/>
  <c r="BG371" i="6"/>
  <c r="BF371" i="6"/>
  <c r="T371" i="6"/>
  <c r="R371" i="6"/>
  <c r="P371" i="6"/>
  <c r="BI368" i="6"/>
  <c r="BH368" i="6"/>
  <c r="BG368" i="6"/>
  <c r="BF368" i="6"/>
  <c r="T368" i="6"/>
  <c r="R368" i="6"/>
  <c r="P368" i="6"/>
  <c r="BI365" i="6"/>
  <c r="BH365" i="6"/>
  <c r="BG365" i="6"/>
  <c r="BF365" i="6"/>
  <c r="T365" i="6"/>
  <c r="R365" i="6"/>
  <c r="P365" i="6"/>
  <c r="BI362" i="6"/>
  <c r="BH362" i="6"/>
  <c r="BG362" i="6"/>
  <c r="BF362" i="6"/>
  <c r="T362" i="6"/>
  <c r="R362" i="6"/>
  <c r="P362" i="6"/>
  <c r="BI360" i="6"/>
  <c r="BH360" i="6"/>
  <c r="BG360" i="6"/>
  <c r="BF360" i="6"/>
  <c r="T360" i="6"/>
  <c r="R360" i="6"/>
  <c r="P360" i="6"/>
  <c r="BI357" i="6"/>
  <c r="BH357" i="6"/>
  <c r="BG357" i="6"/>
  <c r="BF357" i="6"/>
  <c r="T357" i="6"/>
  <c r="R357" i="6"/>
  <c r="P357" i="6"/>
  <c r="BI354" i="6"/>
  <c r="BH354" i="6"/>
  <c r="BG354" i="6"/>
  <c r="BF354" i="6"/>
  <c r="T354" i="6"/>
  <c r="R354" i="6"/>
  <c r="P354" i="6"/>
  <c r="BI352" i="6"/>
  <c r="BH352" i="6"/>
  <c r="BG352" i="6"/>
  <c r="BF352" i="6"/>
  <c r="T352" i="6"/>
  <c r="R352" i="6"/>
  <c r="P352" i="6"/>
  <c r="BI350" i="6"/>
  <c r="BH350" i="6"/>
  <c r="BG350" i="6"/>
  <c r="BF350" i="6"/>
  <c r="T350" i="6"/>
  <c r="R350" i="6"/>
  <c r="P350" i="6"/>
  <c r="BI346" i="6"/>
  <c r="BH346" i="6"/>
  <c r="BG346" i="6"/>
  <c r="BF346" i="6"/>
  <c r="T346" i="6"/>
  <c r="R346" i="6"/>
  <c r="P346" i="6"/>
  <c r="BI344" i="6"/>
  <c r="BH344" i="6"/>
  <c r="BG344" i="6"/>
  <c r="BF344" i="6"/>
  <c r="T344" i="6"/>
  <c r="R344" i="6"/>
  <c r="P344" i="6"/>
  <c r="BI342" i="6"/>
  <c r="BH342" i="6"/>
  <c r="BG342" i="6"/>
  <c r="BF342" i="6"/>
  <c r="T342" i="6"/>
  <c r="R342" i="6"/>
  <c r="P342" i="6"/>
  <c r="BI338" i="6"/>
  <c r="BH338" i="6"/>
  <c r="BG338" i="6"/>
  <c r="BF338" i="6"/>
  <c r="T338" i="6"/>
  <c r="R338" i="6"/>
  <c r="P338" i="6"/>
  <c r="BI332" i="6"/>
  <c r="BH332" i="6"/>
  <c r="BG332" i="6"/>
  <c r="BF332" i="6"/>
  <c r="T332" i="6"/>
  <c r="R332" i="6"/>
  <c r="P332" i="6"/>
  <c r="BI330" i="6"/>
  <c r="BH330" i="6"/>
  <c r="BG330" i="6"/>
  <c r="BF330" i="6"/>
  <c r="T330" i="6"/>
  <c r="R330" i="6"/>
  <c r="P330" i="6"/>
  <c r="BI327" i="6"/>
  <c r="BH327" i="6"/>
  <c r="BG327" i="6"/>
  <c r="BF327" i="6"/>
  <c r="T327" i="6"/>
  <c r="R327" i="6"/>
  <c r="P327" i="6"/>
  <c r="BI325" i="6"/>
  <c r="BH325" i="6"/>
  <c r="BG325" i="6"/>
  <c r="BF325" i="6"/>
  <c r="T325" i="6"/>
  <c r="R325" i="6"/>
  <c r="P325" i="6"/>
  <c r="BI319" i="6"/>
  <c r="BH319" i="6"/>
  <c r="BG319" i="6"/>
  <c r="BF319" i="6"/>
  <c r="T319" i="6"/>
  <c r="R319" i="6"/>
  <c r="P319" i="6"/>
  <c r="BI317" i="6"/>
  <c r="BH317" i="6"/>
  <c r="BG317" i="6"/>
  <c r="BF317" i="6"/>
  <c r="T317" i="6"/>
  <c r="R317" i="6"/>
  <c r="P317" i="6"/>
  <c r="BI315" i="6"/>
  <c r="BH315" i="6"/>
  <c r="BG315" i="6"/>
  <c r="BF315" i="6"/>
  <c r="T315" i="6"/>
  <c r="R315" i="6"/>
  <c r="P315" i="6"/>
  <c r="BI310" i="6"/>
  <c r="BH310" i="6"/>
  <c r="BG310" i="6"/>
  <c r="BF310" i="6"/>
  <c r="T310" i="6"/>
  <c r="R310" i="6"/>
  <c r="P310" i="6"/>
  <c r="BI306" i="6"/>
  <c r="BH306" i="6"/>
  <c r="BG306" i="6"/>
  <c r="BF306" i="6"/>
  <c r="T306" i="6"/>
  <c r="R306" i="6"/>
  <c r="P306" i="6"/>
  <c r="BI303" i="6"/>
  <c r="BH303" i="6"/>
  <c r="BG303" i="6"/>
  <c r="BF303" i="6"/>
  <c r="T303" i="6"/>
  <c r="R303" i="6"/>
  <c r="P303" i="6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85" i="6"/>
  <c r="BH285" i="6"/>
  <c r="BG285" i="6"/>
  <c r="BF285" i="6"/>
  <c r="T285" i="6"/>
  <c r="R285" i="6"/>
  <c r="P285" i="6"/>
  <c r="BI272" i="6"/>
  <c r="BH272" i="6"/>
  <c r="BG272" i="6"/>
  <c r="BF272" i="6"/>
  <c r="T272" i="6"/>
  <c r="R272" i="6"/>
  <c r="P272" i="6"/>
  <c r="BI270" i="6"/>
  <c r="BH270" i="6"/>
  <c r="BG270" i="6"/>
  <c r="BF270" i="6"/>
  <c r="T270" i="6"/>
  <c r="R270" i="6"/>
  <c r="P270" i="6"/>
  <c r="BI266" i="6"/>
  <c r="BH266" i="6"/>
  <c r="BG266" i="6"/>
  <c r="BF266" i="6"/>
  <c r="T266" i="6"/>
  <c r="R266" i="6"/>
  <c r="P266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7" i="6"/>
  <c r="BH247" i="6"/>
  <c r="BG247" i="6"/>
  <c r="BF247" i="6"/>
  <c r="T247" i="6"/>
  <c r="R247" i="6"/>
  <c r="P247" i="6"/>
  <c r="BI229" i="6"/>
  <c r="BH229" i="6"/>
  <c r="BG229" i="6"/>
  <c r="BF229" i="6"/>
  <c r="T229" i="6"/>
  <c r="R229" i="6"/>
  <c r="P229" i="6"/>
  <c r="BI226" i="6"/>
  <c r="BH226" i="6"/>
  <c r="BG226" i="6"/>
  <c r="BF226" i="6"/>
  <c r="T226" i="6"/>
  <c r="R226" i="6"/>
  <c r="P226" i="6"/>
  <c r="BI222" i="6"/>
  <c r="BH222" i="6"/>
  <c r="BG222" i="6"/>
  <c r="BF222" i="6"/>
  <c r="T222" i="6"/>
  <c r="R222" i="6"/>
  <c r="P222" i="6"/>
  <c r="BI218" i="6"/>
  <c r="BH218" i="6"/>
  <c r="BG218" i="6"/>
  <c r="BF218" i="6"/>
  <c r="T218" i="6"/>
  <c r="R218" i="6"/>
  <c r="P218" i="6"/>
  <c r="BI212" i="6"/>
  <c r="BH212" i="6"/>
  <c r="BG212" i="6"/>
  <c r="BF212" i="6"/>
  <c r="T212" i="6"/>
  <c r="R212" i="6"/>
  <c r="P212" i="6"/>
  <c r="BI210" i="6"/>
  <c r="BH210" i="6"/>
  <c r="BG210" i="6"/>
  <c r="BF210" i="6"/>
  <c r="T210" i="6"/>
  <c r="R210" i="6"/>
  <c r="P210" i="6"/>
  <c r="BI208" i="6"/>
  <c r="BH208" i="6"/>
  <c r="BG208" i="6"/>
  <c r="BF208" i="6"/>
  <c r="T208" i="6"/>
  <c r="R208" i="6"/>
  <c r="P208" i="6"/>
  <c r="BI206" i="6"/>
  <c r="BH206" i="6"/>
  <c r="BG206" i="6"/>
  <c r="BF206" i="6"/>
  <c r="T206" i="6"/>
  <c r="R206" i="6"/>
  <c r="P206" i="6"/>
  <c r="BI202" i="6"/>
  <c r="BH202" i="6"/>
  <c r="BG202" i="6"/>
  <c r="BF202" i="6"/>
  <c r="T202" i="6"/>
  <c r="R202" i="6"/>
  <c r="P202" i="6"/>
  <c r="BI198" i="6"/>
  <c r="BH198" i="6"/>
  <c r="BG198" i="6"/>
  <c r="BF198" i="6"/>
  <c r="T198" i="6"/>
  <c r="R198" i="6"/>
  <c r="P198" i="6"/>
  <c r="BI197" i="6"/>
  <c r="BH197" i="6"/>
  <c r="BG197" i="6"/>
  <c r="BF197" i="6"/>
  <c r="T197" i="6"/>
  <c r="R197" i="6"/>
  <c r="P197" i="6"/>
  <c r="BI195" i="6"/>
  <c r="BH195" i="6"/>
  <c r="BG195" i="6"/>
  <c r="BF195" i="6"/>
  <c r="T195" i="6"/>
  <c r="R195" i="6"/>
  <c r="P195" i="6"/>
  <c r="BI191" i="6"/>
  <c r="BH191" i="6"/>
  <c r="BG191" i="6"/>
  <c r="BF191" i="6"/>
  <c r="T191" i="6"/>
  <c r="R191" i="6"/>
  <c r="P191" i="6"/>
  <c r="BI190" i="6"/>
  <c r="BH190" i="6"/>
  <c r="BG190" i="6"/>
  <c r="BF190" i="6"/>
  <c r="T190" i="6"/>
  <c r="R190" i="6"/>
  <c r="P190" i="6"/>
  <c r="BI187" i="6"/>
  <c r="BH187" i="6"/>
  <c r="BG187" i="6"/>
  <c r="BF187" i="6"/>
  <c r="T187" i="6"/>
  <c r="R187" i="6"/>
  <c r="P187" i="6"/>
  <c r="BI181" i="6"/>
  <c r="BH181" i="6"/>
  <c r="BG181" i="6"/>
  <c r="BF181" i="6"/>
  <c r="T181" i="6"/>
  <c r="R181" i="6"/>
  <c r="P181" i="6"/>
  <c r="BI172" i="6"/>
  <c r="BH172" i="6"/>
  <c r="BG172" i="6"/>
  <c r="BF172" i="6"/>
  <c r="T172" i="6"/>
  <c r="R172" i="6"/>
  <c r="P172" i="6"/>
  <c r="BI168" i="6"/>
  <c r="BH168" i="6"/>
  <c r="BG168" i="6"/>
  <c r="BF168" i="6"/>
  <c r="T168" i="6"/>
  <c r="R168" i="6"/>
  <c r="P168" i="6"/>
  <c r="BI166" i="6"/>
  <c r="BH166" i="6"/>
  <c r="BG166" i="6"/>
  <c r="BF166" i="6"/>
  <c r="T166" i="6"/>
  <c r="R166" i="6"/>
  <c r="P166" i="6"/>
  <c r="BI164" i="6"/>
  <c r="BH164" i="6"/>
  <c r="BG164" i="6"/>
  <c r="BF164" i="6"/>
  <c r="T164" i="6"/>
  <c r="R164" i="6"/>
  <c r="P164" i="6"/>
  <c r="BI162" i="6"/>
  <c r="BH162" i="6"/>
  <c r="BG162" i="6"/>
  <c r="BF162" i="6"/>
  <c r="T162" i="6"/>
  <c r="R162" i="6"/>
  <c r="P162" i="6"/>
  <c r="BI160" i="6"/>
  <c r="BH160" i="6"/>
  <c r="BG160" i="6"/>
  <c r="BF160" i="6"/>
  <c r="T160" i="6"/>
  <c r="R160" i="6"/>
  <c r="P160" i="6"/>
  <c r="BI156" i="6"/>
  <c r="BH156" i="6"/>
  <c r="BG156" i="6"/>
  <c r="BF156" i="6"/>
  <c r="T156" i="6"/>
  <c r="R156" i="6"/>
  <c r="P156" i="6"/>
  <c r="BI154" i="6"/>
  <c r="BH154" i="6"/>
  <c r="BG154" i="6"/>
  <c r="BF154" i="6"/>
  <c r="T154" i="6"/>
  <c r="R154" i="6"/>
  <c r="P154" i="6"/>
  <c r="BI152" i="6"/>
  <c r="BH152" i="6"/>
  <c r="BG152" i="6"/>
  <c r="BF152" i="6"/>
  <c r="T152" i="6"/>
  <c r="R152" i="6"/>
  <c r="P152" i="6"/>
  <c r="BI147" i="6"/>
  <c r="BH147" i="6"/>
  <c r="BG147" i="6"/>
  <c r="BF147" i="6"/>
  <c r="T147" i="6"/>
  <c r="R147" i="6"/>
  <c r="P147" i="6"/>
  <c r="BI142" i="6"/>
  <c r="BH142" i="6"/>
  <c r="BG142" i="6"/>
  <c r="BF142" i="6"/>
  <c r="T142" i="6"/>
  <c r="R142" i="6"/>
  <c r="P142" i="6"/>
  <c r="BI135" i="6"/>
  <c r="BH135" i="6"/>
  <c r="BG135" i="6"/>
  <c r="BF135" i="6"/>
  <c r="T135" i="6"/>
  <c r="R135" i="6"/>
  <c r="P135" i="6"/>
  <c r="BI128" i="6"/>
  <c r="BH128" i="6"/>
  <c r="BG128" i="6"/>
  <c r="BF128" i="6"/>
  <c r="T128" i="6"/>
  <c r="R128" i="6"/>
  <c r="P128" i="6"/>
  <c r="F119" i="6"/>
  <c r="E117" i="6"/>
  <c r="F89" i="6"/>
  <c r="E87" i="6"/>
  <c r="J24" i="6"/>
  <c r="E24" i="6"/>
  <c r="J92" i="6"/>
  <c r="J23" i="6"/>
  <c r="J21" i="6"/>
  <c r="E21" i="6"/>
  <c r="J91" i="6" s="1"/>
  <c r="J20" i="6"/>
  <c r="J18" i="6"/>
  <c r="E18" i="6"/>
  <c r="F122" i="6"/>
  <c r="J17" i="6"/>
  <c r="J15" i="6"/>
  <c r="E15" i="6"/>
  <c r="F121" i="6"/>
  <c r="J14" i="6"/>
  <c r="J89" i="6"/>
  <c r="E7" i="6"/>
  <c r="E115" i="6"/>
  <c r="J39" i="5"/>
  <c r="J38" i="5"/>
  <c r="AY99" i="1"/>
  <c r="J37" i="5"/>
  <c r="AX99" i="1"/>
  <c r="BI250" i="5"/>
  <c r="BH250" i="5"/>
  <c r="BG250" i="5"/>
  <c r="BF250" i="5"/>
  <c r="T250" i="5"/>
  <c r="T249" i="5"/>
  <c r="R250" i="5"/>
  <c r="R249" i="5"/>
  <c r="P250" i="5"/>
  <c r="P249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3" i="5"/>
  <c r="BH243" i="5"/>
  <c r="BG243" i="5"/>
  <c r="BF243" i="5"/>
  <c r="T243" i="5"/>
  <c r="R243" i="5"/>
  <c r="P243" i="5"/>
  <c r="BI241" i="5"/>
  <c r="BH241" i="5"/>
  <c r="BG241" i="5"/>
  <c r="BF241" i="5"/>
  <c r="T241" i="5"/>
  <c r="R241" i="5"/>
  <c r="P241" i="5"/>
  <c r="BI239" i="5"/>
  <c r="BH239" i="5"/>
  <c r="BG239" i="5"/>
  <c r="BF239" i="5"/>
  <c r="T239" i="5"/>
  <c r="R239" i="5"/>
  <c r="P239" i="5"/>
  <c r="BI237" i="5"/>
  <c r="BH237" i="5"/>
  <c r="BG237" i="5"/>
  <c r="BF237" i="5"/>
  <c r="T237" i="5"/>
  <c r="R237" i="5"/>
  <c r="P237" i="5"/>
  <c r="BI235" i="5"/>
  <c r="BH235" i="5"/>
  <c r="BG235" i="5"/>
  <c r="BF235" i="5"/>
  <c r="T235" i="5"/>
  <c r="R235" i="5"/>
  <c r="P235" i="5"/>
  <c r="BI233" i="5"/>
  <c r="BH233" i="5"/>
  <c r="BG233" i="5"/>
  <c r="BF233" i="5"/>
  <c r="T233" i="5"/>
  <c r="R233" i="5"/>
  <c r="P233" i="5"/>
  <c r="BI231" i="5"/>
  <c r="BH231" i="5"/>
  <c r="BG231" i="5"/>
  <c r="BF231" i="5"/>
  <c r="T231" i="5"/>
  <c r="R231" i="5"/>
  <c r="P231" i="5"/>
  <c r="BI229" i="5"/>
  <c r="BH229" i="5"/>
  <c r="BG229" i="5"/>
  <c r="BF229" i="5"/>
  <c r="T229" i="5"/>
  <c r="R229" i="5"/>
  <c r="P229" i="5"/>
  <c r="BI224" i="5"/>
  <c r="BH224" i="5"/>
  <c r="BG224" i="5"/>
  <c r="BF224" i="5"/>
  <c r="T224" i="5"/>
  <c r="R224" i="5"/>
  <c r="P224" i="5"/>
  <c r="BI222" i="5"/>
  <c r="BH222" i="5"/>
  <c r="BG222" i="5"/>
  <c r="BF222" i="5"/>
  <c r="T222" i="5"/>
  <c r="R222" i="5"/>
  <c r="P222" i="5"/>
  <c r="BI220" i="5"/>
  <c r="BH220" i="5"/>
  <c r="BG220" i="5"/>
  <c r="BF220" i="5"/>
  <c r="T220" i="5"/>
  <c r="R220" i="5"/>
  <c r="P220" i="5"/>
  <c r="BI218" i="5"/>
  <c r="BH218" i="5"/>
  <c r="BG218" i="5"/>
  <c r="BF218" i="5"/>
  <c r="T218" i="5"/>
  <c r="R218" i="5"/>
  <c r="P218" i="5"/>
  <c r="BI216" i="5"/>
  <c r="BH216" i="5"/>
  <c r="BG216" i="5"/>
  <c r="BF216" i="5"/>
  <c r="T216" i="5"/>
  <c r="R216" i="5"/>
  <c r="P216" i="5"/>
  <c r="BI214" i="5"/>
  <c r="BH214" i="5"/>
  <c r="BG214" i="5"/>
  <c r="BF214" i="5"/>
  <c r="T214" i="5"/>
  <c r="R214" i="5"/>
  <c r="P214" i="5"/>
  <c r="BI212" i="5"/>
  <c r="BH212" i="5"/>
  <c r="BG212" i="5"/>
  <c r="BF212" i="5"/>
  <c r="T212" i="5"/>
  <c r="R212" i="5"/>
  <c r="P212" i="5"/>
  <c r="BI209" i="5"/>
  <c r="BH209" i="5"/>
  <c r="BG209" i="5"/>
  <c r="BF209" i="5"/>
  <c r="T209" i="5"/>
  <c r="R209" i="5"/>
  <c r="P209" i="5"/>
  <c r="BI207" i="5"/>
  <c r="BH207" i="5"/>
  <c r="BG207" i="5"/>
  <c r="BF207" i="5"/>
  <c r="T207" i="5"/>
  <c r="R207" i="5"/>
  <c r="P207" i="5"/>
  <c r="BI205" i="5"/>
  <c r="BH205" i="5"/>
  <c r="BG205" i="5"/>
  <c r="BF205" i="5"/>
  <c r="T205" i="5"/>
  <c r="R205" i="5"/>
  <c r="P205" i="5"/>
  <c r="BI203" i="5"/>
  <c r="BH203" i="5"/>
  <c r="BG203" i="5"/>
  <c r="BF203" i="5"/>
  <c r="T203" i="5"/>
  <c r="R203" i="5"/>
  <c r="P203" i="5"/>
  <c r="BI197" i="5"/>
  <c r="BH197" i="5"/>
  <c r="BG197" i="5"/>
  <c r="BF197" i="5"/>
  <c r="T197" i="5"/>
  <c r="R197" i="5"/>
  <c r="P197" i="5"/>
  <c r="BI195" i="5"/>
  <c r="BH195" i="5"/>
  <c r="BG195" i="5"/>
  <c r="BF195" i="5"/>
  <c r="T195" i="5"/>
  <c r="R195" i="5"/>
  <c r="P195" i="5"/>
  <c r="BI191" i="5"/>
  <c r="BH191" i="5"/>
  <c r="BG191" i="5"/>
  <c r="BF191" i="5"/>
  <c r="T191" i="5"/>
  <c r="R191" i="5"/>
  <c r="P191" i="5"/>
  <c r="BI189" i="5"/>
  <c r="BH189" i="5"/>
  <c r="BG189" i="5"/>
  <c r="BF189" i="5"/>
  <c r="T189" i="5"/>
  <c r="R189" i="5"/>
  <c r="P189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82" i="5"/>
  <c r="BH182" i="5"/>
  <c r="BG182" i="5"/>
  <c r="BF182" i="5"/>
  <c r="T182" i="5"/>
  <c r="R182" i="5"/>
  <c r="P182" i="5"/>
  <c r="BI180" i="5"/>
  <c r="BH180" i="5"/>
  <c r="BG180" i="5"/>
  <c r="BF180" i="5"/>
  <c r="T180" i="5"/>
  <c r="R180" i="5"/>
  <c r="P180" i="5"/>
  <c r="BI178" i="5"/>
  <c r="BH178" i="5"/>
  <c r="BG178" i="5"/>
  <c r="BF178" i="5"/>
  <c r="T178" i="5"/>
  <c r="R178" i="5"/>
  <c r="P178" i="5"/>
  <c r="BI176" i="5"/>
  <c r="BH176" i="5"/>
  <c r="BG176" i="5"/>
  <c r="BF176" i="5"/>
  <c r="T176" i="5"/>
  <c r="R176" i="5"/>
  <c r="P176" i="5"/>
  <c r="BI174" i="5"/>
  <c r="BH174" i="5"/>
  <c r="BG174" i="5"/>
  <c r="BF174" i="5"/>
  <c r="T174" i="5"/>
  <c r="R174" i="5"/>
  <c r="P174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8" i="5"/>
  <c r="BH168" i="5"/>
  <c r="BG168" i="5"/>
  <c r="BF168" i="5"/>
  <c r="T168" i="5"/>
  <c r="R168" i="5"/>
  <c r="P168" i="5"/>
  <c r="BI166" i="5"/>
  <c r="BH166" i="5"/>
  <c r="BG166" i="5"/>
  <c r="BF166" i="5"/>
  <c r="T166" i="5"/>
  <c r="R166" i="5"/>
  <c r="P166" i="5"/>
  <c r="BI164" i="5"/>
  <c r="BH164" i="5"/>
  <c r="BG164" i="5"/>
  <c r="BF164" i="5"/>
  <c r="T164" i="5"/>
  <c r="R164" i="5"/>
  <c r="P164" i="5"/>
  <c r="BI162" i="5"/>
  <c r="BH162" i="5"/>
  <c r="BG162" i="5"/>
  <c r="BF162" i="5"/>
  <c r="T162" i="5"/>
  <c r="R162" i="5"/>
  <c r="P162" i="5"/>
  <c r="BI160" i="5"/>
  <c r="BH160" i="5"/>
  <c r="BG160" i="5"/>
  <c r="BF160" i="5"/>
  <c r="T160" i="5"/>
  <c r="R160" i="5"/>
  <c r="P160" i="5"/>
  <c r="BI155" i="5"/>
  <c r="BH155" i="5"/>
  <c r="BG155" i="5"/>
  <c r="BF155" i="5"/>
  <c r="T155" i="5"/>
  <c r="R155" i="5"/>
  <c r="P155" i="5"/>
  <c r="BI153" i="5"/>
  <c r="BH153" i="5"/>
  <c r="BG153" i="5"/>
  <c r="BF153" i="5"/>
  <c r="T153" i="5"/>
  <c r="R153" i="5"/>
  <c r="P153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29" i="5"/>
  <c r="BH129" i="5"/>
  <c r="BG129" i="5"/>
  <c r="BF129" i="5"/>
  <c r="T129" i="5"/>
  <c r="R129" i="5"/>
  <c r="P129" i="5"/>
  <c r="F120" i="5"/>
  <c r="E118" i="5"/>
  <c r="F91" i="5"/>
  <c r="E89" i="5"/>
  <c r="J26" i="5"/>
  <c r="E26" i="5"/>
  <c r="J123" i="5"/>
  <c r="J25" i="5"/>
  <c r="J23" i="5"/>
  <c r="E23" i="5"/>
  <c r="J93" i="5"/>
  <c r="J22" i="5"/>
  <c r="J20" i="5"/>
  <c r="E20" i="5"/>
  <c r="F123" i="5"/>
  <c r="J19" i="5"/>
  <c r="J17" i="5"/>
  <c r="E17" i="5"/>
  <c r="F122" i="5"/>
  <c r="J16" i="5"/>
  <c r="J91" i="5"/>
  <c r="E7" i="5"/>
  <c r="E85" i="5" s="1"/>
  <c r="J39" i="4"/>
  <c r="J38" i="4"/>
  <c r="AY98" i="1"/>
  <c r="J37" i="4"/>
  <c r="AX98" i="1"/>
  <c r="BI235" i="4"/>
  <c r="BH235" i="4"/>
  <c r="BG235" i="4"/>
  <c r="BF235" i="4"/>
  <c r="T235" i="4"/>
  <c r="T234" i="4"/>
  <c r="R235" i="4"/>
  <c r="R234" i="4"/>
  <c r="P235" i="4"/>
  <c r="P234" i="4"/>
  <c r="BI232" i="4"/>
  <c r="BH232" i="4"/>
  <c r="BG232" i="4"/>
  <c r="BF232" i="4"/>
  <c r="T232" i="4"/>
  <c r="R232" i="4"/>
  <c r="P232" i="4"/>
  <c r="BI230" i="4"/>
  <c r="BH230" i="4"/>
  <c r="BG230" i="4"/>
  <c r="BF230" i="4"/>
  <c r="T230" i="4"/>
  <c r="R230" i="4"/>
  <c r="P230" i="4"/>
  <c r="BI228" i="4"/>
  <c r="BH228" i="4"/>
  <c r="BG228" i="4"/>
  <c r="BF228" i="4"/>
  <c r="T228" i="4"/>
  <c r="R228" i="4"/>
  <c r="P228" i="4"/>
  <c r="BI226" i="4"/>
  <c r="BH226" i="4"/>
  <c r="BG226" i="4"/>
  <c r="BF226" i="4"/>
  <c r="T226" i="4"/>
  <c r="R226" i="4"/>
  <c r="P226" i="4"/>
  <c r="BI224" i="4"/>
  <c r="BH224" i="4"/>
  <c r="BG224" i="4"/>
  <c r="BF224" i="4"/>
  <c r="T224" i="4"/>
  <c r="R224" i="4"/>
  <c r="P224" i="4"/>
  <c r="BI222" i="4"/>
  <c r="BH222" i="4"/>
  <c r="BG222" i="4"/>
  <c r="BF222" i="4"/>
  <c r="T222" i="4"/>
  <c r="R222" i="4"/>
  <c r="P222" i="4"/>
  <c r="BI220" i="4"/>
  <c r="BH220" i="4"/>
  <c r="BG220" i="4"/>
  <c r="BF220" i="4"/>
  <c r="T220" i="4"/>
  <c r="R220" i="4"/>
  <c r="P220" i="4"/>
  <c r="BI218" i="4"/>
  <c r="BH218" i="4"/>
  <c r="BG218" i="4"/>
  <c r="BF218" i="4"/>
  <c r="T218" i="4"/>
  <c r="R218" i="4"/>
  <c r="P218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6" i="4"/>
  <c r="BH206" i="4"/>
  <c r="BG206" i="4"/>
  <c r="BF206" i="4"/>
  <c r="T206" i="4"/>
  <c r="R206" i="4"/>
  <c r="P206" i="4"/>
  <c r="BI202" i="4"/>
  <c r="BH202" i="4"/>
  <c r="BG202" i="4"/>
  <c r="BF202" i="4"/>
  <c r="T202" i="4"/>
  <c r="R202" i="4"/>
  <c r="P202" i="4"/>
  <c r="BI200" i="4"/>
  <c r="BH200" i="4"/>
  <c r="BG200" i="4"/>
  <c r="BF200" i="4"/>
  <c r="T200" i="4"/>
  <c r="R200" i="4"/>
  <c r="P200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4" i="4"/>
  <c r="BH194" i="4"/>
  <c r="BG194" i="4"/>
  <c r="BF194" i="4"/>
  <c r="T194" i="4"/>
  <c r="R194" i="4"/>
  <c r="P194" i="4"/>
  <c r="BI189" i="4"/>
  <c r="BH189" i="4"/>
  <c r="BG189" i="4"/>
  <c r="BF189" i="4"/>
  <c r="T189" i="4"/>
  <c r="R189" i="4"/>
  <c r="P189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4" i="4"/>
  <c r="BH164" i="4"/>
  <c r="BG164" i="4"/>
  <c r="BF164" i="4"/>
  <c r="T164" i="4"/>
  <c r="R164" i="4"/>
  <c r="P164" i="4"/>
  <c r="BI162" i="4"/>
  <c r="BH162" i="4"/>
  <c r="BG162" i="4"/>
  <c r="BF162" i="4"/>
  <c r="T162" i="4"/>
  <c r="R162" i="4"/>
  <c r="P162" i="4"/>
  <c r="BI160" i="4"/>
  <c r="BH160" i="4"/>
  <c r="BG160" i="4"/>
  <c r="BF160" i="4"/>
  <c r="T160" i="4"/>
  <c r="R160" i="4"/>
  <c r="P160" i="4"/>
  <c r="BI158" i="4"/>
  <c r="BH158" i="4"/>
  <c r="BG158" i="4"/>
  <c r="BF158" i="4"/>
  <c r="T158" i="4"/>
  <c r="R158" i="4"/>
  <c r="P158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0" i="4"/>
  <c r="BH150" i="4"/>
  <c r="BG150" i="4"/>
  <c r="BF150" i="4"/>
  <c r="T150" i="4"/>
  <c r="R150" i="4"/>
  <c r="P150" i="4"/>
  <c r="BI146" i="4"/>
  <c r="BH146" i="4"/>
  <c r="BG146" i="4"/>
  <c r="BF146" i="4"/>
  <c r="T146" i="4"/>
  <c r="R146" i="4"/>
  <c r="P146" i="4"/>
  <c r="BI144" i="4"/>
  <c r="BH144" i="4"/>
  <c r="BG144" i="4"/>
  <c r="BF144" i="4"/>
  <c r="T144" i="4"/>
  <c r="R144" i="4"/>
  <c r="P144" i="4"/>
  <c r="BI142" i="4"/>
  <c r="BH142" i="4"/>
  <c r="BG142" i="4"/>
  <c r="BF142" i="4"/>
  <c r="T142" i="4"/>
  <c r="R142" i="4"/>
  <c r="P142" i="4"/>
  <c r="BI140" i="4"/>
  <c r="BH140" i="4"/>
  <c r="BG140" i="4"/>
  <c r="BF140" i="4"/>
  <c r="T140" i="4"/>
  <c r="R140" i="4"/>
  <c r="P140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F120" i="4"/>
  <c r="E118" i="4"/>
  <c r="F91" i="4"/>
  <c r="E89" i="4"/>
  <c r="J26" i="4"/>
  <c r="E26" i="4"/>
  <c r="J94" i="4" s="1"/>
  <c r="J25" i="4"/>
  <c r="J23" i="4"/>
  <c r="E23" i="4"/>
  <c r="J93" i="4" s="1"/>
  <c r="J22" i="4"/>
  <c r="J20" i="4"/>
  <c r="E20" i="4"/>
  <c r="F123" i="4" s="1"/>
  <c r="J19" i="4"/>
  <c r="J17" i="4"/>
  <c r="E17" i="4"/>
  <c r="F122" i="4" s="1"/>
  <c r="J16" i="4"/>
  <c r="J120" i="4"/>
  <c r="E7" i="4"/>
  <c r="E114" i="4"/>
  <c r="J39" i="3"/>
  <c r="J38" i="3"/>
  <c r="AY97" i="1" s="1"/>
  <c r="J37" i="3"/>
  <c r="AX97" i="1"/>
  <c r="BI309" i="3"/>
  <c r="BH309" i="3"/>
  <c r="BG309" i="3"/>
  <c r="BF309" i="3"/>
  <c r="T309" i="3"/>
  <c r="T308" i="3" s="1"/>
  <c r="R309" i="3"/>
  <c r="R308" i="3"/>
  <c r="P309" i="3"/>
  <c r="P308" i="3" s="1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6" i="3"/>
  <c r="BH296" i="3"/>
  <c r="BG296" i="3"/>
  <c r="BF296" i="3"/>
  <c r="T296" i="3"/>
  <c r="R296" i="3"/>
  <c r="P296" i="3"/>
  <c r="BI294" i="3"/>
  <c r="BH294" i="3"/>
  <c r="BG294" i="3"/>
  <c r="BF294" i="3"/>
  <c r="T294" i="3"/>
  <c r="R294" i="3"/>
  <c r="P294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7" i="3"/>
  <c r="BH277" i="3"/>
  <c r="BG277" i="3"/>
  <c r="BF277" i="3"/>
  <c r="T277" i="3"/>
  <c r="R277" i="3"/>
  <c r="P277" i="3"/>
  <c r="BI275" i="3"/>
  <c r="BH275" i="3"/>
  <c r="BG275" i="3"/>
  <c r="BF275" i="3"/>
  <c r="T275" i="3"/>
  <c r="R275" i="3"/>
  <c r="P275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6" i="3"/>
  <c r="BH246" i="3"/>
  <c r="BG246" i="3"/>
  <c r="BF246" i="3"/>
  <c r="T246" i="3"/>
  <c r="R246" i="3"/>
  <c r="P246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32" i="3"/>
  <c r="BH232" i="3"/>
  <c r="BG232" i="3"/>
  <c r="BF232" i="3"/>
  <c r="T232" i="3"/>
  <c r="R232" i="3"/>
  <c r="P232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2" i="3"/>
  <c r="BH212" i="3"/>
  <c r="BG212" i="3"/>
  <c r="BF212" i="3"/>
  <c r="T212" i="3"/>
  <c r="R212" i="3"/>
  <c r="P212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200" i="3"/>
  <c r="BH200" i="3"/>
  <c r="BG200" i="3"/>
  <c r="BF200" i="3"/>
  <c r="T200" i="3"/>
  <c r="R200" i="3"/>
  <c r="P200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3" i="3"/>
  <c r="BH183" i="3"/>
  <c r="BG183" i="3"/>
  <c r="BF183" i="3"/>
  <c r="T183" i="3"/>
  <c r="R183" i="3"/>
  <c r="P183" i="3"/>
  <c r="BI180" i="3"/>
  <c r="BH180" i="3"/>
  <c r="BG180" i="3"/>
  <c r="BF180" i="3"/>
  <c r="T180" i="3"/>
  <c r="R180" i="3"/>
  <c r="P180" i="3"/>
  <c r="BI177" i="3"/>
  <c r="BH177" i="3"/>
  <c r="BG177" i="3"/>
  <c r="BF177" i="3"/>
  <c r="T177" i="3"/>
  <c r="R177" i="3"/>
  <c r="P177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4" i="3"/>
  <c r="BH134" i="3"/>
  <c r="BG134" i="3"/>
  <c r="BF134" i="3"/>
  <c r="T134" i="3"/>
  <c r="R134" i="3"/>
  <c r="P134" i="3"/>
  <c r="BI131" i="3"/>
  <c r="BH131" i="3"/>
  <c r="BG131" i="3"/>
  <c r="BF131" i="3"/>
  <c r="T131" i="3"/>
  <c r="R131" i="3"/>
  <c r="P131" i="3"/>
  <c r="BI129" i="3"/>
  <c r="BH129" i="3"/>
  <c r="BG129" i="3"/>
  <c r="BF129" i="3"/>
  <c r="T129" i="3"/>
  <c r="R129" i="3"/>
  <c r="P129" i="3"/>
  <c r="F120" i="3"/>
  <c r="E118" i="3"/>
  <c r="F91" i="3"/>
  <c r="E89" i="3"/>
  <c r="J26" i="3"/>
  <c r="E26" i="3"/>
  <c r="J123" i="3"/>
  <c r="J25" i="3"/>
  <c r="J23" i="3"/>
  <c r="E23" i="3"/>
  <c r="J122" i="3"/>
  <c r="J22" i="3"/>
  <c r="J20" i="3"/>
  <c r="E20" i="3"/>
  <c r="F123" i="3"/>
  <c r="J19" i="3"/>
  <c r="J17" i="3"/>
  <c r="E17" i="3"/>
  <c r="F122" i="3"/>
  <c r="J16" i="3"/>
  <c r="J120" i="3"/>
  <c r="E7" i="3"/>
  <c r="E85" i="3"/>
  <c r="J39" i="2"/>
  <c r="J38" i="2"/>
  <c r="AY96" i="1"/>
  <c r="J37" i="2"/>
  <c r="AX96" i="1" s="1"/>
  <c r="BI277" i="2"/>
  <c r="BH277" i="2"/>
  <c r="BG277" i="2"/>
  <c r="BF277" i="2"/>
  <c r="T277" i="2"/>
  <c r="T276" i="2"/>
  <c r="R277" i="2"/>
  <c r="R276" i="2" s="1"/>
  <c r="P277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7" i="2"/>
  <c r="BH217" i="2"/>
  <c r="BG217" i="2"/>
  <c r="BF217" i="2"/>
  <c r="T217" i="2"/>
  <c r="R217" i="2"/>
  <c r="P217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F121" i="2"/>
  <c r="E119" i="2"/>
  <c r="F91" i="2"/>
  <c r="E89" i="2"/>
  <c r="J26" i="2"/>
  <c r="E26" i="2"/>
  <c r="J124" i="2" s="1"/>
  <c r="J25" i="2"/>
  <c r="J23" i="2"/>
  <c r="E23" i="2"/>
  <c r="J93" i="2" s="1"/>
  <c r="J22" i="2"/>
  <c r="J20" i="2"/>
  <c r="E20" i="2"/>
  <c r="F124" i="2" s="1"/>
  <c r="J19" i="2"/>
  <c r="J17" i="2"/>
  <c r="E17" i="2"/>
  <c r="F123" i="2" s="1"/>
  <c r="J16" i="2"/>
  <c r="J121" i="2"/>
  <c r="E7" i="2"/>
  <c r="E115" i="2"/>
  <c r="L90" i="1"/>
  <c r="AM90" i="1"/>
  <c r="AM89" i="1"/>
  <c r="L89" i="1"/>
  <c r="AM87" i="1"/>
  <c r="L87" i="1"/>
  <c r="L85" i="1"/>
  <c r="L84" i="1"/>
  <c r="BK268" i="2"/>
  <c r="J264" i="2"/>
  <c r="BK245" i="2"/>
  <c r="BK217" i="2"/>
  <c r="J207" i="2"/>
  <c r="BK188" i="2"/>
  <c r="J176" i="2"/>
  <c r="BK158" i="2"/>
  <c r="BK142" i="2"/>
  <c r="BK277" i="2"/>
  <c r="J272" i="2"/>
  <c r="J258" i="2"/>
  <c r="J245" i="2"/>
  <c r="BK236" i="2"/>
  <c r="J223" i="2"/>
  <c r="J204" i="2"/>
  <c r="J182" i="2"/>
  <c r="BK170" i="2"/>
  <c r="J158" i="2"/>
  <c r="J144" i="2"/>
  <c r="J270" i="2"/>
  <c r="BK260" i="2"/>
  <c r="BK247" i="2"/>
  <c r="J234" i="2"/>
  <c r="J217" i="2"/>
  <c r="J202" i="2"/>
  <c r="BK196" i="2"/>
  <c r="J188" i="2"/>
  <c r="BK172" i="2"/>
  <c r="BK162" i="2"/>
  <c r="BK148" i="2"/>
  <c r="BK272" i="2"/>
  <c r="J249" i="2"/>
  <c r="J230" i="2"/>
  <c r="BK219" i="2"/>
  <c r="BK194" i="2"/>
  <c r="BK182" i="2"/>
  <c r="BK176" i="2"/>
  <c r="J166" i="2"/>
  <c r="J142" i="2"/>
  <c r="J136" i="2"/>
  <c r="J130" i="2"/>
  <c r="BK302" i="3"/>
  <c r="J296" i="3"/>
  <c r="J291" i="3"/>
  <c r="BK282" i="3"/>
  <c r="BK260" i="3"/>
  <c r="BK252" i="3"/>
  <c r="BK236" i="3"/>
  <c r="J221" i="3"/>
  <c r="J206" i="3"/>
  <c r="BK194" i="3"/>
  <c r="BK188" i="3"/>
  <c r="BK180" i="3"/>
  <c r="BK164" i="3"/>
  <c r="J145" i="3"/>
  <c r="J129" i="3"/>
  <c r="J298" i="3"/>
  <c r="BK277" i="3"/>
  <c r="BK270" i="3"/>
  <c r="J262" i="3"/>
  <c r="J236" i="3"/>
  <c r="J232" i="3"/>
  <c r="BK221" i="3"/>
  <c r="J204" i="3"/>
  <c r="J196" i="3"/>
  <c r="J164" i="3"/>
  <c r="BK149" i="3"/>
  <c r="BK143" i="3"/>
  <c r="J305" i="3"/>
  <c r="BK300" i="3"/>
  <c r="BK288" i="3"/>
  <c r="BK275" i="3"/>
  <c r="J260" i="3"/>
  <c r="J244" i="3"/>
  <c r="J230" i="3"/>
  <c r="BK200" i="3"/>
  <c r="J192" i="3"/>
  <c r="BK171" i="3"/>
  <c r="J149" i="3"/>
  <c r="BK131" i="3"/>
  <c r="J264" i="3"/>
  <c r="J252" i="3"/>
  <c r="BK244" i="3"/>
  <c r="J216" i="3"/>
  <c r="BK190" i="3"/>
  <c r="J180" i="3"/>
  <c r="BK162" i="3"/>
  <c r="BK137" i="3"/>
  <c r="J230" i="4"/>
  <c r="BK220" i="4"/>
  <c r="J209" i="4"/>
  <c r="BK200" i="4"/>
  <c r="J180" i="4"/>
  <c r="J168" i="4"/>
  <c r="J158" i="4"/>
  <c r="J142" i="4"/>
  <c r="BK133" i="4"/>
  <c r="BK230" i="4"/>
  <c r="BK222" i="4"/>
  <c r="J213" i="4"/>
  <c r="J202" i="4"/>
  <c r="J196" i="4"/>
  <c r="BK184" i="4"/>
  <c r="BK172" i="4"/>
  <c r="BK166" i="4"/>
  <c r="J156" i="4"/>
  <c r="BK146" i="4"/>
  <c r="BK135" i="4"/>
  <c r="BK129" i="4"/>
  <c r="J228" i="4"/>
  <c r="J206" i="4"/>
  <c r="BK194" i="4"/>
  <c r="J184" i="4"/>
  <c r="BK176" i="4"/>
  <c r="J166" i="4"/>
  <c r="BK160" i="4"/>
  <c r="J152" i="4"/>
  <c r="BK142" i="4"/>
  <c r="J131" i="4"/>
  <c r="J235" i="5"/>
  <c r="J231" i="5"/>
  <c r="J214" i="5"/>
  <c r="BK203" i="5"/>
  <c r="BK180" i="5"/>
  <c r="J168" i="5"/>
  <c r="BK162" i="5"/>
  <c r="J140" i="5"/>
  <c r="BK250" i="5"/>
  <c r="BK239" i="5"/>
  <c r="BK229" i="5"/>
  <c r="J216" i="5"/>
  <c r="J209" i="5"/>
  <c r="J203" i="5"/>
  <c r="BK182" i="5"/>
  <c r="BK174" i="5"/>
  <c r="BK155" i="5"/>
  <c r="J138" i="5"/>
  <c r="BK134" i="5"/>
  <c r="BK247" i="5"/>
  <c r="J239" i="5"/>
  <c r="BK224" i="5"/>
  <c r="BK197" i="5"/>
  <c r="BK189" i="5"/>
  <c r="BK176" i="5"/>
  <c r="BK153" i="5"/>
  <c r="J245" i="5"/>
  <c r="BK235" i="5"/>
  <c r="BK220" i="5"/>
  <c r="BK209" i="5"/>
  <c r="BK184" i="5"/>
  <c r="J176" i="5"/>
  <c r="BK164" i="5"/>
  <c r="BK140" i="5"/>
  <c r="BK495" i="6"/>
  <c r="BK486" i="6"/>
  <c r="J451" i="6"/>
  <c r="J441" i="6"/>
  <c r="BK432" i="6"/>
  <c r="BK415" i="6"/>
  <c r="BK406" i="6"/>
  <c r="BK396" i="6"/>
  <c r="BK380" i="6"/>
  <c r="BK368" i="6"/>
  <c r="BK350" i="6"/>
  <c r="BK317" i="6"/>
  <c r="BK285" i="6"/>
  <c r="J252" i="6"/>
  <c r="J218" i="6"/>
  <c r="J160" i="6"/>
  <c r="J142" i="6"/>
  <c r="J498" i="6"/>
  <c r="J484" i="6"/>
  <c r="BK470" i="6"/>
  <c r="J454" i="6"/>
  <c r="J409" i="6"/>
  <c r="J391" i="6"/>
  <c r="J368" i="6"/>
  <c r="J360" i="6"/>
  <c r="BK346" i="6"/>
  <c r="BK338" i="6"/>
  <c r="BK306" i="6"/>
  <c r="BK222" i="6"/>
  <c r="J195" i="6"/>
  <c r="BK190" i="6"/>
  <c r="J166" i="6"/>
  <c r="J147" i="6"/>
  <c r="BK492" i="6"/>
  <c r="BK476" i="6"/>
  <c r="BK457" i="6"/>
  <c r="BK446" i="6"/>
  <c r="BK438" i="6"/>
  <c r="BK426" i="6"/>
  <c r="BK402" i="6"/>
  <c r="BK385" i="6"/>
  <c r="BK374" i="6"/>
  <c r="BK354" i="6"/>
  <c r="J327" i="6"/>
  <c r="J303" i="6"/>
  <c r="BK299" i="6"/>
  <c r="J226" i="6"/>
  <c r="BK218" i="6"/>
  <c r="J210" i="6"/>
  <c r="J190" i="6"/>
  <c r="BK160" i="6"/>
  <c r="BK154" i="6"/>
  <c r="J128" i="6"/>
  <c r="BK498" i="6"/>
  <c r="BK484" i="6"/>
  <c r="J465" i="6"/>
  <c r="J457" i="6"/>
  <c r="BK435" i="6"/>
  <c r="J418" i="6"/>
  <c r="BK391" i="6"/>
  <c r="BK376" i="6"/>
  <c r="J350" i="6"/>
  <c r="J342" i="6"/>
  <c r="BK330" i="6"/>
  <c r="BK310" i="6"/>
  <c r="BK301" i="6"/>
  <c r="J270" i="6"/>
  <c r="BK249" i="6"/>
  <c r="BK208" i="6"/>
  <c r="BK198" i="6"/>
  <c r="J191" i="6"/>
  <c r="J168" i="6"/>
  <c r="BK156" i="6"/>
  <c r="BK381" i="7"/>
  <c r="J374" i="7"/>
  <c r="BK357" i="7"/>
  <c r="BK345" i="7"/>
  <c r="J332" i="7"/>
  <c r="BK325" i="7"/>
  <c r="BK314" i="7"/>
  <c r="BK303" i="7"/>
  <c r="J278" i="7"/>
  <c r="BK237" i="7"/>
  <c r="BK217" i="7"/>
  <c r="J183" i="7"/>
  <c r="J173" i="7"/>
  <c r="J156" i="7"/>
  <c r="J131" i="7"/>
  <c r="BK374" i="7"/>
  <c r="BK362" i="7"/>
  <c r="BK352" i="7"/>
  <c r="BK340" i="7"/>
  <c r="BK322" i="7"/>
  <c r="J307" i="7"/>
  <c r="J243" i="7"/>
  <c r="BK233" i="7"/>
  <c r="J223" i="7"/>
  <c r="BK202" i="7"/>
  <c r="J185" i="7"/>
  <c r="BK165" i="7"/>
  <c r="J158" i="7"/>
  <c r="J125" i="7"/>
  <c r="BK384" i="7"/>
  <c r="BK365" i="7"/>
  <c r="BK336" i="7"/>
  <c r="J325" i="7"/>
  <c r="J290" i="7"/>
  <c r="J276" i="7"/>
  <c r="J247" i="7"/>
  <c r="J226" i="7"/>
  <c r="BK221" i="7"/>
  <c r="BK198" i="7"/>
  <c r="BK175" i="7"/>
  <c r="J127" i="7"/>
  <c r="BK393" i="7"/>
  <c r="J381" i="7"/>
  <c r="J368" i="7"/>
  <c r="BK355" i="7"/>
  <c r="BK312" i="7"/>
  <c r="J303" i="7"/>
  <c r="BK243" i="7"/>
  <c r="BK235" i="7"/>
  <c r="J221" i="7"/>
  <c r="J194" i="7"/>
  <c r="BK173" i="7"/>
  <c r="BK156" i="7"/>
  <c r="BK131" i="7"/>
  <c r="BK125" i="7"/>
  <c r="J541" i="8"/>
  <c r="BK533" i="8"/>
  <c r="J528" i="8"/>
  <c r="BK514" i="8"/>
  <c r="BK488" i="8"/>
  <c r="J478" i="8"/>
  <c r="BK456" i="8"/>
  <c r="BK450" i="8"/>
  <c r="J443" i="8"/>
  <c r="J432" i="8"/>
  <c r="BK398" i="8"/>
  <c r="BK390" i="8"/>
  <c r="J385" i="8"/>
  <c r="BK362" i="8"/>
  <c r="J347" i="8"/>
  <c r="BK335" i="8"/>
  <c r="BK313" i="8"/>
  <c r="J275" i="8"/>
  <c r="BK268" i="8"/>
  <c r="BK261" i="8"/>
  <c r="J239" i="8"/>
  <c r="J228" i="8"/>
  <c r="J214" i="8"/>
  <c r="J175" i="8"/>
  <c r="BK159" i="8"/>
  <c r="BK137" i="8"/>
  <c r="J131" i="8"/>
  <c r="J500" i="8"/>
  <c r="BK490" i="8"/>
  <c r="BK474" i="8"/>
  <c r="J468" i="8"/>
  <c r="BK458" i="8"/>
  <c r="BK412" i="8"/>
  <c r="J396" i="8"/>
  <c r="J365" i="8"/>
  <c r="J353" i="8"/>
  <c r="J329" i="8"/>
  <c r="BK319" i="8"/>
  <c r="BK280" i="8"/>
  <c r="BK263" i="8"/>
  <c r="BK258" i="8"/>
  <c r="J253" i="8"/>
  <c r="BK247" i="8"/>
  <c r="J223" i="8"/>
  <c r="BK214" i="8"/>
  <c r="J200" i="8"/>
  <c r="BK169" i="8"/>
  <c r="J145" i="8"/>
  <c r="J135" i="8"/>
  <c r="J517" i="8"/>
  <c r="BK512" i="8"/>
  <c r="BK497" i="8"/>
  <c r="J480" i="8"/>
  <c r="J456" i="8"/>
  <c r="BK447" i="8"/>
  <c r="BK415" i="8"/>
  <c r="BK404" i="8"/>
  <c r="J393" i="8"/>
  <c r="J380" i="8"/>
  <c r="J374" i="8"/>
  <c r="J350" i="8"/>
  <c r="J313" i="8"/>
  <c r="J298" i="8"/>
  <c r="BK285" i="8"/>
  <c r="BK251" i="8"/>
  <c r="BK200" i="8"/>
  <c r="J194" i="8"/>
  <c r="J188" i="8"/>
  <c r="J164" i="8"/>
  <c r="BK530" i="8"/>
  <c r="BK523" i="8"/>
  <c r="BK510" i="8"/>
  <c r="J503" i="8"/>
  <c r="J486" i="8"/>
  <c r="J472" i="8"/>
  <c r="BK466" i="8"/>
  <c r="J450" i="8"/>
  <c r="BK432" i="8"/>
  <c r="J415" i="8"/>
  <c r="J390" i="8"/>
  <c r="BK380" i="8"/>
  <c r="BK368" i="8"/>
  <c r="BK345" i="8"/>
  <c r="J335" i="8"/>
  <c r="J325" i="8"/>
  <c r="BK292" i="8"/>
  <c r="BK275" i="8"/>
  <c r="J258" i="8"/>
  <c r="J249" i="8"/>
  <c r="BK255" i="9"/>
  <c r="J229" i="9"/>
  <c r="BK211" i="9"/>
  <c r="BK182" i="9"/>
  <c r="BK163" i="9"/>
  <c r="J459" i="9"/>
  <c r="J432" i="9"/>
  <c r="J351" i="9"/>
  <c r="BK343" i="9"/>
  <c r="BK331" i="9"/>
  <c r="BK311" i="9"/>
  <c r="J279" i="9"/>
  <c r="BK253" i="9"/>
  <c r="BK229" i="9"/>
  <c r="J211" i="9"/>
  <c r="J190" i="9"/>
  <c r="BK158" i="9"/>
  <c r="J128" i="9"/>
  <c r="BK435" i="9"/>
  <c r="BK407" i="9"/>
  <c r="J317" i="9"/>
  <c r="BK303" i="9"/>
  <c r="BK287" i="9"/>
  <c r="J255" i="9"/>
  <c r="J242" i="9"/>
  <c r="BK188" i="9"/>
  <c r="J167" i="9"/>
  <c r="BK148" i="9"/>
  <c r="BK445" i="9"/>
  <c r="BK426" i="9"/>
  <c r="J407" i="9"/>
  <c r="J331" i="9"/>
  <c r="BK314" i="9"/>
  <c r="BK294" i="9"/>
  <c r="BK275" i="9"/>
  <c r="BK261" i="9"/>
  <c r="J251" i="9"/>
  <c r="BK190" i="9"/>
  <c r="BK154" i="9"/>
  <c r="BK128" i="9"/>
  <c r="J192" i="10"/>
  <c r="J181" i="10"/>
  <c r="J174" i="10"/>
  <c r="BK166" i="10"/>
  <c r="J147" i="10"/>
  <c r="J138" i="10"/>
  <c r="J132" i="10"/>
  <c r="J197" i="10"/>
  <c r="BK183" i="10"/>
  <c r="BK176" i="10"/>
  <c r="J171" i="10"/>
  <c r="BK162" i="10"/>
  <c r="J153" i="10"/>
  <c r="BK145" i="10"/>
  <c r="BK139" i="10"/>
  <c r="BK133" i="10"/>
  <c r="BK178" i="10"/>
  <c r="J162" i="10"/>
  <c r="BK158" i="10"/>
  <c r="J148" i="10"/>
  <c r="J142" i="10"/>
  <c r="BK192" i="10"/>
  <c r="J184" i="10"/>
  <c r="BK173" i="10"/>
  <c r="BK168" i="10"/>
  <c r="J157" i="10"/>
  <c r="BK150" i="10"/>
  <c r="J134" i="10"/>
  <c r="BK189" i="11"/>
  <c r="J149" i="11"/>
  <c r="BK195" i="11"/>
  <c r="J179" i="11"/>
  <c r="J153" i="11"/>
  <c r="BK143" i="11"/>
  <c r="BK187" i="11"/>
  <c r="J181" i="11"/>
  <c r="BK147" i="11"/>
  <c r="BK123" i="11"/>
  <c r="J195" i="11"/>
  <c r="J163" i="11"/>
  <c r="J141" i="11"/>
  <c r="BK270" i="2"/>
  <c r="BK258" i="2"/>
  <c r="BK243" i="2"/>
  <c r="J236" i="2"/>
  <c r="BK213" i="2"/>
  <c r="J196" i="2"/>
  <c r="BK184" i="2"/>
  <c r="J174" i="2"/>
  <c r="BK154" i="2"/>
  <c r="J134" i="2"/>
  <c r="J277" i="2"/>
  <c r="J266" i="2"/>
  <c r="J256" i="2"/>
  <c r="BK241" i="2"/>
  <c r="BK230" i="2"/>
  <c r="J213" i="2"/>
  <c r="BK198" i="2"/>
  <c r="BK174" i="2"/>
  <c r="BK164" i="2"/>
  <c r="J154" i="2"/>
  <c r="J138" i="2"/>
  <c r="J268" i="2"/>
  <c r="BK256" i="2"/>
  <c r="J239" i="2"/>
  <c r="J219" i="2"/>
  <c r="BK204" i="2"/>
  <c r="J198" i="2"/>
  <c r="J192" i="2"/>
  <c r="BK180" i="2"/>
  <c r="J164" i="2"/>
  <c r="J150" i="2"/>
  <c r="BK130" i="2"/>
  <c r="J260" i="2"/>
  <c r="BK232" i="2"/>
  <c r="BK223" i="2"/>
  <c r="BK192" i="2"/>
  <c r="J184" i="2"/>
  <c r="J170" i="2"/>
  <c r="J162" i="2"/>
  <c r="BK138" i="2"/>
  <c r="J132" i="2"/>
  <c r="J309" i="3"/>
  <c r="BK298" i="3"/>
  <c r="BK294" i="3"/>
  <c r="BK285" i="3"/>
  <c r="J275" i="3"/>
  <c r="J258" i="3"/>
  <c r="J249" i="3"/>
  <c r="J234" i="3"/>
  <c r="BK219" i="3"/>
  <c r="BK204" i="3"/>
  <c r="BK192" i="3"/>
  <c r="J186" i="3"/>
  <c r="J177" i="3"/>
  <c r="J162" i="3"/>
  <c r="J139" i="3"/>
  <c r="J131" i="3"/>
  <c r="J300" i="3"/>
  <c r="J288" i="3"/>
  <c r="J279" i="3"/>
  <c r="J270" i="3"/>
  <c r="J240" i="3"/>
  <c r="BK234" i="3"/>
  <c r="J223" i="3"/>
  <c r="BK206" i="3"/>
  <c r="J200" i="3"/>
  <c r="BK168" i="3"/>
  <c r="J147" i="3"/>
  <c r="J141" i="3"/>
  <c r="J302" i="3"/>
  <c r="BK291" i="3"/>
  <c r="BK279" i="3"/>
  <c r="BK266" i="3"/>
  <c r="BK246" i="3"/>
  <c r="J242" i="3"/>
  <c r="BK226" i="3"/>
  <c r="BK196" i="3"/>
  <c r="J183" i="3"/>
  <c r="BK156" i="3"/>
  <c r="J143" i="3"/>
  <c r="J137" i="3"/>
  <c r="J266" i="3"/>
  <c r="J255" i="3"/>
  <c r="J246" i="3"/>
  <c r="J226" i="3"/>
  <c r="J212" i="3"/>
  <c r="BK186" i="3"/>
  <c r="BK177" i="3"/>
  <c r="J156" i="3"/>
  <c r="BK134" i="3"/>
  <c r="BK226" i="4"/>
  <c r="BK218" i="4"/>
  <c r="BK206" i="4"/>
  <c r="BK186" i="4"/>
  <c r="J176" i="4"/>
  <c r="BK170" i="4"/>
  <c r="J160" i="4"/>
  <c r="BK144" i="4"/>
  <c r="J137" i="4"/>
  <c r="J232" i="4"/>
  <c r="BK224" i="4"/>
  <c r="J218" i="4"/>
  <c r="BK209" i="4"/>
  <c r="J198" i="4"/>
  <c r="J189" i="4"/>
  <c r="J178" i="4"/>
  <c r="BK168" i="4"/>
  <c r="BK158" i="4"/>
  <c r="J150" i="4"/>
  <c r="BK137" i="4"/>
  <c r="BK131" i="4"/>
  <c r="BK232" i="4"/>
  <c r="BK211" i="4"/>
  <c r="BK196" i="4"/>
  <c r="J186" i="4"/>
  <c r="BK178" i="4"/>
  <c r="J172" i="4"/>
  <c r="BK162" i="4"/>
  <c r="BK154" i="4"/>
  <c r="J146" i="4"/>
  <c r="J135" i="4"/>
  <c r="J243" i="5"/>
  <c r="J229" i="5"/>
  <c r="J207" i="5"/>
  <c r="J191" i="5"/>
  <c r="BK178" i="5"/>
  <c r="J164" i="5"/>
  <c r="BK145" i="5"/>
  <c r="BK129" i="5"/>
  <c r="J241" i="5"/>
  <c r="BK231" i="5"/>
  <c r="BK218" i="5"/>
  <c r="J212" i="5"/>
  <c r="BK205" i="5"/>
  <c r="J180" i="5"/>
  <c r="BK172" i="5"/>
  <c r="J153" i="5"/>
  <c r="J136" i="5"/>
  <c r="J129" i="5"/>
  <c r="BK243" i="5"/>
  <c r="BK237" i="5"/>
  <c r="J220" i="5"/>
  <c r="BK191" i="5"/>
  <c r="J184" i="5"/>
  <c r="BK168" i="5"/>
  <c r="BK136" i="5"/>
  <c r="J237" i="5"/>
  <c r="BK216" i="5"/>
  <c r="BK195" i="5"/>
  <c r="J182" i="5"/>
  <c r="J166" i="5"/>
  <c r="BK160" i="5"/>
  <c r="J142" i="5"/>
  <c r="BK132" i="5"/>
  <c r="BK489" i="6"/>
  <c r="BK454" i="6"/>
  <c r="J446" i="6"/>
  <c r="J438" i="6"/>
  <c r="BK418" i="6"/>
  <c r="BK409" i="6"/>
  <c r="BK386" i="6"/>
  <c r="J376" i="6"/>
  <c r="J365" i="6"/>
  <c r="J330" i="6"/>
  <c r="J315" i="6"/>
  <c r="J266" i="6"/>
  <c r="BK226" i="6"/>
  <c r="BK202" i="6"/>
  <c r="J135" i="6"/>
  <c r="J501" i="6"/>
  <c r="J495" i="6"/>
  <c r="J476" i="6"/>
  <c r="BK467" i="6"/>
  <c r="J420" i="6"/>
  <c r="J402" i="6"/>
  <c r="J371" i="6"/>
  <c r="BK362" i="6"/>
  <c r="BK357" i="6"/>
  <c r="BK332" i="6"/>
  <c r="J249" i="6"/>
  <c r="J206" i="6"/>
  <c r="BK191" i="6"/>
  <c r="BK168" i="6"/>
  <c r="J162" i="6"/>
  <c r="BK501" i="6"/>
  <c r="BK480" i="6"/>
  <c r="BK462" i="6"/>
  <c r="J448" i="6"/>
  <c r="BK441" i="6"/>
  <c r="J429" i="6"/>
  <c r="BK420" i="6"/>
  <c r="J412" i="6"/>
  <c r="BK398" i="6"/>
  <c r="J380" i="6"/>
  <c r="J357" i="6"/>
  <c r="J344" i="6"/>
  <c r="BK319" i="6"/>
  <c r="J310" i="6"/>
  <c r="BK272" i="6"/>
  <c r="J222" i="6"/>
  <c r="BK212" i="6"/>
  <c r="J198" i="6"/>
  <c r="J181" i="6"/>
  <c r="J156" i="6"/>
  <c r="BK135" i="6"/>
  <c r="BK503" i="6"/>
  <c r="J480" i="6"/>
  <c r="J470" i="6"/>
  <c r="J459" i="6"/>
  <c r="BK451" i="6"/>
  <c r="J432" i="6"/>
  <c r="BK400" i="6"/>
  <c r="J386" i="6"/>
  <c r="J362" i="6"/>
  <c r="BK344" i="6"/>
  <c r="J332" i="6"/>
  <c r="BK327" i="6"/>
  <c r="J306" i="6"/>
  <c r="J272" i="6"/>
  <c r="BK252" i="6"/>
  <c r="BK210" i="6"/>
  <c r="J202" i="6"/>
  <c r="BK195" i="6"/>
  <c r="J172" i="6"/>
  <c r="J164" i="6"/>
  <c r="BK152" i="6"/>
  <c r="BK387" i="7"/>
  <c r="BK376" i="7"/>
  <c r="J362" i="7"/>
  <c r="J347" i="7"/>
  <c r="J340" i="7"/>
  <c r="BK319" i="7"/>
  <c r="BK307" i="7"/>
  <c r="J288" i="7"/>
  <c r="J281" i="7"/>
  <c r="J253" i="7"/>
  <c r="J228" i="7"/>
  <c r="BK185" i="7"/>
  <c r="J178" i="7"/>
  <c r="BK169" i="7"/>
  <c r="BK144" i="7"/>
  <c r="BK390" i="7"/>
  <c r="J370" i="7"/>
  <c r="J357" i="7"/>
  <c r="BK347" i="7"/>
  <c r="BK332" i="7"/>
  <c r="J319" i="7"/>
  <c r="BK309" i="7"/>
  <c r="BK247" i="7"/>
  <c r="J237" i="7"/>
  <c r="BK228" i="7"/>
  <c r="J211" i="7"/>
  <c r="J190" i="7"/>
  <c r="J169" i="7"/>
  <c r="J160" i="7"/>
  <c r="J144" i="7"/>
  <c r="J387" i="7"/>
  <c r="BK379" i="7"/>
  <c r="J355" i="7"/>
  <c r="J327" i="7"/>
  <c r="J317" i="7"/>
  <c r="BK278" i="7"/>
  <c r="J251" i="7"/>
  <c r="BK223" i="7"/>
  <c r="J217" i="7"/>
  <c r="BK190" i="7"/>
  <c r="J165" i="7"/>
  <c r="BK396" i="7"/>
  <c r="J393" i="7"/>
  <c r="BK370" i="7"/>
  <c r="J360" i="7"/>
  <c r="J345" i="7"/>
  <c r="J309" i="7"/>
  <c r="J284" i="7"/>
  <c r="BK240" i="7"/>
  <c r="BK226" i="7"/>
  <c r="BK211" i="7"/>
  <c r="BK178" i="7"/>
  <c r="BK160" i="7"/>
  <c r="J148" i="7"/>
  <c r="BK127" i="7"/>
  <c r="BK541" i="8"/>
  <c r="J538" i="8"/>
  <c r="J530" i="8"/>
  <c r="BK521" i="8"/>
  <c r="J495" i="8"/>
  <c r="BK483" i="8"/>
  <c r="J466" i="8"/>
  <c r="BK454" i="8"/>
  <c r="J447" i="8"/>
  <c r="BK409" i="8"/>
  <c r="BK396" i="8"/>
  <c r="BK388" i="8"/>
  <c r="BK371" i="8"/>
  <c r="BK350" i="8"/>
  <c r="BK339" i="8"/>
  <c r="BK321" i="8"/>
  <c r="J285" i="8"/>
  <c r="BK273" i="8"/>
  <c r="J263" i="8"/>
  <c r="BK242" i="8"/>
  <c r="J231" i="8"/>
  <c r="BK220" i="8"/>
  <c r="J182" i="8"/>
  <c r="BK164" i="8"/>
  <c r="J143" i="8"/>
  <c r="BK133" i="8"/>
  <c r="J505" i="8"/>
  <c r="BK495" i="8"/>
  <c r="BK486" i="8"/>
  <c r="BK472" i="8"/>
  <c r="BK464" i="8"/>
  <c r="BK443" i="8"/>
  <c r="BK418" i="8"/>
  <c r="J404" i="8"/>
  <c r="J362" i="8"/>
  <c r="BK347" i="8"/>
  <c r="J321" i="8"/>
  <c r="J312" i="8"/>
  <c r="J305" i="8"/>
  <c r="BK298" i="8"/>
  <c r="BK239" i="8"/>
  <c r="J196" i="8"/>
  <c r="J192" i="8"/>
  <c r="J167" i="8"/>
  <c r="BK143" i="8"/>
  <c r="BK131" i="8"/>
  <c r="BK453" i="9"/>
  <c r="J445" i="9"/>
  <c r="J439" i="9"/>
  <c r="J418" i="9"/>
  <c r="BK384" i="9"/>
  <c r="BK362" i="9"/>
  <c r="J349" i="9"/>
  <c r="BK345" i="9"/>
  <c r="J341" i="9"/>
  <c r="BK320" i="9"/>
  <c r="BK298" i="9"/>
  <c r="J294" i="9"/>
  <c r="BK282" i="9"/>
  <c r="BK269" i="9"/>
  <c r="BK242" i="9"/>
  <c r="J232" i="9"/>
  <c r="BK208" i="9"/>
  <c r="BK186" i="9"/>
  <c r="BK167" i="9"/>
  <c r="BK459" i="9"/>
  <c r="J449" i="9"/>
  <c r="J412" i="9"/>
  <c r="BK349" i="9"/>
  <c r="BK341" i="9"/>
  <c r="BK334" i="9"/>
  <c r="BK325" i="9"/>
  <c r="J298" i="9"/>
  <c r="J275" i="9"/>
  <c r="J238" i="9"/>
  <c r="BK222" i="9"/>
  <c r="BK204" i="9"/>
  <c r="J186" i="9"/>
  <c r="BK156" i="9"/>
  <c r="BK132" i="9"/>
  <c r="BK432" i="9"/>
  <c r="J414" i="9"/>
  <c r="BK322" i="9"/>
  <c r="J306" i="9"/>
  <c r="BK300" i="9"/>
  <c r="J261" i="9"/>
  <c r="BK247" i="9"/>
  <c r="J200" i="9"/>
  <c r="J174" i="9"/>
  <c r="J154" i="9"/>
  <c r="J132" i="9"/>
  <c r="BK439" i="9"/>
  <c r="J421" i="9"/>
  <c r="J334" i="9"/>
  <c r="J322" i="9"/>
  <c r="J311" i="9"/>
  <c r="BK279" i="9"/>
  <c r="J269" i="9"/>
  <c r="BK259" i="9"/>
  <c r="J245" i="9"/>
  <c r="BK174" i="9"/>
  <c r="BK141" i="9"/>
  <c r="BK197" i="10"/>
  <c r="BK184" i="10"/>
  <c r="J176" i="10"/>
  <c r="BK157" i="10"/>
  <c r="BK151" i="10"/>
  <c r="J141" i="10"/>
  <c r="J136" i="10"/>
  <c r="BK125" i="10"/>
  <c r="J193" i="10"/>
  <c r="BK179" i="10"/>
  <c r="J173" i="10"/>
  <c r="J163" i="10"/>
  <c r="BK160" i="10"/>
  <c r="BK143" i="10"/>
  <c r="J137" i="10"/>
  <c r="BK198" i="10"/>
  <c r="BK177" i="10"/>
  <c r="BK161" i="10"/>
  <c r="BK155" i="10"/>
  <c r="J149" i="10"/>
  <c r="BK144" i="10"/>
  <c r="J135" i="10"/>
  <c r="J126" i="10"/>
  <c r="BK190" i="10"/>
  <c r="J179" i="10"/>
  <c r="BK171" i="10"/>
  <c r="J165" i="10"/>
  <c r="J158" i="10"/>
  <c r="BK148" i="10"/>
  <c r="J133" i="10"/>
  <c r="J130" i="10"/>
  <c r="BK161" i="11"/>
  <c r="J121" i="11"/>
  <c r="J189" i="11"/>
  <c r="J171" i="11"/>
  <c r="J147" i="11"/>
  <c r="J123" i="11"/>
  <c r="BK183" i="11"/>
  <c r="BK157" i="11"/>
  <c r="J139" i="11"/>
  <c r="J125" i="11"/>
  <c r="J197" i="11"/>
  <c r="BK179" i="11"/>
  <c r="J151" i="11"/>
  <c r="BK139" i="11"/>
  <c r="BK266" i="2"/>
  <c r="BK249" i="2"/>
  <c r="J241" i="2"/>
  <c r="BK234" i="2"/>
  <c r="J211" i="2"/>
  <c r="BK200" i="2"/>
  <c r="J186" i="2"/>
  <c r="BK166" i="2"/>
  <c r="J148" i="2"/>
  <c r="BK132" i="2"/>
  <c r="BK274" i="2"/>
  <c r="BK264" i="2"/>
  <c r="BK254" i="2"/>
  <c r="BK239" i="2"/>
  <c r="J228" i="2"/>
  <c r="BK207" i="2"/>
  <c r="BK190" i="2"/>
  <c r="J172" i="2"/>
  <c r="J160" i="2"/>
  <c r="BK150" i="2"/>
  <c r="J274" i="2"/>
  <c r="BK262" i="2"/>
  <c r="J254" i="2"/>
  <c r="J243" i="2"/>
  <c r="J232" i="2"/>
  <c r="BK211" i="2"/>
  <c r="J200" i="2"/>
  <c r="J194" i="2"/>
  <c r="BK186" i="2"/>
  <c r="J168" i="2"/>
  <c r="BK160" i="2"/>
  <c r="BK136" i="2"/>
  <c r="J262" i="2"/>
  <c r="J247" i="2"/>
  <c r="BK228" i="2"/>
  <c r="BK202" i="2"/>
  <c r="J190" i="2"/>
  <c r="J180" i="2"/>
  <c r="BK168" i="2"/>
  <c r="BK144" i="2"/>
  <c r="BK134" i="2"/>
  <c r="AS95" i="1"/>
  <c r="J277" i="3"/>
  <c r="J273" i="3"/>
  <c r="BK255" i="3"/>
  <c r="BK238" i="3"/>
  <c r="BK232" i="3"/>
  <c r="BK216" i="3"/>
  <c r="J202" i="3"/>
  <c r="J190" i="3"/>
  <c r="BK183" i="3"/>
  <c r="J168" i="3"/>
  <c r="BK147" i="3"/>
  <c r="J134" i="3"/>
  <c r="BK305" i="3"/>
  <c r="J294" i="3"/>
  <c r="J282" i="3"/>
  <c r="BK273" i="3"/>
  <c r="BK264" i="3"/>
  <c r="J238" i="3"/>
  <c r="BK230" i="3"/>
  <c r="J219" i="3"/>
  <c r="BK202" i="3"/>
  <c r="J171" i="3"/>
  <c r="BK151" i="3"/>
  <c r="BK145" i="3"/>
  <c r="BK309" i="3"/>
  <c r="BK296" i="3"/>
  <c r="J285" i="3"/>
  <c r="J268" i="3"/>
  <c r="BK258" i="3"/>
  <c r="BK240" i="3"/>
  <c r="BK212" i="3"/>
  <c r="J194" i="3"/>
  <c r="BK174" i="3"/>
  <c r="J151" i="3"/>
  <c r="BK141" i="3"/>
  <c r="BK268" i="3"/>
  <c r="BK262" i="3"/>
  <c r="BK249" i="3"/>
  <c r="BK242" i="3"/>
  <c r="BK223" i="3"/>
  <c r="J188" i="3"/>
  <c r="J174" i="3"/>
  <c r="BK139" i="3"/>
  <c r="BK129" i="3"/>
  <c r="BK228" i="4"/>
  <c r="J224" i="4"/>
  <c r="BK213" i="4"/>
  <c r="BK202" i="4"/>
  <c r="BK182" i="4"/>
  <c r="BK174" i="4"/>
  <c r="J162" i="4"/>
  <c r="BK152" i="4"/>
  <c r="J140" i="4"/>
  <c r="BK235" i="4"/>
  <c r="J226" i="4"/>
  <c r="J220" i="4"/>
  <c r="J211" i="4"/>
  <c r="J200" i="4"/>
  <c r="J194" i="4"/>
  <c r="J182" i="4"/>
  <c r="J170" i="4"/>
  <c r="BK164" i="4"/>
  <c r="J154" i="4"/>
  <c r="J144" i="4"/>
  <c r="J133" i="4"/>
  <c r="J235" i="4"/>
  <c r="J222" i="4"/>
  <c r="BK198" i="4"/>
  <c r="BK189" i="4"/>
  <c r="BK180" i="4"/>
  <c r="J174" i="4"/>
  <c r="J164" i="4"/>
  <c r="BK156" i="4"/>
  <c r="BK150" i="4"/>
  <c r="BK140" i="4"/>
  <c r="J129" i="4"/>
  <c r="J233" i="5"/>
  <c r="J218" i="5"/>
  <c r="J205" i="5"/>
  <c r="J189" i="5"/>
  <c r="J174" i="5"/>
  <c r="BK166" i="5"/>
  <c r="J160" i="5"/>
  <c r="BK138" i="5"/>
  <c r="J247" i="5"/>
  <c r="BK233" i="5"/>
  <c r="J222" i="5"/>
  <c r="BK214" i="5"/>
  <c r="BK207" i="5"/>
  <c r="J197" i="5"/>
  <c r="J178" i="5"/>
  <c r="BK170" i="5"/>
  <c r="J145" i="5"/>
  <c r="J132" i="5"/>
  <c r="BK245" i="5"/>
  <c r="BK241" i="5"/>
  <c r="BK222" i="5"/>
  <c r="J195" i="5"/>
  <c r="BK186" i="5"/>
  <c r="J170" i="5"/>
  <c r="BK142" i="5"/>
  <c r="J250" i="5"/>
  <c r="J224" i="5"/>
  <c r="BK212" i="5"/>
  <c r="J186" i="5"/>
  <c r="J172" i="5"/>
  <c r="J162" i="5"/>
  <c r="J155" i="5"/>
  <c r="J134" i="5"/>
  <c r="J492" i="6"/>
  <c r="J467" i="6"/>
  <c r="BK448" i="6"/>
  <c r="BK429" i="6"/>
  <c r="BK412" i="6"/>
  <c r="J398" i="6"/>
  <c r="J385" i="6"/>
  <c r="BK371" i="6"/>
  <c r="J352" i="6"/>
  <c r="J325" i="6"/>
  <c r="BK270" i="6"/>
  <c r="J247" i="6"/>
  <c r="J212" i="6"/>
  <c r="BK187" i="6"/>
  <c r="BK142" i="6"/>
  <c r="J503" i="6"/>
  <c r="J486" i="6"/>
  <c r="J473" i="6"/>
  <c r="BK465" i="6"/>
  <c r="BK423" i="6"/>
  <c r="J406" i="6"/>
  <c r="J374" i="6"/>
  <c r="BK365" i="6"/>
  <c r="J354" i="6"/>
  <c r="BK342" i="6"/>
  <c r="J319" i="6"/>
  <c r="BK247" i="6"/>
  <c r="J197" i="6"/>
  <c r="BK172" i="6"/>
  <c r="BK164" i="6"/>
  <c r="BK128" i="6"/>
  <c r="J489" i="6"/>
  <c r="BK473" i="6"/>
  <c r="BK459" i="6"/>
  <c r="BK444" i="6"/>
  <c r="J435" i="6"/>
  <c r="J423" i="6"/>
  <c r="J415" i="6"/>
  <c r="J400" i="6"/>
  <c r="J382" i="6"/>
  <c r="BK360" i="6"/>
  <c r="BK352" i="6"/>
  <c r="BK325" i="6"/>
  <c r="J317" i="6"/>
  <c r="J301" i="6"/>
  <c r="J285" i="6"/>
  <c r="BK229" i="6"/>
  <c r="J208" i="6"/>
  <c r="J187" i="6"/>
  <c r="BK162" i="6"/>
  <c r="J152" i="6"/>
  <c r="J462" i="6"/>
  <c r="J444" i="6"/>
  <c r="J426" i="6"/>
  <c r="J396" i="6"/>
  <c r="BK382" i="6"/>
  <c r="J346" i="6"/>
  <c r="J338" i="6"/>
  <c r="BK315" i="6"/>
  <c r="BK303" i="6"/>
  <c r="J299" i="6"/>
  <c r="BK266" i="6"/>
  <c r="J229" i="6"/>
  <c r="BK206" i="6"/>
  <c r="BK197" i="6"/>
  <c r="BK181" i="6"/>
  <c r="BK166" i="6"/>
  <c r="J154" i="6"/>
  <c r="BK147" i="6"/>
  <c r="J384" i="7"/>
  <c r="J379" i="7"/>
  <c r="BK368" i="7"/>
  <c r="BK350" i="7"/>
  <c r="J342" i="7"/>
  <c r="BK327" i="7"/>
  <c r="BK317" i="7"/>
  <c r="J312" i="7"/>
  <c r="BK284" i="7"/>
  <c r="BK276" i="7"/>
  <c r="BK231" i="7"/>
  <c r="J202" i="7"/>
  <c r="BK181" i="7"/>
  <c r="J175" i="7"/>
  <c r="BK158" i="7"/>
  <c r="BK129" i="7"/>
  <c r="BK372" i="7"/>
  <c r="BK360" i="7"/>
  <c r="J350" i="7"/>
  <c r="BK342" i="7"/>
  <c r="J329" i="7"/>
  <c r="J314" i="7"/>
  <c r="BK251" i="7"/>
  <c r="J240" i="7"/>
  <c r="J231" i="7"/>
  <c r="J222" i="7"/>
  <c r="J198" i="7"/>
  <c r="BK183" i="7"/>
  <c r="J163" i="7"/>
  <c r="BK154" i="7"/>
  <c r="J390" i="7"/>
  <c r="J376" i="7"/>
  <c r="BK329" i="7"/>
  <c r="J322" i="7"/>
  <c r="BK288" i="7"/>
  <c r="BK253" i="7"/>
  <c r="J235" i="7"/>
  <c r="BK222" i="7"/>
  <c r="BK219" i="7"/>
  <c r="BK194" i="7"/>
  <c r="BK148" i="7"/>
  <c r="J396" i="7"/>
  <c r="J372" i="7"/>
  <c r="J365" i="7"/>
  <c r="J352" i="7"/>
  <c r="J336" i="7"/>
  <c r="BK290" i="7"/>
  <c r="BK281" i="7"/>
  <c r="J233" i="7"/>
  <c r="J219" i="7"/>
  <c r="J181" i="7"/>
  <c r="BK163" i="7"/>
  <c r="J154" i="7"/>
  <c r="J129" i="7"/>
  <c r="BK538" i="8"/>
  <c r="J533" i="8"/>
  <c r="J526" i="8"/>
  <c r="J497" i="8"/>
  <c r="BK480" i="8"/>
  <c r="J464" i="8"/>
  <c r="BK452" i="8"/>
  <c r="BK445" i="8"/>
  <c r="BK439" i="8"/>
  <c r="J406" i="8"/>
  <c r="BK393" i="8"/>
  <c r="J368" i="8"/>
  <c r="BK360" i="8"/>
  <c r="J342" i="8"/>
  <c r="J332" i="8"/>
  <c r="J289" i="8"/>
  <c r="BK282" i="8"/>
  <c r="J266" i="8"/>
  <c r="J245" i="8"/>
  <c r="J234" i="8"/>
  <c r="BK223" i="8"/>
  <c r="BK188" i="8"/>
  <c r="J169" i="8"/>
  <c r="BK145" i="8"/>
  <c r="BK135" i="8"/>
  <c r="J521" i="8"/>
  <c r="BK503" i="8"/>
  <c r="J492" i="8"/>
  <c r="J483" i="8"/>
  <c r="J470" i="8"/>
  <c r="BK462" i="8"/>
  <c r="J425" i="8"/>
  <c r="J371" i="8"/>
  <c r="J360" i="8"/>
  <c r="J345" i="8"/>
  <c r="BK325" i="8"/>
  <c r="BK315" i="8"/>
  <c r="BK307" i="8"/>
  <c r="J300" i="8"/>
  <c r="BK277" i="8"/>
  <c r="J251" i="8"/>
  <c r="BK234" i="8"/>
  <c r="BK217" i="8"/>
  <c r="J211" i="8"/>
  <c r="J198" i="8"/>
  <c r="BK182" i="8"/>
  <c r="BK167" i="8"/>
  <c r="BK139" i="8"/>
  <c r="J133" i="8"/>
  <c r="J514" i="8"/>
  <c r="BK507" i="8"/>
  <c r="BK492" i="8"/>
  <c r="J458" i="8"/>
  <c r="J452" i="8"/>
  <c r="J439" i="8"/>
  <c r="BK406" i="8"/>
  <c r="J398" i="8"/>
  <c r="J382" i="8"/>
  <c r="BK356" i="8"/>
  <c r="J319" i="8"/>
  <c r="J307" i="8"/>
  <c r="J292" i="8"/>
  <c r="J277" i="8"/>
  <c r="BK253" i="8"/>
  <c r="J217" i="8"/>
  <c r="BK196" i="8"/>
  <c r="BK190" i="8"/>
  <c r="BK175" i="8"/>
  <c r="J129" i="8"/>
  <c r="BK526" i="8"/>
  <c r="J512" i="8"/>
  <c r="BK505" i="8"/>
  <c r="J490" i="8"/>
  <c r="J474" i="8"/>
  <c r="BK468" i="8"/>
  <c r="J460" i="8"/>
  <c r="J441" i="8"/>
  <c r="BK425" i="8"/>
  <c r="BK401" i="8"/>
  <c r="BK382" i="8"/>
  <c r="BK374" i="8"/>
  <c r="BK365" i="8"/>
  <c r="BK342" i="8"/>
  <c r="BK329" i="8"/>
  <c r="BK305" i="8"/>
  <c r="J280" i="8"/>
  <c r="BK266" i="8"/>
  <c r="BK255" i="8"/>
  <c r="J247" i="8"/>
  <c r="BK238" i="9"/>
  <c r="BK219" i="9"/>
  <c r="J188" i="9"/>
  <c r="BK172" i="9"/>
  <c r="BK135" i="9"/>
  <c r="BK457" i="9"/>
  <c r="J435" i="9"/>
  <c r="BK373" i="9"/>
  <c r="BK347" i="9"/>
  <c r="J339" i="9"/>
  <c r="BK328" i="9"/>
  <c r="BK306" i="9"/>
  <c r="J277" i="9"/>
  <c r="BK245" i="9"/>
  <c r="J226" i="9"/>
  <c r="BK192" i="9"/>
  <c r="J160" i="9"/>
  <c r="J138" i="9"/>
  <c r="BK449" i="9"/>
  <c r="J426" i="9"/>
  <c r="J384" i="9"/>
  <c r="BK308" i="9"/>
  <c r="J282" i="9"/>
  <c r="BK251" i="9"/>
  <c r="J208" i="9"/>
  <c r="J182" i="9"/>
  <c r="J172" i="9"/>
  <c r="J151" i="9"/>
  <c r="J447" i="9"/>
  <c r="BK429" i="9"/>
  <c r="BK414" i="9"/>
  <c r="J362" i="9"/>
  <c r="J320" i="9"/>
  <c r="J300" i="9"/>
  <c r="BK277" i="9"/>
  <c r="J267" i="9"/>
  <c r="BK257" i="9"/>
  <c r="J247" i="9"/>
  <c r="BK176" i="9"/>
  <c r="J158" i="9"/>
  <c r="J135" i="9"/>
  <c r="BK193" i="10"/>
  <c r="J183" i="10"/>
  <c r="BK175" i="10"/>
  <c r="J169" i="10"/>
  <c r="J155" i="10"/>
  <c r="J139" i="10"/>
  <c r="BK135" i="10"/>
  <c r="J198" i="10"/>
  <c r="J186" i="10"/>
  <c r="J177" i="10"/>
  <c r="BK172" i="10"/>
  <c r="BK165" i="10"/>
  <c r="BK156" i="10"/>
  <c r="J146" i="10"/>
  <c r="J140" i="10"/>
  <c r="BK136" i="10"/>
  <c r="J190" i="10"/>
  <c r="BK169" i="10"/>
  <c r="J159" i="10"/>
  <c r="BK153" i="10"/>
  <c r="BK146" i="10"/>
  <c r="BK140" i="10"/>
  <c r="J131" i="10"/>
  <c r="J194" i="10"/>
  <c r="J182" i="10"/>
  <c r="J175" i="10"/>
  <c r="J170" i="10"/>
  <c r="BK159" i="10"/>
  <c r="J145" i="10"/>
  <c r="BK132" i="10"/>
  <c r="BK185" i="11"/>
  <c r="BK141" i="11"/>
  <c r="J199" i="11"/>
  <c r="BK173" i="11"/>
  <c r="BK151" i="11"/>
  <c r="J137" i="11"/>
  <c r="J185" i="11"/>
  <c r="BK163" i="11"/>
  <c r="BK153" i="11"/>
  <c r="BK137" i="11"/>
  <c r="J183" i="11"/>
  <c r="BK171" i="11"/>
  <c r="J143" i="11"/>
  <c r="BK125" i="11"/>
  <c r="J261" i="8"/>
  <c r="J255" i="8"/>
  <c r="BK249" i="8"/>
  <c r="BK231" i="8"/>
  <c r="J220" i="8"/>
  <c r="BK211" i="8"/>
  <c r="J208" i="8"/>
  <c r="BK185" i="8"/>
  <c r="J153" i="8"/>
  <c r="J137" i="8"/>
  <c r="J523" i="8"/>
  <c r="J510" i="8"/>
  <c r="J488" i="8"/>
  <c r="BK460" i="8"/>
  <c r="J454" i="8"/>
  <c r="BK441" i="8"/>
  <c r="J412" i="8"/>
  <c r="J401" i="8"/>
  <c r="J388" i="8"/>
  <c r="J377" i="8"/>
  <c r="BK353" i="8"/>
  <c r="J315" i="8"/>
  <c r="BK300" i="8"/>
  <c r="BK289" i="8"/>
  <c r="J273" i="8"/>
  <c r="J242" i="8"/>
  <c r="BK208" i="8"/>
  <c r="BK198" i="8"/>
  <c r="BK192" i="8"/>
  <c r="J185" i="8"/>
  <c r="J159" i="8"/>
  <c r="BK528" i="8"/>
  <c r="BK517" i="8"/>
  <c r="J507" i="8"/>
  <c r="BK500" i="8"/>
  <c r="BK478" i="8"/>
  <c r="BK470" i="8"/>
  <c r="J462" i="8"/>
  <c r="J445" i="8"/>
  <c r="J418" i="8"/>
  <c r="J409" i="8"/>
  <c r="BK385" i="8"/>
  <c r="BK377" i="8"/>
  <c r="J356" i="8"/>
  <c r="J339" i="8"/>
  <c r="BK332" i="8"/>
  <c r="BK312" i="8"/>
  <c r="J282" i="8"/>
  <c r="J268" i="8"/>
  <c r="BK245" i="8"/>
  <c r="BK228" i="8"/>
  <c r="BK194" i="8"/>
  <c r="J190" i="8"/>
  <c r="BK153" i="8"/>
  <c r="J139" i="8"/>
  <c r="BK129" i="8"/>
  <c r="BK447" i="9"/>
  <c r="J442" i="9"/>
  <c r="BK421" i="9"/>
  <c r="BK395" i="9"/>
  <c r="J373" i="9"/>
  <c r="BK351" i="9"/>
  <c r="J347" i="9"/>
  <c r="J343" i="9"/>
  <c r="J328" i="9"/>
  <c r="J303" i="9"/>
  <c r="BK296" i="9"/>
  <c r="J292" i="9"/>
  <c r="J272" i="9"/>
  <c r="BK267" i="9"/>
  <c r="J240" i="9"/>
  <c r="BK226" i="9"/>
  <c r="J204" i="9"/>
  <c r="J176" i="9"/>
  <c r="BK138" i="9"/>
  <c r="J457" i="9"/>
  <c r="BK418" i="9"/>
  <c r="J395" i="9"/>
  <c r="J345" i="9"/>
  <c r="BK337" i="9"/>
  <c r="J308" i="9"/>
  <c r="BK292" i="9"/>
  <c r="J259" i="9"/>
  <c r="BK232" i="9"/>
  <c r="J219" i="9"/>
  <c r="BK200" i="9"/>
  <c r="J163" i="9"/>
  <c r="BK151" i="9"/>
  <c r="J453" i="9"/>
  <c r="J429" i="9"/>
  <c r="BK339" i="9"/>
  <c r="J314" i="9"/>
  <c r="J296" i="9"/>
  <c r="J257" i="9"/>
  <c r="BK240" i="9"/>
  <c r="J192" i="9"/>
  <c r="J156" i="9"/>
  <c r="J141" i="9"/>
  <c r="BK442" i="9"/>
  <c r="BK412" i="9"/>
  <c r="J337" i="9"/>
  <c r="J325" i="9"/>
  <c r="BK317" i="9"/>
  <c r="J287" i="9"/>
  <c r="BK272" i="9"/>
  <c r="J253" i="9"/>
  <c r="J222" i="9"/>
  <c r="BK160" i="9"/>
  <c r="J148" i="9"/>
  <c r="BK186" i="10"/>
  <c r="J178" i="10"/>
  <c r="BK170" i="10"/>
  <c r="J156" i="10"/>
  <c r="BK142" i="10"/>
  <c r="BK137" i="10"/>
  <c r="BK130" i="10"/>
  <c r="BK194" i="10"/>
  <c r="BK182" i="10"/>
  <c r="BK174" i="10"/>
  <c r="J166" i="10"/>
  <c r="J161" i="10"/>
  <c r="BK147" i="10"/>
  <c r="BK141" i="10"/>
  <c r="BK138" i="10"/>
  <c r="BK126" i="10"/>
  <c r="J188" i="10"/>
  <c r="J168" i="10"/>
  <c r="J160" i="10"/>
  <c r="J150" i="10"/>
  <c r="J143" i="10"/>
  <c r="BK134" i="10"/>
  <c r="J125" i="10"/>
  <c r="BK188" i="10"/>
  <c r="BK181" i="10"/>
  <c r="J172" i="10"/>
  <c r="BK163" i="10"/>
  <c r="J151" i="10"/>
  <c r="BK149" i="10"/>
  <c r="J144" i="10"/>
  <c r="BK131" i="10"/>
  <c r="J173" i="11"/>
  <c r="BK129" i="11"/>
  <c r="J187" i="11"/>
  <c r="J157" i="11"/>
  <c r="BK145" i="11"/>
  <c r="BK197" i="11"/>
  <c r="J161" i="11"/>
  <c r="BK149" i="11"/>
  <c r="J129" i="11"/>
  <c r="BK199" i="11"/>
  <c r="BK181" i="11"/>
  <c r="J145" i="11"/>
  <c r="BK121" i="11"/>
  <c r="T128" i="5" l="1"/>
  <c r="T144" i="5"/>
  <c r="P188" i="5"/>
  <c r="BK228" i="5"/>
  <c r="J228" i="5" s="1"/>
  <c r="J103" i="5" s="1"/>
  <c r="BK127" i="6"/>
  <c r="J127" i="6"/>
  <c r="J98" i="6" s="1"/>
  <c r="P298" i="6"/>
  <c r="P305" i="6"/>
  <c r="BK337" i="6"/>
  <c r="J337" i="6" s="1"/>
  <c r="J101" i="6" s="1"/>
  <c r="BK379" i="6"/>
  <c r="J379" i="6"/>
  <c r="J102" i="6" s="1"/>
  <c r="T124" i="7"/>
  <c r="R306" i="7"/>
  <c r="R321" i="7"/>
  <c r="T339" i="7"/>
  <c r="T367" i="7"/>
  <c r="BK128" i="8"/>
  <c r="J128" i="8"/>
  <c r="J98" i="8" s="1"/>
  <c r="T128" i="8"/>
  <c r="T127" i="8" s="1"/>
  <c r="T126" i="8" s="1"/>
  <c r="R241" i="8"/>
  <c r="BK272" i="8"/>
  <c r="J272" i="8" s="1"/>
  <c r="J100" i="8" s="1"/>
  <c r="P272" i="8"/>
  <c r="BK279" i="8"/>
  <c r="J279" i="8" s="1"/>
  <c r="J101" i="8" s="1"/>
  <c r="R279" i="8"/>
  <c r="R288" i="8"/>
  <c r="T477" i="8"/>
  <c r="BK509" i="8"/>
  <c r="J509" i="8"/>
  <c r="J105" i="8"/>
  <c r="BK525" i="8"/>
  <c r="J525" i="8"/>
  <c r="J106" i="8"/>
  <c r="P127" i="9"/>
  <c r="BK250" i="9"/>
  <c r="J250" i="9"/>
  <c r="J99" i="9"/>
  <c r="P274" i="9"/>
  <c r="P281" i="9"/>
  <c r="R305" i="9"/>
  <c r="R406" i="9"/>
  <c r="BK444" i="9"/>
  <c r="J444" i="9" s="1"/>
  <c r="J105" i="9" s="1"/>
  <c r="R124" i="10"/>
  <c r="T129" i="10"/>
  <c r="R154" i="10"/>
  <c r="P196" i="10"/>
  <c r="P195" i="10"/>
  <c r="P120" i="11"/>
  <c r="P119" i="11" s="1"/>
  <c r="P118" i="11" s="1"/>
  <c r="AU105" i="1" s="1"/>
  <c r="BK129" i="2"/>
  <c r="J129" i="2" s="1"/>
  <c r="J100" i="2" s="1"/>
  <c r="R129" i="2"/>
  <c r="R157" i="2"/>
  <c r="P206" i="2"/>
  <c r="BK238" i="2"/>
  <c r="J238" i="2"/>
  <c r="J104" i="2"/>
  <c r="R238" i="2"/>
  <c r="R128" i="3"/>
  <c r="BK182" i="3"/>
  <c r="J182" i="3"/>
  <c r="J101" i="3" s="1"/>
  <c r="T182" i="3"/>
  <c r="BK229" i="3"/>
  <c r="J229" i="3"/>
  <c r="J103" i="3" s="1"/>
  <c r="P229" i="3"/>
  <c r="P128" i="4"/>
  <c r="T128" i="4"/>
  <c r="T149" i="4"/>
  <c r="BK208" i="4"/>
  <c r="J208" i="4"/>
  <c r="J103" i="4"/>
  <c r="T208" i="4"/>
  <c r="BK128" i="5"/>
  <c r="BK144" i="5"/>
  <c r="J144" i="5"/>
  <c r="J101" i="5" s="1"/>
  <c r="BK188" i="5"/>
  <c r="J188" i="5"/>
  <c r="J102" i="5"/>
  <c r="T228" i="5"/>
  <c r="T127" i="6"/>
  <c r="T298" i="6"/>
  <c r="R305" i="6"/>
  <c r="T337" i="6"/>
  <c r="P379" i="6"/>
  <c r="BK475" i="6"/>
  <c r="J475" i="6"/>
  <c r="J103" i="6" s="1"/>
  <c r="P475" i="6"/>
  <c r="R497" i="6"/>
  <c r="R496" i="6"/>
  <c r="R124" i="7"/>
  <c r="T306" i="7"/>
  <c r="BK321" i="7"/>
  <c r="J321" i="7"/>
  <c r="J100" i="7" s="1"/>
  <c r="BK339" i="7"/>
  <c r="J339" i="7"/>
  <c r="J101" i="7"/>
  <c r="P367" i="7"/>
  <c r="BK288" i="8"/>
  <c r="J288" i="8"/>
  <c r="J103" i="8"/>
  <c r="P477" i="8"/>
  <c r="T509" i="8"/>
  <c r="R525" i="8"/>
  <c r="R127" i="9"/>
  <c r="T250" i="9"/>
  <c r="R274" i="9"/>
  <c r="BK281" i="9"/>
  <c r="J281" i="9"/>
  <c r="J101" i="9" s="1"/>
  <c r="P305" i="9"/>
  <c r="T406" i="9"/>
  <c r="T444" i="9"/>
  <c r="T443" i="9" s="1"/>
  <c r="P124" i="10"/>
  <c r="BK129" i="10"/>
  <c r="J129" i="10"/>
  <c r="J99" i="10" s="1"/>
  <c r="T154" i="10"/>
  <c r="BK196" i="10"/>
  <c r="J196" i="10"/>
  <c r="J103" i="10" s="1"/>
  <c r="BK120" i="11"/>
  <c r="BK119" i="11"/>
  <c r="J119" i="11"/>
  <c r="J97" i="11" s="1"/>
  <c r="BK157" i="2"/>
  <c r="J157" i="2"/>
  <c r="J101" i="2"/>
  <c r="T157" i="2"/>
  <c r="T206" i="2"/>
  <c r="P227" i="2"/>
  <c r="T227" i="2"/>
  <c r="P238" i="2"/>
  <c r="P128" i="3"/>
  <c r="P182" i="3"/>
  <c r="BK199" i="3"/>
  <c r="J199" i="3" s="1"/>
  <c r="J102" i="3" s="1"/>
  <c r="R199" i="3"/>
  <c r="R229" i="3"/>
  <c r="BK128" i="4"/>
  <c r="R128" i="4"/>
  <c r="R149" i="4"/>
  <c r="P188" i="4"/>
  <c r="R188" i="4"/>
  <c r="R208" i="4"/>
  <c r="R128" i="5"/>
  <c r="R144" i="5"/>
  <c r="T188" i="5"/>
  <c r="P228" i="5"/>
  <c r="R127" i="6"/>
  <c r="R298" i="6"/>
  <c r="BK305" i="6"/>
  <c r="J305" i="6"/>
  <c r="J100" i="6"/>
  <c r="R337" i="6"/>
  <c r="T379" i="6"/>
  <c r="R475" i="6"/>
  <c r="P497" i="6"/>
  <c r="P496" i="6"/>
  <c r="P124" i="7"/>
  <c r="BK306" i="7"/>
  <c r="J306" i="7"/>
  <c r="J99" i="7"/>
  <c r="T321" i="7"/>
  <c r="R339" i="7"/>
  <c r="BK367" i="7"/>
  <c r="J367" i="7"/>
  <c r="J102" i="7" s="1"/>
  <c r="P128" i="8"/>
  <c r="P241" i="8"/>
  <c r="T272" i="8"/>
  <c r="P288" i="8"/>
  <c r="R477" i="8"/>
  <c r="R509" i="8"/>
  <c r="P525" i="8"/>
  <c r="BK127" i="9"/>
  <c r="J127" i="9"/>
  <c r="J98" i="9"/>
  <c r="R250" i="9"/>
  <c r="T274" i="9"/>
  <c r="T281" i="9"/>
  <c r="BK305" i="9"/>
  <c r="J305" i="9"/>
  <c r="J102" i="9" s="1"/>
  <c r="P406" i="9"/>
  <c r="R444" i="9"/>
  <c r="R443" i="9"/>
  <c r="BK124" i="10"/>
  <c r="J124" i="10"/>
  <c r="J97" i="10"/>
  <c r="P129" i="10"/>
  <c r="P154" i="10"/>
  <c r="T196" i="10"/>
  <c r="T195" i="10"/>
  <c r="R120" i="11"/>
  <c r="R119" i="11" s="1"/>
  <c r="R118" i="11" s="1"/>
  <c r="P129" i="2"/>
  <c r="T129" i="2"/>
  <c r="P157" i="2"/>
  <c r="BK206" i="2"/>
  <c r="J206" i="2"/>
  <c r="J102" i="2"/>
  <c r="R206" i="2"/>
  <c r="BK227" i="2"/>
  <c r="J227" i="2"/>
  <c r="J103" i="2"/>
  <c r="R227" i="2"/>
  <c r="T238" i="2"/>
  <c r="BK128" i="3"/>
  <c r="BK127" i="3" s="1"/>
  <c r="J127" i="3" s="1"/>
  <c r="J99" i="3" s="1"/>
  <c r="J128" i="3"/>
  <c r="J100" i="3" s="1"/>
  <c r="T128" i="3"/>
  <c r="R182" i="3"/>
  <c r="P199" i="3"/>
  <c r="T199" i="3"/>
  <c r="T229" i="3"/>
  <c r="BK149" i="4"/>
  <c r="J149" i="4"/>
  <c r="J101" i="4" s="1"/>
  <c r="P149" i="4"/>
  <c r="BK188" i="4"/>
  <c r="J188" i="4"/>
  <c r="J102" i="4" s="1"/>
  <c r="T188" i="4"/>
  <c r="P208" i="4"/>
  <c r="P128" i="5"/>
  <c r="P144" i="5"/>
  <c r="R188" i="5"/>
  <c r="R228" i="5"/>
  <c r="P127" i="6"/>
  <c r="P126" i="6" s="1"/>
  <c r="P125" i="6" s="1"/>
  <c r="AU100" i="1" s="1"/>
  <c r="BK298" i="6"/>
  <c r="J298" i="6" s="1"/>
  <c r="J99" i="6" s="1"/>
  <c r="T305" i="6"/>
  <c r="P337" i="6"/>
  <c r="R379" i="6"/>
  <c r="T475" i="6"/>
  <c r="BK497" i="6"/>
  <c r="J497" i="6"/>
  <c r="J105" i="6" s="1"/>
  <c r="T497" i="6"/>
  <c r="T496" i="6"/>
  <c r="BK124" i="7"/>
  <c r="J124" i="7" s="1"/>
  <c r="J98" i="7" s="1"/>
  <c r="P306" i="7"/>
  <c r="P321" i="7"/>
  <c r="P339" i="7"/>
  <c r="R367" i="7"/>
  <c r="R128" i="8"/>
  <c r="BK241" i="8"/>
  <c r="J241" i="8" s="1"/>
  <c r="J99" i="8" s="1"/>
  <c r="T241" i="8"/>
  <c r="R272" i="8"/>
  <c r="P279" i="8"/>
  <c r="T279" i="8"/>
  <c r="T288" i="8"/>
  <c r="T287" i="8"/>
  <c r="BK477" i="8"/>
  <c r="J477" i="8"/>
  <c r="J104" i="8" s="1"/>
  <c r="P509" i="8"/>
  <c r="T525" i="8"/>
  <c r="T127" i="9"/>
  <c r="P250" i="9"/>
  <c r="BK274" i="9"/>
  <c r="J274" i="9"/>
  <c r="J100" i="9"/>
  <c r="R281" i="9"/>
  <c r="T305" i="9"/>
  <c r="BK406" i="9"/>
  <c r="J406" i="9"/>
  <c r="J103" i="9" s="1"/>
  <c r="P444" i="9"/>
  <c r="P443" i="9"/>
  <c r="T124" i="10"/>
  <c r="R129" i="10"/>
  <c r="R128" i="10"/>
  <c r="BK154" i="10"/>
  <c r="J154" i="10"/>
  <c r="J101" i="10" s="1"/>
  <c r="R196" i="10"/>
  <c r="R195" i="10"/>
  <c r="T120" i="11"/>
  <c r="T119" i="11" s="1"/>
  <c r="T118" i="11" s="1"/>
  <c r="BK249" i="5"/>
  <c r="J249" i="5"/>
  <c r="J104" i="5" s="1"/>
  <c r="BK308" i="3"/>
  <c r="J308" i="3"/>
  <c r="J104" i="3"/>
  <c r="BK152" i="10"/>
  <c r="J152" i="10"/>
  <c r="J100" i="10"/>
  <c r="BK276" i="2"/>
  <c r="J276" i="2" s="1"/>
  <c r="J105" i="2" s="1"/>
  <c r="BK234" i="4"/>
  <c r="J234" i="4"/>
  <c r="J104" i="4" s="1"/>
  <c r="E85" i="11"/>
  <c r="F91" i="11"/>
  <c r="J92" i="11"/>
  <c r="F115" i="11"/>
  <c r="BE129" i="11"/>
  <c r="BE147" i="11"/>
  <c r="BE153" i="11"/>
  <c r="BE157" i="11"/>
  <c r="BE163" i="11"/>
  <c r="BE171" i="11"/>
  <c r="BE173" i="11"/>
  <c r="BE185" i="11"/>
  <c r="BE187" i="11"/>
  <c r="BE197" i="11"/>
  <c r="BE199" i="11"/>
  <c r="J91" i="11"/>
  <c r="J112" i="11"/>
  <c r="BE141" i="11"/>
  <c r="BE189" i="11"/>
  <c r="BE121" i="11"/>
  <c r="BE123" i="11"/>
  <c r="BE125" i="11"/>
  <c r="BE139" i="11"/>
  <c r="BE161" i="11"/>
  <c r="BE181" i="11"/>
  <c r="BE183" i="11"/>
  <c r="BE137" i="11"/>
  <c r="BE143" i="11"/>
  <c r="BE145" i="11"/>
  <c r="BE149" i="11"/>
  <c r="BE151" i="11"/>
  <c r="BE179" i="11"/>
  <c r="BE195" i="11"/>
  <c r="F92" i="10"/>
  <c r="J119" i="10"/>
  <c r="BE126" i="10"/>
  <c r="BE135" i="10"/>
  <c r="BE137" i="10"/>
  <c r="BE139" i="10"/>
  <c r="BE141" i="10"/>
  <c r="BE142" i="10"/>
  <c r="BE146" i="10"/>
  <c r="BE151" i="10"/>
  <c r="BE153" i="10"/>
  <c r="BE155" i="10"/>
  <c r="BE160" i="10"/>
  <c r="BE161" i="10"/>
  <c r="BE165" i="10"/>
  <c r="BE169" i="10"/>
  <c r="BE174" i="10"/>
  <c r="BE177" i="10"/>
  <c r="BE197" i="10"/>
  <c r="BE198" i="10"/>
  <c r="E85" i="10"/>
  <c r="F91" i="10"/>
  <c r="BE132" i="10"/>
  <c r="BE136" i="10"/>
  <c r="BE138" i="10"/>
  <c r="BE145" i="10"/>
  <c r="BE147" i="10"/>
  <c r="BE156" i="10"/>
  <c r="BE163" i="10"/>
  <c r="BE170" i="10"/>
  <c r="BE173" i="10"/>
  <c r="BE179" i="10"/>
  <c r="BE182" i="10"/>
  <c r="BE183" i="10"/>
  <c r="BE192" i="10"/>
  <c r="BE193" i="10"/>
  <c r="J117" i="10"/>
  <c r="J120" i="10"/>
  <c r="BE125" i="10"/>
  <c r="BE130" i="10"/>
  <c r="BE131" i="10"/>
  <c r="BE134" i="10"/>
  <c r="BE148" i="10"/>
  <c r="BE149" i="10"/>
  <c r="BE150" i="10"/>
  <c r="BE157" i="10"/>
  <c r="BE158" i="10"/>
  <c r="BE166" i="10"/>
  <c r="BE168" i="10"/>
  <c r="BE184" i="10"/>
  <c r="BE190" i="10"/>
  <c r="BE133" i="10"/>
  <c r="BE140" i="10"/>
  <c r="BE143" i="10"/>
  <c r="BE144" i="10"/>
  <c r="BE159" i="10"/>
  <c r="BE162" i="10"/>
  <c r="BE171" i="10"/>
  <c r="BE172" i="10"/>
  <c r="BE175" i="10"/>
  <c r="BE176" i="10"/>
  <c r="BE178" i="10"/>
  <c r="BE181" i="10"/>
  <c r="BE186" i="10"/>
  <c r="BE188" i="10"/>
  <c r="BE194" i="10"/>
  <c r="E85" i="9"/>
  <c r="J91" i="9"/>
  <c r="BE138" i="9"/>
  <c r="BE186" i="9"/>
  <c r="BE200" i="9"/>
  <c r="BE204" i="9"/>
  <c r="BE208" i="9"/>
  <c r="BE226" i="9"/>
  <c r="BE229" i="9"/>
  <c r="BE238" i="9"/>
  <c r="BE242" i="9"/>
  <c r="BE303" i="9"/>
  <c r="BE306" i="9"/>
  <c r="BE339" i="9"/>
  <c r="BE343" i="9"/>
  <c r="BE345" i="9"/>
  <c r="BE349" i="9"/>
  <c r="BE362" i="9"/>
  <c r="BE384" i="9"/>
  <c r="BE432" i="9"/>
  <c r="BE435" i="9"/>
  <c r="BE132" i="9"/>
  <c r="BE135" i="9"/>
  <c r="BE160" i="9"/>
  <c r="BE167" i="9"/>
  <c r="BE176" i="9"/>
  <c r="BE192" i="9"/>
  <c r="BE211" i="9"/>
  <c r="BE219" i="9"/>
  <c r="BE222" i="9"/>
  <c r="BE253" i="9"/>
  <c r="BE261" i="9"/>
  <c r="BE269" i="9"/>
  <c r="BE272" i="9"/>
  <c r="BE275" i="9"/>
  <c r="BE277" i="9"/>
  <c r="BE287" i="9"/>
  <c r="BE292" i="9"/>
  <c r="BE296" i="9"/>
  <c r="BE320" i="9"/>
  <c r="BE325" i="9"/>
  <c r="BE328" i="9"/>
  <c r="BE331" i="9"/>
  <c r="BE337" i="9"/>
  <c r="BE341" i="9"/>
  <c r="BE347" i="9"/>
  <c r="BE351" i="9"/>
  <c r="BE395" i="9"/>
  <c r="BE418" i="9"/>
  <c r="BE439" i="9"/>
  <c r="BE447" i="9"/>
  <c r="F92" i="9"/>
  <c r="BE163" i="9"/>
  <c r="BE172" i="9"/>
  <c r="BE182" i="9"/>
  <c r="BE188" i="9"/>
  <c r="BE240" i="9"/>
  <c r="BE255" i="9"/>
  <c r="BE267" i="9"/>
  <c r="BE279" i="9"/>
  <c r="BE282" i="9"/>
  <c r="BE294" i="9"/>
  <c r="BE298" i="9"/>
  <c r="BE300" i="9"/>
  <c r="BE314" i="9"/>
  <c r="BE421" i="9"/>
  <c r="BE426" i="9"/>
  <c r="BE442" i="9"/>
  <c r="BE445" i="9"/>
  <c r="BE453" i="9"/>
  <c r="BE457" i="9"/>
  <c r="BE459" i="9"/>
  <c r="J89" i="9"/>
  <c r="BE128" i="9"/>
  <c r="BE141" i="9"/>
  <c r="BE148" i="9"/>
  <c r="BE151" i="9"/>
  <c r="BE154" i="9"/>
  <c r="BE156" i="9"/>
  <c r="BE158" i="9"/>
  <c r="BE174" i="9"/>
  <c r="BE190" i="9"/>
  <c r="BE232" i="9"/>
  <c r="BE245" i="9"/>
  <c r="BE247" i="9"/>
  <c r="BE251" i="9"/>
  <c r="BE257" i="9"/>
  <c r="BE259" i="9"/>
  <c r="BE308" i="9"/>
  <c r="BE311" i="9"/>
  <c r="BE317" i="9"/>
  <c r="BE322" i="9"/>
  <c r="BE334" i="9"/>
  <c r="BE373" i="9"/>
  <c r="BE407" i="9"/>
  <c r="BE412" i="9"/>
  <c r="BE414" i="9"/>
  <c r="BE429" i="9"/>
  <c r="BE449" i="9"/>
  <c r="F92" i="8"/>
  <c r="BE143" i="8"/>
  <c r="BE153" i="8"/>
  <c r="BE169" i="8"/>
  <c r="BE175" i="8"/>
  <c r="BE182" i="8"/>
  <c r="BE185" i="8"/>
  <c r="BE198" i="8"/>
  <c r="BE211" i="8"/>
  <c r="BE214" i="8"/>
  <c r="BE217" i="8"/>
  <c r="BE220" i="8"/>
  <c r="BE234" i="8"/>
  <c r="BE263" i="8"/>
  <c r="BE313" i="8"/>
  <c r="BE319" i="8"/>
  <c r="BE347" i="8"/>
  <c r="BE350" i="8"/>
  <c r="BE356" i="8"/>
  <c r="BE396" i="8"/>
  <c r="BE406" i="8"/>
  <c r="BE441" i="8"/>
  <c r="BE452" i="8"/>
  <c r="BE454" i="8"/>
  <c r="BE462" i="8"/>
  <c r="BE486" i="8"/>
  <c r="BE490" i="8"/>
  <c r="BE492" i="8"/>
  <c r="BE512" i="8"/>
  <c r="J91" i="8"/>
  <c r="E116" i="8"/>
  <c r="BE129" i="8"/>
  <c r="BE131" i="8"/>
  <c r="BE133" i="8"/>
  <c r="BE135" i="8"/>
  <c r="BE137" i="8"/>
  <c r="BE139" i="8"/>
  <c r="BE164" i="8"/>
  <c r="BE167" i="8"/>
  <c r="BE228" i="8"/>
  <c r="BE231" i="8"/>
  <c r="BE249" i="8"/>
  <c r="BE251" i="8"/>
  <c r="BE255" i="8"/>
  <c r="BE261" i="8"/>
  <c r="BE273" i="8"/>
  <c r="BE277" i="8"/>
  <c r="BE280" i="8"/>
  <c r="BE305" i="8"/>
  <c r="BE321" i="8"/>
  <c r="BE325" i="8"/>
  <c r="BE329" i="8"/>
  <c r="BE332" i="8"/>
  <c r="BE335" i="8"/>
  <c r="BE342" i="8"/>
  <c r="BE360" i="8"/>
  <c r="BE362" i="8"/>
  <c r="BE365" i="8"/>
  <c r="BE368" i="8"/>
  <c r="BE382" i="8"/>
  <c r="BE418" i="8"/>
  <c r="BE425" i="8"/>
  <c r="BE432" i="8"/>
  <c r="BE443" i="8"/>
  <c r="BE464" i="8"/>
  <c r="BE466" i="8"/>
  <c r="BE468" i="8"/>
  <c r="BE470" i="8"/>
  <c r="BE472" i="8"/>
  <c r="BE474" i="8"/>
  <c r="BE478" i="8"/>
  <c r="BE480" i="8"/>
  <c r="BE483" i="8"/>
  <c r="BE500" i="8"/>
  <c r="BE503" i="8"/>
  <c r="BE521" i="8"/>
  <c r="BE526" i="8"/>
  <c r="BE528" i="8"/>
  <c r="J89" i="8"/>
  <c r="BE145" i="8"/>
  <c r="BE159" i="8"/>
  <c r="BE188" i="8"/>
  <c r="BE192" i="8"/>
  <c r="BE208" i="8"/>
  <c r="BE223" i="8"/>
  <c r="BE239" i="8"/>
  <c r="BE242" i="8"/>
  <c r="BE245" i="8"/>
  <c r="BE266" i="8"/>
  <c r="BE268" i="8"/>
  <c r="BE282" i="8"/>
  <c r="BE285" i="8"/>
  <c r="BE289" i="8"/>
  <c r="BE312" i="8"/>
  <c r="BE339" i="8"/>
  <c r="BE371" i="8"/>
  <c r="BE374" i="8"/>
  <c r="BE380" i="8"/>
  <c r="BE385" i="8"/>
  <c r="BE388" i="8"/>
  <c r="BE390" i="8"/>
  <c r="BE393" i="8"/>
  <c r="BE398" i="8"/>
  <c r="BE404" i="8"/>
  <c r="BE409" i="8"/>
  <c r="BE439" i="8"/>
  <c r="BE445" i="8"/>
  <c r="BE447" i="8"/>
  <c r="BE456" i="8"/>
  <c r="BE488" i="8"/>
  <c r="BE495" i="8"/>
  <c r="BE497" i="8"/>
  <c r="BE510" i="8"/>
  <c r="BE514" i="8"/>
  <c r="BE517" i="8"/>
  <c r="BE523" i="8"/>
  <c r="BE530" i="8"/>
  <c r="BE190" i="8"/>
  <c r="BE194" i="8"/>
  <c r="BE196" i="8"/>
  <c r="BE200" i="8"/>
  <c r="BE247" i="8"/>
  <c r="BE253" i="8"/>
  <c r="BE258" i="8"/>
  <c r="BE275" i="8"/>
  <c r="BE292" i="8"/>
  <c r="BE298" i="8"/>
  <c r="BE300" i="8"/>
  <c r="BE307" i="8"/>
  <c r="BE315" i="8"/>
  <c r="BE345" i="8"/>
  <c r="BE353" i="8"/>
  <c r="BE377" i="8"/>
  <c r="BE401" i="8"/>
  <c r="BE412" i="8"/>
  <c r="BE415" i="8"/>
  <c r="BE450" i="8"/>
  <c r="BE458" i="8"/>
  <c r="BE460" i="8"/>
  <c r="BE505" i="8"/>
  <c r="BE507" i="8"/>
  <c r="BE533" i="8"/>
  <c r="BE538" i="8"/>
  <c r="BE541" i="8"/>
  <c r="E85" i="7"/>
  <c r="F91" i="7"/>
  <c r="J118" i="7"/>
  <c r="BE165" i="7"/>
  <c r="BE181" i="7"/>
  <c r="BE185" i="7"/>
  <c r="BE217" i="7"/>
  <c r="BE228" i="7"/>
  <c r="BE231" i="7"/>
  <c r="BE235" i="7"/>
  <c r="BE247" i="7"/>
  <c r="BE251" i="7"/>
  <c r="BE253" i="7"/>
  <c r="BE284" i="7"/>
  <c r="BE303" i="7"/>
  <c r="BE314" i="7"/>
  <c r="BE319" i="7"/>
  <c r="BE322" i="7"/>
  <c r="BE327" i="7"/>
  <c r="BE329" i="7"/>
  <c r="BE342" i="7"/>
  <c r="BE345" i="7"/>
  <c r="BE362" i="7"/>
  <c r="BE372" i="7"/>
  <c r="BE374" i="7"/>
  <c r="BE376" i="7"/>
  <c r="BE379" i="7"/>
  <c r="BE381" i="7"/>
  <c r="BE387" i="7"/>
  <c r="BE390" i="7"/>
  <c r="BE393" i="7"/>
  <c r="BE396" i="7"/>
  <c r="J116" i="7"/>
  <c r="J119" i="7"/>
  <c r="BE129" i="7"/>
  <c r="BE131" i="7"/>
  <c r="BE154" i="7"/>
  <c r="BE156" i="7"/>
  <c r="BE160" i="7"/>
  <c r="BE169" i="7"/>
  <c r="BE183" i="7"/>
  <c r="BE226" i="7"/>
  <c r="BE237" i="7"/>
  <c r="BE276" i="7"/>
  <c r="BE281" i="7"/>
  <c r="BE307" i="7"/>
  <c r="BE309" i="7"/>
  <c r="BE347" i="7"/>
  <c r="BE350" i="7"/>
  <c r="BE355" i="7"/>
  <c r="BE357" i="7"/>
  <c r="BE370" i="7"/>
  <c r="BE127" i="7"/>
  <c r="BE144" i="7"/>
  <c r="BE158" i="7"/>
  <c r="BE173" i="7"/>
  <c r="BE175" i="7"/>
  <c r="BE219" i="7"/>
  <c r="BE221" i="7"/>
  <c r="BE222" i="7"/>
  <c r="BE278" i="7"/>
  <c r="BE288" i="7"/>
  <c r="BE290" i="7"/>
  <c r="BE312" i="7"/>
  <c r="BE317" i="7"/>
  <c r="BE325" i="7"/>
  <c r="BE336" i="7"/>
  <c r="BE365" i="7"/>
  <c r="BE368" i="7"/>
  <c r="BE384" i="7"/>
  <c r="F92" i="7"/>
  <c r="BE125" i="7"/>
  <c r="BE148" i="7"/>
  <c r="BE163" i="7"/>
  <c r="BE178" i="7"/>
  <c r="BE190" i="7"/>
  <c r="BE194" i="7"/>
  <c r="BE198" i="7"/>
  <c r="BE202" i="7"/>
  <c r="BE211" i="7"/>
  <c r="BE223" i="7"/>
  <c r="BE233" i="7"/>
  <c r="BE240" i="7"/>
  <c r="BE243" i="7"/>
  <c r="BE332" i="7"/>
  <c r="BE340" i="7"/>
  <c r="BE352" i="7"/>
  <c r="BE360" i="7"/>
  <c r="E85" i="6"/>
  <c r="F91" i="6"/>
  <c r="F92" i="6"/>
  <c r="J119" i="6"/>
  <c r="J122" i="6"/>
  <c r="BE160" i="6"/>
  <c r="BE187" i="6"/>
  <c r="BE190" i="6"/>
  <c r="BE212" i="6"/>
  <c r="BE218" i="6"/>
  <c r="BE222" i="6"/>
  <c r="BE229" i="6"/>
  <c r="BE310" i="6"/>
  <c r="BE317" i="6"/>
  <c r="BE319" i="6"/>
  <c r="BE325" i="6"/>
  <c r="BE352" i="6"/>
  <c r="BE368" i="6"/>
  <c r="BE374" i="6"/>
  <c r="BE396" i="6"/>
  <c r="BE402" i="6"/>
  <c r="BE409" i="6"/>
  <c r="BE418" i="6"/>
  <c r="BE420" i="6"/>
  <c r="BE426" i="6"/>
  <c r="BE438" i="6"/>
  <c r="BE446" i="6"/>
  <c r="BE454" i="6"/>
  <c r="BE473" i="6"/>
  <c r="BE476" i="6"/>
  <c r="BE489" i="6"/>
  <c r="BE501" i="6"/>
  <c r="J121" i="6"/>
  <c r="BE135" i="6"/>
  <c r="BE164" i="6"/>
  <c r="BE172" i="6"/>
  <c r="BE197" i="6"/>
  <c r="BE202" i="6"/>
  <c r="BE252" i="6"/>
  <c r="BE332" i="6"/>
  <c r="BE346" i="6"/>
  <c r="BE362" i="6"/>
  <c r="BE365" i="6"/>
  <c r="BE415" i="6"/>
  <c r="BE451" i="6"/>
  <c r="BE465" i="6"/>
  <c r="BE467" i="6"/>
  <c r="BE484" i="6"/>
  <c r="BE486" i="6"/>
  <c r="BE492" i="6"/>
  <c r="BE495" i="6"/>
  <c r="J128" i="5"/>
  <c r="J100" i="5"/>
  <c r="BE156" i="6"/>
  <c r="BE181" i="6"/>
  <c r="BE198" i="6"/>
  <c r="BE206" i="6"/>
  <c r="BE208" i="6"/>
  <c r="BE210" i="6"/>
  <c r="BE226" i="6"/>
  <c r="BE266" i="6"/>
  <c r="BE270" i="6"/>
  <c r="BE285" i="6"/>
  <c r="BE299" i="6"/>
  <c r="BE303" i="6"/>
  <c r="BE315" i="6"/>
  <c r="BE327" i="6"/>
  <c r="BE350" i="6"/>
  <c r="BE371" i="6"/>
  <c r="BE376" i="6"/>
  <c r="BE380" i="6"/>
  <c r="BE385" i="6"/>
  <c r="BE386" i="6"/>
  <c r="BE391" i="6"/>
  <c r="BE398" i="6"/>
  <c r="BE412" i="6"/>
  <c r="BE429" i="6"/>
  <c r="BE432" i="6"/>
  <c r="BE444" i="6"/>
  <c r="BE448" i="6"/>
  <c r="BE457" i="6"/>
  <c r="BE459" i="6"/>
  <c r="BE503" i="6"/>
  <c r="BE128" i="6"/>
  <c r="BE142" i="6"/>
  <c r="BE147" i="6"/>
  <c r="BE152" i="6"/>
  <c r="BE154" i="6"/>
  <c r="BE162" i="6"/>
  <c r="BE166" i="6"/>
  <c r="BE168" i="6"/>
  <c r="BE191" i="6"/>
  <c r="BE195" i="6"/>
  <c r="BE247" i="6"/>
  <c r="BE249" i="6"/>
  <c r="BE272" i="6"/>
  <c r="BE301" i="6"/>
  <c r="BE306" i="6"/>
  <c r="BE330" i="6"/>
  <c r="BE338" i="6"/>
  <c r="BE342" i="6"/>
  <c r="BE344" i="6"/>
  <c r="BE354" i="6"/>
  <c r="BE357" i="6"/>
  <c r="BE360" i="6"/>
  <c r="BE382" i="6"/>
  <c r="BE400" i="6"/>
  <c r="BE406" i="6"/>
  <c r="BE423" i="6"/>
  <c r="BE435" i="6"/>
  <c r="BE441" i="6"/>
  <c r="BE462" i="6"/>
  <c r="BE470" i="6"/>
  <c r="BE480" i="6"/>
  <c r="BE498" i="6"/>
  <c r="BE134" i="5"/>
  <c r="BE136" i="5"/>
  <c r="BE145" i="5"/>
  <c r="BE153" i="5"/>
  <c r="BE176" i="5"/>
  <c r="BE178" i="5"/>
  <c r="BE197" i="5"/>
  <c r="BE205" i="5"/>
  <c r="BE207" i="5"/>
  <c r="BE233" i="5"/>
  <c r="BE241" i="5"/>
  <c r="J128" i="4"/>
  <c r="J100" i="4"/>
  <c r="F93" i="5"/>
  <c r="F94" i="5"/>
  <c r="E114" i="5"/>
  <c r="J122" i="5"/>
  <c r="BE129" i="5"/>
  <c r="BE132" i="5"/>
  <c r="BE138" i="5"/>
  <c r="BE155" i="5"/>
  <c r="BE160" i="5"/>
  <c r="BE164" i="5"/>
  <c r="BE172" i="5"/>
  <c r="BE180" i="5"/>
  <c r="BE203" i="5"/>
  <c r="BE216" i="5"/>
  <c r="BE229" i="5"/>
  <c r="BE231" i="5"/>
  <c r="J120" i="5"/>
  <c r="BE142" i="5"/>
  <c r="BE162" i="5"/>
  <c r="BE166" i="5"/>
  <c r="BE174" i="5"/>
  <c r="BE186" i="5"/>
  <c r="BE189" i="5"/>
  <c r="BE191" i="5"/>
  <c r="BE220" i="5"/>
  <c r="BE224" i="5"/>
  <c r="BE235" i="5"/>
  <c r="BE243" i="5"/>
  <c r="J94" i="5"/>
  <c r="BE140" i="5"/>
  <c r="BE168" i="5"/>
  <c r="BE170" i="5"/>
  <c r="BE182" i="5"/>
  <c r="BE184" i="5"/>
  <c r="BE195" i="5"/>
  <c r="BE209" i="5"/>
  <c r="BE212" i="5"/>
  <c r="BE214" i="5"/>
  <c r="BE218" i="5"/>
  <c r="BE222" i="5"/>
  <c r="BE237" i="5"/>
  <c r="BE239" i="5"/>
  <c r="BE245" i="5"/>
  <c r="BE247" i="5"/>
  <c r="BE250" i="5"/>
  <c r="E85" i="4"/>
  <c r="J91" i="4"/>
  <c r="F94" i="4"/>
  <c r="J122" i="4"/>
  <c r="BE140" i="4"/>
  <c r="BE144" i="4"/>
  <c r="BE152" i="4"/>
  <c r="BE154" i="4"/>
  <c r="BE158" i="4"/>
  <c r="BE160" i="4"/>
  <c r="BE164" i="4"/>
  <c r="BE168" i="4"/>
  <c r="BE174" i="4"/>
  <c r="BE176" i="4"/>
  <c r="BE178" i="4"/>
  <c r="BE206" i="4"/>
  <c r="BE209" i="4"/>
  <c r="BE235" i="4"/>
  <c r="F93" i="4"/>
  <c r="J123" i="4"/>
  <c r="BE129" i="4"/>
  <c r="BE133" i="4"/>
  <c r="BE135" i="4"/>
  <c r="BE156" i="4"/>
  <c r="BE162" i="4"/>
  <c r="BE166" i="4"/>
  <c r="BE170" i="4"/>
  <c r="BE182" i="4"/>
  <c r="BE186" i="4"/>
  <c r="BE189" i="4"/>
  <c r="BE218" i="4"/>
  <c r="BE220" i="4"/>
  <c r="BE222" i="4"/>
  <c r="BE226" i="4"/>
  <c r="BE228" i="4"/>
  <c r="BE230" i="4"/>
  <c r="BE232" i="4"/>
  <c r="BE131" i="4"/>
  <c r="BE137" i="4"/>
  <c r="BE142" i="4"/>
  <c r="BE146" i="4"/>
  <c r="BE150" i="4"/>
  <c r="BE172" i="4"/>
  <c r="BE180" i="4"/>
  <c r="BE184" i="4"/>
  <c r="BE194" i="4"/>
  <c r="BE196" i="4"/>
  <c r="BE198" i="4"/>
  <c r="BE200" i="4"/>
  <c r="BE202" i="4"/>
  <c r="BE211" i="4"/>
  <c r="BE213" i="4"/>
  <c r="BE224" i="4"/>
  <c r="J91" i="3"/>
  <c r="F94" i="3"/>
  <c r="E114" i="3"/>
  <c r="BE129" i="3"/>
  <c r="BE141" i="3"/>
  <c r="BE145" i="3"/>
  <c r="BE147" i="3"/>
  <c r="BE149" i="3"/>
  <c r="BE171" i="3"/>
  <c r="BE194" i="3"/>
  <c r="BE202" i="3"/>
  <c r="BE204" i="3"/>
  <c r="BE219" i="3"/>
  <c r="BE226" i="3"/>
  <c r="BE230" i="3"/>
  <c r="BE238" i="3"/>
  <c r="J93" i="3"/>
  <c r="J94" i="3"/>
  <c r="BE143" i="3"/>
  <c r="BE162" i="3"/>
  <c r="BE164" i="3"/>
  <c r="BE183" i="3"/>
  <c r="BE216" i="3"/>
  <c r="BE221" i="3"/>
  <c r="BE232" i="3"/>
  <c r="BE234" i="3"/>
  <c r="BE236" i="3"/>
  <c r="BE242" i="3"/>
  <c r="BE262" i="3"/>
  <c r="BE264" i="3"/>
  <c r="BE270" i="3"/>
  <c r="BE277" i="3"/>
  <c r="BE285" i="3"/>
  <c r="BE294" i="3"/>
  <c r="BE298" i="3"/>
  <c r="BE305" i="3"/>
  <c r="BE131" i="3"/>
  <c r="BE134" i="3"/>
  <c r="BE137" i="3"/>
  <c r="BE156" i="3"/>
  <c r="BE174" i="3"/>
  <c r="BE177" i="3"/>
  <c r="BE180" i="3"/>
  <c r="BE186" i="3"/>
  <c r="BE188" i="3"/>
  <c r="BE190" i="3"/>
  <c r="BE192" i="3"/>
  <c r="BE212" i="3"/>
  <c r="BE223" i="3"/>
  <c r="BE244" i="3"/>
  <c r="BE246" i="3"/>
  <c r="BE249" i="3"/>
  <c r="BE252" i="3"/>
  <c r="BE255" i="3"/>
  <c r="BE258" i="3"/>
  <c r="BE260" i="3"/>
  <c r="BE266" i="3"/>
  <c r="BE291" i="3"/>
  <c r="BE296" i="3"/>
  <c r="BE300" i="3"/>
  <c r="BE302" i="3"/>
  <c r="F93" i="3"/>
  <c r="BE139" i="3"/>
  <c r="BE151" i="3"/>
  <c r="BE168" i="3"/>
  <c r="BE196" i="3"/>
  <c r="BE200" i="3"/>
  <c r="BE206" i="3"/>
  <c r="BE240" i="3"/>
  <c r="BE268" i="3"/>
  <c r="BE273" i="3"/>
  <c r="BE275" i="3"/>
  <c r="BE279" i="3"/>
  <c r="BE282" i="3"/>
  <c r="BE288" i="3"/>
  <c r="BE309" i="3"/>
  <c r="J94" i="2"/>
  <c r="J123" i="2"/>
  <c r="BE158" i="2"/>
  <c r="BE164" i="2"/>
  <c r="BE170" i="2"/>
  <c r="BE184" i="2"/>
  <c r="BE186" i="2"/>
  <c r="BE198" i="2"/>
  <c r="BE207" i="2"/>
  <c r="BE211" i="2"/>
  <c r="BE234" i="2"/>
  <c r="BE236" i="2"/>
  <c r="BE239" i="2"/>
  <c r="BE241" i="2"/>
  <c r="BE243" i="2"/>
  <c r="BE262" i="2"/>
  <c r="BE266" i="2"/>
  <c r="J91" i="2"/>
  <c r="F94" i="2"/>
  <c r="BE132" i="2"/>
  <c r="BE138" i="2"/>
  <c r="BE142" i="2"/>
  <c r="BE150" i="2"/>
  <c r="BE154" i="2"/>
  <c r="BE168" i="2"/>
  <c r="BE174" i="2"/>
  <c r="BE188" i="2"/>
  <c r="BE200" i="2"/>
  <c r="BE228" i="2"/>
  <c r="BE232" i="2"/>
  <c r="BE254" i="2"/>
  <c r="BE258" i="2"/>
  <c r="E85" i="2"/>
  <c r="F93" i="2"/>
  <c r="BE130" i="2"/>
  <c r="BE134" i="2"/>
  <c r="BE144" i="2"/>
  <c r="BE148" i="2"/>
  <c r="BE166" i="2"/>
  <c r="BE176" i="2"/>
  <c r="BE182" i="2"/>
  <c r="BE213" i="2"/>
  <c r="BE217" i="2"/>
  <c r="BE245" i="2"/>
  <c r="BE247" i="2"/>
  <c r="BE249" i="2"/>
  <c r="BE256" i="2"/>
  <c r="BE260" i="2"/>
  <c r="BE268" i="2"/>
  <c r="BE274" i="2"/>
  <c r="BE277" i="2"/>
  <c r="BE136" i="2"/>
  <c r="BE160" i="2"/>
  <c r="BE162" i="2"/>
  <c r="BE172" i="2"/>
  <c r="BE180" i="2"/>
  <c r="BE190" i="2"/>
  <c r="BE192" i="2"/>
  <c r="BE194" i="2"/>
  <c r="BE196" i="2"/>
  <c r="BE202" i="2"/>
  <c r="BE204" i="2"/>
  <c r="BE219" i="2"/>
  <c r="BE223" i="2"/>
  <c r="BE230" i="2"/>
  <c r="BE264" i="2"/>
  <c r="BE270" i="2"/>
  <c r="BE272" i="2"/>
  <c r="F39" i="2"/>
  <c r="BD96" i="1" s="1"/>
  <c r="F37" i="3"/>
  <c r="BB97" i="1"/>
  <c r="F36" i="4"/>
  <c r="BA98" i="1"/>
  <c r="F38" i="4"/>
  <c r="BC98" i="1"/>
  <c r="F39" i="5"/>
  <c r="BD99" i="1"/>
  <c r="F34" i="6"/>
  <c r="BA100" i="1"/>
  <c r="F37" i="7"/>
  <c r="BD101" i="1"/>
  <c r="F34" i="7"/>
  <c r="BA101" i="1"/>
  <c r="F36" i="8"/>
  <c r="BC102" i="1"/>
  <c r="J34" i="9"/>
  <c r="AW103" i="1"/>
  <c r="F35" i="10"/>
  <c r="BB104" i="1"/>
  <c r="F36" i="11"/>
  <c r="BC105" i="1"/>
  <c r="F38" i="2"/>
  <c r="BC96" i="1" s="1"/>
  <c r="F36" i="2"/>
  <c r="BA96" i="1" s="1"/>
  <c r="F38" i="3"/>
  <c r="BC97" i="1"/>
  <c r="F39" i="3"/>
  <c r="BD97" i="1"/>
  <c r="J36" i="4"/>
  <c r="AW98" i="1"/>
  <c r="F38" i="5"/>
  <c r="BC99" i="1"/>
  <c r="F36" i="6"/>
  <c r="BC100" i="1" s="1"/>
  <c r="J34" i="7"/>
  <c r="AW101" i="1"/>
  <c r="F34" i="8"/>
  <c r="BA102" i="1" s="1"/>
  <c r="F35" i="9"/>
  <c r="BB103" i="1"/>
  <c r="F36" i="10"/>
  <c r="BC104" i="1" s="1"/>
  <c r="J34" i="11"/>
  <c r="AW105" i="1"/>
  <c r="J36" i="2"/>
  <c r="AW96" i="1" s="1"/>
  <c r="J36" i="3"/>
  <c r="AW97" i="1"/>
  <c r="F39" i="4"/>
  <c r="BD98" i="1" s="1"/>
  <c r="J36" i="5"/>
  <c r="AW99" i="1"/>
  <c r="J34" i="6"/>
  <c r="AW100" i="1" s="1"/>
  <c r="F36" i="7"/>
  <c r="BC101" i="1"/>
  <c r="F37" i="8"/>
  <c r="BD102" i="1" s="1"/>
  <c r="F36" i="9"/>
  <c r="BC103" i="1"/>
  <c r="F34" i="10"/>
  <c r="BA104" i="1" s="1"/>
  <c r="F35" i="11"/>
  <c r="BB105" i="1"/>
  <c r="F37" i="2"/>
  <c r="BB96" i="1" s="1"/>
  <c r="AS94" i="1"/>
  <c r="F36" i="3"/>
  <c r="BA97" i="1" s="1"/>
  <c r="F37" i="4"/>
  <c r="BB98" i="1"/>
  <c r="F37" i="5"/>
  <c r="BB99" i="1" s="1"/>
  <c r="F36" i="5"/>
  <c r="BA99" i="1"/>
  <c r="F35" i="6"/>
  <c r="BB100" i="1" s="1"/>
  <c r="F37" i="6"/>
  <c r="BD100" i="1"/>
  <c r="F35" i="7"/>
  <c r="BB101" i="1" s="1"/>
  <c r="F35" i="8"/>
  <c r="BB102" i="1"/>
  <c r="J34" i="8"/>
  <c r="AW102" i="1" s="1"/>
  <c r="F37" i="9"/>
  <c r="BD103" i="1"/>
  <c r="F34" i="9"/>
  <c r="BA103" i="1" s="1"/>
  <c r="F37" i="10"/>
  <c r="BD104" i="1"/>
  <c r="J34" i="10"/>
  <c r="AW104" i="1" s="1"/>
  <c r="F37" i="11"/>
  <c r="BD105" i="1"/>
  <c r="F34" i="11"/>
  <c r="BA105" i="1" s="1"/>
  <c r="T127" i="3" l="1"/>
  <c r="T126" i="3"/>
  <c r="P128" i="2"/>
  <c r="P127" i="2"/>
  <c r="AU96" i="1" s="1"/>
  <c r="R126" i="6"/>
  <c r="R125" i="6"/>
  <c r="R123" i="7"/>
  <c r="R122" i="7" s="1"/>
  <c r="P127" i="4"/>
  <c r="P126" i="4"/>
  <c r="AU98" i="1"/>
  <c r="P126" i="9"/>
  <c r="P125" i="9"/>
  <c r="AU103" i="1"/>
  <c r="T123" i="7"/>
  <c r="T122" i="7" s="1"/>
  <c r="T128" i="2"/>
  <c r="T127" i="2"/>
  <c r="P128" i="10"/>
  <c r="P123" i="10" s="1"/>
  <c r="AU104" i="1" s="1"/>
  <c r="P123" i="7"/>
  <c r="P122" i="7"/>
  <c r="AU101" i="1"/>
  <c r="T126" i="6"/>
  <c r="T125" i="6" s="1"/>
  <c r="BK127" i="5"/>
  <c r="BK126" i="5"/>
  <c r="J126" i="5"/>
  <c r="R128" i="2"/>
  <c r="R127" i="2"/>
  <c r="T128" i="10"/>
  <c r="R287" i="8"/>
  <c r="R127" i="8" s="1"/>
  <c r="R126" i="8" s="1"/>
  <c r="R127" i="5"/>
  <c r="R126" i="5"/>
  <c r="BK127" i="4"/>
  <c r="J127" i="4"/>
  <c r="J99" i="4" s="1"/>
  <c r="R126" i="9"/>
  <c r="R125" i="9" s="1"/>
  <c r="R123" i="10"/>
  <c r="T123" i="10"/>
  <c r="T126" i="9"/>
  <c r="T125" i="9" s="1"/>
  <c r="P127" i="5"/>
  <c r="P126" i="5" s="1"/>
  <c r="AU99" i="1" s="1"/>
  <c r="P287" i="8"/>
  <c r="P127" i="8"/>
  <c r="P126" i="8" s="1"/>
  <c r="AU102" i="1" s="1"/>
  <c r="R127" i="4"/>
  <c r="R126" i="4"/>
  <c r="P127" i="3"/>
  <c r="P126" i="3"/>
  <c r="AU97" i="1"/>
  <c r="T127" i="4"/>
  <c r="T126" i="4" s="1"/>
  <c r="R127" i="3"/>
  <c r="R126" i="3"/>
  <c r="T127" i="5"/>
  <c r="T126" i="5" s="1"/>
  <c r="BK496" i="6"/>
  <c r="J496" i="6"/>
  <c r="J104" i="6"/>
  <c r="J120" i="11"/>
  <c r="J98" i="11"/>
  <c r="BK128" i="2"/>
  <c r="J128" i="2" s="1"/>
  <c r="J99" i="2" s="1"/>
  <c r="BK128" i="10"/>
  <c r="J128" i="10"/>
  <c r="J98" i="10"/>
  <c r="BK118" i="11"/>
  <c r="J118" i="11"/>
  <c r="J96" i="11"/>
  <c r="BK126" i="6"/>
  <c r="J126" i="6" s="1"/>
  <c r="J97" i="6" s="1"/>
  <c r="BK123" i="7"/>
  <c r="J123" i="7"/>
  <c r="J97" i="7" s="1"/>
  <c r="BK287" i="8"/>
  <c r="J287" i="8"/>
  <c r="J102" i="8"/>
  <c r="BK126" i="9"/>
  <c r="J126" i="9"/>
  <c r="J97" i="9"/>
  <c r="BK443" i="9"/>
  <c r="J443" i="9" s="1"/>
  <c r="J104" i="9" s="1"/>
  <c r="BK195" i="10"/>
  <c r="J195" i="10"/>
  <c r="J102" i="10" s="1"/>
  <c r="BK126" i="3"/>
  <c r="J126" i="3"/>
  <c r="J32" i="5"/>
  <c r="AG99" i="1" s="1"/>
  <c r="AN99" i="1" s="1"/>
  <c r="J35" i="3"/>
  <c r="AV97" i="1"/>
  <c r="AT97" i="1"/>
  <c r="F35" i="5"/>
  <c r="AZ99" i="1"/>
  <c r="F33" i="6"/>
  <c r="AZ100" i="1"/>
  <c r="F33" i="9"/>
  <c r="AZ103" i="1" s="1"/>
  <c r="F33" i="11"/>
  <c r="AZ105" i="1"/>
  <c r="J35" i="2"/>
  <c r="AV96" i="1" s="1"/>
  <c r="AT96" i="1" s="1"/>
  <c r="J32" i="3"/>
  <c r="AG97" i="1" s="1"/>
  <c r="F35" i="4"/>
  <c r="AZ98" i="1"/>
  <c r="BA95" i="1"/>
  <c r="AW95" i="1" s="1"/>
  <c r="BD95" i="1"/>
  <c r="J33" i="7"/>
  <c r="AV101" i="1"/>
  <c r="AT101" i="1" s="1"/>
  <c r="F33" i="8"/>
  <c r="AZ102" i="1"/>
  <c r="F33" i="10"/>
  <c r="AZ104" i="1" s="1"/>
  <c r="F35" i="2"/>
  <c r="AZ96" i="1"/>
  <c r="J35" i="4"/>
  <c r="AV98" i="1" s="1"/>
  <c r="AT98" i="1" s="1"/>
  <c r="BB95" i="1"/>
  <c r="AX95" i="1"/>
  <c r="BC95" i="1"/>
  <c r="AY95" i="1"/>
  <c r="F33" i="7"/>
  <c r="AZ101" i="1"/>
  <c r="J33" i="8"/>
  <c r="AV102" i="1" s="1"/>
  <c r="AT102" i="1" s="1"/>
  <c r="J33" i="10"/>
  <c r="AV104" i="1" s="1"/>
  <c r="AT104" i="1" s="1"/>
  <c r="F35" i="3"/>
  <c r="AZ97" i="1"/>
  <c r="J35" i="5"/>
  <c r="AV99" i="1" s="1"/>
  <c r="AT99" i="1" s="1"/>
  <c r="J33" i="6"/>
  <c r="AV100" i="1" s="1"/>
  <c r="AT100" i="1" s="1"/>
  <c r="J33" i="9"/>
  <c r="AV103" i="1" s="1"/>
  <c r="AT103" i="1" s="1"/>
  <c r="J33" i="11"/>
  <c r="AV105" i="1"/>
  <c r="AT105" i="1" s="1"/>
  <c r="BK123" i="10" l="1"/>
  <c r="J123" i="10"/>
  <c r="J96" i="10"/>
  <c r="BK127" i="8"/>
  <c r="BK126" i="8" s="1"/>
  <c r="J126" i="8" s="1"/>
  <c r="J30" i="8" s="1"/>
  <c r="AG102" i="1" s="1"/>
  <c r="BK126" i="4"/>
  <c r="J126" i="4"/>
  <c r="J98" i="5"/>
  <c r="BK127" i="2"/>
  <c r="J127" i="2" s="1"/>
  <c r="J32" i="2" s="1"/>
  <c r="AG96" i="1" s="1"/>
  <c r="J127" i="5"/>
  <c r="J99" i="5" s="1"/>
  <c r="BK125" i="6"/>
  <c r="J125" i="6"/>
  <c r="BK125" i="9"/>
  <c r="J125" i="9" s="1"/>
  <c r="J96" i="9" s="1"/>
  <c r="BK122" i="7"/>
  <c r="J122" i="7"/>
  <c r="J96" i="7" s="1"/>
  <c r="J41" i="5"/>
  <c r="AN97" i="1"/>
  <c r="J98" i="3"/>
  <c r="J41" i="3"/>
  <c r="AU95" i="1"/>
  <c r="AU94" i="1"/>
  <c r="J32" i="4"/>
  <c r="AG98" i="1" s="1"/>
  <c r="BD94" i="1"/>
  <c r="W33" i="1" s="1"/>
  <c r="J30" i="11"/>
  <c r="AG105" i="1"/>
  <c r="J30" i="6"/>
  <c r="AG100" i="1" s="1"/>
  <c r="AZ95" i="1"/>
  <c r="AV95" i="1" s="1"/>
  <c r="AT95" i="1" s="1"/>
  <c r="BC94" i="1"/>
  <c r="AY94" i="1" s="1"/>
  <c r="BB94" i="1"/>
  <c r="W31" i="1" s="1"/>
  <c r="BA94" i="1"/>
  <c r="AW94" i="1"/>
  <c r="AK30" i="1" s="1"/>
  <c r="J39" i="11" l="1"/>
  <c r="J41" i="4"/>
  <c r="J41" i="2"/>
  <c r="J39" i="8"/>
  <c r="J39" i="6"/>
  <c r="J96" i="8"/>
  <c r="J96" i="6"/>
  <c r="J98" i="2"/>
  <c r="J98" i="4"/>
  <c r="J127" i="8"/>
  <c r="J97" i="8"/>
  <c r="AN96" i="1"/>
  <c r="AN98" i="1"/>
  <c r="AN102" i="1"/>
  <c r="AN100" i="1"/>
  <c r="AN105" i="1"/>
  <c r="J30" i="7"/>
  <c r="AG101" i="1" s="1"/>
  <c r="J30" i="9"/>
  <c r="AG103" i="1"/>
  <c r="AG95" i="1"/>
  <c r="J30" i="10"/>
  <c r="AG104" i="1"/>
  <c r="W32" i="1"/>
  <c r="W30" i="1"/>
  <c r="AZ94" i="1"/>
  <c r="W29" i="1" s="1"/>
  <c r="AX94" i="1"/>
  <c r="J39" i="9" l="1"/>
  <c r="J39" i="7"/>
  <c r="J39" i="10"/>
  <c r="AN101" i="1"/>
  <c r="AN104" i="1"/>
  <c r="AN103" i="1"/>
  <c r="AN95" i="1"/>
  <c r="AG94" i="1"/>
  <c r="AK26" i="1" s="1"/>
  <c r="AK35" i="1" s="1"/>
  <c r="AV94" i="1"/>
  <c r="AK29" i="1"/>
  <c r="AT94" i="1" l="1"/>
  <c r="AN94" i="1" l="1"/>
</calcChain>
</file>

<file path=xl/sharedStrings.xml><?xml version="1.0" encoding="utf-8"?>
<sst xmlns="http://schemas.openxmlformats.org/spreadsheetml/2006/main" count="24797" uniqueCount="2921">
  <si>
    <t>Export Komplet</t>
  </si>
  <si>
    <t/>
  </si>
  <si>
    <t>2.0</t>
  </si>
  <si>
    <t>False</t>
  </si>
  <si>
    <t>{242daa79-fc2c-4185-aa3a-0731a98c6882}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</si>
  <si>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</si>
  <si>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</si>
  <si>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</si>
  <si>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</si>
  <si>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</si>
  <si>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</si>
  <si>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</si>
  <si>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</si>
  <si>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</si>
  <si>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201068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</si>
  <si>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</si>
  <si>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</si>
  <si>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Brno, Hlávkova  – rekonstrukce kanalizace a vodovodu</t>
  </si>
  <si>
    <t>KSO:</t>
  </si>
  <si>
    <t>CC-CZ:</t>
  </si>
  <si>
    <t>Místo:</t>
  </si>
  <si>
    <t>Brno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</si>
  <si>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</si>
  <si>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</si>
  <si>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</si>
  <si>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</si>
  <si>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</si>
  <si>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</si>
  <si>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</si>
  <si>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</si>
  <si>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</si>
  <si>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1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</si>
  <si>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</si>
  <si>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</si>
  <si>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</si>
  <si>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</si>
  <si>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</si>
  <si>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</si>
  <si>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</si>
  <si>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</si>
  <si>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</si>
  <si>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</si>
  <si>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</si>
  <si>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</si>
  <si>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</si>
  <si>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</si>
  <si>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</si>
  <si>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</si>
  <si>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</si>
  <si>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</si>
  <si>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</si>
  <si>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</si>
  <si>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</si>
  <si>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</si>
  <si>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</si>
  <si>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</si>
  <si>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</si>
  <si>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</si>
  <si>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</si>
  <si>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</si>
  <si>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</si>
  <si>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</si>
  <si>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</si>
  <si>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</si>
  <si>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</si>
  <si>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</si>
  <si>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</si>
  <si>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</si>
  <si>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</si>
  <si>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</si>
  <si>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</si>
  <si>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</si>
  <si>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</si>
  <si>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</si>
  <si>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</si>
  <si>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</si>
  <si>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</si>
  <si>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</si>
  <si>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</si>
  <si>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100</t>
  </si>
  <si>
    <t>Komunikační úpravy</t>
  </si>
  <si>
    <t>STA</t>
  </si>
  <si>
    <t>{fe7e4c9b-9962-4ae0-a981-52d80eed455f}</t>
  </si>
  <si>
    <t>2</t>
  </si>
  <si>
    <t>/</t>
  </si>
  <si>
    <t>SO 110</t>
  </si>
  <si>
    <t>VOZOVKY</t>
  </si>
  <si>
    <t>Soupis</t>
  </si>
  <si>
    <t>{b9e7147e-67ee-4298-91b1-952014e39a40}</t>
  </si>
  <si>
    <t>SO 120</t>
  </si>
  <si>
    <t>ODVODNĚNÍ KOMUNIKACÍ</t>
  </si>
  <si>
    <t>{7b909328-95a8-4311-88e6-31728349c4a0}</t>
  </si>
  <si>
    <t>SO 130</t>
  </si>
  <si>
    <t>PARKOVIŠTĚ</t>
  </si>
  <si>
    <t>{8af8d74e-5a12-42ac-bbde-c675a48b86b5}</t>
  </si>
  <si>
    <t>SO 140</t>
  </si>
  <si>
    <t>CHODNÍKY</t>
  </si>
  <si>
    <t>{e8a72ab4-ee46-45ca-984a-ba29d9d93a64}</t>
  </si>
  <si>
    <t>SO 310</t>
  </si>
  <si>
    <t xml:space="preserve">Kanalizace - stoky </t>
  </si>
  <si>
    <t>{f2ea9888-7125-4916-9e17-ba83e6d9c5d0}</t>
  </si>
  <si>
    <t>SO 320</t>
  </si>
  <si>
    <t>Kanalizační přípojky</t>
  </si>
  <si>
    <t>{b2a079ab-8504-4c91-a7e1-dd887d8363dc}</t>
  </si>
  <si>
    <t>SO 330</t>
  </si>
  <si>
    <t>Vodovodní řady</t>
  </si>
  <si>
    <t>{0913959b-8b3e-487f-87d0-e81f949d7ef9}</t>
  </si>
  <si>
    <t>827 13 3</t>
  </si>
  <si>
    <t>SO 340</t>
  </si>
  <si>
    <t>Vodovodní přípojky</t>
  </si>
  <si>
    <t>{fc039f55-12d9-4da6-89af-b1ee020898d1}</t>
  </si>
  <si>
    <t>827 13 1</t>
  </si>
  <si>
    <t>SO 900</t>
  </si>
  <si>
    <t xml:space="preserve">Rekonstrukce vedení VO </t>
  </si>
  <si>
    <t>{482e9a03-2a6e-4256-8ca2-c91f25ec223f}</t>
  </si>
  <si>
    <t>SO 90</t>
  </si>
  <si>
    <t>Vedlejší a ostatní náklady</t>
  </si>
  <si>
    <t>{443269f4-23b7-4b65-a198-f0a704681fe4}</t>
  </si>
  <si>
    <t>KRYCÍ LIST SOUPISU PRACÍ</t>
  </si>
  <si>
    <t>Objekt:</t>
  </si>
  <si>
    <t>SO 100 - Komunikační úpravy</t>
  </si>
  <si>
    <t>Soupis:</t>
  </si>
  <si>
    <t>SO 110 - VOZOVKY</t>
  </si>
  <si>
    <t>BRNO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</si>
  <si>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</si>
  <si>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</si>
  <si>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</si>
  <si>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</si>
  <si>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</si>
  <si>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</si>
  <si>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</si>
  <si>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</si>
  <si>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5 - Komunikace</t>
  </si>
  <si>
    <t xml:space="preserve">    8 - Trubní vedení</t>
  </si>
  <si>
    <t xml:space="preserve">    9 - Ostatní konstrukce a práce 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</si>
  <si>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</si>
  <si>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</si>
  <si>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</si>
  <si>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</si>
  <si>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</si>
  <si>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</si>
  <si>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</si>
  <si>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</si>
  <si>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</si>
  <si>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</si>
  <si>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</si>
  <si>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</si>
  <si>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</si>
  <si>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</si>
  <si>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</si>
  <si>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</si>
  <si>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</si>
  <si>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</si>
  <si>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</si>
  <si>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132251253</t>
  </si>
  <si>
    <t>Hloubení rýh nezapažených š do 2000 mm v hornině třídy těžitelnosti I skupiny 3 objem do 100 m3 strojně ,  VČETNĚ svislého přemístění do 4 m, započtena lepivost</t>
  </si>
  <si>
    <t>m3</t>
  </si>
  <si>
    <t>CS ÚRS 2025 01</t>
  </si>
  <si>
    <t>4</t>
  </si>
  <si>
    <t>-1303485340</t>
  </si>
  <si>
    <t>VV</t>
  </si>
  <si>
    <t>"Odstranění NZM z rýh kanalizace a vodovodu jednotlivě 100m3" (514,85*0.70)</t>
  </si>
  <si>
    <t>997221551</t>
  </si>
  <si>
    <t>Vodorovná doprava suti ze sypkých materiálů do 1 km</t>
  </si>
  <si>
    <t>t</t>
  </si>
  <si>
    <t>673144934</t>
  </si>
  <si>
    <t>"celkem NZM"  (514,85*0,30+514,85*0,40)*1,78</t>
  </si>
  <si>
    <t>3</t>
  </si>
  <si>
    <t>997221559</t>
  </si>
  <si>
    <t>Příplatek ZKD 1 km u vodorovné dopravy suti ze sypkých materiálů</t>
  </si>
  <si>
    <t>1849176625</t>
  </si>
  <si>
    <t>"za dalších 8KM" 8*641,503</t>
  </si>
  <si>
    <t>979098110.VL</t>
  </si>
  <si>
    <t>Poplatek za skládku suti  (bez živice)</t>
  </si>
  <si>
    <t>-1854279758</t>
  </si>
  <si>
    <t>641,503</t>
  </si>
  <si>
    <t>5</t>
  </si>
  <si>
    <t>122252203</t>
  </si>
  <si>
    <t>Odkopávky a prokopávky nezapažené pro silnice a dálnice v hornině třídy těžitelnosti I objem do 100 m3 strojně ,  VČETNĚ svislého přemístění do 4 m, započtena lepivost</t>
  </si>
  <si>
    <t>417872016</t>
  </si>
  <si>
    <t xml:space="preserve">"jednotlivě do 100m3" </t>
  </si>
  <si>
    <t>"z řezů planimetricky" 395,46-205,94</t>
  </si>
  <si>
    <t>Součet</t>
  </si>
  <si>
    <t>6</t>
  </si>
  <si>
    <t>132251102</t>
  </si>
  <si>
    <t>Hloubení rýh nezapažených š do 800 mm v hornině třídy těžitelnosti I skupiny 3 objem do 50 m3 strojně,  VČETNĚ svislého přemístění do 4 m, započtena lepivost</t>
  </si>
  <si>
    <t>-10527186</t>
  </si>
  <si>
    <t>"z rýh trativodu" (75+87)*0,30</t>
  </si>
  <si>
    <t>7</t>
  </si>
  <si>
    <t>162751116</t>
  </si>
  <si>
    <t>Vodorovné přemístění přes 8 000 do 9000 m výkopku/sypaniny z horniny třídy těžitelnosti I skupiny 1 až 3</t>
  </si>
  <si>
    <t>793084251</t>
  </si>
  <si>
    <t>"z rýh trativodů" 48,60</t>
  </si>
  <si>
    <t>"z odkopávek" 189,52</t>
  </si>
  <si>
    <t>8</t>
  </si>
  <si>
    <t>171201201</t>
  </si>
  <si>
    <t>Uložení sypaniny na skládky nebo meziskládky</t>
  </si>
  <si>
    <t>-610095336</t>
  </si>
  <si>
    <t>238,12</t>
  </si>
  <si>
    <t>9</t>
  </si>
  <si>
    <t>202510203</t>
  </si>
  <si>
    <t>Poplatek za skládku  "navážky"</t>
  </si>
  <si>
    <t>-735414940</t>
  </si>
  <si>
    <t>"zemina z odkopávek" 189,52</t>
  </si>
  <si>
    <t>10</t>
  </si>
  <si>
    <t>181951112</t>
  </si>
  <si>
    <t>Úprava pláně v hornině třídy těžitelnosti I skupiny 1 až 3 se zhutněním strojně</t>
  </si>
  <si>
    <t>m2</t>
  </si>
  <si>
    <t>12324634</t>
  </si>
  <si>
    <t>"na pláni vozovky" 727,45</t>
  </si>
  <si>
    <t>"na parapláni" 727,45</t>
  </si>
  <si>
    <t>11</t>
  </si>
  <si>
    <t>Zemní práce - přípravné a přidružené práce</t>
  </si>
  <si>
    <t>113203111.1</t>
  </si>
  <si>
    <t>Vytrhání obrub z dlažebních kostek k dalšímu použití</t>
  </si>
  <si>
    <t>m</t>
  </si>
  <si>
    <t>297821573</t>
  </si>
  <si>
    <t>"dvouřádek dlažby" (22+30+15+22+11,5)*2</t>
  </si>
  <si>
    <t>979071022</t>
  </si>
  <si>
    <t>Očištění dlažebních kostek drobných se spárováním živičnou směsí nebo MC při překopech inženýrských sítí</t>
  </si>
  <si>
    <t>-1129344123</t>
  </si>
  <si>
    <t>201*0,12</t>
  </si>
  <si>
    <t>13</t>
  </si>
  <si>
    <t>997221561</t>
  </si>
  <si>
    <t>Vodorovná doprava suti z kusových materiálů do 1 km</t>
  </si>
  <si>
    <t>-1213052942</t>
  </si>
  <si>
    <t>(201-169,80)*0,115 "169,80m se zpětně osadí,zbytek do skladu BKOMU"</t>
  </si>
  <si>
    <t>14</t>
  </si>
  <si>
    <t>997221569</t>
  </si>
  <si>
    <t>Příplatek ZKD 1 km u vodorovné dopravy suti z kusových materiálů</t>
  </si>
  <si>
    <t>256067295</t>
  </si>
  <si>
    <t>"za dalších 8km" 8*3,588</t>
  </si>
  <si>
    <t>15</t>
  </si>
  <si>
    <t>113107122</t>
  </si>
  <si>
    <t>Odstranění podkladu z kameniva drceného tl přes 100 do 200 mm ručně</t>
  </si>
  <si>
    <t>869815871</t>
  </si>
  <si>
    <t>"dle sondy HJ-3 podklad" 160-58,44-2,95-59,40-3,3</t>
  </si>
  <si>
    <t>16</t>
  </si>
  <si>
    <t>113107124</t>
  </si>
  <si>
    <t>Odstranění podkladu z kameniva drceného tl přes 300 do 400 mm ručně</t>
  </si>
  <si>
    <t>652423145</t>
  </si>
  <si>
    <t>"dle sondy HJ-2 podklad KD tl.35cm" 367-181,99-17,47-131,50-15,90</t>
  </si>
  <si>
    <t>17</t>
  </si>
  <si>
    <t>-1901684408</t>
  </si>
  <si>
    <t>8,439+11,278</t>
  </si>
  <si>
    <t>18</t>
  </si>
  <si>
    <t>-1869670324</t>
  </si>
  <si>
    <t>(8,439+11,278)*8</t>
  </si>
  <si>
    <t>19</t>
  </si>
  <si>
    <t>-599818702</t>
  </si>
  <si>
    <t>19,717</t>
  </si>
  <si>
    <t>20</t>
  </si>
  <si>
    <t>113107144.VL</t>
  </si>
  <si>
    <t>Odstranění živičného recyklátu ze zapravení rýh plochy jednotlivě do 50 m2 tl 200 mm</t>
  </si>
  <si>
    <t>1358277517</t>
  </si>
  <si>
    <t xml:space="preserve">"zapravení v rýhách kanalizace" 260,85 </t>
  </si>
  <si>
    <t xml:space="preserve">"zapravení v rýhách vodovodu" 254,00 </t>
  </si>
  <si>
    <t>113107141</t>
  </si>
  <si>
    <t>Odstranění podkladu živičného tl 50 mm ručně</t>
  </si>
  <si>
    <t>-187769965</t>
  </si>
  <si>
    <t>"dle sondy HJ-2" 20,14</t>
  </si>
  <si>
    <t>22</t>
  </si>
  <si>
    <t>113107144</t>
  </si>
  <si>
    <t>Odstranění podkladu živičného tl přes 150 do 200 mm ručně</t>
  </si>
  <si>
    <t>-2119769782</t>
  </si>
  <si>
    <t>"dle sondy HJ-3" 35,91</t>
  </si>
  <si>
    <t>23</t>
  </si>
  <si>
    <t>113107183</t>
  </si>
  <si>
    <t>Odstranění podkladu živičného tl přes 100 do 150 mm strojně pl přes 50 do 200 m2</t>
  </si>
  <si>
    <t>595806396</t>
  </si>
  <si>
    <t>"dle sondy HJ-1"  153,68-43,90</t>
  </si>
  <si>
    <t>24</t>
  </si>
  <si>
    <t>113154113</t>
  </si>
  <si>
    <t>Frézování živičného krytu tl 50 mm pruh š 0,5 m pl do 500 m2 bez překážek v trase</t>
  </si>
  <si>
    <t>282247932</t>
  </si>
  <si>
    <t>433,00</t>
  </si>
  <si>
    <t>25</t>
  </si>
  <si>
    <t>113154114</t>
  </si>
  <si>
    <t>Frézování živičného krytu tl 100 mm pruh š 0,5 m pl do 500 m2 bez překážek v trase</t>
  </si>
  <si>
    <t>174473149</t>
  </si>
  <si>
    <t>"ložná vrstva" 425,00</t>
  </si>
  <si>
    <t>26</t>
  </si>
  <si>
    <t>-503645625</t>
  </si>
  <si>
    <t>231,683+1,974+16,16+34,69+55,424+108,800</t>
  </si>
  <si>
    <t>27</t>
  </si>
  <si>
    <t>883486829</t>
  </si>
  <si>
    <t>448,731*8</t>
  </si>
  <si>
    <t>28</t>
  </si>
  <si>
    <t>979098111.VL</t>
  </si>
  <si>
    <t>Poplatek za skládku suti - živice</t>
  </si>
  <si>
    <t>-17908483</t>
  </si>
  <si>
    <t>231,683+1,974+16,16+34,690+55,424+108,80</t>
  </si>
  <si>
    <t>29</t>
  </si>
  <si>
    <t>113202111</t>
  </si>
  <si>
    <t>Vytrhání obrub krajníků obrubníků stojatých</t>
  </si>
  <si>
    <t>-643444761</t>
  </si>
  <si>
    <t>84,40</t>
  </si>
  <si>
    <t>30</t>
  </si>
  <si>
    <t>113201112</t>
  </si>
  <si>
    <t>Vytrhání obrub silničních ležatých</t>
  </si>
  <si>
    <t>-1789007027</t>
  </si>
  <si>
    <t>159,00</t>
  </si>
  <si>
    <t>31</t>
  </si>
  <si>
    <t>238525657</t>
  </si>
  <si>
    <t>17,302+46,11</t>
  </si>
  <si>
    <t>32</t>
  </si>
  <si>
    <t>762327177</t>
  </si>
  <si>
    <t>"za dalších 8km" 8*63,412</t>
  </si>
  <si>
    <t>33</t>
  </si>
  <si>
    <t>-483451313</t>
  </si>
  <si>
    <t>63,412</t>
  </si>
  <si>
    <t>Komunikace</t>
  </si>
  <si>
    <t>34</t>
  </si>
  <si>
    <t>577144111R</t>
  </si>
  <si>
    <t>Asfaltový beton vrstva obrusná ACO 11+ (ABS) tř. I tl 50 mm</t>
  </si>
  <si>
    <t>-38717735</t>
  </si>
  <si>
    <t>"obnova vozovky v plné k-ci" 628,00</t>
  </si>
  <si>
    <t>"obnova po frézování" 433</t>
  </si>
  <si>
    <t>35</t>
  </si>
  <si>
    <t>573231107</t>
  </si>
  <si>
    <t>Postřik živičný spojovací ze silniční emulze v množství 0,40 kg/m2</t>
  </si>
  <si>
    <t>1321349479</t>
  </si>
  <si>
    <t>1061,00</t>
  </si>
  <si>
    <t>36</t>
  </si>
  <si>
    <t>565155111.1</t>
  </si>
  <si>
    <t xml:space="preserve">Asfaltový beton vrstva podkladní ACP 16+ (OKS) tl 70 mm š do 3 m </t>
  </si>
  <si>
    <t>-1556257475</t>
  </si>
  <si>
    <t>"vozovka v plné konstrukci"  628,00</t>
  </si>
  <si>
    <t>"obnova po frézování" 425,00</t>
  </si>
  <si>
    <t>37</t>
  </si>
  <si>
    <t>573191115.1</t>
  </si>
  <si>
    <t>Postřik živičný infiltrační katioakt.emulze množství 0,5 kg/m2</t>
  </si>
  <si>
    <t>-945838762</t>
  </si>
  <si>
    <t>1053</t>
  </si>
  <si>
    <t>38</t>
  </si>
  <si>
    <t>567132113</t>
  </si>
  <si>
    <t>Podklad ze směsi stmelené cementem SC C 8/10 (KSC I) tl 180 mm</t>
  </si>
  <si>
    <t>1900492347</t>
  </si>
  <si>
    <t>"obnova vozovky" 628,00</t>
  </si>
  <si>
    <t>"pod obrubou" 20,75</t>
  </si>
  <si>
    <t>39</t>
  </si>
  <si>
    <t>564861111</t>
  </si>
  <si>
    <t>Podklad ze štěrkodrtě ŠD plochy přes 100 m2 tl 200 mm</t>
  </si>
  <si>
    <t>-806870489</t>
  </si>
  <si>
    <t>"podklad nové vozovky" 628,00+41,50+57,95</t>
  </si>
  <si>
    <t>"výměna zeminy v tl. celkem 400mm ve dvou vrstvách tl.200mm" 727,45*2</t>
  </si>
  <si>
    <t>Trubní vedení</t>
  </si>
  <si>
    <t>40</t>
  </si>
  <si>
    <t>899332111R</t>
  </si>
  <si>
    <t>Výšková úprava uličního vstupu nebo vpusti do 200 mm poklopu</t>
  </si>
  <si>
    <t>kus</t>
  </si>
  <si>
    <t>258411149</t>
  </si>
  <si>
    <t>41</t>
  </si>
  <si>
    <t>899432111R</t>
  </si>
  <si>
    <t>Výšková úprava uličního vstupu nebo vpusti do 200 mm krycího hrnce, šoupěte nebo hydrantu</t>
  </si>
  <si>
    <t>-1769585201</t>
  </si>
  <si>
    <t xml:space="preserve">  7</t>
  </si>
  <si>
    <t>42</t>
  </si>
  <si>
    <t>212752401</t>
  </si>
  <si>
    <t>Trativod z drenážních trubek korugovaných PE-HD SN 8 perforace 360° včetně lože otevřený výkop DN 100 pro liniové stavby</t>
  </si>
  <si>
    <t>612232078</t>
  </si>
  <si>
    <t>162,00</t>
  </si>
  <si>
    <t>43</t>
  </si>
  <si>
    <t>452312131</t>
  </si>
  <si>
    <t>Sedlové lože z betonu prostého bez zvýšených nároků na prostředí tř. C 12/15 otevřený výkop</t>
  </si>
  <si>
    <t>-1438598252</t>
  </si>
  <si>
    <t>162*0,1*(0,3+0,4)/2</t>
  </si>
  <si>
    <t>44</t>
  </si>
  <si>
    <t>211561111.1</t>
  </si>
  <si>
    <t>Výplň odvodňovacích žeber nebo trativodů kamenivem hrubým drceným frakce 8 až 16 mm</t>
  </si>
  <si>
    <t>1627570988</t>
  </si>
  <si>
    <t>162*0,35</t>
  </si>
  <si>
    <t xml:space="preserve">Ostatní konstrukce a práce </t>
  </si>
  <si>
    <t>45</t>
  </si>
  <si>
    <t>920231912</t>
  </si>
  <si>
    <t>Obnova komunikační zeleně viz. PD</t>
  </si>
  <si>
    <t>kpl</t>
  </si>
  <si>
    <t>533467643</t>
  </si>
  <si>
    <t>46</t>
  </si>
  <si>
    <t>915111121</t>
  </si>
  <si>
    <t>Vodorovné dopravní značení dělící čáry přerušované š 125 mm základní bílá barva</t>
  </si>
  <si>
    <t>-454922112</t>
  </si>
  <si>
    <t>78</t>
  </si>
  <si>
    <t>47</t>
  </si>
  <si>
    <t>915211122</t>
  </si>
  <si>
    <t>Vodorovné dopravní značení dělící čáry přerušované š 125 mm retroreflexní bílý plast</t>
  </si>
  <si>
    <t>-1142811996</t>
  </si>
  <si>
    <t>78,00</t>
  </si>
  <si>
    <t>48</t>
  </si>
  <si>
    <t>915611111</t>
  </si>
  <si>
    <t>Předznačení vodorovného liniového značení</t>
  </si>
  <si>
    <t>-1586128727</t>
  </si>
  <si>
    <t>49</t>
  </si>
  <si>
    <t>916111123</t>
  </si>
  <si>
    <t>Osazení obruby z drobných kostek s boční opěrou do lože z betonu prostého</t>
  </si>
  <si>
    <t>-1541950142</t>
  </si>
  <si>
    <t>"obnova přídlažeb-kostky z bourání"  84,90*2</t>
  </si>
  <si>
    <t>50</t>
  </si>
  <si>
    <t>916131213</t>
  </si>
  <si>
    <t>Osazení silničního obrubníku betonového stojatého s boční opěrou do lože z betonu prostého</t>
  </si>
  <si>
    <t>-1703222276</t>
  </si>
  <si>
    <t>"ABO 2-15 100/25/15 " 147,90</t>
  </si>
  <si>
    <t>"obruby nájezdové 100/15/15" 53,90</t>
  </si>
  <si>
    <t>"obruby přechodové levé" 15</t>
  </si>
  <si>
    <t>51</t>
  </si>
  <si>
    <t>916231293</t>
  </si>
  <si>
    <t>Příplatek za osazení obloukového obrubníku</t>
  </si>
  <si>
    <t>715873418</t>
  </si>
  <si>
    <t>52</t>
  </si>
  <si>
    <t>916231292</t>
  </si>
  <si>
    <t xml:space="preserve">Příplatek za řezání obrubníků při osazování do oblouku </t>
  </si>
  <si>
    <t>376227625</t>
  </si>
  <si>
    <t>53</t>
  </si>
  <si>
    <t>M</t>
  </si>
  <si>
    <t xml:space="preserve"> 59217023</t>
  </si>
  <si>
    <t>obrubník  ABO2-15 1000/250/150 mm betonový</t>
  </si>
  <si>
    <t>838728680</t>
  </si>
  <si>
    <t>147,90*1,01</t>
  </si>
  <si>
    <t>54</t>
  </si>
  <si>
    <t xml:space="preserve"> 59217029</t>
  </si>
  <si>
    <t>obrubník silniční betonový nájezdový 1000/150/150mm</t>
  </si>
  <si>
    <t>161891464</t>
  </si>
  <si>
    <t>53,90*1,01</t>
  </si>
  <si>
    <t>55</t>
  </si>
  <si>
    <t xml:space="preserve"> 59217031</t>
  </si>
  <si>
    <t>obrubník betonový silniční přechodový 1000x150x150-250mm levý</t>
  </si>
  <si>
    <t>-1352961695</t>
  </si>
  <si>
    <t>15*1,01</t>
  </si>
  <si>
    <t>56</t>
  </si>
  <si>
    <t xml:space="preserve"> 59217030</t>
  </si>
  <si>
    <t>obrubník betonový silniční přechodový 1000x150x150-250mm pravý</t>
  </si>
  <si>
    <t>-1122678526</t>
  </si>
  <si>
    <t>57</t>
  </si>
  <si>
    <t>916991121</t>
  </si>
  <si>
    <t>Lože pod obrubníky, krajníky nebo obruby z dlažebních kostek z betonu prostého</t>
  </si>
  <si>
    <t>-1426595507</t>
  </si>
  <si>
    <t>"zvěšení lože" 0,02*231,80</t>
  </si>
  <si>
    <t>58</t>
  </si>
  <si>
    <t>919111112</t>
  </si>
  <si>
    <t>Řezání dilatačních spár š 4 mm hl přes 60 do 80 mm příčných nebo podélných v čerstvém CB krytu</t>
  </si>
  <si>
    <t>-1686856670</t>
  </si>
  <si>
    <t>"ve vrstvě SC  C8/10 podélné" 180+ "příčné po 5m" 108</t>
  </si>
  <si>
    <t>59</t>
  </si>
  <si>
    <t>919731121</t>
  </si>
  <si>
    <t>Zarovnání styčné plochy podkladu nebo krytu živičného tl do 50 mm</t>
  </si>
  <si>
    <t>1806557897</t>
  </si>
  <si>
    <t>31,50</t>
  </si>
  <si>
    <t>60</t>
  </si>
  <si>
    <t>919735111</t>
  </si>
  <si>
    <t>Řezání stávajícího živičného krytu hl do 50 mm</t>
  </si>
  <si>
    <t>113329118</t>
  </si>
  <si>
    <t>"v napojení na stávající konstrukci" 31,50+83</t>
  </si>
  <si>
    <t>61</t>
  </si>
  <si>
    <t>919736000.VL</t>
  </si>
  <si>
    <t>Prořezání styčné spáry se zalitím živičnou modif.zálivkou</t>
  </si>
  <si>
    <t>-1317244778</t>
  </si>
  <si>
    <t>"v napojení na starou vozovku" 31,50</t>
  </si>
  <si>
    <t>998</t>
  </si>
  <si>
    <t>Přesun hmot</t>
  </si>
  <si>
    <t>62</t>
  </si>
  <si>
    <t>998225111</t>
  </si>
  <si>
    <t>Přesun hmot pro pozemní komunikace s krytem z kamene, monolitickým betonovým nebo živičným</t>
  </si>
  <si>
    <t>40272995</t>
  </si>
  <si>
    <t>SO 120 - ODVODNĚNÍ KOMUNIKACÍ</t>
  </si>
  <si>
    <t xml:space="preserve">    3 - Svislé a kompletní konstrukce</t>
  </si>
  <si>
    <t xml:space="preserve">    4 - Vodorovné konstrukce</t>
  </si>
  <si>
    <t>131251203</t>
  </si>
  <si>
    <t>Hloubení jam zapažených v hornině třídy těžitelnosti I skupiny 3 objem do 100 m3 strojně, VČETNĚ svislého přemístění do 4 m, započtena lepivost</t>
  </si>
  <si>
    <t>130129862</t>
  </si>
  <si>
    <t>(7*1,5*1,5*2,99+4*1,5*1,5*1,85)*0,90</t>
  </si>
  <si>
    <t>131351203</t>
  </si>
  <si>
    <t>Hloubení jam zapažených v hornině třídy těžitelnosti II skupiny 4 objem do 100 m3 strojně, VČETNĚ svislého přemístění do 4 m, započtena lepivost</t>
  </si>
  <si>
    <t>-2035865449</t>
  </si>
  <si>
    <t xml:space="preserve">" pro uliční vpusti, 10%"  </t>
  </si>
  <si>
    <t>(7*1,5*1,5*2,99+4*1,5*1,5*1,85)*0,10</t>
  </si>
  <si>
    <t>132254203</t>
  </si>
  <si>
    <t>Hloubení zapažených rýh š do 2000 mm v hornině třídy těžitelnosti I skupiny 3 objem do 100 m3, VČETNĚ svislého přemístění do 4 m, započtena lepivost</t>
  </si>
  <si>
    <t>769066528</t>
  </si>
  <si>
    <t>"90% objemu pro přípojky"</t>
  </si>
  <si>
    <t>(6,5+14,4)*2,6*1,1*0,90</t>
  </si>
  <si>
    <t>132354203</t>
  </si>
  <si>
    <t>Hloubení zapažených rýh š do 2000 mm v hornině třídy těžitelnosti II skupiny 4 objem do 100 m3, VČETNĚ svislého přemístění do 4 m, započtena lepivost</t>
  </si>
  <si>
    <t>-1068719592</t>
  </si>
  <si>
    <t>"10%" (6,5+14,4)*2,6*1,1*0,10</t>
  </si>
  <si>
    <t>151101102</t>
  </si>
  <si>
    <t>Zřízení příložného pažení a rozepření stěn rýh hl přes 2 do 4 m</t>
  </si>
  <si>
    <t>1665013720</t>
  </si>
  <si>
    <t>(6,5+14,4)*2*2,6</t>
  </si>
  <si>
    <t>151101112</t>
  </si>
  <si>
    <t>Odstranění příložného pažení a rozepření stěn rýh hl přes 2 do 4 m</t>
  </si>
  <si>
    <t>1522594069</t>
  </si>
  <si>
    <t>151101201</t>
  </si>
  <si>
    <t>Zřízení příložného pažení stěn výkopu hl do 4 m</t>
  </si>
  <si>
    <t>-266357641</t>
  </si>
  <si>
    <t>2,99*1,5*4*7+1,85*1,5*3*4</t>
  </si>
  <si>
    <t>151101211</t>
  </si>
  <si>
    <t>Odstranění příložného pažení stěn hl do 4 m</t>
  </si>
  <si>
    <t>-1901688903</t>
  </si>
  <si>
    <t>151101301</t>
  </si>
  <si>
    <t>Zřízení rozepření stěn při pažení příložném hl do 4 m</t>
  </si>
  <si>
    <t>-385991519</t>
  </si>
  <si>
    <t>2,99*1,5*1,5*7+4*1,85*1,5*1,5</t>
  </si>
  <si>
    <t>151101311</t>
  </si>
  <si>
    <t>Odstranění rozepření stěn při pažení příložném hl do 4 m</t>
  </si>
  <si>
    <t>-1666824782</t>
  </si>
  <si>
    <t>"pro vpusti" 63,743</t>
  </si>
  <si>
    <t>1477206901</t>
  </si>
  <si>
    <t xml:space="preserve">odvoz z rýh přípojek </t>
  </si>
  <si>
    <t>(6,5+14,4)*2,6*1,1*0,9</t>
  </si>
  <si>
    <t xml:space="preserve">odvoz z výkopu pro vpusti  </t>
  </si>
  <si>
    <t>(7*1,5*1,5*2,99+4*1,5*1,5*1,85)*0,9</t>
  </si>
  <si>
    <t>162751136</t>
  </si>
  <si>
    <t>Vodorovné přemístění přes 8 000 do 9000 m výkopku/sypaniny z horniny třídy těžitelnosti II skupiny 4 a 5</t>
  </si>
  <si>
    <t>863378258</t>
  </si>
  <si>
    <t xml:space="preserve">10% odvoz z rýh přípojek </t>
  </si>
  <si>
    <t>(6,5+14,4)*2,6*1,1*0,1</t>
  </si>
  <si>
    <t xml:space="preserve">10% odvoz z výkopu pro vpusti  </t>
  </si>
  <si>
    <t>(7*1,5*1,5*2,99+4*1,5*1,5*1,85)*0,1</t>
  </si>
  <si>
    <t>2022553606</t>
  </si>
  <si>
    <t>111,165+12,351</t>
  </si>
  <si>
    <t>202510201</t>
  </si>
  <si>
    <t xml:space="preserve">Poplatek za skládku zeminy v tř. 1 - 4 </t>
  </si>
  <si>
    <t>-1214541187</t>
  </si>
  <si>
    <t>"100%"12,351</t>
  </si>
  <si>
    <t>"30%"111,165*0,3</t>
  </si>
  <si>
    <t>1094333916</t>
  </si>
  <si>
    <t>"70%"111,165*0,7</t>
  </si>
  <si>
    <t>174101101</t>
  </si>
  <si>
    <t>Zásyp jam, šachet rýh nebo kolem objektů sypaninou se zhutněním</t>
  </si>
  <si>
    <t>-1847512673</t>
  </si>
  <si>
    <t>(6,5+14,4)*1,1*2,6-(12,4+19,6)*0,63</t>
  </si>
  <si>
    <t>1,5*1,5*2,99*7+1,5*1,5*1,85*4-7*2,99*0,28-4*1,85*0,28</t>
  </si>
  <si>
    <t>58981122R</t>
  </si>
  <si>
    <t>recyklát  - bez cihelných úlomků</t>
  </si>
  <si>
    <t>-775875426</t>
  </si>
  <si>
    <t>95,424*1,1*1,05*1,9</t>
  </si>
  <si>
    <t>167151111</t>
  </si>
  <si>
    <t>Nakládání výkopku z hornin třídy těžitelnosti I skupiny 1 až 3 přes 100 m3</t>
  </si>
  <si>
    <t>-1410556045</t>
  </si>
  <si>
    <t>95,424*1,1*1,05</t>
  </si>
  <si>
    <t>162351103</t>
  </si>
  <si>
    <t>Vodorovné přemístění přes 50 do 500 m výkopku/sypaniny z horniny třídy těžitelnosti I skupiny 1 až 3</t>
  </si>
  <si>
    <t>-1919882707</t>
  </si>
  <si>
    <t>110,215</t>
  </si>
  <si>
    <t>Svislé a kompletní konstrukce</t>
  </si>
  <si>
    <t>358315114</t>
  </si>
  <si>
    <t>Bourání stoky kompletní nebo vybourání otvorů z prostého betonu plochy do 4 m2</t>
  </si>
  <si>
    <t>1732706704</t>
  </si>
  <si>
    <t>vybourání vpustí</t>
  </si>
  <si>
    <t>11*3*(3,14*0,42*0,42-3,14*0,25*0,25)</t>
  </si>
  <si>
    <t>899202211</t>
  </si>
  <si>
    <t>Demontáž mříží litinových včetně rámů hmotnosti přes 50 do 100 kg</t>
  </si>
  <si>
    <t>2011490707</t>
  </si>
  <si>
    <t>997013151</t>
  </si>
  <si>
    <t>Vnitrostaveništní doprava suti a vybouraných hmot pro budovy v do 6 m s omezením mechanizace</t>
  </si>
  <si>
    <t>-668666251</t>
  </si>
  <si>
    <t>33,444</t>
  </si>
  <si>
    <t>997013501.VL</t>
  </si>
  <si>
    <t>Odvoz suti na skládku a vybouraných hmot nebo meziskládku do 1 km se složením</t>
  </si>
  <si>
    <t>1462574746</t>
  </si>
  <si>
    <t>997013509</t>
  </si>
  <si>
    <t>Příplatek k odvozu suti a vybouraných hmot na skládku ZKD 1 km přes 1 km</t>
  </si>
  <si>
    <t>1803519334</t>
  </si>
  <si>
    <t>8*33,444</t>
  </si>
  <si>
    <t>36981715</t>
  </si>
  <si>
    <t>8999102111</t>
  </si>
  <si>
    <t>Výplň potrubí  a šachty pod tlakem cementopopílkovou suspenzí délky potrubí do 50 m, včetně všech souvisejích prací tj. např. zřízení, odstranění bednění</t>
  </si>
  <si>
    <t>441865034</t>
  </si>
  <si>
    <t>32,34*3,14*0,075*0,075</t>
  </si>
  <si>
    <t>Vodorovné konstrukce</t>
  </si>
  <si>
    <t>451541111</t>
  </si>
  <si>
    <t>Lože pod potrubí otevřený výkop ze štěrkodrtě</t>
  </si>
  <si>
    <t>-2093552292</t>
  </si>
  <si>
    <t>0,15*1,1*(12,4+19,6)+0,15*1,5*1,5*7+0,15*1,5*1*4</t>
  </si>
  <si>
    <t>167151101</t>
  </si>
  <si>
    <t>Nakládání výkopku z hornin třídy těžitelnosti I skupiny 1 až 3 do 100 m3</t>
  </si>
  <si>
    <t>-519875115</t>
  </si>
  <si>
    <t>8,543</t>
  </si>
  <si>
    <t>162351103.1</t>
  </si>
  <si>
    <t>-369766392</t>
  </si>
  <si>
    <t>452311131</t>
  </si>
  <si>
    <t>Podkladní desky z betonu prostého bez zvýšených nároků na prostředí tř. C 12/15 otevřený výkop</t>
  </si>
  <si>
    <t>912436301</t>
  </si>
  <si>
    <t>lože přípojky</t>
  </si>
  <si>
    <t>1,1*(12,4+19,6)*0,08</t>
  </si>
  <si>
    <t>lože UV</t>
  </si>
  <si>
    <t>1,5*1,5*0,08*7+1,5*1,0*0,08*4</t>
  </si>
  <si>
    <t>452111111</t>
  </si>
  <si>
    <t>Osazení betonových pražců otevřený výkop pl do 25000 mm2</t>
  </si>
  <si>
    <t>904651969</t>
  </si>
  <si>
    <t>(12,4/1)*2</t>
  </si>
  <si>
    <t>(19,3/2)*2</t>
  </si>
  <si>
    <t>59223R</t>
  </si>
  <si>
    <t>podkladek betonový pod hrdlové trouby DN 150, DN 200</t>
  </si>
  <si>
    <t>-1927539008</t>
  </si>
  <si>
    <t>44*1,01</t>
  </si>
  <si>
    <t>-718105925</t>
  </si>
  <si>
    <t>592237290.VL</t>
  </si>
  <si>
    <t>Betonový podkladek pod hrdlové trouby - pražec</t>
  </si>
  <si>
    <t>-56098011</t>
  </si>
  <si>
    <t>12*1,01</t>
  </si>
  <si>
    <t>452112122</t>
  </si>
  <si>
    <t>Osazení betonových prstenců nebo rámů v přes 100 do 200 mm pod poklopy a mříže</t>
  </si>
  <si>
    <t>932313625</t>
  </si>
  <si>
    <t>vpusti</t>
  </si>
  <si>
    <t>R592238401.VL</t>
  </si>
  <si>
    <t>Vyrovnávací prstenec betonový pod mříže vpusti 60mm</t>
  </si>
  <si>
    <t>-54052086</t>
  </si>
  <si>
    <t>1% ztratné</t>
  </si>
  <si>
    <t>11*1,01</t>
  </si>
  <si>
    <t>831262191</t>
  </si>
  <si>
    <t>Příplatek za práce na potrubí z trub kameninových s integrovaným těsněním sklon přes 20 % DN do 300</t>
  </si>
  <si>
    <t>247722859</t>
  </si>
  <si>
    <t>"sklon nad 20%" (12,4+19,6)</t>
  </si>
  <si>
    <t>831312121</t>
  </si>
  <si>
    <t>Montáž potrubí z trub kameninových hrdlových s integrovaným těsněním výkop sklon do 20 % DN 150</t>
  </si>
  <si>
    <t>152911391</t>
  </si>
  <si>
    <t>"délka přípojek DN150"       12,40</t>
  </si>
  <si>
    <t>59710632</t>
  </si>
  <si>
    <t>trouba kameninová glazovaná DN 150 dl 1,00m spojovací systém F</t>
  </si>
  <si>
    <t>1614957261</t>
  </si>
  <si>
    <t>"dodání trub kam.glaz.DN150"    12,40*1,015</t>
  </si>
  <si>
    <t>831352121</t>
  </si>
  <si>
    <t>Montáž potrubí z trub kameninových hrdlových s integrovaným těsněním výkop sklon do 20 % DN 200</t>
  </si>
  <si>
    <t>-1068974641</t>
  </si>
  <si>
    <t>"přípojka DN200 od UV" 19,60</t>
  </si>
  <si>
    <t>59710633</t>
  </si>
  <si>
    <t>trouba kameninová glazovaná DN 200 dl 1,00m spojovací systém F</t>
  </si>
  <si>
    <t>-798932156</t>
  </si>
  <si>
    <t>"dodání kamen.trouby DN200 glaz." 19,6*1,015</t>
  </si>
  <si>
    <t>837314111.VL</t>
  </si>
  <si>
    <t>Odbočka DN150 dl.40cm kamenina, jádrový vývrt do stávající stoky včetně tvarovky a těsnění</t>
  </si>
  <si>
    <t>1054753601</t>
  </si>
  <si>
    <t>837314112.VL</t>
  </si>
  <si>
    <t>Přepojení přípojky DN150 do stávajícího otvoru po vybourané přípojce, těsnění a zapravení</t>
  </si>
  <si>
    <t>1835950682</t>
  </si>
  <si>
    <t>837312221</t>
  </si>
  <si>
    <t>Montáž kameninových tvarovek jednoosých s integrovaným těsněním otevřený výkop DN 150</t>
  </si>
  <si>
    <t>1714292144</t>
  </si>
  <si>
    <t>3+8+6+3 "kolena DN150"</t>
  </si>
  <si>
    <t>59710944</t>
  </si>
  <si>
    <t>koleno kameninové glazované DN 150 15° spojovací systém F</t>
  </si>
  <si>
    <t>1242507679</t>
  </si>
  <si>
    <t>koleno 15°</t>
  </si>
  <si>
    <t>3*1,015</t>
  </si>
  <si>
    <t>59710964</t>
  </si>
  <si>
    <t>koleno kameninové glazované DN 150 30° spojovací systém F</t>
  </si>
  <si>
    <t>-1794475731</t>
  </si>
  <si>
    <t>koleno 30°</t>
  </si>
  <si>
    <t>6*1,015</t>
  </si>
  <si>
    <t>59710984</t>
  </si>
  <si>
    <t>koleno kameninové glazované DN 150 45° spojovací systém F</t>
  </si>
  <si>
    <t>1695627739</t>
  </si>
  <si>
    <t>koleno 45°</t>
  </si>
  <si>
    <t>8*1,015</t>
  </si>
  <si>
    <t>59711024</t>
  </si>
  <si>
    <t>koleno kameninové glazované DN 150 90° spojovací systém F</t>
  </si>
  <si>
    <t>1096619376</t>
  </si>
  <si>
    <t>koleno 90°</t>
  </si>
  <si>
    <t>837352221</t>
  </si>
  <si>
    <t>Montáž kameninových tvarovek jednoosých s integrovaným těsněním otevřený výkop DN 200</t>
  </si>
  <si>
    <t>1771264451</t>
  </si>
  <si>
    <t>8+4+12+4 "kolena DN200"</t>
  </si>
  <si>
    <t>59710947</t>
  </si>
  <si>
    <t>koleno kameninové glazované DN 200 15° spojovací systém F tř. 240</t>
  </si>
  <si>
    <t>1893034700</t>
  </si>
  <si>
    <t>4*1,015</t>
  </si>
  <si>
    <t>59710967</t>
  </si>
  <si>
    <t>koleno kameninové glazované DN 200 30° spojovací systém F tř. 240</t>
  </si>
  <si>
    <t>709167671</t>
  </si>
  <si>
    <t>12*1,015</t>
  </si>
  <si>
    <t>59710987</t>
  </si>
  <si>
    <t>koleno kameninové glazované DN 200 45° spojovací systém F tř. 240</t>
  </si>
  <si>
    <t>-1759519625</t>
  </si>
  <si>
    <t>59711026</t>
  </si>
  <si>
    <t>koleno kameninové glazované DN 200 90° spojovací systém F tř. 240</t>
  </si>
  <si>
    <t>-758984604</t>
  </si>
  <si>
    <t>837351221</t>
  </si>
  <si>
    <t>Montáž kameninových tvarovek odbočných s integrovaným těsněním otevřený výkop DN 200</t>
  </si>
  <si>
    <t>-2018711362</t>
  </si>
  <si>
    <t>"pro napojení trativodu" 2</t>
  </si>
  <si>
    <t>59711543</t>
  </si>
  <si>
    <t>odbočka kameninová glazovaná jednoduchá šikmá DN 200/150 pryžové těsnění (spojovací systém F/F) dl 500mm</t>
  </si>
  <si>
    <t>-1378288226</t>
  </si>
  <si>
    <t>"pro napojení trativodu" 2*1,015</t>
  </si>
  <si>
    <t>871315211</t>
  </si>
  <si>
    <t>Kanalizační potrubí z tvrdého PVC jednovrstvé tuhost třídy SN4 DN 160, včetně materiálu</t>
  </si>
  <si>
    <t>-1503470957</t>
  </si>
  <si>
    <t>"propojení zdvojených vpustí" 0,30*4</t>
  </si>
  <si>
    <t>895941111</t>
  </si>
  <si>
    <t>Zřízení vpusti kanalizační uliční z betonových dílců typ UV-50 normální</t>
  </si>
  <si>
    <t>1665651305</t>
  </si>
  <si>
    <t>4*2+3</t>
  </si>
  <si>
    <t>R5922385413.VL</t>
  </si>
  <si>
    <t>uliční vpust-průběžný dílec vysoký s odtokem vor Brno TBV-Q 50/59 SO Brno</t>
  </si>
  <si>
    <t>2053942749</t>
  </si>
  <si>
    <t>"díl s odtokem TBV-Q 50/59 SO DN150, DN200" ( 7+4)*1,01</t>
  </si>
  <si>
    <t>R5922385901.VL</t>
  </si>
  <si>
    <t>uliční vpust-horní dílec pro čtvercovou mříž TBV-Q 50/20 CP</t>
  </si>
  <si>
    <t>1820911644</t>
  </si>
  <si>
    <t>TBV-Q 50/20 CP</t>
  </si>
  <si>
    <t>R5922386311.VL</t>
  </si>
  <si>
    <t>uliční vpust-průběžný dílec nízký TBV-Q 50/29 SN</t>
  </si>
  <si>
    <t>-768496805</t>
  </si>
  <si>
    <t>dílec průběžný nízký TBV-Q 50/29 SN</t>
  </si>
  <si>
    <t>R5922386312.VL</t>
  </si>
  <si>
    <t>uliční vpust-průběžný dílec vysoký TBV-Q 50/59 SV</t>
  </si>
  <si>
    <t>-73291441</t>
  </si>
  <si>
    <t>dílec průběžný vysoký TBV-Q 50/59 SV</t>
  </si>
  <si>
    <t>7*1,01</t>
  </si>
  <si>
    <t>R5922386313.VL</t>
  </si>
  <si>
    <t>uliční vpust-kaliště vysoké TBV-Q 50/79 KV Brno</t>
  </si>
  <si>
    <t>-75584053</t>
  </si>
  <si>
    <t>kaliště vysoké TBV-Q 50/79 KV Brno</t>
  </si>
  <si>
    <t>63</t>
  </si>
  <si>
    <t>R5922386315.VL</t>
  </si>
  <si>
    <t>uliční vpust-kaliště nízké TBV-Q 50/19 KN</t>
  </si>
  <si>
    <t>-1371069014</t>
  </si>
  <si>
    <t>kaliště nízké TBV-Q 50/19 KN</t>
  </si>
  <si>
    <t>4*1,01</t>
  </si>
  <si>
    <t>64</t>
  </si>
  <si>
    <t>899204112</t>
  </si>
  <si>
    <t>Osazení mříží litinových včetně rámů a košů na bahno pro třídu zatížení D400, E600</t>
  </si>
  <si>
    <t>-1391972499</t>
  </si>
  <si>
    <t>65</t>
  </si>
  <si>
    <t>59224481R</t>
  </si>
  <si>
    <t>mříž plastová vtoková s rámem pro uliční vpusť  D 400</t>
  </si>
  <si>
    <t>70888533</t>
  </si>
  <si>
    <t>66</t>
  </si>
  <si>
    <t>892563123.VL</t>
  </si>
  <si>
    <t>Kontrola průtočnosti vpustí</t>
  </si>
  <si>
    <t>1195636743</t>
  </si>
  <si>
    <t>11+4</t>
  </si>
  <si>
    <t>67</t>
  </si>
  <si>
    <t>458097908</t>
  </si>
  <si>
    <t>68</t>
  </si>
  <si>
    <t>899623141</t>
  </si>
  <si>
    <t>Obetonování potrubí nebo zdiva stok betonem prostým tř. C 12/15 v otevřeném výkopu</t>
  </si>
  <si>
    <t>-440551852</t>
  </si>
  <si>
    <t>přípojek vpustí</t>
  </si>
  <si>
    <t>(19,6+12,4)*0,211</t>
  </si>
  <si>
    <t>69</t>
  </si>
  <si>
    <t>899623151</t>
  </si>
  <si>
    <t>Obetonování potrubí nebo zdiva stok betonem prostým tř. C 16/20 v otevřeném výkopu</t>
  </si>
  <si>
    <t>189149128</t>
  </si>
  <si>
    <t>vpustí</t>
  </si>
  <si>
    <t>11*1,50</t>
  </si>
  <si>
    <t>70</t>
  </si>
  <si>
    <t>998275101</t>
  </si>
  <si>
    <t>Přesun hmot pro trubní vedení z trub kameninových otevřený výkop</t>
  </si>
  <si>
    <t>182546531</t>
  </si>
  <si>
    <t>SO 130 - PARKOVIŠTĚ</t>
  </si>
  <si>
    <t>Hloubení rýh nezapažených š do 2000 mm v hornině třídy těžitelnosti I skupiny 3 objem do 100 m3 strojně,  VČETNĚ svislého přemístění do 4 m, započtena lepivost</t>
  </si>
  <si>
    <t>2113429581</t>
  </si>
  <si>
    <t>"Odstranění NZM z rýh kanalizace a vodovodu jednotlivě 100m3" (28,60*0,65)</t>
  </si>
  <si>
    <t>1869775626</t>
  </si>
  <si>
    <t>"celkem NZM"  18,59*1,78</t>
  </si>
  <si>
    <t>-844421397</t>
  </si>
  <si>
    <t>"za dalších 8KM" 8*33,090</t>
  </si>
  <si>
    <t>-1118315464</t>
  </si>
  <si>
    <t>33,090</t>
  </si>
  <si>
    <t>Odkopávky a prokopávky nezapažené pro silnice a dálnice v hornině třídy těžitelnosti I objem do 100 m3 strojně,  VČETNĚ svislého přemístění do 4 m, započtena lepivost</t>
  </si>
  <si>
    <t>655358318</t>
  </si>
  <si>
    <t>"z řezů planimetricky" 175,46-11,44</t>
  </si>
  <si>
    <t>1549031939</t>
  </si>
  <si>
    <t>"z odkopávek" 175,46-11,44</t>
  </si>
  <si>
    <t>42560967</t>
  </si>
  <si>
    <t>164,02</t>
  </si>
  <si>
    <t>-252124050</t>
  </si>
  <si>
    <t>"zemina z odkopávek" 164,02</t>
  </si>
  <si>
    <t>-1645675542</t>
  </si>
  <si>
    <t>"na pláni vozovky" 322,675</t>
  </si>
  <si>
    <t>"na parapláni" 322,675</t>
  </si>
  <si>
    <t>294732840</t>
  </si>
  <si>
    <t>"dvouřádek dlažby" 6,5*2</t>
  </si>
  <si>
    <t>1944322146</t>
  </si>
  <si>
    <t>6,5*2*0,12</t>
  </si>
  <si>
    <t>1589591816</t>
  </si>
  <si>
    <t>6,5*2*0,115 " do skladu BKOMU"</t>
  </si>
  <si>
    <t>2030547381</t>
  </si>
  <si>
    <t>"za dalších 8km" 8*1,495</t>
  </si>
  <si>
    <t>-993869455</t>
  </si>
  <si>
    <t>"dle sondy HJ-3 podklad" 50,50-2,20-2,20</t>
  </si>
  <si>
    <t>113107164</t>
  </si>
  <si>
    <t>Odstranění podkladu z kameniva drceného tl přes 300 do 400 mm strojně pl přes 50 do 200 m2</t>
  </si>
  <si>
    <t>1756409821</t>
  </si>
  <si>
    <t>"dle sondy HJ-2 jednotlivě do 200m2 v vtl.350mm" 241,5-13,2-11,0</t>
  </si>
  <si>
    <t>-1762698202</t>
  </si>
  <si>
    <t>10,834+121,688</t>
  </si>
  <si>
    <t>2107569461</t>
  </si>
  <si>
    <t>132,522*8</t>
  </si>
  <si>
    <t>-874825124</t>
  </si>
  <si>
    <t>132,522</t>
  </si>
  <si>
    <t>-116070546</t>
  </si>
  <si>
    <t>"zapravení v rýhách kanalizace a vodovodu" 28,60</t>
  </si>
  <si>
    <t>-617156763</t>
  </si>
  <si>
    <t>"dle sondy HJ-3" 46,10</t>
  </si>
  <si>
    <t>113107181</t>
  </si>
  <si>
    <t>Odstranění podkladu živičného tl do 50 mm strojně pl přes 50 do 200 m2</t>
  </si>
  <si>
    <t>1141732190</t>
  </si>
  <si>
    <t>"dle sondy HJ-2 jednotlivě do 200m2" 241,50-13,20-11,0</t>
  </si>
  <si>
    <t>-1462040689</t>
  </si>
  <si>
    <t>12,87+20,745+21,295</t>
  </si>
  <si>
    <t>-131635321</t>
  </si>
  <si>
    <t>54,91*8</t>
  </si>
  <si>
    <t>1225138671</t>
  </si>
  <si>
    <t>54,91</t>
  </si>
  <si>
    <t>538966139</t>
  </si>
  <si>
    <t>148,0</t>
  </si>
  <si>
    <t>691726777</t>
  </si>
  <si>
    <t>42,92</t>
  </si>
  <si>
    <t>918161757</t>
  </si>
  <si>
    <t>"za dalších 8km" 8*42,92</t>
  </si>
  <si>
    <t>-1243850888</t>
  </si>
  <si>
    <t>596212210</t>
  </si>
  <si>
    <t>Kladení zámkové dlažby pozemních komunikací ručně tl 80 mm skupiny A pl do 50 m2, lože tl. 50 mm</t>
  </si>
  <si>
    <t>476868003</t>
  </si>
  <si>
    <t xml:space="preserve">"jednotlivě do 50m2" </t>
  </si>
  <si>
    <t>"parkoviště" 172,00</t>
  </si>
  <si>
    <t>"před vjezdy" 76,00</t>
  </si>
  <si>
    <t>596212214</t>
  </si>
  <si>
    <t>Příplatek za kombinaci dvou barev u betonových dlažeb pozemních komunikací ručně tl 80 mm skupiny A</t>
  </si>
  <si>
    <t>-176777383</t>
  </si>
  <si>
    <t>248,00</t>
  </si>
  <si>
    <t>592450070</t>
  </si>
  <si>
    <t>dlažba zámková "Íčko" 20x16,5x8 cm přírodní</t>
  </si>
  <si>
    <t>-987052875</t>
  </si>
  <si>
    <t>"parkoviště" 172,00*1,02</t>
  </si>
  <si>
    <t>592450000</t>
  </si>
  <si>
    <t>dlažba zámková "Íčko" 20x16,5x8 cm červená</t>
  </si>
  <si>
    <t>998978402</t>
  </si>
  <si>
    <t>"před vjezdy" 76*1,02</t>
  </si>
  <si>
    <t>-344480802</t>
  </si>
  <si>
    <t>172+76</t>
  </si>
  <si>
    <t>564851111</t>
  </si>
  <si>
    <t>Podklad ze štěrkodrtě ŠD plochy přes 100 m2 tl 150 mm</t>
  </si>
  <si>
    <t>2023134117</t>
  </si>
  <si>
    <t>"pod vozovkou parkoviště" 172+76</t>
  </si>
  <si>
    <t>"rozšíření podkladů" 161*0,2+169,9*0,25</t>
  </si>
  <si>
    <t>-1415455791</t>
  </si>
  <si>
    <t>"ve dvou vrstvách tl.200mm výměna zeminy" 322,675*2</t>
  </si>
  <si>
    <t>916111124.1</t>
  </si>
  <si>
    <t>Osazení obruby z betonové dlažby s boční opěrou do lože z betonu prostého</t>
  </si>
  <si>
    <t>551734792</t>
  </si>
  <si>
    <t>"dvouřádek" 161*2</t>
  </si>
  <si>
    <t>592453110</t>
  </si>
  <si>
    <t>dlažba BEST-KLASIKO 20 x 10 x 8 cm přírodní</t>
  </si>
  <si>
    <t>-1975268737</t>
  </si>
  <si>
    <t xml:space="preserve"> 322*0,10*1,02</t>
  </si>
  <si>
    <t>-797248689</t>
  </si>
  <si>
    <t>"ABO 2-15 100/25/15 " 124,5</t>
  </si>
  <si>
    <t>"obruby nájezdové 100/15/15" 31,4</t>
  </si>
  <si>
    <t>"obruby přechodové levé" 7</t>
  </si>
  <si>
    <t>-1330521369</t>
  </si>
  <si>
    <t>-1974942536</t>
  </si>
  <si>
    <t>-451436709</t>
  </si>
  <si>
    <t>124,50*1,01</t>
  </si>
  <si>
    <t>-1515869059</t>
  </si>
  <si>
    <t>31,40*1,01</t>
  </si>
  <si>
    <t>2140757914</t>
  </si>
  <si>
    <t>-1481638581</t>
  </si>
  <si>
    <t>66607349</t>
  </si>
  <si>
    <t>"zvěšení lože" 0,02*169,90+161*0,05</t>
  </si>
  <si>
    <t>-2031154889</t>
  </si>
  <si>
    <t>"ve vrstvě SC  C8/10" 50,0</t>
  </si>
  <si>
    <t>998223011</t>
  </si>
  <si>
    <t>Přesun hmot pro pozemní komunikace s krytem dlážděným</t>
  </si>
  <si>
    <t>-905799849</t>
  </si>
  <si>
    <t>SO 140 - CHODNÍKY</t>
  </si>
  <si>
    <t>122251102</t>
  </si>
  <si>
    <t>Odkopávky a prokopávky nezapažené v hornině třídy těžitelnosti I skupiny 3 objem do 50 m3 strojně, VČETNĚ svislého přemístění do 4 m, započtena lepivost</t>
  </si>
  <si>
    <t>786160361</t>
  </si>
  <si>
    <t>"odkopávky nad rámec bourání"</t>
  </si>
  <si>
    <t>7,73+33,76</t>
  </si>
  <si>
    <t>-249376183</t>
  </si>
  <si>
    <t>"z odkopávek" 41,49</t>
  </si>
  <si>
    <t>1116450866</t>
  </si>
  <si>
    <t>41,49</t>
  </si>
  <si>
    <t>-402860240</t>
  </si>
  <si>
    <t>181951111</t>
  </si>
  <si>
    <t>Úprava pláně v hornině třídy těžitelnosti I skupiny 1 až 3 bez zhutnění strojně</t>
  </si>
  <si>
    <t>1292541757</t>
  </si>
  <si>
    <t>40,00</t>
  </si>
  <si>
    <t>1656946619</t>
  </si>
  <si>
    <t>"na pláni ploch" 523+88</t>
  </si>
  <si>
    <t>181301105.VL</t>
  </si>
  <si>
    <t>Rozprostření ornice tl vrstvy do 300 mm pl do 500 m2 v rovině vč.dodání ornice, včet osetií, zalití a předsetové přípravy</t>
  </si>
  <si>
    <t>-928707855</t>
  </si>
  <si>
    <t>113107322</t>
  </si>
  <si>
    <t>Odstranění podkladu z kameniva drceného tl přes 100 do 200 mm strojně pl do 50 m2</t>
  </si>
  <si>
    <t>-1121265971</t>
  </si>
  <si>
    <t>jednotlivě plochy do 50m2</t>
  </si>
  <si>
    <t>"chodníky LA" 68,91</t>
  </si>
  <si>
    <t>"chodníky 30/30" 337,62-17,32</t>
  </si>
  <si>
    <t>"chodníky ZD" 77,27</t>
  </si>
  <si>
    <t>"vjezdy ZD" 17,76-1,52</t>
  </si>
  <si>
    <t>"vjezdy KK" 19,71-3,20+3,88</t>
  </si>
  <si>
    <t>113107341</t>
  </si>
  <si>
    <t>Odstranění podkladu živičného tl 50 mm strojně pl do 50 m2</t>
  </si>
  <si>
    <t>1928352232</t>
  </si>
  <si>
    <t>"chodník LA" 68,91</t>
  </si>
  <si>
    <t>113107331</t>
  </si>
  <si>
    <t>Odstranění podkladu z betonu prostého tl přes 100 do 150 mm strojně pl do 50 m2</t>
  </si>
  <si>
    <t>2128010638</t>
  </si>
  <si>
    <t>"pod LA" 68,91</t>
  </si>
  <si>
    <t>"pod ZD vjezdů" 16,24</t>
  </si>
  <si>
    <t>"pod KK vjezdů" 16,51+3,88</t>
  </si>
  <si>
    <t>858791709</t>
  </si>
  <si>
    <t>118,231+6,753+23,747</t>
  </si>
  <si>
    <t>-2132787073</t>
  </si>
  <si>
    <t>148,731*8</t>
  </si>
  <si>
    <t>-659362900</t>
  </si>
  <si>
    <t>118,231+23,747</t>
  </si>
  <si>
    <t>-1115152726</t>
  </si>
  <si>
    <t>6,753</t>
  </si>
  <si>
    <t>113106132</t>
  </si>
  <si>
    <t>Rozebrání dlažeb z betonových nebo kamenných dlaždic komunikací pro pěší strojně pl do 50 m2</t>
  </si>
  <si>
    <t>219869386</t>
  </si>
  <si>
    <t>"chodníky dl. 30/30"  337,62-17,32</t>
  </si>
  <si>
    <t>113106134</t>
  </si>
  <si>
    <t>Rozebrání dlažeb ze zámkových dlaždic komunikací pro pěší strojně pl do 50 m2</t>
  </si>
  <si>
    <t>1364492396</t>
  </si>
  <si>
    <t>113106171</t>
  </si>
  <si>
    <t>Rozebrání dlažeb vozovek ze zámkové dlažby s ložem z kameniva ručně</t>
  </si>
  <si>
    <t>-314019709</t>
  </si>
  <si>
    <t>"vjezdy ze ZD" 16,24</t>
  </si>
  <si>
    <t>113106161.VL</t>
  </si>
  <si>
    <t>Rozebrání dlažeb vozovek z kamenných kostek s ložem z kameniva ručně</t>
  </si>
  <si>
    <t>359893482</t>
  </si>
  <si>
    <t>"vjezdy z kamenných kostek" 16,51+3,88</t>
  </si>
  <si>
    <t>113204111</t>
  </si>
  <si>
    <t>Vytrhání obrub záhonových</t>
  </si>
  <si>
    <t>-1285769779</t>
  </si>
  <si>
    <t>10,00</t>
  </si>
  <si>
    <t>-1586624545</t>
  </si>
  <si>
    <t>8,00</t>
  </si>
  <si>
    <t>443157315</t>
  </si>
  <si>
    <t>3,88+16,51+8*0,1</t>
  </si>
  <si>
    <t>-1119323885</t>
  </si>
  <si>
    <t>81,677+20,090+4,791+6,525+0,400+0,920</t>
  </si>
  <si>
    <t>249419779</t>
  </si>
  <si>
    <t>"za dalších 8km" 8*114,403</t>
  </si>
  <si>
    <t>1129262372</t>
  </si>
  <si>
    <t>114,403-0,920-6,525 "KK do skladu BKOMU"</t>
  </si>
  <si>
    <t>596211110</t>
  </si>
  <si>
    <t>Kladení zámkové dlažby komunikací pro pěší ručně tl 60 mm skupiny A pl do 50 m2</t>
  </si>
  <si>
    <t>1965170467</t>
  </si>
  <si>
    <t>"chodníky dl.20/20/6" 523,00</t>
  </si>
  <si>
    <t>596211120</t>
  </si>
  <si>
    <t>Kladení zámkové dlažby komunikací pro pěší ručně tl 60 mm skupiny B pl do 50 m2</t>
  </si>
  <si>
    <t>811633633</t>
  </si>
  <si>
    <t>"navíc kladení reliefní červená" 29,00</t>
  </si>
  <si>
    <t>"navíc kladení bezfazetová přírodní" 29,00</t>
  </si>
  <si>
    <t>596211124</t>
  </si>
  <si>
    <t>Příplatek za kombinaci dvou barev u kladení betonových dlažeb komunikací pro pěší ručně tl 60 mm skupiny B</t>
  </si>
  <si>
    <t>1118436653</t>
  </si>
  <si>
    <t>29+29</t>
  </si>
  <si>
    <t>596211220</t>
  </si>
  <si>
    <t>Kladení zámkové dlažby komunikací pro pěší ručně tl 80 mm skupiny B pl do 50 m2, lože tl. 40 mm</t>
  </si>
  <si>
    <t>-865783170</t>
  </si>
  <si>
    <t>"chodníkové přejezdy přírodní 20/10/8" 88,00</t>
  </si>
  <si>
    <t>"navíc bezfazetová přírodní 20/20/8" 34,00</t>
  </si>
  <si>
    <t>"navíc reliefní červená 20/10/8" 34</t>
  </si>
  <si>
    <t>"navíc červená hladká 20/10/8 - olemování vjezdů" 38,6*0,10</t>
  </si>
  <si>
    <t>596211224</t>
  </si>
  <si>
    <t>Příplatek za kombinaci dvou barev u kladení betonových dlažeb komunikací pro pěší ručně tl 80 mm skupiny B</t>
  </si>
  <si>
    <t>1481030676</t>
  </si>
  <si>
    <t>159,86</t>
  </si>
  <si>
    <t>59245199.VL</t>
  </si>
  <si>
    <t>dlažba skladebná 20x20x6 cm přírodní</t>
  </si>
  <si>
    <t>1676639716</t>
  </si>
  <si>
    <t>523*1,03</t>
  </si>
  <si>
    <t>59245110.VL</t>
  </si>
  <si>
    <t>dlažba skladebná 20x20x6 cm přírodní bezfazetová</t>
  </si>
  <si>
    <t>-1134380868</t>
  </si>
  <si>
    <t>29,00*1,03</t>
  </si>
  <si>
    <t>592451190.VL</t>
  </si>
  <si>
    <t>dlažba betonová slepecká reliefní 20x10x6 cm červená</t>
  </si>
  <si>
    <t>-26588925</t>
  </si>
  <si>
    <t>reliefní červená dlažba-chodníky</t>
  </si>
  <si>
    <t>592453110.VL</t>
  </si>
  <si>
    <t>dlažba zámková 20 x 10 x 8 cm přírodní</t>
  </si>
  <si>
    <t>-1635954229</t>
  </si>
  <si>
    <t>"chodníkové přejezdy" 88,00*1,03</t>
  </si>
  <si>
    <t>592451333.VL</t>
  </si>
  <si>
    <t>dlažba zámková 20x10x8 cm barevná, slepecká červená</t>
  </si>
  <si>
    <t>-2031895750</t>
  </si>
  <si>
    <t>"vjezdy-relief červená"  34*1,03</t>
  </si>
  <si>
    <t>592451091.VL</t>
  </si>
  <si>
    <t>dlažba 20x10x8 cm červená hladká</t>
  </si>
  <si>
    <t>-770852158</t>
  </si>
  <si>
    <t>"olemování"  38,60*0,10*1,03</t>
  </si>
  <si>
    <t>592451090.VL</t>
  </si>
  <si>
    <t>dlažba zámková tvaru 20x20x8 cm přírodní bezfazetová</t>
  </si>
  <si>
    <t>1401844681</t>
  </si>
  <si>
    <t>34*1,03 "olemování varovných pásů"</t>
  </si>
  <si>
    <t>567122114</t>
  </si>
  <si>
    <t>Podklad ze směsi stmelené cementem SC C 8/10 (KSC I) tl 150 mm</t>
  </si>
  <si>
    <t>96313522</t>
  </si>
  <si>
    <t>"vjezdy" 88,00</t>
  </si>
  <si>
    <t>564831111.VL</t>
  </si>
  <si>
    <t>Podklad ze štěrkodrtě ŠD tl 100 mm fr.0-32</t>
  </si>
  <si>
    <t>618500481</t>
  </si>
  <si>
    <t>523,00 "chodníky"</t>
  </si>
  <si>
    <t>281841746</t>
  </si>
  <si>
    <t>"pod chodníky" 523,00</t>
  </si>
  <si>
    <t>"pod vjezdy" 88,00</t>
  </si>
  <si>
    <t>988995220.VL</t>
  </si>
  <si>
    <t>Chránička kabelů půlená AROT DN 110, včetně zemních prací</t>
  </si>
  <si>
    <t>14304970</t>
  </si>
  <si>
    <t>"chybějící chráničky ve vjezdech a pod pojížděnými plochami" 97</t>
  </si>
  <si>
    <t>80081381</t>
  </si>
  <si>
    <t>9,10</t>
  </si>
  <si>
    <t>1939182475</t>
  </si>
  <si>
    <t>"v napojení na stávající konstrukci" 9,10</t>
  </si>
  <si>
    <t>-404430484</t>
  </si>
  <si>
    <t>"v napojení na starou konstrukci" 9,10</t>
  </si>
  <si>
    <t>911111111.VL</t>
  </si>
  <si>
    <t>Osazení a montáž zábradlí ocelového, včetně dodání typ "BRNO", povrchové úpravy(nátěr RAL 70/26) včetně bet.patek a zemních prací</t>
  </si>
  <si>
    <t>1390669708</t>
  </si>
  <si>
    <t>966006132.VL</t>
  </si>
  <si>
    <t>Montáž a demontáž stávajících značek v chodníku,vč. spoj. materiálu, zemních prací a zřízení patek</t>
  </si>
  <si>
    <t>38795718</t>
  </si>
  <si>
    <t>920111222.VL</t>
  </si>
  <si>
    <t>Zapravení styčné plochy podél zástavby, soklů, podezdívek</t>
  </si>
  <si>
    <t>-1187675416</t>
  </si>
  <si>
    <t>176+180</t>
  </si>
  <si>
    <t>-465162356</t>
  </si>
  <si>
    <t>"zvěšení lože" 0,02*90,8</t>
  </si>
  <si>
    <t>916131213.VL</t>
  </si>
  <si>
    <t>Osazení  obrubníku betonového stojatého s boční opěrou do lože z betonu prostého</t>
  </si>
  <si>
    <t>-1921032961</t>
  </si>
  <si>
    <t>7+1,8+10,8+14,7+11,8+11,5+11,5+12,9+8,8</t>
  </si>
  <si>
    <t>916000004.VL</t>
  </si>
  <si>
    <t>bet.obrubník 100/10/25-dodání</t>
  </si>
  <si>
    <t>-1352006211</t>
  </si>
  <si>
    <t>90,8*1,01</t>
  </si>
  <si>
    <t>-86130090</t>
  </si>
  <si>
    <t>asf1</t>
  </si>
  <si>
    <t>asfaltová vozovka 1</t>
  </si>
  <si>
    <t>181,99</t>
  </si>
  <si>
    <t>asf2</t>
  </si>
  <si>
    <t>asfaltová vozavka 2</t>
  </si>
  <si>
    <t>58,435</t>
  </si>
  <si>
    <t>vykop_r</t>
  </si>
  <si>
    <t>výkop rýh</t>
  </si>
  <si>
    <t>1031,74</t>
  </si>
  <si>
    <t>zasyp_z</t>
  </si>
  <si>
    <t>zásyp zeminou</t>
  </si>
  <si>
    <t>95,677</t>
  </si>
  <si>
    <t xml:space="preserve">SO 310 - Kanalizace - stoky </t>
  </si>
  <si>
    <t xml:space="preserve">    2 - Zakládání</t>
  </si>
  <si>
    <t xml:space="preserve">    9 - Ostatní konstrukce a práce, bourání</t>
  </si>
  <si>
    <t>M - Práce a dodávky M</t>
  </si>
  <si>
    <t xml:space="preserve">    46-M - Zemní práce při extr.mont.pracích</t>
  </si>
  <si>
    <t>113107162</t>
  </si>
  <si>
    <t>Odstranění podkladu z kameniva drceného tl přes 100 do 200 mm strojně pl přes 50 do 200 m2</t>
  </si>
  <si>
    <t>-163011200</t>
  </si>
  <si>
    <t>"asfaltová vozovka"  asf2</t>
  </si>
  <si>
    <t>FIG</t>
  </si>
  <si>
    <t>Rozpad figury: asf2</t>
  </si>
  <si>
    <t>asfaltová vozovka u sondy HJ-3</t>
  </si>
  <si>
    <t>"potrubí"  20,22*1,82+13*1,22</t>
  </si>
  <si>
    <t>"S1" 2,75*2,1</t>
  </si>
  <si>
    <t>858926667</t>
  </si>
  <si>
    <t>"asfaltová vozovka"  asf1</t>
  </si>
  <si>
    <t>Rozpad figury: asf1</t>
  </si>
  <si>
    <t>asfaltová vozovka u sondy HO-2, HJ-2, HO-1</t>
  </si>
  <si>
    <t>"potrubí"  26,21*1,82+86,17*1,22</t>
  </si>
  <si>
    <t>"šachty"  2,7*2,7*4</t>
  </si>
  <si>
    <t>-1119002843</t>
  </si>
  <si>
    <t>113107184</t>
  </si>
  <si>
    <t>Odstranění podkladu živičného tl přes 150 do 200 mm strojně pl přes 50 do 200 m2</t>
  </si>
  <si>
    <t>1424241205</t>
  </si>
  <si>
    <t>115101201</t>
  </si>
  <si>
    <t>Čerpání vody na dopravní výšku do 10 m průměrný přítok do 500 l/min</t>
  </si>
  <si>
    <t>hod</t>
  </si>
  <si>
    <t>-1586087285</t>
  </si>
  <si>
    <t>"spaškové vody" 1440</t>
  </si>
  <si>
    <t>115101301</t>
  </si>
  <si>
    <t>Pohotovost čerpací soupravy pro dopravní výšku do 10 m přítok do 500 l/min</t>
  </si>
  <si>
    <t>den</t>
  </si>
  <si>
    <t>654763121</t>
  </si>
  <si>
    <t>119001401</t>
  </si>
  <si>
    <t>Dočasné zajištění potrubí ocelového nebo litinového DN do 200 mm</t>
  </si>
  <si>
    <t>1876657735</t>
  </si>
  <si>
    <t>"vodovod"  2,1+0,8</t>
  </si>
  <si>
    <t xml:space="preserve">"vodovodni přípojka"  (1,3) </t>
  </si>
  <si>
    <t>119001405</t>
  </si>
  <si>
    <t>Dočasné zajištění potrubí z PE DN do 200 mm</t>
  </si>
  <si>
    <t>2124155371</t>
  </si>
  <si>
    <t>"přípojka plynu"  5*1,3</t>
  </si>
  <si>
    <t>119001406</t>
  </si>
  <si>
    <t>Dočasné zajištění potrubí z PE DN přes 200 do 500 mm</t>
  </si>
  <si>
    <t>261179057</t>
  </si>
  <si>
    <t>"plyn"  1,9</t>
  </si>
  <si>
    <t>119001411</t>
  </si>
  <si>
    <t>Dočasné zajištění potrubí betonového, ŽB nebo kameninového DN do 200 mm</t>
  </si>
  <si>
    <t>-111673263</t>
  </si>
  <si>
    <t>"kanalizační přípojky, UV"  (1+3)*1,9+8*1,3</t>
  </si>
  <si>
    <t>119001421</t>
  </si>
  <si>
    <t>Dočasné zajištění kabelů a kabelových tratí ze 3 volně ložených kabelů</t>
  </si>
  <si>
    <t>-200075953</t>
  </si>
  <si>
    <t>"kabely"  4*1,9+2*1,3</t>
  </si>
  <si>
    <t>139001101</t>
  </si>
  <si>
    <t>Příplatek za ztížení vykopávky v blízkosti podzemního vedení</t>
  </si>
  <si>
    <t>2000846098</t>
  </si>
  <si>
    <t>"křížení"  (4,2+6,5+1,9+18+10,2)*1,5*1,5</t>
  </si>
  <si>
    <t>"souběh"   1*2*(4,4*2+4,55)</t>
  </si>
  <si>
    <t>132254205R</t>
  </si>
  <si>
    <t>Hloubení zapažených rýh š do 2000 mm a šachet v hornině třídy těžitelnosti I skupiny 3 objem do 1000 m3, VČETNĚ svislého přemístění do 4 m, započtena lepivost</t>
  </si>
  <si>
    <t>1375087377</t>
  </si>
  <si>
    <t>z kubaturových listů</t>
  </si>
  <si>
    <t>vykop_r *0,9</t>
  </si>
  <si>
    <t>Rozpad figury: vykop_r</t>
  </si>
  <si>
    <t>132354205R</t>
  </si>
  <si>
    <t>Hloubení zapažených rýh š do 2000 mm a šachet v hornině třídy těžitelnosti II skupiny 4 objem do 1000 m3, VČETNĚ svislého přemístění do 4 m, započtena lepivost</t>
  </si>
  <si>
    <t>-963073207</t>
  </si>
  <si>
    <t>vykop_r*0,1</t>
  </si>
  <si>
    <t>151201103</t>
  </si>
  <si>
    <t>Zřízení zátažného pažení a rozepření stěn rýh hl přes 4 do 8 m</t>
  </si>
  <si>
    <t>-1381251036</t>
  </si>
  <si>
    <t>"kameninové potrubí"  710,57*2</t>
  </si>
  <si>
    <t>151201113</t>
  </si>
  <si>
    <t>Odstranění zátažného pažení a rozepření stěn rýh hl přes 4 do 8 m</t>
  </si>
  <si>
    <t>837090160</t>
  </si>
  <si>
    <t>151201202</t>
  </si>
  <si>
    <t>Zřízení zátažného pažení stěn výkopu hl přes 4 do 8 m</t>
  </si>
  <si>
    <t>1463135001</t>
  </si>
  <si>
    <t>"šachty Š2, Š3, Š4, Š5"  (2,7*4)*(4,73+4,73+4,96+6,07)</t>
  </si>
  <si>
    <t>"šachty Š1"  (2,75+2,1)*2*(1,5)</t>
  </si>
  <si>
    <t>151201902</t>
  </si>
  <si>
    <t>Zřízení zátažného pažení stěn s ponecháním pažin ve výkopu hl přes 4 do 8 m</t>
  </si>
  <si>
    <t>-1210911503</t>
  </si>
  <si>
    <t>"šachty Š1"  (2,75+2,1)*2*(5,17-1,5)</t>
  </si>
  <si>
    <t>151201212</t>
  </si>
  <si>
    <t>Odstranění pažení stěn zátažného hl přes 4 do 8 m</t>
  </si>
  <si>
    <t>1790691737</t>
  </si>
  <si>
    <t>151201302</t>
  </si>
  <si>
    <t>Zřízení rozepření stěn při pažení zátažném hl přes 4 do 8 m</t>
  </si>
  <si>
    <t>-249427522</t>
  </si>
  <si>
    <t>"šachty Š2, Š3, Š4, Š5"  (2,7*2,7)*(4,73+4,73+4,96+6,07)</t>
  </si>
  <si>
    <t xml:space="preserve">"šachty Š1.....započteno v oddílu 2"  </t>
  </si>
  <si>
    <t>151201312</t>
  </si>
  <si>
    <t>Odstranění rozepření stěn při pažení zátažném hl přes 4 do 8 m</t>
  </si>
  <si>
    <t>1829017423</t>
  </si>
  <si>
    <t>161151103</t>
  </si>
  <si>
    <t>Svislé přemístění výkopku z horniny třídy těžitelnosti I skupiny 1 až 3 hl výkopu přes 4 do 8 m</t>
  </si>
  <si>
    <t>-1732132849</t>
  </si>
  <si>
    <t>928,566</t>
  </si>
  <si>
    <t>161151113</t>
  </si>
  <si>
    <t>Svislé přemístění výkopku z horniny třídy těžitelnosti II skupiny 4 a 5 hl výkopu přes 4 do 8 m</t>
  </si>
  <si>
    <t>1078266793</t>
  </si>
  <si>
    <t>103,174</t>
  </si>
  <si>
    <t>-710552843</t>
  </si>
  <si>
    <t>-1331995980</t>
  </si>
  <si>
    <t>171251201</t>
  </si>
  <si>
    <t>1447988252</t>
  </si>
  <si>
    <t>197087776</t>
  </si>
  <si>
    <t>"30%"928,566*0,3</t>
  </si>
  <si>
    <t>"100%"103,174</t>
  </si>
  <si>
    <t>-1258457161</t>
  </si>
  <si>
    <t>"70%"928,566*0,7</t>
  </si>
  <si>
    <t>174151101</t>
  </si>
  <si>
    <t>-1221534076</t>
  </si>
  <si>
    <t>z kubaturový listů</t>
  </si>
  <si>
    <t>"zásyp rýhy"  866,08</t>
  </si>
  <si>
    <t>"provizorni vozovka"  (asf1+asf2)*0,4</t>
  </si>
  <si>
    <t>zasyp</t>
  </si>
  <si>
    <t>Rozpad figury: zasyp_z</t>
  </si>
  <si>
    <t>"závazná část - potrubí"  (148,3-46,43)* 0,56  + (20,22+26,21)* 0,832</t>
  </si>
  <si>
    <t>174111109</t>
  </si>
  <si>
    <t>Příplatek k zásypu za ruční prohození sypaniny sítem</t>
  </si>
  <si>
    <t>2057241352</t>
  </si>
  <si>
    <t>-1948430866</t>
  </si>
  <si>
    <t>(866,08+95,677)*1,1*1,05*1,9</t>
  </si>
  <si>
    <t>58981147R</t>
  </si>
  <si>
    <t xml:space="preserve">recyklát asfaltový </t>
  </si>
  <si>
    <t>118379715</t>
  </si>
  <si>
    <t>"provizorni vozovka-vrchní vrstva"  (asf1+asf2)*0,2*2</t>
  </si>
  <si>
    <t>96,17*1,1*1,05*2,16</t>
  </si>
  <si>
    <t>1318546110</t>
  </si>
  <si>
    <t>(866,08+95,677)*1,1*1,05</t>
  </si>
  <si>
    <t>96,17*1,1*1,05</t>
  </si>
  <si>
    <t>-814635577</t>
  </si>
  <si>
    <t>1221,905</t>
  </si>
  <si>
    <t>-498583303</t>
  </si>
  <si>
    <t>(asf1+asf2)*0,9</t>
  </si>
  <si>
    <t>181951114</t>
  </si>
  <si>
    <t>Úprava pláně v hornině třídy těžitelnosti II skupiny 4 a 5 se zhutněním strojně</t>
  </si>
  <si>
    <t>-976248616</t>
  </si>
  <si>
    <t>(asf1+asf2)*0,1</t>
  </si>
  <si>
    <t>Zakládání</t>
  </si>
  <si>
    <t>292111111</t>
  </si>
  <si>
    <t>Montáž pomocné konstrukce ocelové pro zvláštní zakládání z terénu</t>
  </si>
  <si>
    <t>-684363624</t>
  </si>
  <si>
    <t>"Š1"  0,880</t>
  </si>
  <si>
    <t>1349001R</t>
  </si>
  <si>
    <t>Dodávka materiálu pro rozepření šachet</t>
  </si>
  <si>
    <t>268407233</t>
  </si>
  <si>
    <t>0,880</t>
  </si>
  <si>
    <t>292111112</t>
  </si>
  <si>
    <t>Demontáž pomocné konstrukce ocelové pro zvláštní zakládání z terénu</t>
  </si>
  <si>
    <t>2092471927</t>
  </si>
  <si>
    <t>"Š1"  0,23</t>
  </si>
  <si>
    <t>-1950502164</t>
  </si>
  <si>
    <t>stávající potrubí plus obetonování, lože</t>
  </si>
  <si>
    <t>0,597*31</t>
  </si>
  <si>
    <t>358325114</t>
  </si>
  <si>
    <t>Bourání stoky kompletní nebo vybourání otvorů z železobetonu plochy do 4 m2</t>
  </si>
  <si>
    <t>-528370454</t>
  </si>
  <si>
    <t>"vybourání otvoru ve stávajísí  šachtě"  0,6*1*0,3</t>
  </si>
  <si>
    <t>"vybourání stávající šachty"  1,24*1,24*pi/4*5,58-1*1*pi/4*5,33+(1,24*1,24*pi/4-1*1*pi/4)*1*4</t>
  </si>
  <si>
    <t>"uborání zhlaví šachet"0,32*3</t>
  </si>
  <si>
    <t>899102211</t>
  </si>
  <si>
    <t>Demontáž poklopů litinových nebo ocelových včetně rámů hmotnosti přes 50 do 100 kg</t>
  </si>
  <si>
    <t>-419556302</t>
  </si>
  <si>
    <t>871365811</t>
  </si>
  <si>
    <t>Bourání stávajícího potrubí z PVC nebo PP DN přes 150 do 250</t>
  </si>
  <si>
    <t>255211130</t>
  </si>
  <si>
    <t>604554345</t>
  </si>
  <si>
    <t>18,507*2,2</t>
  </si>
  <si>
    <t>5,381*2,4</t>
  </si>
  <si>
    <t>0,1*4</t>
  </si>
  <si>
    <t>0,015*47</t>
  </si>
  <si>
    <t>997013501</t>
  </si>
  <si>
    <t>Odvoz suti a vybouraných hmot na skládku nebo meziskládku do 1 km se složením</t>
  </si>
  <si>
    <t>-1351447821</t>
  </si>
  <si>
    <t>54,734</t>
  </si>
  <si>
    <t>-1606717810</t>
  </si>
  <si>
    <t>54,734*8</t>
  </si>
  <si>
    <t>202317904</t>
  </si>
  <si>
    <t>Poplatek za skládku suti s příměsí</t>
  </si>
  <si>
    <t>-1333769247</t>
  </si>
  <si>
    <t>750134729</t>
  </si>
  <si>
    <t xml:space="preserve">"stávající potrubí DN 300"  148*0,071 </t>
  </si>
  <si>
    <t>"stávající šachty"  1*1*pi/4*(4,4)*3</t>
  </si>
  <si>
    <t>"Š1"  1,67*2,1*5,17-(1,67*2,1*1,3+1,24*1,24*pi/4*(5,17-(1,3+0,4)))</t>
  </si>
  <si>
    <t>451573111</t>
  </si>
  <si>
    <t>Lože pod potrubí otevřený výkop ze štěrkopísku</t>
  </si>
  <si>
    <t>-1387111228</t>
  </si>
  <si>
    <t>"potrubí"  (148,3-46,43) *0,06*1,22  + 46,43*0,06*1,82</t>
  </si>
  <si>
    <t>"šachty"  (2,7*2,7)*0,15 *4 + 2,75*2,15*0,15</t>
  </si>
  <si>
    <t>-275894779</t>
  </si>
  <si>
    <t>17,788</t>
  </si>
  <si>
    <t>-1736975125</t>
  </si>
  <si>
    <t>-620334588</t>
  </si>
  <si>
    <t>"potrubí"  (148,3-46,43) *0,08*1,22  + 46,43*0,08*1,82</t>
  </si>
  <si>
    <t>"šachty"  1,7*1,7*0,1 * 4</t>
  </si>
  <si>
    <t>452351111</t>
  </si>
  <si>
    <t>Bednění podkladních desek nebo sedlového lože pod potrubí, stoky a drobné objekty otevřený výkop zřízení</t>
  </si>
  <si>
    <t>357479588</t>
  </si>
  <si>
    <t>"šachty"  (1,7*4*0,1) * 4</t>
  </si>
  <si>
    <t>452351112</t>
  </si>
  <si>
    <t>Bednění podkladních desek nebo sedlového lože pod potrubí, stoky a drobné objekty otevřený výkop odstranění</t>
  </si>
  <si>
    <t>222905690</t>
  </si>
  <si>
    <t>2,72</t>
  </si>
  <si>
    <t>910317149</t>
  </si>
  <si>
    <t>"potrubí"  (157,97-1,5*(4+0,5)) /2,5*2</t>
  </si>
  <si>
    <t>126</t>
  </si>
  <si>
    <t>59223733VL</t>
  </si>
  <si>
    <t>podkladek pod kameninové trouby DN 300-500</t>
  </si>
  <si>
    <t>2057190335</t>
  </si>
  <si>
    <t>126*1,01</t>
  </si>
  <si>
    <t>452112112</t>
  </si>
  <si>
    <t>Osazení betonových prstenců nebo rámů v do 100 mm pod poklopy a mříže</t>
  </si>
  <si>
    <t>1868079925</t>
  </si>
  <si>
    <t>59224184</t>
  </si>
  <si>
    <t>prstenec šachtový vyrovnávací betonový 625x120x40mm</t>
  </si>
  <si>
    <t>-834828401</t>
  </si>
  <si>
    <t>1*1,01</t>
  </si>
  <si>
    <t>59224185</t>
  </si>
  <si>
    <t>prstenec šachtový vyrovnávací betonový 625x120x60mm</t>
  </si>
  <si>
    <t>-335316041</t>
  </si>
  <si>
    <t>59224176</t>
  </si>
  <si>
    <t>prstenec šachtový vyrovnávací betonový 625x120x80mm</t>
  </si>
  <si>
    <t>-363942119</t>
  </si>
  <si>
    <t>2*1,01</t>
  </si>
  <si>
    <t>59224187</t>
  </si>
  <si>
    <t>prstenec šachtový vyrovnávací betonový 625x120x100mm</t>
  </si>
  <si>
    <t>1191257487</t>
  </si>
  <si>
    <t>3*1,01</t>
  </si>
  <si>
    <t>1238199250</t>
  </si>
  <si>
    <t>59224188</t>
  </si>
  <si>
    <t>prstenec šachtový vyrovnávací betonový 625x120x120mm</t>
  </si>
  <si>
    <t>1556054752</t>
  </si>
  <si>
    <t>831372121</t>
  </si>
  <si>
    <t>Montáž potrubí z trub kameninových hrdlových s integrovaným těsněním výkop sklon do 20 % DN 300</t>
  </si>
  <si>
    <t>466370154</t>
  </si>
  <si>
    <t>157,67</t>
  </si>
  <si>
    <t>59710707</t>
  </si>
  <si>
    <t>trouba kameninová glazovaná DN 300 dl 2,50m spojovací systém C Třída 240</t>
  </si>
  <si>
    <t>269353510</t>
  </si>
  <si>
    <t>157,67*1,015</t>
  </si>
  <si>
    <t>837371221</t>
  </si>
  <si>
    <t>Montáž kameninových tvarovek odbočných s integrovaným těsněním otevřený výkop DN 300</t>
  </si>
  <si>
    <t>1361559920</t>
  </si>
  <si>
    <t>59711770</t>
  </si>
  <si>
    <t>odbočka kameninová glazovaná jednoduchá kolmá DN 300/150 dl 500mm spojovací systém C/F tř.160/-</t>
  </si>
  <si>
    <t>-1282331058</t>
  </si>
  <si>
    <t>"UV5"  1</t>
  </si>
  <si>
    <t>"DP Hl2a-1, Hl-2a-2n, Hl3, Hl4, Hl5, Hl6, Hl7, Hl8, Hl9, Hl11, Hl13"   11</t>
  </si>
  <si>
    <t>12*1,015 'Přepočtené koeficientem množství</t>
  </si>
  <si>
    <t>59711774</t>
  </si>
  <si>
    <t>odbočka kameninová glazovaná jednoduchá kolmá DN 300/200 dl 600mm spojovací systém C/F tř.240/160</t>
  </si>
  <si>
    <t>50887659</t>
  </si>
  <si>
    <t>"UV1, UV2, UV3, UV4"  4</t>
  </si>
  <si>
    <t>"DP Hl1, DP Hl2, DP Hl12"  3</t>
  </si>
  <si>
    <t>7*1,015 'Přepočtené koeficientem množství</t>
  </si>
  <si>
    <t>831831PR</t>
  </si>
  <si>
    <t>Provizorní přepojení stávající přípojky DN 150 např. plastovou flexibilní troubou, včetně včech souvisejích praci</t>
  </si>
  <si>
    <t>1064137084</t>
  </si>
  <si>
    <t>831832PR</t>
  </si>
  <si>
    <t>Provizorní přepojení stávající přípojky DN 200 např. plastovou flexibilní troubou, včetně včech souvisejích praci</t>
  </si>
  <si>
    <t>929578025</t>
  </si>
  <si>
    <t>71</t>
  </si>
  <si>
    <t>871350310</t>
  </si>
  <si>
    <t>Montáž kanalizačního potrubí hladkého plnostěnného SN 10 z polypropylenu DN 200</t>
  </si>
  <si>
    <t>-1671159087</t>
  </si>
  <si>
    <t>72</t>
  </si>
  <si>
    <t>28611177</t>
  </si>
  <si>
    <t>trubka kanalizační PVC-U plnostěnná jednovrstvá DN 200x3000mm SN10</t>
  </si>
  <si>
    <t>-2076685420</t>
  </si>
  <si>
    <t>převádění odpadních vod při stavbě</t>
  </si>
  <si>
    <t>21+26</t>
  </si>
  <si>
    <t>47*1,015 'Přepočtené koeficientem množství</t>
  </si>
  <si>
    <t>73</t>
  </si>
  <si>
    <t>894201201</t>
  </si>
  <si>
    <t>Š2 - D+M šachtového dna DN 1000 včetně vnitřní úprav a doplňkového materiálu</t>
  </si>
  <si>
    <t>-1651078182</t>
  </si>
  <si>
    <t>viz výkres D.1.1.7</t>
  </si>
  <si>
    <t>74</t>
  </si>
  <si>
    <t>894201202</t>
  </si>
  <si>
    <t>Š3 - D+M šachtového dna DN 1000 včetně vnitřní úpravy a doplňkového materiálu</t>
  </si>
  <si>
    <t>1466862338</t>
  </si>
  <si>
    <t>viz. výkres D.1.1.7</t>
  </si>
  <si>
    <t>75</t>
  </si>
  <si>
    <t>894201203</t>
  </si>
  <si>
    <t>Š4 - D+M šachtového dna DN 1000 včetně vnitřní úpravy a doplňkového materiálu</t>
  </si>
  <si>
    <t>-467110606</t>
  </si>
  <si>
    <t>76</t>
  </si>
  <si>
    <t>894201204</t>
  </si>
  <si>
    <t>Š5 - D+M šachtového dna DN 1000 včetně vnitřní úpravy a doplňkového materiálu</t>
  </si>
  <si>
    <t>-891466055</t>
  </si>
  <si>
    <t>77</t>
  </si>
  <si>
    <t>894412411</t>
  </si>
  <si>
    <t>Osazení betonových nebo železobetonových dílců pro šachty skruží přechodových</t>
  </si>
  <si>
    <t>-30138166</t>
  </si>
  <si>
    <t>59224312</t>
  </si>
  <si>
    <t>konus betonové šachty DN 1000 kanalizační 100x62,5x58cm tl stěny 12 stupadla poplastovaná</t>
  </si>
  <si>
    <t>720717364</t>
  </si>
  <si>
    <t>"Š1, Š2, Š3, Š4, Š5"  5*1,01</t>
  </si>
  <si>
    <t>79</t>
  </si>
  <si>
    <t>894411311</t>
  </si>
  <si>
    <t>Osazení betonových nebo železobetonových dílců pro šachty skruží rovných</t>
  </si>
  <si>
    <t>1735129808</t>
  </si>
  <si>
    <t>1+3+13</t>
  </si>
  <si>
    <t>80</t>
  </si>
  <si>
    <t>BTL.0006074.URS.1</t>
  </si>
  <si>
    <t>skruž betonová s ocelová se stupadly +PE povlakem TBS-Q 1000/250/120 SP 100x25x12cm</t>
  </si>
  <si>
    <t>198465028</t>
  </si>
  <si>
    <t>81</t>
  </si>
  <si>
    <t>BTL.0006182.URS.1</t>
  </si>
  <si>
    <t>skruž betonová s ocelová se stupadly +PE povlakem TBS-Q 1000/500/120 SP 100x50x12cm</t>
  </si>
  <si>
    <t>1216091885</t>
  </si>
  <si>
    <t>82</t>
  </si>
  <si>
    <t>BTL.0006183.URS.1</t>
  </si>
  <si>
    <t>skruž betonová s ocelová se stupadly +PE povlakem TBS-Q 1000/1000/120 SP 100x100x12cm</t>
  </si>
  <si>
    <t>1165983461</t>
  </si>
  <si>
    <t>13*1,01</t>
  </si>
  <si>
    <t>83</t>
  </si>
  <si>
    <t>59224348</t>
  </si>
  <si>
    <t>těsnění elastomerové pro spojení šachetních dílů DN 1000</t>
  </si>
  <si>
    <t>427304158</t>
  </si>
  <si>
    <t>(5+17)*1,01</t>
  </si>
  <si>
    <t>84</t>
  </si>
  <si>
    <t>820170101</t>
  </si>
  <si>
    <t>D+M bobtnavého pásku</t>
  </si>
  <si>
    <t>-657958673</t>
  </si>
  <si>
    <t>2*3,14*0,5*(1)</t>
  </si>
  <si>
    <t>85</t>
  </si>
  <si>
    <t>20160107</t>
  </si>
  <si>
    <t xml:space="preserve">D+M vymazaní spáry mezi skružemi např.  Ergelitem SD 10 </t>
  </si>
  <si>
    <t>-211373352</t>
  </si>
  <si>
    <t>2*3,14*0,5*22</t>
  </si>
  <si>
    <t>86</t>
  </si>
  <si>
    <t>899104112</t>
  </si>
  <si>
    <t>Osazení poklopů litinových, ocelových nebo železobetonových včetně rámů pro třídu zatížení D400, E600</t>
  </si>
  <si>
    <t>1527809596</t>
  </si>
  <si>
    <t>87</t>
  </si>
  <si>
    <t>44200024</t>
  </si>
  <si>
    <t>Poklop litinový - vzor Brno</t>
  </si>
  <si>
    <t>-1422601860</t>
  </si>
  <si>
    <t>88</t>
  </si>
  <si>
    <t>894201161R</t>
  </si>
  <si>
    <t>Dno šachet tl přes 200 mm z prostého betonu se zvýšenými nároky na prostředí tř. C 30/37- XA1</t>
  </si>
  <si>
    <t>-1533606831</t>
  </si>
  <si>
    <t>"Š1"  2,75*2,1*0,25</t>
  </si>
  <si>
    <t>89</t>
  </si>
  <si>
    <t>894201261R</t>
  </si>
  <si>
    <t>Stěny šachet tl přes 200 mm z prostého se zvýšenými nároky na prostředí tř. C 30/37 - XA1</t>
  </si>
  <si>
    <t>-895390723</t>
  </si>
  <si>
    <t>"Š1"  (2,75*2,1-1,5*1,5)*0,9 + 1*0,6*0,3-0,15*0,15*pi*0,3</t>
  </si>
  <si>
    <t>106</t>
  </si>
  <si>
    <t>894501141</t>
  </si>
  <si>
    <t>Bednění stěn šachet kruhových jednostranné zřízení</t>
  </si>
  <si>
    <t>-283758084</t>
  </si>
  <si>
    <t>0,9*2*3,14*0,5</t>
  </si>
  <si>
    <t>107</t>
  </si>
  <si>
    <t>894501142</t>
  </si>
  <si>
    <t>Bednění stěn šachet kruhových jednostranné odstranění</t>
  </si>
  <si>
    <t>-1295701877</t>
  </si>
  <si>
    <t>2,826</t>
  </si>
  <si>
    <t>90</t>
  </si>
  <si>
    <t>931992R</t>
  </si>
  <si>
    <t>D+M těsnění pracovní spáry injektážní hadičkou</t>
  </si>
  <si>
    <t>-1816316394</t>
  </si>
  <si>
    <t>"Š1"  (1,8+2,45)*2+(0,6+1)*2</t>
  </si>
  <si>
    <t>91</t>
  </si>
  <si>
    <t>931999R</t>
  </si>
  <si>
    <t>D+M těsnění spáry kolem potrubí injektážní hadičkou</t>
  </si>
  <si>
    <t>-1509668834</t>
  </si>
  <si>
    <t>"Š1"  0,39*pi*3</t>
  </si>
  <si>
    <t>92</t>
  </si>
  <si>
    <t>894201501</t>
  </si>
  <si>
    <t>Š1 - D+M vnitřní úprava dna šachty DN 1000 včetně doplňkového materiálu</t>
  </si>
  <si>
    <t>742086033</t>
  </si>
  <si>
    <t>93</t>
  </si>
  <si>
    <t>894608211</t>
  </si>
  <si>
    <t>Výztuž šachet ze svařovaných sítí typu Kari</t>
  </si>
  <si>
    <t>1849825377</t>
  </si>
  <si>
    <t>"Š1"  1,444*0,01</t>
  </si>
  <si>
    <t>94</t>
  </si>
  <si>
    <t>-1563159490</t>
  </si>
  <si>
    <t>(148,3-46,43) * 0,597  + 46,43*0,657</t>
  </si>
  <si>
    <t>95</t>
  </si>
  <si>
    <t>899501411</t>
  </si>
  <si>
    <t>Stupadla do šachet ocelová PE povlak vidlicová s vysekáním otvoru v betonu</t>
  </si>
  <si>
    <t>976117498</t>
  </si>
  <si>
    <t>Ostatní konstrukce a práce, bourání</t>
  </si>
  <si>
    <t>96</t>
  </si>
  <si>
    <t>-122210614</t>
  </si>
  <si>
    <t>"potrubí"  (26,21+86,17)*2</t>
  </si>
  <si>
    <t>"šachty" (2,7*4)*4</t>
  </si>
  <si>
    <t>97</t>
  </si>
  <si>
    <t>919735114</t>
  </si>
  <si>
    <t>Řezání stávajícího živičného krytu hl přes 150 do 200 mm</t>
  </si>
  <si>
    <t>426404842</t>
  </si>
  <si>
    <t>"potrubí"  (20,22+13)*2+1,82*2</t>
  </si>
  <si>
    <t>"Š1" (2,75+2,1)*2</t>
  </si>
  <si>
    <t>98</t>
  </si>
  <si>
    <t>1889371835</t>
  </si>
  <si>
    <t>166,631</t>
  </si>
  <si>
    <t>99</t>
  </si>
  <si>
    <t>504918625</t>
  </si>
  <si>
    <t>166,631*8</t>
  </si>
  <si>
    <t>100</t>
  </si>
  <si>
    <t>202110104</t>
  </si>
  <si>
    <t>Poplatek za skládku živice</t>
  </si>
  <si>
    <t>1690176324</t>
  </si>
  <si>
    <t>17,835+26,296</t>
  </si>
  <si>
    <t>101</t>
  </si>
  <si>
    <t>202110105</t>
  </si>
  <si>
    <t>651140167</t>
  </si>
  <si>
    <t>166,631-44,131</t>
  </si>
  <si>
    <t>102</t>
  </si>
  <si>
    <t>-560112235</t>
  </si>
  <si>
    <t>Práce a dodávky M</t>
  </si>
  <si>
    <t>46-M</t>
  </si>
  <si>
    <t>Zemní práce při extr.mont.pracích</t>
  </si>
  <si>
    <t>103</t>
  </si>
  <si>
    <t>460150083</t>
  </si>
  <si>
    <t>Hloubení kabelových zapažených i nezapažených rýh ručně š 40 cm, hl 100 cm, v hornině tř 3, včetně zásypu</t>
  </si>
  <si>
    <t>-779778876</t>
  </si>
  <si>
    <t>4*1+3*1</t>
  </si>
  <si>
    <t>104</t>
  </si>
  <si>
    <t>460671113</t>
  </si>
  <si>
    <t>Výstražná fólie pro krytí kabelů šířky přes 25 do 34 cm</t>
  </si>
  <si>
    <t>489887337</t>
  </si>
  <si>
    <t>2,9*4+1,3*3</t>
  </si>
  <si>
    <t>105</t>
  </si>
  <si>
    <t>460510R</t>
  </si>
  <si>
    <t xml:space="preserve">D+M půlené plastové chráničky  AROT  DN 200 </t>
  </si>
  <si>
    <t>-85146927</t>
  </si>
  <si>
    <t>30,627</t>
  </si>
  <si>
    <t>asfaltová vozovka 2</t>
  </si>
  <si>
    <t>5,148</t>
  </si>
  <si>
    <t>dl</t>
  </si>
  <si>
    <t>betonová dlažba</t>
  </si>
  <si>
    <t>17,323</t>
  </si>
  <si>
    <t>vj_k</t>
  </si>
  <si>
    <t>vjezd_ kostky</t>
  </si>
  <si>
    <t>3,195</t>
  </si>
  <si>
    <t>vj_zd</t>
  </si>
  <si>
    <t>vjezd zámková dlažba</t>
  </si>
  <si>
    <t>1,52</t>
  </si>
  <si>
    <t>209,52</t>
  </si>
  <si>
    <t>vykop_s</t>
  </si>
  <si>
    <t>kopané sondy</t>
  </si>
  <si>
    <t>SO 320 - Kanalizační přípojky</t>
  </si>
  <si>
    <t>24,57</t>
  </si>
  <si>
    <t>113106121</t>
  </si>
  <si>
    <t>Rozebrání dlažeb z betonových nebo kamenných dlaždic komunikací pro pěší ručně</t>
  </si>
  <si>
    <t>2119898884</t>
  </si>
  <si>
    <t>"přípojky"  3,03*1,11+13,96*1</t>
  </si>
  <si>
    <t>113106161</t>
  </si>
  <si>
    <t>Rozebrání dlažeb vozovek z drobných kostek s ložem z kameniva ručně</t>
  </si>
  <si>
    <t>-1510054481</t>
  </si>
  <si>
    <t>"přípojky" 1,5*1,11+1,53*1</t>
  </si>
  <si>
    <t>1752453707</t>
  </si>
  <si>
    <t>"přípojky"  1,52*1</t>
  </si>
  <si>
    <t>Odstranění podkladu z kameniva drceného tl 200 mm strojně pl do 50 m2</t>
  </si>
  <si>
    <t>-1210274627</t>
  </si>
  <si>
    <t>vj_zd+vj_k</t>
  </si>
  <si>
    <t>Rozpad figury: dl</t>
  </si>
  <si>
    <t>Rozpad figury: vj_zd</t>
  </si>
  <si>
    <t>Rozpad figury: vj_k</t>
  </si>
  <si>
    <t>"přípojky"  1,71*1,11+3,25*1</t>
  </si>
  <si>
    <t>113107324</t>
  </si>
  <si>
    <t>Odstranění podkladu z kameniva drceného tl 400 mm strojně pl do 50 m2</t>
  </si>
  <si>
    <t>-1273050371</t>
  </si>
  <si>
    <t>"přípojky"  5,15*1,11+24,91*1</t>
  </si>
  <si>
    <t>Odstranění podkladu z betonu prostého tl 150 mm strojně pl do 50 m2</t>
  </si>
  <si>
    <t>2147448498</t>
  </si>
  <si>
    <t>vj_k+vj_zd</t>
  </si>
  <si>
    <t>316822909</t>
  </si>
  <si>
    <t>113107344</t>
  </si>
  <si>
    <t>Odstranění podkladu živičného tl 200 mm strojně pl do 50 m2</t>
  </si>
  <si>
    <t>CS ÚRS 2020 02</t>
  </si>
  <si>
    <t>1183976254</t>
  </si>
  <si>
    <t>-2061726058</t>
  </si>
  <si>
    <t>2122377584</t>
  </si>
  <si>
    <t>z technické zprávy</t>
  </si>
  <si>
    <t>2352</t>
  </si>
  <si>
    <t>660452525</t>
  </si>
  <si>
    <t>403159836</t>
  </si>
  <si>
    <t>"vodovod"  1*1,2+1*6</t>
  </si>
  <si>
    <t>"navrhovaný vodovod"  2*1,2+5*1</t>
  </si>
  <si>
    <t>1515990637</t>
  </si>
  <si>
    <t>"plynovod"  2*1,2+5*1</t>
  </si>
  <si>
    <t>"kabel v chráničce"  1*1</t>
  </si>
  <si>
    <t>119001412</t>
  </si>
  <si>
    <t>Dočasné zajištění potrubí betonového, ŽB nebo kameninového DN do 500 mm</t>
  </si>
  <si>
    <t>72423774</t>
  </si>
  <si>
    <t>"kanalizace" 1*1,2+6*1</t>
  </si>
  <si>
    <t>1501437882</t>
  </si>
  <si>
    <t>(1+1+3+2+2+2)*1,2+(1+6+1+5+8+3+5+5+5)*1</t>
  </si>
  <si>
    <t>1044912608</t>
  </si>
  <si>
    <t>(1+1+3+2+2+2)*(05+1,2+0,5)+(1+6+1+5+8+3+5+5+5)*(0,5+1+0,5)</t>
  </si>
  <si>
    <t>751498149</t>
  </si>
  <si>
    <t>151,7</t>
  </si>
  <si>
    <t>1336864870</t>
  </si>
  <si>
    <t>131213711R</t>
  </si>
  <si>
    <t>Hloubení zapažených jam v soudržných horninách třídy těžitelnosti I skupiny 3 ručně, VČETNĚ svislého přemístění do 4 m, započtena lepivost</t>
  </si>
  <si>
    <t>314229774</t>
  </si>
  <si>
    <t>"kopané sondy"  1*2*4  * 7</t>
  </si>
  <si>
    <t>vykop_s *0,9 *0,7</t>
  </si>
  <si>
    <t>Rozpad figury: vykop_s</t>
  </si>
  <si>
    <t>131213712R</t>
  </si>
  <si>
    <t>Hloubení zapažených jam v nesoudržných horninách třídy těžitelnosti I skupiny 3 ručně, VČETNĚ svislého přemístění do 4 m, započtena lepivost</t>
  </si>
  <si>
    <t>1588449796</t>
  </si>
  <si>
    <t>vykop_s *0,9 *0,3</t>
  </si>
  <si>
    <t>131313711r</t>
  </si>
  <si>
    <t>Hloubení zapažených jam v soudržných horninách třídy těžitelnosti II skupiny 4 ručně, VČETNĚ svislého přemístění do 4 m, započtena lepivost</t>
  </si>
  <si>
    <t>-578387415</t>
  </si>
  <si>
    <t>vykop_s *0,1 *0,7</t>
  </si>
  <si>
    <t>131313712R</t>
  </si>
  <si>
    <t>Hloubení zapažených jam v nesoudržných horninách třídy těžitelnosti II skupiny 4 ručně, VČETNĚ svislého přemístění do 4 m, započtena lepivost</t>
  </si>
  <si>
    <t>-1514793843</t>
  </si>
  <si>
    <t>vykop_s *0,1 *0,3</t>
  </si>
  <si>
    <t>132254204</t>
  </si>
  <si>
    <t>Hloubení zapažených rýh š do 2000 mm v hornině třídy těžitelnosti I, skupiny 3 objem do 500 m3, VČETNĚ svislého přemístění do 4 m, započtena lepivost</t>
  </si>
  <si>
    <t>-1016897876</t>
  </si>
  <si>
    <t>132354204</t>
  </si>
  <si>
    <t>Hloubení zapažených rýh š do 2000 mm v hornině třídy těžitelnosti II, skupiny 4 objem do 500 m3, VČETNĚ svislého přemístění do 4 m, započtena lepivost</t>
  </si>
  <si>
    <t>-963421936</t>
  </si>
  <si>
    <t>151201102</t>
  </si>
  <si>
    <t>Zřízení zátažného pažení a rozepření stěn rýh hl do 4 m</t>
  </si>
  <si>
    <t>-525533923</t>
  </si>
  <si>
    <t>(24,85+34,68+36,63+25,1+25,55+32,03+36,07+35,94)</t>
  </si>
  <si>
    <t>Zřízení zátažného pažení a rozepření stěn rýh hl do 8 m</t>
  </si>
  <si>
    <t>135057860</t>
  </si>
  <si>
    <t>(42,61+31,57+31,71+26,70+40,59+25,48)</t>
  </si>
  <si>
    <t>151201112</t>
  </si>
  <si>
    <t>Odstranění zátažného pažení a rozepření stěn rýh hl do 4 m</t>
  </si>
  <si>
    <t>-240724803</t>
  </si>
  <si>
    <t>Odstranění zátažného pažení a rozepření stěn rýh hl do 8 m</t>
  </si>
  <si>
    <t>1652118241</t>
  </si>
  <si>
    <t>938840316</t>
  </si>
  <si>
    <t xml:space="preserve">  (1+2+1+2)*4  * 7</t>
  </si>
  <si>
    <t>1976122130</t>
  </si>
  <si>
    <t>168</t>
  </si>
  <si>
    <t>-482694150</t>
  </si>
  <si>
    <t xml:space="preserve">  1*2*4  * 7</t>
  </si>
  <si>
    <t>1928946007</t>
  </si>
  <si>
    <t>-1098481265</t>
  </si>
  <si>
    <t>"90%"99,28*0,9</t>
  </si>
  <si>
    <t>2102005077</t>
  </si>
  <si>
    <t>"10%"99,28*0,1</t>
  </si>
  <si>
    <t>Vodorovné přemístění do 9000 m výkopku/sypaniny z horniny třídy těžitelnosti I, skupiny 1 až 3</t>
  </si>
  <si>
    <t>-164810222</t>
  </si>
  <si>
    <t>35,28+15,12+188,568</t>
  </si>
  <si>
    <t>Vodorovné přemístění do 9000 m výkopku/sypaniny z horniny třídy těžitelnosti II, skupiny 4 a 5</t>
  </si>
  <si>
    <t>681332528</t>
  </si>
  <si>
    <t>3,92+1,68+20,952</t>
  </si>
  <si>
    <t>447848865</t>
  </si>
  <si>
    <t>238,968</t>
  </si>
  <si>
    <t>26,552</t>
  </si>
  <si>
    <t>2010190294</t>
  </si>
  <si>
    <t>"30%"238,968*0,3</t>
  </si>
  <si>
    <t>"100%"26,552</t>
  </si>
  <si>
    <t>435914146</t>
  </si>
  <si>
    <t>"70%"238,968*0,7</t>
  </si>
  <si>
    <t>-35831722</t>
  </si>
  <si>
    <t>"zásyp rýhy"  186,86</t>
  </si>
  <si>
    <t>Mezisoučet</t>
  </si>
  <si>
    <t>"provizorní zásyp povrchů, provizorní vozovka" asf1*0,4+asf2*0,4+vj_zd*0,42+vj_k*0,45+dl*0,25</t>
  </si>
  <si>
    <t>"závazná část"  24,57</t>
  </si>
  <si>
    <t>-1780784413</t>
  </si>
  <si>
    <t>-1099785699</t>
  </si>
  <si>
    <t>267,43*1,1*1,05*1,9</t>
  </si>
  <si>
    <t>29540854</t>
  </si>
  <si>
    <t>20,717*1,1*1,05*2,16</t>
  </si>
  <si>
    <t>-56863726</t>
  </si>
  <si>
    <t>20,717*1,1*1,05</t>
  </si>
  <si>
    <t>267,43*1,1*1,05</t>
  </si>
  <si>
    <t>162351103.2</t>
  </si>
  <si>
    <t>763040510</t>
  </si>
  <si>
    <t>332,81</t>
  </si>
  <si>
    <t>Úprava pláně v hornině třídy těžitelnosti I, skupiny 1 až 3 se zhutněním strojně</t>
  </si>
  <si>
    <t>777655195</t>
  </si>
  <si>
    <t>(asf1+ asf2+ dl+ vj_zd+ vj_k)*0,9</t>
  </si>
  <si>
    <t>469625136</t>
  </si>
  <si>
    <t>"10%"57,813*0,1</t>
  </si>
  <si>
    <t>810351811R</t>
  </si>
  <si>
    <t>Bourání stávajícího potrubí z betonu DN do 200 včetně obetonování a podkladního lože</t>
  </si>
  <si>
    <t>1711218871</t>
  </si>
  <si>
    <t>"stávající přípojky"  56,6</t>
  </si>
  <si>
    <t>942520708</t>
  </si>
  <si>
    <t>0,245*56,6</t>
  </si>
  <si>
    <t>1795592503</t>
  </si>
  <si>
    <t>13,867</t>
  </si>
  <si>
    <t>-460625683</t>
  </si>
  <si>
    <t>13,867*8</t>
  </si>
  <si>
    <t>-1178838653</t>
  </si>
  <si>
    <t>-1456066681</t>
  </si>
  <si>
    <t>"stávající přípojky"    0,15*0,15*pi/4 * (4+6,6)</t>
  </si>
  <si>
    <t>-223659521</t>
  </si>
  <si>
    <t>"potrubí"  11,39 *0,06*1,11 + 45,17 *0,06*1</t>
  </si>
  <si>
    <t>955675339</t>
  </si>
  <si>
    <t>3,469</t>
  </si>
  <si>
    <t>1096842714</t>
  </si>
  <si>
    <t>-337458874</t>
  </si>
  <si>
    <t>"potrubí"  11,39 *0,08*1,11 + 45,17 *0,08*1</t>
  </si>
  <si>
    <t>-1837555054</t>
  </si>
  <si>
    <t>"DN200"  11,39 /2,5*2</t>
  </si>
  <si>
    <t>"DN150"  45,17 /1,5*2</t>
  </si>
  <si>
    <t>10+62</t>
  </si>
  <si>
    <t>-742724126</t>
  </si>
  <si>
    <t>72*1,01</t>
  </si>
  <si>
    <t>-1417013730</t>
  </si>
  <si>
    <t>45,2</t>
  </si>
  <si>
    <t>59710675</t>
  </si>
  <si>
    <t>trouba kameninová glazovaná DN 150 dl 1,50m spojovací systém F</t>
  </si>
  <si>
    <t>1912606209</t>
  </si>
  <si>
    <t>45,2*1,015</t>
  </si>
  <si>
    <t>185836683</t>
  </si>
  <si>
    <t>11,4</t>
  </si>
  <si>
    <t>59710704</t>
  </si>
  <si>
    <t>trouba kameninová glazovaná DN 200 dl 2,50m spojovací systém C Třída 240</t>
  </si>
  <si>
    <t>578238782</t>
  </si>
  <si>
    <t>11,4*1,015</t>
  </si>
  <si>
    <t>223640695</t>
  </si>
  <si>
    <t>565678590</t>
  </si>
  <si>
    <t>"domovní přípojky"  11*1,015</t>
  </si>
  <si>
    <t>-458875796</t>
  </si>
  <si>
    <t>-1976868803</t>
  </si>
  <si>
    <t>"domovní přípojky"  3*1,015</t>
  </si>
  <si>
    <t>Obetonování potrubí nebo zdiva stok betonem prostým tř. C 12/15 otevřený výkop</t>
  </si>
  <si>
    <t>774536931</t>
  </si>
  <si>
    <t>15,09</t>
  </si>
  <si>
    <t>2719001R</t>
  </si>
  <si>
    <t>Montáž a dodávka excentrické pružné spojky pro potrubí DN 150</t>
  </si>
  <si>
    <t>1556768071</t>
  </si>
  <si>
    <t>"domovní přípojky" 11</t>
  </si>
  <si>
    <t>2719002R</t>
  </si>
  <si>
    <t>Montáž a dodávka excentrické pružné spojky pro potrubí DN 200</t>
  </si>
  <si>
    <t>-126191181</t>
  </si>
  <si>
    <t>"domovní přípojky" 3</t>
  </si>
  <si>
    <t>-2023932422</t>
  </si>
  <si>
    <t>30,06*2</t>
  </si>
  <si>
    <t>919735113</t>
  </si>
  <si>
    <t>Řezání stávajícího živičného krytu hl do 150 mm</t>
  </si>
  <si>
    <t>1138869942</t>
  </si>
  <si>
    <t>4,96*2</t>
  </si>
  <si>
    <t>979054441</t>
  </si>
  <si>
    <t>Očištění vybouraných z desek nebo dlaždic s původním spárováním z kameniva těženého</t>
  </si>
  <si>
    <t>-733959992</t>
  </si>
  <si>
    <t>979071121</t>
  </si>
  <si>
    <t>Očištění dlažebních kostek drobných s původním spárováním kamenivem těženým</t>
  </si>
  <si>
    <t>-392858052</t>
  </si>
  <si>
    <t>997221612</t>
  </si>
  <si>
    <t>Nakládání vybouraných hmot na dopravní prostředky pro vodorovnou dopravu</t>
  </si>
  <si>
    <t>-1431944025</t>
  </si>
  <si>
    <t>4,417+1,022</t>
  </si>
  <si>
    <t>997221571.1</t>
  </si>
  <si>
    <t>Vodorovná doprava vybouraných hmot do 1 km, složení</t>
  </si>
  <si>
    <t>-737077473</t>
  </si>
  <si>
    <t>5,439</t>
  </si>
  <si>
    <t>997221579.1</t>
  </si>
  <si>
    <t>Příplatek ZKD 1 km u vodorovné dopravy vybouraných hmot</t>
  </si>
  <si>
    <t>1824869811</t>
  </si>
  <si>
    <t>5,439*8</t>
  </si>
  <si>
    <t>-1282832201</t>
  </si>
  <si>
    <t>44,126-5,439</t>
  </si>
  <si>
    <t>-1168719948</t>
  </si>
  <si>
    <t>38,687*8</t>
  </si>
  <si>
    <t>-561438948</t>
  </si>
  <si>
    <t>2,317+3,001</t>
  </si>
  <si>
    <t>75430075</t>
  </si>
  <si>
    <t>38,687-5,318</t>
  </si>
  <si>
    <t>64870778</t>
  </si>
  <si>
    <t>F01</t>
  </si>
  <si>
    <t>Hloubení rýh</t>
  </si>
  <si>
    <t>308,3</t>
  </si>
  <si>
    <t>F01_1</t>
  </si>
  <si>
    <t>Hloubení jam</t>
  </si>
  <si>
    <t>13,6</t>
  </si>
  <si>
    <t>SO 330 - Vodovodní řady</t>
  </si>
  <si>
    <t>Statutární město Brno</t>
  </si>
  <si>
    <t>AQUATIS a.s.</t>
  </si>
  <si>
    <t xml:space="preserve">    5 - Komunikace pozemní</t>
  </si>
  <si>
    <t xml:space="preserve">      81 - Definitivní vodovod</t>
  </si>
  <si>
    <t xml:space="preserve">      82 - Provizorní vodovod - náhradní zásobování</t>
  </si>
  <si>
    <t xml:space="preserve">      83 - Tvarovky pro tlakovou zkoušku</t>
  </si>
  <si>
    <t>663368403</t>
  </si>
  <si>
    <t>"z výpočtu výměr - asf.vozovka"          59,40</t>
  </si>
  <si>
    <t>26940358</t>
  </si>
  <si>
    <t>"z výpočtu výměr - asf.vozovka"          131,50</t>
  </si>
  <si>
    <t>113107343</t>
  </si>
  <si>
    <t>Odstranění podkladu živičného tl přes 100 do 150 mm strojně pl do 50 m2</t>
  </si>
  <si>
    <t>694557410</t>
  </si>
  <si>
    <t>"z výpočtu výměr - asf.vozovka"          43,90</t>
  </si>
  <si>
    <t>Odstranění podkladu živičného tl přes 150 do 200 mm strojně pl do 50 m2</t>
  </si>
  <si>
    <t>1847670496</t>
  </si>
  <si>
    <t>-1462706153</t>
  </si>
  <si>
    <t>1341160184</t>
  </si>
  <si>
    <t>- voda z odstraněného potrubí</t>
  </si>
  <si>
    <t>- voda z přívalových deštů</t>
  </si>
  <si>
    <t>518947520</t>
  </si>
  <si>
    <t>248122024</t>
  </si>
  <si>
    <t>D+M zřízecení čerpací jímky PE trouba DN 500, dl. 500 mm</t>
  </si>
  <si>
    <t>1491143552</t>
  </si>
  <si>
    <t>V ceně položky:</t>
  </si>
  <si>
    <t>- výkop, svislé přemístění, naložení, vodorovné přemístění</t>
  </si>
  <si>
    <t xml:space="preserve">  složení, poplatek</t>
  </si>
  <si>
    <t>- dodávka a osazení  PE trouba DN 500 dl. 500 mm</t>
  </si>
  <si>
    <t>- obsyp kolem skruže štěrkodrtí</t>
  </si>
  <si>
    <t>- po skončení práce vyplění betonem C 16/20</t>
  </si>
  <si>
    <t>-190319629</t>
  </si>
  <si>
    <t>dle podélného profilu a situace</t>
  </si>
  <si>
    <t xml:space="preserve">"plyn - d 225"          1 * 1,10 </t>
  </si>
  <si>
    <t xml:space="preserve">"plyn - d 32"            8 * 1,10 </t>
  </si>
  <si>
    <t xml:space="preserve">"voda - d 32"          11 * 1,10 </t>
  </si>
  <si>
    <t>-1384497506</t>
  </si>
  <si>
    <t>"kanal. - přípojky - DN 200"       2 * 1,10</t>
  </si>
  <si>
    <t>"kanal. - přípojky - DN 150"       2 * 1,10</t>
  </si>
  <si>
    <t>1744122339</t>
  </si>
  <si>
    <t>"kabely"            35 * 1,10</t>
  </si>
  <si>
    <t>460671112</t>
  </si>
  <si>
    <t>Výstražná fólie pro krytí kabelů šířky 25 cm</t>
  </si>
  <si>
    <t>-532702376</t>
  </si>
  <si>
    <t>65,10</t>
  </si>
  <si>
    <t>46051901R</t>
  </si>
  <si>
    <t xml:space="preserve">Kanály do rýhy  z prefabrikovaných betonových žlabů </t>
  </si>
  <si>
    <t>-953852104</t>
  </si>
  <si>
    <t>uložení kabelů do betonových žlabů při křížení s vodovodem</t>
  </si>
  <si>
    <t>betonový žlab + zákrytová deska</t>
  </si>
  <si>
    <t>utěsnění čel žlabu pěnou PUR</t>
  </si>
  <si>
    <t>3,10 * 21</t>
  </si>
  <si>
    <t>-978953904</t>
  </si>
  <si>
    <t xml:space="preserve">"plyn d32"                                   1,05 * 1,55 * 8,80   </t>
  </si>
  <si>
    <t xml:space="preserve">"plyn d225"                                 1,20 * 1,70 * 1,10   </t>
  </si>
  <si>
    <t xml:space="preserve">"vodovod d 32"                         1,05 * 1,55 * 12,10   </t>
  </si>
  <si>
    <t xml:space="preserve">"kanal. přípojky"                1,20 * 1,70 * 2,20 + 1,15 * 1,65 * 2,20   </t>
  </si>
  <si>
    <t xml:space="preserve">"kabely"                                1,10 *  1,60 * 38,50   </t>
  </si>
  <si>
    <t>131251201</t>
  </si>
  <si>
    <t>Hloubení jam zapažených v hornině třídy těžitelnosti I skupiny 3 objem do 20 m3 strojně, VČETNĚ svislého přemístění do 4 m, započtena lepivost</t>
  </si>
  <si>
    <t>-2025118353</t>
  </si>
  <si>
    <t>těžitelnost: tř. 3 - 100%</t>
  </si>
  <si>
    <t>"z výpočtu výměr"                    13,60</t>
  </si>
  <si>
    <t>Hloubení zapažených rýh š do 2000 mm v hornině třídy těžitelnosti I skupiny 3 objem do 500 m3, VČETNĚ svislého přemístění do 4 m, započtena lepivost</t>
  </si>
  <si>
    <t>-490442344</t>
  </si>
  <si>
    <t>"z výpočtu výměr"                     308,30</t>
  </si>
  <si>
    <t>151101101</t>
  </si>
  <si>
    <t>Zřízení příložného pažení a rozepření stěn rýh hl do 2 m</t>
  </si>
  <si>
    <t>-2004860465</t>
  </si>
  <si>
    <t>"z výpočtu výměr"        715,0  "m2"</t>
  </si>
  <si>
    <t>151101111</t>
  </si>
  <si>
    <t>Odstranění příložného pažení a rozepření stěn rýh hl do 2 m</t>
  </si>
  <si>
    <t>-51880853</t>
  </si>
  <si>
    <t>715</t>
  </si>
  <si>
    <t>1842206948</t>
  </si>
  <si>
    <t>"z výpočtu výměr"         27,20 "m2"</t>
  </si>
  <si>
    <t>1411904920</t>
  </si>
  <si>
    <t>27,2</t>
  </si>
  <si>
    <t>604350260</t>
  </si>
  <si>
    <t>-675411852</t>
  </si>
  <si>
    <t>79821072</t>
  </si>
  <si>
    <t>"odvoz celého výkopu"        F01 + F01_1</t>
  </si>
  <si>
    <t>Rozpad figury: F01</t>
  </si>
  <si>
    <t>Rozpad figury: F01_1</t>
  </si>
  <si>
    <t>550036606</t>
  </si>
  <si>
    <t>13,6+308,3</t>
  </si>
  <si>
    <t>-1427203626</t>
  </si>
  <si>
    <t>"30%"321,9*0,3</t>
  </si>
  <si>
    <t>-1755073158</t>
  </si>
  <si>
    <t>"70%"321,9*0,7</t>
  </si>
  <si>
    <t>2087241244</t>
  </si>
  <si>
    <t>Z výpočtu výměr</t>
  </si>
  <si>
    <t>F06</t>
  </si>
  <si>
    <t>"zásyp štěrkodrtí  0-63 mm"          75,10</t>
  </si>
  <si>
    <t>58344197</t>
  </si>
  <si>
    <t>štěrkodrť frakce 0/63</t>
  </si>
  <si>
    <t>1217580369</t>
  </si>
  <si>
    <t>75,1*1,1*1,05*1,8</t>
  </si>
  <si>
    <t>175111101</t>
  </si>
  <si>
    <t>Obsypání potrubí ručně sypaninou bez prohození, uloženou do 3 m</t>
  </si>
  <si>
    <t>1591439118</t>
  </si>
  <si>
    <t>z výpočtu výměr</t>
  </si>
  <si>
    <t xml:space="preserve">"obsyp pískem - kabely"             1,0 * 0,70 * 1,10 * 21                  </t>
  </si>
  <si>
    <t>"obsyp štěrkopískem"                  106,60</t>
  </si>
  <si>
    <t>58331351</t>
  </si>
  <si>
    <t>kamenivo těžené drobné frakce 0/4</t>
  </si>
  <si>
    <t>1476491721</t>
  </si>
  <si>
    <t>16,17*1,1*1,05*1,8</t>
  </si>
  <si>
    <t>58337302</t>
  </si>
  <si>
    <t>štěrkopísek frakce 0/16</t>
  </si>
  <si>
    <t>-717401051</t>
  </si>
  <si>
    <t>106,6*1,1*1,05*1,8</t>
  </si>
  <si>
    <t>1300912316</t>
  </si>
  <si>
    <t>75,1*1,1*1,05</t>
  </si>
  <si>
    <t>16,17*1,1*1,05</t>
  </si>
  <si>
    <t>106,6*1,1*1,05</t>
  </si>
  <si>
    <t>2124281416</t>
  </si>
  <si>
    <t>228,54</t>
  </si>
  <si>
    <t>891182100</t>
  </si>
  <si>
    <t>Vytažení demontáž stávajícího potrubí LT DN 100 z výkopu vč. tvarovek armatur, vč. odvozu a likvidace, polatek</t>
  </si>
  <si>
    <t>1043368578</t>
  </si>
  <si>
    <t>demontáž LT potrubí vč. tvarovek, armatur, značení</t>
  </si>
  <si>
    <t>"vytažení, odvoz a likvidace potrubí "                             10,0</t>
  </si>
  <si>
    <t>891182150</t>
  </si>
  <si>
    <t>Vytažení demontáž stávajícího potrubí LT DN 150 z výkopu vč. tvarovek armatur, vč. odvozu a likvidace, poplatek</t>
  </si>
  <si>
    <t>444846182</t>
  </si>
  <si>
    <t>891182200</t>
  </si>
  <si>
    <t>Vytažení demontáž stávajícího potrubí LT DN 200 z výkopu vč. tvarovek armatur, vč. odvozu a likvidace, popolatek</t>
  </si>
  <si>
    <t>-873218823</t>
  </si>
  <si>
    <t>891241821.1</t>
  </si>
  <si>
    <t>Demontáž vodovodních hydrantů podzemních otevřený výkop DN 80 vč. poklopů příslušných armatur vč. odvozu a likvidace dle pokynů investora</t>
  </si>
  <si>
    <t>1281262684</t>
  </si>
  <si>
    <t>891311811R</t>
  </si>
  <si>
    <t>Demontáž vodovodních šoupátek otevřený výkop DN 150, vč. poklopů příslušných armatur vč. odvozu a likvidace dle pokynů investora</t>
  </si>
  <si>
    <t>1977597941</t>
  </si>
  <si>
    <t>891351811R</t>
  </si>
  <si>
    <t>Demontáž vodovodních šoupátek otevřený výkop DN 200,  vč. poklopů příslušných armatur vč. odvozu a likvidace dle pokynů investora</t>
  </si>
  <si>
    <t>1359158571</t>
  </si>
  <si>
    <t>-1380205439</t>
  </si>
  <si>
    <t>beton ve výkop</t>
  </si>
  <si>
    <t>3,6</t>
  </si>
  <si>
    <t>1013659264</t>
  </si>
  <si>
    <t>3,6*2,2</t>
  </si>
  <si>
    <t>460544682</t>
  </si>
  <si>
    <t>7,92</t>
  </si>
  <si>
    <t>890931242</t>
  </si>
  <si>
    <t>7,92*8</t>
  </si>
  <si>
    <t>949371630</t>
  </si>
  <si>
    <t>1562771711</t>
  </si>
  <si>
    <t>Zafoukání stávajícího vodovodního potrubí DN 100 mm</t>
  </si>
  <si>
    <t>cementopopílkovou směsí</t>
  </si>
  <si>
    <t>"DN 100 - 185,0 m"         1,80</t>
  </si>
  <si>
    <t>451572111</t>
  </si>
  <si>
    <t>Lože pod potrubí otevřený výkop z kameniva drobného těženého</t>
  </si>
  <si>
    <t>-11853984</t>
  </si>
  <si>
    <t>F02</t>
  </si>
  <si>
    <t>"z výpočtu výměr"           22,70</t>
  </si>
  <si>
    <t>-1229768730</t>
  </si>
  <si>
    <t>22,7</t>
  </si>
  <si>
    <t>-812386928</t>
  </si>
  <si>
    <t>Komunikace pozemní</t>
  </si>
  <si>
    <t>564931412</t>
  </si>
  <si>
    <t>Podklad z asfaltového recyklátu plochy přes 100 m2 tl 100 mm</t>
  </si>
  <si>
    <t>2067173647</t>
  </si>
  <si>
    <t>"z výpočtu výměr"              212,80</t>
  </si>
  <si>
    <t>564961315</t>
  </si>
  <si>
    <t>Podklad z betonového recyklátu plochy přes 100 m2 tl 200 mm</t>
  </si>
  <si>
    <t>1644632648</t>
  </si>
  <si>
    <t>212,8*2</t>
  </si>
  <si>
    <t>1321912721</t>
  </si>
  <si>
    <t>207,693</t>
  </si>
  <si>
    <t>Definitivní vodovod</t>
  </si>
  <si>
    <t>851311131</t>
  </si>
  <si>
    <t>Montáž potrubí z trub litinových hrdlových s integrovaným těsněním otevřený výkop DN 150</t>
  </si>
  <si>
    <t>1820826537</t>
  </si>
  <si>
    <t xml:space="preserve">"dle výpisu materiálu"     132,14 + 12,0 </t>
  </si>
  <si>
    <t>552 9001 R</t>
  </si>
  <si>
    <t>DN 150   TLT,  třída Class s tl. stěny liti. min 4,7 mm. Vnější povr. úprava - zinko-aluminiový povlak s dalšími kovy nebo bez nich s min. hmotností 400 g/,2 s konečnou vrstvou nebo polyuretanovaného povlaku dle EN 151189</t>
  </si>
  <si>
    <t>1283794445</t>
  </si>
  <si>
    <t xml:space="preserve">Vnitřní ochrana  - odstředivě nanášená cementová vystýlka. </t>
  </si>
  <si>
    <t>Těsnění včetně zámkového spoje a ochranné manžety</t>
  </si>
  <si>
    <t>144,14*1,01</t>
  </si>
  <si>
    <t>145,581*1,01 'Přepočtené koeficientem množství</t>
  </si>
  <si>
    <t>467934796</t>
  </si>
  <si>
    <t>55251007V</t>
  </si>
  <si>
    <t>DN 150, třída Class s tl. stěny liti. min 4,7 mm. Vnější povr. úprava - těžká protikorozní ochrana. vrstva extrudovaného polyetýlénového povlaku dle EN 14628 nebo vrstva polyuretanového povlaku dle EN 15189</t>
  </si>
  <si>
    <t>-563271907</t>
  </si>
  <si>
    <t>50*1,01</t>
  </si>
  <si>
    <t>851351131</t>
  </si>
  <si>
    <t>Montáž potrubí z trub litinových hrdlových s integrovaným těsněním otevřený výkop DN 200</t>
  </si>
  <si>
    <t>2145452933</t>
  </si>
  <si>
    <t>"dle výpisu materiálu"     12,0</t>
  </si>
  <si>
    <t>552 9003 R</t>
  </si>
  <si>
    <t>DN 200, třída Class s tl. stěny liti. min 4,8 mm. Vnější povr. úprava - těžká protikorozní ochrana. vrstva extrudovaného polyetýlénového povlaku dle EN 14628 nebo vrstva polyuretanového povlaku dle EN 15189</t>
  </si>
  <si>
    <t>-2025956343</t>
  </si>
  <si>
    <t>INFO</t>
  </si>
  <si>
    <t>POŽADAVEK  - Tvarovky z tvárné litiny dle ČSN EN 545 ISO 2531. Vnitřné a vnější povrchová úprava dle ČSN EN 545 a ČSN EN 14901, krycí modrý epoxidový povlaka o síle min. 240 mikro.m</t>
  </si>
  <si>
    <t>1040375492</t>
  </si>
  <si>
    <t>852242122</t>
  </si>
  <si>
    <t>Montáž potrubí z trub litinových tlakových přírubových délky do 1 m otevřený výkop DN 80</t>
  </si>
  <si>
    <t>1206673668</t>
  </si>
  <si>
    <t>"dle výpisu materiálu"     3</t>
  </si>
  <si>
    <t>55253239</t>
  </si>
  <si>
    <t>tvarovka přírubová litinová vodovodní FF-kus  DN 80 dl 400mm</t>
  </si>
  <si>
    <t>-356036784</t>
  </si>
  <si>
    <t>3,03*1,01 'Přepočtené koeficientem množství</t>
  </si>
  <si>
    <t>852352122</t>
  </si>
  <si>
    <t>Montáž potrubí z trub litinových tlakových přírubových délky do 1 m otevřený výkop DN 200</t>
  </si>
  <si>
    <t>1766534786</t>
  </si>
  <si>
    <t>"dle výpisu materiálu"     2</t>
  </si>
  <si>
    <t>55253282</t>
  </si>
  <si>
    <t>tvarovka přírubová litinová vodovodní FF-kus DN 150 dl 200mm</t>
  </si>
  <si>
    <t>-1631788478</t>
  </si>
  <si>
    <t>2,02*1,01 'Přepočtené koeficientem množství</t>
  </si>
  <si>
    <t>857311131</t>
  </si>
  <si>
    <t>Montáž litinových tvarovek jednoosých hrdlových otevřený výkop s integrovaným těsněním DN 150</t>
  </si>
  <si>
    <t>-1089966523</t>
  </si>
  <si>
    <t>Dle příl. - Výpis potrubí, tvarovek a armatur</t>
  </si>
  <si>
    <t>"vodovodní řad"         2 + 2</t>
  </si>
  <si>
    <t>552 9004 R</t>
  </si>
  <si>
    <t>Hrdlové koleno MMK 11°  DN 150 mm se zámkovými spoji vč. manžet</t>
  </si>
  <si>
    <t>1379855835</t>
  </si>
  <si>
    <t>552 9005 R</t>
  </si>
  <si>
    <t>přesuvka hrdlová U tvárná litina se zámkovými spoji vč. manžet  DN 150</t>
  </si>
  <si>
    <t>1593776990</t>
  </si>
  <si>
    <t>857312122</t>
  </si>
  <si>
    <t>Montáž litinových tvarovek jednoosých přírubových otevřený výkop DN 150</t>
  </si>
  <si>
    <t>-1626331908</t>
  </si>
  <si>
    <t>55253492</t>
  </si>
  <si>
    <t>tvarovka přírubová litinová s hladkým koncem F-kus DN 150</t>
  </si>
  <si>
    <t>2077736315</t>
  </si>
  <si>
    <t>552 9007 R</t>
  </si>
  <si>
    <t>tvarovka přírubová s hrdlem, E-kus  DN 150 se zámkovým spojem a manžetou</t>
  </si>
  <si>
    <t>-829198038</t>
  </si>
  <si>
    <t xml:space="preserve">      2*1,01</t>
  </si>
  <si>
    <t>857313131</t>
  </si>
  <si>
    <t>Montáž litinových tvarovek odbočných hrdlových otevřený výkop s integrovaným těsněním DN 150</t>
  </si>
  <si>
    <t>757863976</t>
  </si>
  <si>
    <t>"dle výpisu materiálu"     1</t>
  </si>
  <si>
    <t>55253756 R</t>
  </si>
  <si>
    <t>tvarovka hrdlová s přírubovou odbočkou z tvárné litiny,práškový epoxid tl 250µm MMA-kus DN 150/80, se zámkovými spoji a manžety</t>
  </si>
  <si>
    <t>1440771309</t>
  </si>
  <si>
    <t xml:space="preserve">     1*1,01</t>
  </si>
  <si>
    <t>857314122</t>
  </si>
  <si>
    <t>Montáž litinových tvarovek odbočných přírubových otevřený výkop DN 150</t>
  </si>
  <si>
    <t>681883318</t>
  </si>
  <si>
    <t>"dle výpisu materiálu"     2 + 1</t>
  </si>
  <si>
    <t>55253527</t>
  </si>
  <si>
    <t>tvarovka přírubová litinová s přírubovou odbočkou,práškový epoxid tl 250µm T-kus DN 150/80</t>
  </si>
  <si>
    <t>654389470</t>
  </si>
  <si>
    <t>55253530</t>
  </si>
  <si>
    <t>tvarovka přírubová litinová vodovodní s přírubovou odbočkou PN10/16 T-kus DN 150/150</t>
  </si>
  <si>
    <t>-47250293</t>
  </si>
  <si>
    <t>1,01*1,01 'Přepočtené koeficientem množství</t>
  </si>
  <si>
    <t>857351131</t>
  </si>
  <si>
    <t>Montáž litinových tvarovek jednoosých hrdlových otevřený výkop s integrovaným těsněním DN 200</t>
  </si>
  <si>
    <t>-91324769</t>
  </si>
  <si>
    <t>"Výpis potrubí, tvarovek a armatur"      2</t>
  </si>
  <si>
    <t>552 9008 R</t>
  </si>
  <si>
    <t>přesuvka hrdlová U tvárná litina se zámkovými spoji a manžety DN 200</t>
  </si>
  <si>
    <t>-357485504</t>
  </si>
  <si>
    <t>"se zámky v hrdlech"     2*1,01</t>
  </si>
  <si>
    <t>857352122</t>
  </si>
  <si>
    <t>Montáž litinových tvarovek jednoosých přírubových otevřený výkop DN 200</t>
  </si>
  <si>
    <t>1771715300</t>
  </si>
  <si>
    <t>"vodovodní řad"       1 + 1</t>
  </si>
  <si>
    <t>55253493</t>
  </si>
  <si>
    <t>tvarovka přírubová litinová s hladkým koncem F-kus DN 200</t>
  </si>
  <si>
    <t>1714005790</t>
  </si>
  <si>
    <t>552 9009 R</t>
  </si>
  <si>
    <t>tvarovka přírubová s hrdlem, E-kus DN 200 se zámkovým spojem a manžetou</t>
  </si>
  <si>
    <t>1342409246</t>
  </si>
  <si>
    <t xml:space="preserve">   1*1,01</t>
  </si>
  <si>
    <t>857354122</t>
  </si>
  <si>
    <t>Montáž litinových tvarovek odbočných přírubových otevřený výkop DN 200</t>
  </si>
  <si>
    <t>211291687</t>
  </si>
  <si>
    <t>"vodovodní řad"        1</t>
  </si>
  <si>
    <t>55253535</t>
  </si>
  <si>
    <t>tvarovka přírubová litinová s přírubovou odbočkou,práškový epoxid tl 250µm T-kus DN 200/150</t>
  </si>
  <si>
    <t>273483567</t>
  </si>
  <si>
    <t>891247111</t>
  </si>
  <si>
    <t>Montáž hydrantů podzemních DN 80 + hydrantová drenáž</t>
  </si>
  <si>
    <t>-2122486517</t>
  </si>
  <si>
    <t>"Dle příl. - Výpis potrubí, tvarovek a armatur"      3</t>
  </si>
  <si>
    <t>422 9010 R</t>
  </si>
  <si>
    <t>hydrant podzemní DN 80 PN 16 dvojitý uzávěr samočinným vypouštěním, výšky 700 mm</t>
  </si>
  <si>
    <t>-57432735</t>
  </si>
  <si>
    <t>22450,1-R</t>
  </si>
  <si>
    <t>drenáž pro hydrant</t>
  </si>
  <si>
    <t>2094957674</t>
  </si>
  <si>
    <t>891311112</t>
  </si>
  <si>
    <t>Montáž vodovodních šoupátek otevřený výkop DN 150</t>
  </si>
  <si>
    <t>1431205552</t>
  </si>
  <si>
    <t>"Dle příl. - Výpis potrubí, tvarovek a armatur"      4</t>
  </si>
  <si>
    <t>42221326</t>
  </si>
  <si>
    <t>šoupátko pitná voda litina dlouhá stavební  DN 150, víkové s měkkotěsnícím klínem, PN 10 dle  DIN 3352</t>
  </si>
  <si>
    <t>1418560915</t>
  </si>
  <si>
    <t>422 9012 R</t>
  </si>
  <si>
    <t>souprava zemní teleskopická pro šoupátka DN 100 - 150,  krytí  1,2 - 1,8 m</t>
  </si>
  <si>
    <t>-727474379</t>
  </si>
  <si>
    <t>891351112</t>
  </si>
  <si>
    <t>Montáž vodovodních šoupátek otevřený výkop DN 200</t>
  </si>
  <si>
    <t>-2024304440</t>
  </si>
  <si>
    <t>"Dle příl. - Výpis potrubí, tvarovek a armatur"      2</t>
  </si>
  <si>
    <t>42221327</t>
  </si>
  <si>
    <t>šoupátko pitná voda litina dlouhá stavební  DN 200, víkové s měkkotěsnícím klínem, PN 10 dle  DIN 3352</t>
  </si>
  <si>
    <t>1578725024</t>
  </si>
  <si>
    <t>422 9011 R</t>
  </si>
  <si>
    <t>souprava zemní teleskopická pro šoupátka DN 200, krytí     1,2 - 1,8 m</t>
  </si>
  <si>
    <t>-241415473</t>
  </si>
  <si>
    <t>820230202</t>
  </si>
  <si>
    <t>spojovací materiál pro přírubové spoje - šouby nerez, podložky, mosaz matky</t>
  </si>
  <si>
    <t>358554835</t>
  </si>
  <si>
    <t>891319111</t>
  </si>
  <si>
    <t>Montáž navrtávacích pasů na potrubí z jakýchkoli trub DN 150</t>
  </si>
  <si>
    <t>-720027481</t>
  </si>
  <si>
    <t>"Dle příl. - Výpis potrubí, tvarovek a armatur"      8 + 3</t>
  </si>
  <si>
    <t>42271415 R</t>
  </si>
  <si>
    <t>pás navrtávací z tvárné litiny DN 150mm na potrubí TLT s uzávěrem G 1"</t>
  </si>
  <si>
    <t>1626921992</t>
  </si>
  <si>
    <t xml:space="preserve">          8*1,01</t>
  </si>
  <si>
    <t>42274416V</t>
  </si>
  <si>
    <t>pás navrtávací z tvárné litiny DN 150mm na potrubí TLT s uzávěrem G 1 1/4"</t>
  </si>
  <si>
    <t>-512016007</t>
  </si>
  <si>
    <t>422 9013 R</t>
  </si>
  <si>
    <t>zemní souprava teleskop. k uzávěru přípojek, krytí 1,20-1,8 m</t>
  </si>
  <si>
    <t>1853490809</t>
  </si>
  <si>
    <t>85799 9002 R</t>
  </si>
  <si>
    <t>D+ M Přírubový spoj  DN 80, PN 10</t>
  </si>
  <si>
    <t>1777488066</t>
  </si>
  <si>
    <t xml:space="preserve">přírubový spoj   DN 80,  PN 10   </t>
  </si>
  <si>
    <t xml:space="preserve">8 x šroub M 16-70mm, materiál nerezová ocel A4          </t>
  </si>
  <si>
    <t>8 x matice M 16, mosaz</t>
  </si>
  <si>
    <t>8 x podložka M 17, materiál nerezová ocel A2</t>
  </si>
  <si>
    <t>1 x těsnění, bez azbestové, s ocel. výztuhou</t>
  </si>
  <si>
    <t>"celkem kusů"         4</t>
  </si>
  <si>
    <t>85799 9001 R</t>
  </si>
  <si>
    <t>D+ M Přírubový spoj  DN 150, PN 10</t>
  </si>
  <si>
    <t>70330566</t>
  </si>
  <si>
    <t xml:space="preserve">přírubový spoj   DN 150,  PN 10   </t>
  </si>
  <si>
    <t xml:space="preserve">8 x šroub M 20-70mm, materiál nerezová ocel A4          </t>
  </si>
  <si>
    <t>8 x matice M 20, mosaz</t>
  </si>
  <si>
    <t>8 x podložka M 21, materiál nerezová ocel A2</t>
  </si>
  <si>
    <t>"celkem kusů"         12</t>
  </si>
  <si>
    <t>85799 9003 R</t>
  </si>
  <si>
    <t>D+ M Přírubový spoj  DN 200, PN 10</t>
  </si>
  <si>
    <t>-1875949090</t>
  </si>
  <si>
    <t xml:space="preserve">přírubový spoj   DN 200,  PN 10   </t>
  </si>
  <si>
    <t>85799 9004 R</t>
  </si>
  <si>
    <t>D+ M  Samosmrštitelná manžeta na potrubí TLT  DN 80, PN 10</t>
  </si>
  <si>
    <t>26624835</t>
  </si>
  <si>
    <t>"celkem kusů"         2</t>
  </si>
  <si>
    <t>85799 9005 R</t>
  </si>
  <si>
    <t>D+ M  Samosmrštitelná manžeta na potrubí TLT  DN 150, PN 10</t>
  </si>
  <si>
    <t>-1116949225</t>
  </si>
  <si>
    <t>"celkem kusů"         15</t>
  </si>
  <si>
    <t>85799 9006 R</t>
  </si>
  <si>
    <t>D+ M Samosmrštitelná manžeta na potrubí TLT  DN 200, PN 10</t>
  </si>
  <si>
    <t>-779873059</t>
  </si>
  <si>
    <t>"celkem kusů"         10</t>
  </si>
  <si>
    <t>89940 9003 R</t>
  </si>
  <si>
    <t>Orientační tabulka modré barvy pro šoupátka</t>
  </si>
  <si>
    <t>2011546279</t>
  </si>
  <si>
    <t>89940 9004 R</t>
  </si>
  <si>
    <t>Orientační sloupek včetně betonvé patky a zemních prací</t>
  </si>
  <si>
    <t>341145182</t>
  </si>
  <si>
    <t>Orientační sloupek modrobílé barvy, v. 2,5 m s betonovou patkou</t>
  </si>
  <si>
    <t>"kus"     6</t>
  </si>
  <si>
    <t>89940 9007 R</t>
  </si>
  <si>
    <t>Orientační tabulka červené barvy pro hydranty</t>
  </si>
  <si>
    <t>1750590389</t>
  </si>
  <si>
    <t>899401111</t>
  </si>
  <si>
    <t>Osazení poklopů uličních litinových ventilových</t>
  </si>
  <si>
    <t>1130237277</t>
  </si>
  <si>
    <t>42291402</t>
  </si>
  <si>
    <t>poklop litinový ventilový</t>
  </si>
  <si>
    <t>-309351122</t>
  </si>
  <si>
    <t>422 09016 R</t>
  </si>
  <si>
    <t>Podkladová deska k ventilovému poklopu</t>
  </si>
  <si>
    <t>-1346477184</t>
  </si>
  <si>
    <t>899401112</t>
  </si>
  <si>
    <t>Osazení poklopů uličních litinových šoupátkových</t>
  </si>
  <si>
    <t>-2026860644</t>
  </si>
  <si>
    <t>108</t>
  </si>
  <si>
    <t>42291352</t>
  </si>
  <si>
    <t>poklop litinový šoupátkový pro zemní soupravy osazení do terénu a do vozovky</t>
  </si>
  <si>
    <t>-1767840761</t>
  </si>
  <si>
    <t>109</t>
  </si>
  <si>
    <t>422 09014 R</t>
  </si>
  <si>
    <t>Podkladová deska k šoupátkovému poklopu</t>
  </si>
  <si>
    <t>-1980391082</t>
  </si>
  <si>
    <t>110</t>
  </si>
  <si>
    <t>899401113</t>
  </si>
  <si>
    <t>Osazení poklopů uličních litinových hydrantových</t>
  </si>
  <si>
    <t>-1943688032</t>
  </si>
  <si>
    <t>111</t>
  </si>
  <si>
    <t>42291452</t>
  </si>
  <si>
    <t>poklop litinový hydrantový DN 80</t>
  </si>
  <si>
    <t>1257009970</t>
  </si>
  <si>
    <t>112</t>
  </si>
  <si>
    <t>422 09015 R</t>
  </si>
  <si>
    <t>Podkladová deska k hydrantovému poklopu</t>
  </si>
  <si>
    <t>-1378250096</t>
  </si>
  <si>
    <t>559</t>
  </si>
  <si>
    <t>113</t>
  </si>
  <si>
    <t>899721119.1</t>
  </si>
  <si>
    <t>Identifikační bod marker</t>
  </si>
  <si>
    <t>27664225</t>
  </si>
  <si>
    <t>114</t>
  </si>
  <si>
    <t>899721111.1</t>
  </si>
  <si>
    <t>Signalizační vodič DN do 150 mm na potrubí vč. kabelová Tspoj ...CY 6 mm2</t>
  </si>
  <si>
    <t>-126066035</t>
  </si>
  <si>
    <t>480</t>
  </si>
  <si>
    <t>115</t>
  </si>
  <si>
    <t>899722112</t>
  </si>
  <si>
    <t>Krytí potrubí z plastů výstražnou fólií z PVC přes 20 do 25 cm</t>
  </si>
  <si>
    <t>396261570</t>
  </si>
  <si>
    <t>" modrá s nápisem vodovod"          220,0</t>
  </si>
  <si>
    <t>Provizorní vodovod - náhradní zásobování</t>
  </si>
  <si>
    <t>116</t>
  </si>
  <si>
    <t>871341221</t>
  </si>
  <si>
    <t>Montáž potrubí z PE100 RC SDR 17 otevřený výkop svařovaných  d 180 x 10,7 mm</t>
  </si>
  <si>
    <t>-1466701125</t>
  </si>
  <si>
    <t>117</t>
  </si>
  <si>
    <t>28613580</t>
  </si>
  <si>
    <t>potrubí vodovodní dvouvrstvé PE100 RC SDR17 180x10,7mm</t>
  </si>
  <si>
    <t>633486963</t>
  </si>
  <si>
    <t>20*1,015</t>
  </si>
  <si>
    <t>118</t>
  </si>
  <si>
    <t>552 9016 R</t>
  </si>
  <si>
    <t>D+M Spojka pro potrubí s jištěním proti posunu  DE 180</t>
  </si>
  <si>
    <t>-1394168524</t>
  </si>
  <si>
    <t>pro spojení hladkých konců potrubí HDPE a TLT</t>
  </si>
  <si>
    <t>"HDPE  100 DE 180 a TLT DN 150"     2</t>
  </si>
  <si>
    <t>119</t>
  </si>
  <si>
    <t>552 9014 R</t>
  </si>
  <si>
    <t>D+M Tvarovka s jištěním proti posunu pro potrubí HDPE 100  DN 150, koleno DE 180   90 st.</t>
  </si>
  <si>
    <t>1494553879</t>
  </si>
  <si>
    <t>"NZ - koleno  DE 180/ 90° "      8</t>
  </si>
  <si>
    <t>120</t>
  </si>
  <si>
    <t>552 9015 R</t>
  </si>
  <si>
    <t>D+M Speciální tvarovka s přírubou s jištěním proti posunu  "pro potrubí HDPE 100  DE 180x16,4</t>
  </si>
  <si>
    <t>578558285</t>
  </si>
  <si>
    <t>121</t>
  </si>
  <si>
    <t>891213431</t>
  </si>
  <si>
    <t>Montáž ventilů regulačních v objektech DN 50</t>
  </si>
  <si>
    <t>648718325</t>
  </si>
  <si>
    <t>"viz technická zpráva"1</t>
  </si>
  <si>
    <t>122</t>
  </si>
  <si>
    <t>42212307</t>
  </si>
  <si>
    <t>ventil odvzdušňovací šedá litina PN 1-16 DN 50</t>
  </si>
  <si>
    <t>-316221142</t>
  </si>
  <si>
    <t>123</t>
  </si>
  <si>
    <t>503882894</t>
  </si>
  <si>
    <t>"viz technická zpráva"2</t>
  </si>
  <si>
    <t>124</t>
  </si>
  <si>
    <t>42221306</t>
  </si>
  <si>
    <t>šoupátko pitná voda litina GGG 50 krátká stavební dl PN10/16 DN 150x210mm</t>
  </si>
  <si>
    <t>1732125108</t>
  </si>
  <si>
    <t>125</t>
  </si>
  <si>
    <t>42210102</t>
  </si>
  <si>
    <t>kolo ruční pro DN 100-150 D 300mm</t>
  </si>
  <si>
    <t>106388311</t>
  </si>
  <si>
    <t>891201201</t>
  </si>
  <si>
    <t>Přepojení na potrubí včetně potřebného materiálu</t>
  </si>
  <si>
    <t>396175439</t>
  </si>
  <si>
    <t>127</t>
  </si>
  <si>
    <t>89499 01 R</t>
  </si>
  <si>
    <t>Očištění, naložení, vodorovné přemístění, uskladnění pro opětovné použítí, co nejde použítí likvidace plus poplatek</t>
  </si>
  <si>
    <t>-1440669889</t>
  </si>
  <si>
    <t>128</t>
  </si>
  <si>
    <t>89499 906 R</t>
  </si>
  <si>
    <t>Zřízení, odstraněné - Statické zajištění potrubí NZ a ochrana proti poškození</t>
  </si>
  <si>
    <t>1724983402</t>
  </si>
  <si>
    <t>Tvarovky pro tlakovou zkoušku</t>
  </si>
  <si>
    <t>129</t>
  </si>
  <si>
    <t>552 9006 R</t>
  </si>
  <si>
    <t>D+M Speciální tvarovka s přírubou s jištěním proti posunu  DN 150 z tvárné litiny</t>
  </si>
  <si>
    <t>-469221698</t>
  </si>
  <si>
    <t>"pro tlakové zkoušky"      2</t>
  </si>
  <si>
    <t>130</t>
  </si>
  <si>
    <t>-213587901</t>
  </si>
  <si>
    <t>131</t>
  </si>
  <si>
    <t>55253708</t>
  </si>
  <si>
    <t>příruba zaslepovací litinová vodovodní s vnitřním závitem 1" PN10/16 XG-kus DN 150</t>
  </si>
  <si>
    <t>1482280286</t>
  </si>
  <si>
    <t>"pro TZ"        2</t>
  </si>
  <si>
    <t>2*1,01 'Přepočtené koeficientem množství</t>
  </si>
  <si>
    <t>132</t>
  </si>
  <si>
    <t>722 09001 R</t>
  </si>
  <si>
    <t>Fitinky pro napojení na manometr a čerpadlo</t>
  </si>
  <si>
    <t>295624683</t>
  </si>
  <si>
    <t>pro tlakové zkoušky</t>
  </si>
  <si>
    <t>Dodávka, montáž a demontáž</t>
  </si>
  <si>
    <t>"kpl"      1</t>
  </si>
  <si>
    <t>133</t>
  </si>
  <si>
    <t>722232045</t>
  </si>
  <si>
    <t>Kohout kulový přímý G 1" PN 42 do 185°C vnitřní závit</t>
  </si>
  <si>
    <t>-1374007668</t>
  </si>
  <si>
    <t>"TZ"          2</t>
  </si>
  <si>
    <t>134</t>
  </si>
  <si>
    <t>872318221</t>
  </si>
  <si>
    <t>Demontáž, očištění, naložení, vodorovné přemístění, uskladnění pro opětovné použítí</t>
  </si>
  <si>
    <t>698081507</t>
  </si>
  <si>
    <t>135</t>
  </si>
  <si>
    <t>919735112</t>
  </si>
  <si>
    <t>Řezání stávajícího živičného krytu hl přes 50 do 100 mm</t>
  </si>
  <si>
    <t>-1482001926</t>
  </si>
  <si>
    <t>420</t>
  </si>
  <si>
    <t>136</t>
  </si>
  <si>
    <t>406330991</t>
  </si>
  <si>
    <t>146,985</t>
  </si>
  <si>
    <t>137</t>
  </si>
  <si>
    <t>1471323825</t>
  </si>
  <si>
    <t>146,985*8</t>
  </si>
  <si>
    <t>138</t>
  </si>
  <si>
    <t>1844041313</t>
  </si>
  <si>
    <t>13,872</t>
  </si>
  <si>
    <t>26,73</t>
  </si>
  <si>
    <t>12,887</t>
  </si>
  <si>
    <t>139</t>
  </si>
  <si>
    <t>106634413</t>
  </si>
  <si>
    <t>146,985-53,489</t>
  </si>
  <si>
    <t>140</t>
  </si>
  <si>
    <t>998273102</t>
  </si>
  <si>
    <t>Přesun hmot pro trubní vedení z trub litinových otevřený výkop</t>
  </si>
  <si>
    <t>-372966356</t>
  </si>
  <si>
    <t>221,559-207,693</t>
  </si>
  <si>
    <t>140,3</t>
  </si>
  <si>
    <t>SO 340 - Vodovodní přípojky</t>
  </si>
  <si>
    <t>PSV - Práce a dodávky PSV</t>
  </si>
  <si>
    <t xml:space="preserve">    722 - Zdravotechnika - vnitřní vodovod</t>
  </si>
  <si>
    <t>849447080</t>
  </si>
  <si>
    <t xml:space="preserve">"výpočet výměr"         </t>
  </si>
  <si>
    <t xml:space="preserve">"chodník - betonová dlažba"           17,0 + 14,60  </t>
  </si>
  <si>
    <t>113106122</t>
  </si>
  <si>
    <t>Rozebrání dlažeb z kamenných dlaždic komunikací pro pěší ručně</t>
  </si>
  <si>
    <t>695553755</t>
  </si>
  <si>
    <t>"chodník - kamenná dlažba"           3,60</t>
  </si>
  <si>
    <t>113106123</t>
  </si>
  <si>
    <t>Rozebrání dlažeb ze zámkových dlaždic komunikací pro pěší ručně</t>
  </si>
  <si>
    <t>-1222929066</t>
  </si>
  <si>
    <t>"chodník - zámk. dlažba"             5,70</t>
  </si>
  <si>
    <t>1804610124</t>
  </si>
  <si>
    <t>"vozovka"                               5,50</t>
  </si>
  <si>
    <t>-1300553616</t>
  </si>
  <si>
    <t>"asfaltová vozovka"           26,90</t>
  </si>
  <si>
    <t>"kamenná dlažba"               3,60</t>
  </si>
  <si>
    <t xml:space="preserve">"zámková dlažba"                5,70  </t>
  </si>
  <si>
    <t>"betonová dlažba"             14,60 + 17,0</t>
  </si>
  <si>
    <t>-1136942648</t>
  </si>
  <si>
    <t>"asfaltová vozovka"            26,90</t>
  </si>
  <si>
    <t>501836301</t>
  </si>
  <si>
    <t>"asfaltová vozovka"            5,50</t>
  </si>
  <si>
    <t>-1561182980</t>
  </si>
  <si>
    <t>"výpočet výměr"         22,0</t>
  </si>
  <si>
    <t>-1399793967</t>
  </si>
  <si>
    <t>"vodovod DN 100 mm"       1,10 * 6</t>
  </si>
  <si>
    <t>185726405</t>
  </si>
  <si>
    <t>"plyn DE 110"      1,10 * 5</t>
  </si>
  <si>
    <t>-1987578920</t>
  </si>
  <si>
    <t>dle podélných profilů</t>
  </si>
  <si>
    <t>1,10 * 72</t>
  </si>
  <si>
    <t>1858839961</t>
  </si>
  <si>
    <t>3,1 * 72</t>
  </si>
  <si>
    <t>-1614523914</t>
  </si>
  <si>
    <t>223,2</t>
  </si>
  <si>
    <t>520054119</t>
  </si>
  <si>
    <t>56,12</t>
  </si>
  <si>
    <t>121112003</t>
  </si>
  <si>
    <t>Sejmutí ornice tl vrstvy do 200 mm ručně</t>
  </si>
  <si>
    <t>-1573126288</t>
  </si>
  <si>
    <t>"výpočet výměr"         22,80</t>
  </si>
  <si>
    <t>132212221</t>
  </si>
  <si>
    <t>Hloubení zapažených rýh šířky do 2000 mm v soudržných horninách třídy těžitelnosti I skupiny 3 ručně, VČETNĚ svislého přemístění do 3 m, započtena lepivost</t>
  </si>
  <si>
    <t>1853377194</t>
  </si>
  <si>
    <t xml:space="preserve">"výpočet výměr"            140,30 </t>
  </si>
  <si>
    <t>výkop ručním nářadím - 60%, výkop strojně - 40%</t>
  </si>
  <si>
    <t>F01 * 0,60</t>
  </si>
  <si>
    <t>Hloubení zapažených rýh š do 2000 mm v hornině třídy těžitelnosti I skupiny 3 objem do 500 m3,  VČETNĚ svislého přemístění do 4 m, započtena lepivost</t>
  </si>
  <si>
    <t>-652808325</t>
  </si>
  <si>
    <t>F01 * 0,40</t>
  </si>
  <si>
    <t>141721211</t>
  </si>
  <si>
    <t>Řízený zemní protlak délky do 50 m hl do 6 m se zatažením potrubí průměru vrtu do 90 mm v hornině třídy těžitelnosti I a II skupiny 1 až 4</t>
  </si>
  <si>
    <t>-1444992860</t>
  </si>
  <si>
    <t>"z výkazu výměr"           19,80</t>
  </si>
  <si>
    <t>2030624430</t>
  </si>
  <si>
    <t>"výpočet výměr"         256,25</t>
  </si>
  <si>
    <t>2035337577</t>
  </si>
  <si>
    <t>256,25</t>
  </si>
  <si>
    <t>477143854</t>
  </si>
  <si>
    <t>odvoz přebytečné zeminy do 9 km</t>
  </si>
  <si>
    <t>0,2*22,18</t>
  </si>
  <si>
    <t>84,18</t>
  </si>
  <si>
    <t>257874370</t>
  </si>
  <si>
    <t>4,436</t>
  </si>
  <si>
    <t>-1329231045</t>
  </si>
  <si>
    <t>"30%"140,3*0,3</t>
  </si>
  <si>
    <t>-779217879</t>
  </si>
  <si>
    <t>"70%"140,3*0,7</t>
  </si>
  <si>
    <t>-334627463</t>
  </si>
  <si>
    <t>zásyp zeminou z výkopu</t>
  </si>
  <si>
    <t>"výpočet výměr"                   13,90</t>
  </si>
  <si>
    <t>F04_1</t>
  </si>
  <si>
    <t xml:space="preserve">zásyp rýhy drceným kamenivem fr. 0-63 mm </t>
  </si>
  <si>
    <t>"výpočet výměr"               53,60</t>
  </si>
  <si>
    <t>F04_2</t>
  </si>
  <si>
    <t>F04</t>
  </si>
  <si>
    <t>345217949</t>
  </si>
  <si>
    <t>67,5*1,1*1,05*1,8</t>
  </si>
  <si>
    <t>-1304281488</t>
  </si>
  <si>
    <t xml:space="preserve">"výpočet výměr - štěrkopískem"        29,0 </t>
  </si>
  <si>
    <t xml:space="preserve">"výpočet výměr - pískem"                    22,70 </t>
  </si>
  <si>
    <t>F03_1</t>
  </si>
  <si>
    <t>-463996007</t>
  </si>
  <si>
    <t>22,70 *1,1*1,05*1,8</t>
  </si>
  <si>
    <t>462444692</t>
  </si>
  <si>
    <t>29,0 * 1,1*1,05*1,8</t>
  </si>
  <si>
    <t>-557721081</t>
  </si>
  <si>
    <t>67,5*1,1*1,05</t>
  </si>
  <si>
    <t>29,0 * 1,1*1,05</t>
  </si>
  <si>
    <t>22,70 *1,1*1,05</t>
  </si>
  <si>
    <t>0,2*22,8</t>
  </si>
  <si>
    <t>-68848140</t>
  </si>
  <si>
    <t>142,237</t>
  </si>
  <si>
    <t>181311103</t>
  </si>
  <si>
    <t>Rozprostření ornice tl vrstvy do 200 mm v rovině nebo ve svahu do 1:5 ručně</t>
  </si>
  <si>
    <t>-1510773040</t>
  </si>
  <si>
    <t>"v předzahrádkách"           22,80</t>
  </si>
  <si>
    <t>10364101</t>
  </si>
  <si>
    <t>zemina pro terénní úpravy - ornice</t>
  </si>
  <si>
    <t>1092027840</t>
  </si>
  <si>
    <t>0,2*22,8*1,6</t>
  </si>
  <si>
    <t>181411131</t>
  </si>
  <si>
    <t>Založení parkového trávníku výsevem pl do 1000 m2 v rovině a ve svahu do 1:5</t>
  </si>
  <si>
    <t>-152772901</t>
  </si>
  <si>
    <t>22,8</t>
  </si>
  <si>
    <t>00572410</t>
  </si>
  <si>
    <t>osivo směs travní parková</t>
  </si>
  <si>
    <t>kg</t>
  </si>
  <si>
    <t>495750953</t>
  </si>
  <si>
    <t>22,8*0,03*1,05</t>
  </si>
  <si>
    <t>871211811V</t>
  </si>
  <si>
    <t>Bourání potrubí z oceli, PE v otevřeném výkopu D do 75 mm, naložení, vodorovné přemístění, složení, poplatek</t>
  </si>
  <si>
    <t>-728508214</t>
  </si>
  <si>
    <t>137,4</t>
  </si>
  <si>
    <t>971033261</t>
  </si>
  <si>
    <t>Vybourání otvorů ve zdivu cihelném pl do 0,0225 m2 na MVC nebo MV tl do 600 mm</t>
  </si>
  <si>
    <t>1938629961</t>
  </si>
  <si>
    <t>971042241</t>
  </si>
  <si>
    <t>Vybourání otvorů v betonových příčkách a zdech pl do 0,0225 m2 tl do 300 mm</t>
  </si>
  <si>
    <t>227739536</t>
  </si>
  <si>
    <t>971042261</t>
  </si>
  <si>
    <t>Vybourání otvorů v betonových příčkách a zdech pl do 0,0225 m2 tl do 600 mm</t>
  </si>
  <si>
    <t>186912300</t>
  </si>
  <si>
    <t>-694562755</t>
  </si>
  <si>
    <t>1,8</t>
  </si>
  <si>
    <t>-1364015610</t>
  </si>
  <si>
    <t>0,016*2</t>
  </si>
  <si>
    <t>0,015*4</t>
  </si>
  <si>
    <t>0,06*5</t>
  </si>
  <si>
    <t>1,8*2,2</t>
  </si>
  <si>
    <t>734833821</t>
  </si>
  <si>
    <t>4,352</t>
  </si>
  <si>
    <t>-1767800515</t>
  </si>
  <si>
    <t>4,352*8</t>
  </si>
  <si>
    <t>-1066321557</t>
  </si>
  <si>
    <t>-512701327</t>
  </si>
  <si>
    <t>"výpočet výměr"        8,60</t>
  </si>
  <si>
    <t>167151101.1</t>
  </si>
  <si>
    <t>-1701993472</t>
  </si>
  <si>
    <t>8,6</t>
  </si>
  <si>
    <t>-1631955681</t>
  </si>
  <si>
    <t>-2061234850</t>
  </si>
  <si>
    <t>"kamenná dlažba"                3,60</t>
  </si>
  <si>
    <t>"betonová dlažba"              17,0</t>
  </si>
  <si>
    <t>"zámková dlažba"                  5,70</t>
  </si>
  <si>
    <t>564952111</t>
  </si>
  <si>
    <t>Podklad z mechanicky zpevněného kameniva MZK tl 150 mm</t>
  </si>
  <si>
    <t>-811621997</t>
  </si>
  <si>
    <t>594611111 R</t>
  </si>
  <si>
    <t>Dlažba z kamene s provedením lože z  KD</t>
  </si>
  <si>
    <t>-316099663</t>
  </si>
  <si>
    <t>"vjezd - kamenná dlažba"         3,60</t>
  </si>
  <si>
    <t>Kladení zámkové dlažby pozemních komunikací ručně tl 80 mm skupiny A pl do 50 m2</t>
  </si>
  <si>
    <t>1173888741</t>
  </si>
  <si>
    <t>5,7</t>
  </si>
  <si>
    <t>596811120</t>
  </si>
  <si>
    <t>Kladení betonové dlažby komunikací pro pěší do lože z kameniva velikosti do 0,09 m2 pl do 50 m2</t>
  </si>
  <si>
    <t>1744161492</t>
  </si>
  <si>
    <t>"betonová dlažba"      17,0</t>
  </si>
  <si>
    <t>564940411</t>
  </si>
  <si>
    <t>Podklad z asfaltového recyklátu plochy do 100 m2 tl 110 mm</t>
  </si>
  <si>
    <t>2040242283</t>
  </si>
  <si>
    <t>32,4</t>
  </si>
  <si>
    <t>564960315</t>
  </si>
  <si>
    <t>Podklad z betonového recyklátu plochy do 100 m2 tl 200 mm</t>
  </si>
  <si>
    <t>-2055109750</t>
  </si>
  <si>
    <t>32,4*2</t>
  </si>
  <si>
    <t>953872811</t>
  </si>
  <si>
    <t>53,915</t>
  </si>
  <si>
    <t>871161211</t>
  </si>
  <si>
    <t>Montáž potrubí z PE100 RC SDR 11 otevřený výkop svařovaných elektrotvarovkou d 32 x 3,0 mm</t>
  </si>
  <si>
    <t>-570804240</t>
  </si>
  <si>
    <t>"dle výpisu materiálu"             109,80</t>
  </si>
  <si>
    <t>28613170</t>
  </si>
  <si>
    <t>potrubí vodovodní PE100 SDR11 se signalizační vrstvou 32x3,0mm</t>
  </si>
  <si>
    <t>-857055802</t>
  </si>
  <si>
    <t>109,8*1,015</t>
  </si>
  <si>
    <t>722 0901 R</t>
  </si>
  <si>
    <t>Mosazná spojka  vnější závit  1"/ PE d 32 mm</t>
  </si>
  <si>
    <t>-445424861</t>
  </si>
  <si>
    <t>722 0903 R</t>
  </si>
  <si>
    <t>Mosazná spojka  koleno 90°  PE 32"/ PE d 32 mm</t>
  </si>
  <si>
    <t>-412235114</t>
  </si>
  <si>
    <t>16*1,015</t>
  </si>
  <si>
    <t>722 0911 R</t>
  </si>
  <si>
    <t xml:space="preserve"> Mosazná vsuvka   d 1"   vně závity</t>
  </si>
  <si>
    <t>854934821</t>
  </si>
  <si>
    <t>11*1,015</t>
  </si>
  <si>
    <t>871171211</t>
  </si>
  <si>
    <t>Montáž potrubí z PE100 RC SDR 11 otevřený výkop svařovaných elektrotvarovkou d 40 x 3,7 mm</t>
  </si>
  <si>
    <t>2128464240</t>
  </si>
  <si>
    <t>"dle výpisu materiálu"                   27,60</t>
  </si>
  <si>
    <t>28613171</t>
  </si>
  <si>
    <t>potrubí vodovodní PE100 SDR11 se signalizační vrstvou 40x3,7mm</t>
  </si>
  <si>
    <t>-653907003</t>
  </si>
  <si>
    <t>27,6*1,015</t>
  </si>
  <si>
    <t>722 0902 R</t>
  </si>
  <si>
    <t>Mosazná spojka  vnějsí závit G1   1/4"/ PE d 40 mm</t>
  </si>
  <si>
    <t>901713465</t>
  </si>
  <si>
    <t>722 0904 R</t>
  </si>
  <si>
    <t>Mosazná spojka  koleno 90°  PE 40 mm/ PE d 40 mm</t>
  </si>
  <si>
    <t>1072919167</t>
  </si>
  <si>
    <t>722 0912 R</t>
  </si>
  <si>
    <t>Mosazná vsuvka redukovaná  vně závit  G 1"/ PE 40</t>
  </si>
  <si>
    <t>-1013234539</t>
  </si>
  <si>
    <t>722 0905 R</t>
  </si>
  <si>
    <t>Přechodka redukovaná  1"/ 3/4"  vně/vni závit</t>
  </si>
  <si>
    <t>306318933</t>
  </si>
  <si>
    <t>22*1,015</t>
  </si>
  <si>
    <t>28613127</t>
  </si>
  <si>
    <t>D+M chráničky  - potrubí  SDR17  DE  63</t>
  </si>
  <si>
    <t>-8448715</t>
  </si>
  <si>
    <t>17,5</t>
  </si>
  <si>
    <t>230200115 R</t>
  </si>
  <si>
    <t>Nasunutí potrubní sekce do chráničky</t>
  </si>
  <si>
    <t>2082092507</t>
  </si>
  <si>
    <t>"protažení přípojky chráničkou "        17,50</t>
  </si>
  <si>
    <t>1739522485</t>
  </si>
  <si>
    <t>722232063</t>
  </si>
  <si>
    <t>Kohout kulový přímý G 1" PN 42 do 185°C vnitřní závit s vypouštěním</t>
  </si>
  <si>
    <t>-1324609571</t>
  </si>
  <si>
    <t>722 0906 R</t>
  </si>
  <si>
    <t>D + M  Zpětná klapka  d 1"</t>
  </si>
  <si>
    <t>1940632757</t>
  </si>
  <si>
    <t>722 0910 R</t>
  </si>
  <si>
    <t>D + M  Fitinky pro napojení na stáv. vnitřní rozvod</t>
  </si>
  <si>
    <t>-967484004</t>
  </si>
  <si>
    <t>722212440</t>
  </si>
  <si>
    <t>Orientační štítky na zeď</t>
  </si>
  <si>
    <t>soubor</t>
  </si>
  <si>
    <t>136639224</t>
  </si>
  <si>
    <t>97105906R</t>
  </si>
  <si>
    <t>Hlávkova  6 - stavební úpravy v domě</t>
  </si>
  <si>
    <t>2094826934</t>
  </si>
  <si>
    <t>v ceně položky</t>
  </si>
  <si>
    <t>- komunikace s majitelem</t>
  </si>
  <si>
    <t>- vybourání povrchů</t>
  </si>
  <si>
    <t>- výkop</t>
  </si>
  <si>
    <t xml:space="preserve">   naložení, vodorovné přemístění, složení, poplatek</t>
  </si>
  <si>
    <t>D+M zásypu a obsypu</t>
  </si>
  <si>
    <t>D+M obnova povrchů</t>
  </si>
  <si>
    <t>- úklid  v průběhu a po skončení prací</t>
  </si>
  <si>
    <t>-ochrana otvorů a stěn proti zněčištění</t>
  </si>
  <si>
    <t>97105908R</t>
  </si>
  <si>
    <t>Hlávkova 7 - stavební úpravy v domě</t>
  </si>
  <si>
    <t>-327260419</t>
  </si>
  <si>
    <t>97105910R</t>
  </si>
  <si>
    <t>Hlávkova 8 - stavební úpravy v domě</t>
  </si>
  <si>
    <t>-1991842966</t>
  </si>
  <si>
    <t>97105914R</t>
  </si>
  <si>
    <t>Hlávkova 11 - stavební úpravy v domě</t>
  </si>
  <si>
    <t>-1877743871</t>
  </si>
  <si>
    <t>97105916R</t>
  </si>
  <si>
    <t>Hlávkova 12 - stavební úpravy v domě</t>
  </si>
  <si>
    <t>809615417</t>
  </si>
  <si>
    <t>900,6-R</t>
  </si>
  <si>
    <t xml:space="preserve">Utěsnění prostupu stěnou PUR pěnou po osazení vodovodního potrubí </t>
  </si>
  <si>
    <t>ks</t>
  </si>
  <si>
    <t>-586372569</t>
  </si>
  <si>
    <t>900125251</t>
  </si>
  <si>
    <t>D+M zaizolování a zednické zapravení uvnitř a vně vodovodní šachty, zdi</t>
  </si>
  <si>
    <t>492336816</t>
  </si>
  <si>
    <t>2026225699</t>
  </si>
  <si>
    <t>979054451</t>
  </si>
  <si>
    <t>Očištění vybouraných zámkových dlaždic s původním spárováním z kameniva těženého</t>
  </si>
  <si>
    <t>534817747</t>
  </si>
  <si>
    <t>9972216R2</t>
  </si>
  <si>
    <t>Paletizace dlažby a  naložení,  potřebné vodorovné přemístění, složení plus obráceně</t>
  </si>
  <si>
    <t>1340979689</t>
  </si>
  <si>
    <t>"kamenná dlažba"                3,60*0,255</t>
  </si>
  <si>
    <t>"betonová dlažba"              17,0*0,235</t>
  </si>
  <si>
    <t>"zámková dlažba"                  5,70*0,26</t>
  </si>
  <si>
    <t>-870739189</t>
  </si>
  <si>
    <t>"délka přípojek v asfaltové vozovce"</t>
  </si>
  <si>
    <t>"m"   30,0 * 2</t>
  </si>
  <si>
    <t>2052929769</t>
  </si>
  <si>
    <t>62,796-6,395</t>
  </si>
  <si>
    <t>1099272355</t>
  </si>
  <si>
    <t>56,401*8</t>
  </si>
  <si>
    <t>-142695709</t>
  </si>
  <si>
    <t>2,636</t>
  </si>
  <si>
    <t>2,475</t>
  </si>
  <si>
    <t>-2040746494</t>
  </si>
  <si>
    <t>56,401-5,111</t>
  </si>
  <si>
    <t>998276101</t>
  </si>
  <si>
    <t>Přesun hmot pro trubní vedení z trub z plastických hmot otevřený výkop</t>
  </si>
  <si>
    <t>-185769031</t>
  </si>
  <si>
    <t>PSV</t>
  </si>
  <si>
    <t>Práce a dodávky PSV</t>
  </si>
  <si>
    <t>722</t>
  </si>
  <si>
    <t>Zdravotechnika - vnitřní vodovod</t>
  </si>
  <si>
    <t>722 0908 R</t>
  </si>
  <si>
    <t>D + M  Objímka pro uchycení potrubí  d 32 na stěnu</t>
  </si>
  <si>
    <t>-1873844946</t>
  </si>
  <si>
    <t>722 0909 R</t>
  </si>
  <si>
    <t>D + M  Objímka pro uchycení potrubí  d 40 na stěnu</t>
  </si>
  <si>
    <t>266574934</t>
  </si>
  <si>
    <t>722260812</t>
  </si>
  <si>
    <t>Demontáž vodoměrů závitových G 3/4</t>
  </si>
  <si>
    <t>1539860020</t>
  </si>
  <si>
    <t>Zajištují pracovní Brněnských vodáren a kanalizaci, a.s.</t>
  </si>
  <si>
    <t>11*0</t>
  </si>
  <si>
    <t>72226 902 R</t>
  </si>
  <si>
    <t>Montáž stávajícího vodoměru  G 3/4"</t>
  </si>
  <si>
    <t>1541372495</t>
  </si>
  <si>
    <t>719611901</t>
  </si>
  <si>
    <t>D+M vodoměrné šroubení mosazné DN 32  3/4"x3/4" ,     včetně držáku vodoměrné sestavy</t>
  </si>
  <si>
    <t>-1874479910</t>
  </si>
  <si>
    <t>998722101</t>
  </si>
  <si>
    <t>Přesun hmot tonážní pro vnitřní vodovod v objektech v do 6 m</t>
  </si>
  <si>
    <t>1111483433</t>
  </si>
  <si>
    <t xml:space="preserve">SO 900 - Rekonstrukce vedení VO </t>
  </si>
  <si>
    <t>HZS - Hodinové zúčtovací sazby</t>
  </si>
  <si>
    <t xml:space="preserve">    21-M - Elektromontáže</t>
  </si>
  <si>
    <t xml:space="preserve">    22-M - Montáže technologických zařízení pro dopravní stavby</t>
  </si>
  <si>
    <t>VRN - Vedlejší rozpočtové náklady</t>
  </si>
  <si>
    <t xml:space="preserve">    VRN1 - Průzkumné, geodetické a projektové práce</t>
  </si>
  <si>
    <t>HZS</t>
  </si>
  <si>
    <t>Hodinové zúčtovací sazby</t>
  </si>
  <si>
    <t>HZS1292</t>
  </si>
  <si>
    <t>Hodinová zúčtovací sazba stavební dělník</t>
  </si>
  <si>
    <t>512</t>
  </si>
  <si>
    <t>-1942849749</t>
  </si>
  <si>
    <t>HZS2232</t>
  </si>
  <si>
    <t>Hodinová zúčtovací sazba elektrikář odborný</t>
  </si>
  <si>
    <t>1177459819</t>
  </si>
  <si>
    <t>21-M</t>
  </si>
  <si>
    <t>Elektromontáže</t>
  </si>
  <si>
    <t>210021055</t>
  </si>
  <si>
    <t>Montáž příchytek kovových průměru do 40 mm</t>
  </si>
  <si>
    <t>28551762</t>
  </si>
  <si>
    <t>210100001</t>
  </si>
  <si>
    <t>Ukončení vodičů v rozváděči nebo na přístroji včetně zapojení průřezu žíly do 2,5 mm2</t>
  </si>
  <si>
    <t>-1850034623</t>
  </si>
  <si>
    <t>210100151</t>
  </si>
  <si>
    <t>Ukončení kabelů smršťovací koncovkou nebo páskou se zapojením bez letování žíly do 4x16 mm2</t>
  </si>
  <si>
    <t>-1360430817</t>
  </si>
  <si>
    <t>210120001</t>
  </si>
  <si>
    <t>Montáž pojistek závitových E 27 do 25 A se zapojením vodičů</t>
  </si>
  <si>
    <t>247493437</t>
  </si>
  <si>
    <t>210120002</t>
  </si>
  <si>
    <t>Montáž pojistek závitových E 33 do 60 A se zapojením vodičů</t>
  </si>
  <si>
    <t>-867450697</t>
  </si>
  <si>
    <t>210191514</t>
  </si>
  <si>
    <t>Montáž skříní pojistkových tenkocementových rozpojovacích v pilíři SR 1, ER 1.0 a 1.1 bez zapojení vodičů</t>
  </si>
  <si>
    <t>-1247762476</t>
  </si>
  <si>
    <t>210191514-D</t>
  </si>
  <si>
    <t>Demontáž skříní pojistkových tenkocementových rozpojovacích v pilíři SR 1, ER 1.0 a 1.1</t>
  </si>
  <si>
    <t>2122081833</t>
  </si>
  <si>
    <t>210202013</t>
  </si>
  <si>
    <t>Montáž svítidlo výbojkové průmyslové nebo venkovní na výložník</t>
  </si>
  <si>
    <t>603287571</t>
  </si>
  <si>
    <t>210202013-D</t>
  </si>
  <si>
    <t>Demontáž svítidlo výbojkové průmyslové nebo venkovní na výložník</t>
  </si>
  <si>
    <t>-2098680568</t>
  </si>
  <si>
    <t>210204011</t>
  </si>
  <si>
    <t>Montáž stožárů osvětlení ocelových samostatně stojících délky do 12 m</t>
  </si>
  <si>
    <t>-86918780</t>
  </si>
  <si>
    <t>210204011-D</t>
  </si>
  <si>
    <t>Demontáž stožárů osvětlení ocelových samostatně stojících délky do 12 m</t>
  </si>
  <si>
    <t>231411089</t>
  </si>
  <si>
    <t>210204103</t>
  </si>
  <si>
    <t>Montáž výložníků osvětlení jednoramenných sloupových hmotnosti do 35 kg</t>
  </si>
  <si>
    <t>1487561524</t>
  </si>
  <si>
    <t>210204103-D</t>
  </si>
  <si>
    <t>Demontáž výložníků osvětlení jednoramenných sloupových hmotnosti do 35 kg</t>
  </si>
  <si>
    <t>70059548</t>
  </si>
  <si>
    <t>210204201</t>
  </si>
  <si>
    <t>Montáž elektrovýzbroje stožárů osvětlení 1 okruh</t>
  </si>
  <si>
    <t>1386359279</t>
  </si>
  <si>
    <t>210220022</t>
  </si>
  <si>
    <t>Montáž uzemňovacího vedení vodičů FeZn pomocí svorek v zemi drátem průměru do 10 mm ve městské zástavbě</t>
  </si>
  <si>
    <t>240933834</t>
  </si>
  <si>
    <t>210220301</t>
  </si>
  <si>
    <t>Montáž svorek hromosvodných se 2 šrouby</t>
  </si>
  <si>
    <t>-1294380593</t>
  </si>
  <si>
    <t>210801311</t>
  </si>
  <si>
    <t>Montáž vodiče Cu izolovaného plného nebo laněného s PVC pláštěm do 1 kV žíla 1,5 až 16 mm2 uloženého volně (např. CY, CHAH-V)</t>
  </si>
  <si>
    <t>-1098810220</t>
  </si>
  <si>
    <t>210812011</t>
  </si>
  <si>
    <t>Montáž kabelu Cu plného nebo laněného do 1 kV žíly 3x1,5 až 6 mm2 (např. CYKY) bez ukončení uloženého volně nebo v liště</t>
  </si>
  <si>
    <t>1819664707</t>
  </si>
  <si>
    <t>210812035</t>
  </si>
  <si>
    <t>Montáž kabelu Cu plného nebo laněného do 1 kV žíly 4x16 mm2 (např. CYKY) bez ukončení uloženého volně nebo v liště</t>
  </si>
  <si>
    <t>1799829982</t>
  </si>
  <si>
    <t>210950201</t>
  </si>
  <si>
    <t>Příplatek na zatahování kabelů hmotnosti do 0,75 kg do tvárnicových tras a kolektorů</t>
  </si>
  <si>
    <t>208233223</t>
  </si>
  <si>
    <t>2109510R1</t>
  </si>
  <si>
    <t xml:space="preserve">Štítek kabelový označ.-PVC 4x8cm/15-20 znaků/ </t>
  </si>
  <si>
    <t>612979582</t>
  </si>
  <si>
    <t>741810001</t>
  </si>
  <si>
    <t>Celková prohlídka elektrického rozvodu a zařízení do 100 000,- Kč</t>
  </si>
  <si>
    <t>-1865785093</t>
  </si>
  <si>
    <t>22-M</t>
  </si>
  <si>
    <t>Montáže technologických zařízení pro dopravní stavby</t>
  </si>
  <si>
    <t>220110401</t>
  </si>
  <si>
    <t>Montáž smršťovací koncovky na zemní kabel</t>
  </si>
  <si>
    <t>1725191603</t>
  </si>
  <si>
    <t>460010024</t>
  </si>
  <si>
    <t>Vytyčení trasy vedení kabelového podzemního v zastavěném prostoru</t>
  </si>
  <si>
    <t>km</t>
  </si>
  <si>
    <t>-1420284072</t>
  </si>
  <si>
    <t>460030039</t>
  </si>
  <si>
    <t>Rozebrání dlažeb ručně z dlaždic zámkových do písku spáry nezalité</t>
  </si>
  <si>
    <t>1284687613</t>
  </si>
  <si>
    <t>460030161</t>
  </si>
  <si>
    <t>Odstranění podkladu nebo krytu komunikace z betonu prostého tloušťky do 15 cm</t>
  </si>
  <si>
    <t>1876594289</t>
  </si>
  <si>
    <t>460050803</t>
  </si>
  <si>
    <t>Hloubení nezapažených jam pro stožáry ostatních typů ručně v hornině tř 3</t>
  </si>
  <si>
    <t>-1702646886</t>
  </si>
  <si>
    <t>460080112</t>
  </si>
  <si>
    <t>Bourání základu betonového se záhozem jámy sypaninou</t>
  </si>
  <si>
    <t>-360746388</t>
  </si>
  <si>
    <t>4600802R1</t>
  </si>
  <si>
    <t xml:space="preserve">Pouzdrový základ "Šedý utopenec" 800x800, v.675 </t>
  </si>
  <si>
    <t>837537042</t>
  </si>
  <si>
    <t>4601100R1</t>
  </si>
  <si>
    <t xml:space="preserve">Sonda pro vyhledání kabelů - výkop </t>
  </si>
  <si>
    <t>1999321649</t>
  </si>
  <si>
    <t>4601101R2</t>
  </si>
  <si>
    <t xml:space="preserve">Sonda pro vyhledání kabelů - zához </t>
  </si>
  <si>
    <t>-1070560599</t>
  </si>
  <si>
    <t>460120019</t>
  </si>
  <si>
    <t>Naložení výkopku strojně z hornin třídy 1 až 4</t>
  </si>
  <si>
    <t>-752610406</t>
  </si>
  <si>
    <t>460120082</t>
  </si>
  <si>
    <t>Uložení sypaniny do násypů zhutněných z hornin třídy 3 až 4</t>
  </si>
  <si>
    <t>-215014806</t>
  </si>
  <si>
    <t>58981100</t>
  </si>
  <si>
    <t>recyklát směsný frakce 0/16</t>
  </si>
  <si>
    <t>-432000395</t>
  </si>
  <si>
    <t>72*2</t>
  </si>
  <si>
    <t>460150043</t>
  </si>
  <si>
    <t>Hloubení kabelových zapažených i nezapažených rýh ručně š 40 cm, hl 60 cm, v hornině tř 3</t>
  </si>
  <si>
    <t>1778258837</t>
  </si>
  <si>
    <t>460150073</t>
  </si>
  <si>
    <t>Hloubení kabelových zapažených i nezapažených rýh ručně š 40 cm, hl 90 cm, v hornině tř 3</t>
  </si>
  <si>
    <t>269499635</t>
  </si>
  <si>
    <t>460300001</t>
  </si>
  <si>
    <t>Zásyp jam nebo rýh strojně včetně zhutnění v zástavbě</t>
  </si>
  <si>
    <t>246139042</t>
  </si>
  <si>
    <t>460310R1</t>
  </si>
  <si>
    <t>Řízené protlačení vč. dodávky PE 110 mm</t>
  </si>
  <si>
    <t>2069092296</t>
  </si>
  <si>
    <t>460421001</t>
  </si>
  <si>
    <t>Lože kabelů z písku nebo štěrkopísku tl 5 cm nad kabel, bez zakrytí, šířky lože do 65 cm</t>
  </si>
  <si>
    <t>-1468840084</t>
  </si>
  <si>
    <t>460470011</t>
  </si>
  <si>
    <t>Provizorní zajištění kabelů ve výkopech při jejich křížení</t>
  </si>
  <si>
    <t>365058610</t>
  </si>
  <si>
    <t>460470012</t>
  </si>
  <si>
    <t>Provizorní zajištění kabelů ve výkopech při jejich souběhu</t>
  </si>
  <si>
    <t>-821357866</t>
  </si>
  <si>
    <t>460490013</t>
  </si>
  <si>
    <t>Krytí kabelů výstražnou fólií šířky 34 cm</t>
  </si>
  <si>
    <t>-1360579016</t>
  </si>
  <si>
    <t>46051003R1</t>
  </si>
  <si>
    <t>Prostup plast troubaKF 0963, v rýze</t>
  </si>
  <si>
    <t>-1772861928</t>
  </si>
  <si>
    <t>46051003R2</t>
  </si>
  <si>
    <t>Prostup plast troubaKF 09110, v rýze</t>
  </si>
  <si>
    <t>-206591495</t>
  </si>
  <si>
    <t>4605100R2</t>
  </si>
  <si>
    <t>Kabelový prostup z plast.trub, DN do 10,5 cm včetně dodávky trub DN 110</t>
  </si>
  <si>
    <t>1110259429</t>
  </si>
  <si>
    <t>460520172</t>
  </si>
  <si>
    <t>Montáž trubek ochranných plastových ohebných do 50 mm uložených do rýhy</t>
  </si>
  <si>
    <t>-344098166</t>
  </si>
  <si>
    <t>"pokládka  2ks HDPE 40/32 trubek"  240</t>
  </si>
  <si>
    <t>460560143</t>
  </si>
  <si>
    <t>Zásyp rýh ručně šířky 35 cm, hloubky 60 cm, z horniny třídy 3</t>
  </si>
  <si>
    <t>630619066</t>
  </si>
  <si>
    <t>460560173</t>
  </si>
  <si>
    <t>Zásyp rýh ručně šířky 35 cm, hloubky 90 cm, z horniny třídy 3</t>
  </si>
  <si>
    <t>-364320128</t>
  </si>
  <si>
    <t>460600023</t>
  </si>
  <si>
    <t>Vodorovné přemístění horniny jakékoliv třídy do 1000 m</t>
  </si>
  <si>
    <t>-181768509</t>
  </si>
  <si>
    <t>460600031</t>
  </si>
  <si>
    <t>Příplatek k vodorovnému přemístění horniny za každých dalších 1000 m</t>
  </si>
  <si>
    <t>1561108841</t>
  </si>
  <si>
    <t>21*9</t>
  </si>
  <si>
    <t>171201221R</t>
  </si>
  <si>
    <t>Poplatek za uložení na skládce (skládkovné) zeminy a kamení kód odpadu 17 05 04</t>
  </si>
  <si>
    <t>538818417</t>
  </si>
  <si>
    <t>21*1,67</t>
  </si>
  <si>
    <t>460600061</t>
  </si>
  <si>
    <t>Odvoz suti a vybouraných hmot do 1 km</t>
  </si>
  <si>
    <t>273931466</t>
  </si>
  <si>
    <t>460600071</t>
  </si>
  <si>
    <t>Příplatek k odvozu suti a vybouraných hmot za každý další 1 km</t>
  </si>
  <si>
    <t>-1208451074</t>
  </si>
  <si>
    <t>20*9</t>
  </si>
  <si>
    <t>1990000R1</t>
  </si>
  <si>
    <t xml:space="preserve">Poplatek za skladku suti </t>
  </si>
  <si>
    <t>409218056</t>
  </si>
  <si>
    <t>460650176</t>
  </si>
  <si>
    <t>Očištění dlaždic betonových tvarovaných nebo zámkových z rozebraných dlažeb</t>
  </si>
  <si>
    <t>-184478760</t>
  </si>
  <si>
    <t>460650932</t>
  </si>
  <si>
    <t>Kladení dlažby po překopech dlaždice betonové zámkové do lože z kameniva těženého</t>
  </si>
  <si>
    <t>-1242643007</t>
  </si>
  <si>
    <t>VRN</t>
  </si>
  <si>
    <t>Vedlejší rozpočtové náklady</t>
  </si>
  <si>
    <t>VRN1</t>
  </si>
  <si>
    <t>Průzkumné, geodetické a projektové práce</t>
  </si>
  <si>
    <t>DOP.1</t>
  </si>
  <si>
    <t>Geodetické zaměření do 500 m</t>
  </si>
  <si>
    <t>-497362269</t>
  </si>
  <si>
    <t>DOP.2</t>
  </si>
  <si>
    <t>Provedení revize včetně vyhotovení revizní zprávy</t>
  </si>
  <si>
    <t>1967445761</t>
  </si>
  <si>
    <t>Předána:</t>
  </si>
  <si>
    <t>2x.....v tištěné podobě</t>
  </si>
  <si>
    <t>2x.....v digitální podobě</t>
  </si>
  <si>
    <t>SO 90 - Vedlejší a ostatní náklady</t>
  </si>
  <si>
    <t>900600002</t>
  </si>
  <si>
    <t>Poplatky a náklady na zařízení staveniště</t>
  </si>
  <si>
    <t>-1785937127</t>
  </si>
  <si>
    <t>900600004</t>
  </si>
  <si>
    <t>Zřízení a údržba dopr. značení po dobu výstavby, vrácení do pův. stavu</t>
  </si>
  <si>
    <t>1167223553</t>
  </si>
  <si>
    <t>900600005</t>
  </si>
  <si>
    <t xml:space="preserve">Zřízení a odstranění provizorního přejezdu přes stavební rýhu  - nosnost 40 t   _x000D_
</t>
  </si>
  <si>
    <t>-907189869</t>
  </si>
  <si>
    <t xml:space="preserve">Zřízení a odstranění provizorního přejezdu přes stav. rýhu  - nosnost 40 t   </t>
  </si>
  <si>
    <t xml:space="preserve">" šířka 3,5 m, nutné zohlednit obratovost materiálu   </t>
  </si>
  <si>
    <t>900600013</t>
  </si>
  <si>
    <t>Provedení revize kanalizace TV kamerou 2x, vč. vyhotovení záznamu</t>
  </si>
  <si>
    <t>-1020279848</t>
  </si>
  <si>
    <t>157,67*2</t>
  </si>
  <si>
    <t>45,2*2</t>
  </si>
  <si>
    <t>(12,4+19,6)*2</t>
  </si>
  <si>
    <t>900600014</t>
  </si>
  <si>
    <t>Provedení veškerých zkoušek prokazující kvalitu díla např. zkoušky zhutnění</t>
  </si>
  <si>
    <t>-408145004</t>
  </si>
  <si>
    <t>900600016</t>
  </si>
  <si>
    <t>Zpracování dokumentace skutečného provedení stavby</t>
  </si>
  <si>
    <t>-559360286</t>
  </si>
  <si>
    <t>900600019</t>
  </si>
  <si>
    <t>Zpracování geodet. zaměření DSPS pro GIS a MMB OTS</t>
  </si>
  <si>
    <t>1080562662</t>
  </si>
  <si>
    <t>900600020</t>
  </si>
  <si>
    <t>Zaměření rozsahu zásahu do komunikace v programu EZA</t>
  </si>
  <si>
    <t>-994492590</t>
  </si>
  <si>
    <t>900600026</t>
  </si>
  <si>
    <t>Provedení komplex. zkoušek technologie (markery)</t>
  </si>
  <si>
    <t>-574681228</t>
  </si>
  <si>
    <t>900600027</t>
  </si>
  <si>
    <t>Provozní vlivy</t>
  </si>
  <si>
    <t>2021187796</t>
  </si>
  <si>
    <t>900600029</t>
  </si>
  <si>
    <t>Zajištění vytyčení podzemních sítí dotčených stavbou</t>
  </si>
  <si>
    <t>-875620622</t>
  </si>
  <si>
    <t>900600032</t>
  </si>
  <si>
    <t>Vícetisky projektové dokumentace pro potřeby dodavatele stavby</t>
  </si>
  <si>
    <t>-315349741</t>
  </si>
  <si>
    <t>900600033</t>
  </si>
  <si>
    <t>Zřízení a odstranění provizorního přemostění přes potrubí NZ  - nosnost 300 kg</t>
  </si>
  <si>
    <t>2051026758</t>
  </si>
  <si>
    <t>Zřízení a odstranění provizorního přemostění potrubí NZ</t>
  </si>
  <si>
    <t xml:space="preserve"> šířka 90 cm, dl. 150 cm, nosnost 300 kg</t>
  </si>
  <si>
    <t>"ks"    13</t>
  </si>
  <si>
    <t>900600034</t>
  </si>
  <si>
    <t>Zřízení a odstranění provizorního přejezdu přes potrubí NZ  - nosnost 3 t</t>
  </si>
  <si>
    <t>2020275098</t>
  </si>
  <si>
    <t xml:space="preserve"> šířka 250 cm, dl. 150 cm </t>
  </si>
  <si>
    <t>900600035</t>
  </si>
  <si>
    <t>Zřízení, odstranění těžkého přemostění včeně všech souvisejích prací</t>
  </si>
  <si>
    <t>-480684954</t>
  </si>
  <si>
    <t>900600111</t>
  </si>
  <si>
    <t>Ošetření kořenového systému</t>
  </si>
  <si>
    <t>147442138</t>
  </si>
  <si>
    <t>"a) Práce v kořenovém prostoru stromu budou prováděny ručně"</t>
  </si>
  <si>
    <t>"b) Kořeny do prměru 30mm lze přerušit hladkým řezem u kořenů"</t>
  </si>
  <si>
    <t>"do průměru 50mm bude provedeno individuální posouzení odborným pracovníkem"</t>
  </si>
  <si>
    <t>"Kořeny o průměru větším jak 50mm budou zachovány"</t>
  </si>
  <si>
    <t>"c) zachované kořeny je nutné chráničt proti vysychání a účinkům mrazu"</t>
  </si>
  <si>
    <t>"ochrana může být provedena např. zakrytím pravidelně vlhčenou textilií"</t>
  </si>
  <si>
    <t>900600143</t>
  </si>
  <si>
    <t>Provedení veškerých zkoušek prokazující kvalitu díla - SO 310 ZKOUŠKA TĚSNOSTI KANALIZACE</t>
  </si>
  <si>
    <t>1880017553</t>
  </si>
  <si>
    <t>900600144</t>
  </si>
  <si>
    <t>Provedení veškerých zkoušek prokazující kvalitu díla - SO 320 ZKOUŠKA TĚSNOSTI KANALIZAČNÍ PŘÍPOJKY</t>
  </si>
  <si>
    <t>-38645790</t>
  </si>
  <si>
    <t>domovní přípojky</t>
  </si>
  <si>
    <t>uliční vpusti</t>
  </si>
  <si>
    <t>900600145</t>
  </si>
  <si>
    <t>Provedení veškerých zkoušek prokazující kvalitu díla SO 330 TLAKOVÁ ZKOUŠKA A DESINFEKCE - hlavní řad</t>
  </si>
  <si>
    <t>921878054</t>
  </si>
  <si>
    <t>900600146</t>
  </si>
  <si>
    <t>Provedení veškerých zkoušek prokazující kvalitu díla SO 330 TLAKOVÁ ZKOUŠKA A DESINFEKCE -  náhradní zásobování</t>
  </si>
  <si>
    <t>1048669761</t>
  </si>
  <si>
    <t>900600147</t>
  </si>
  <si>
    <t>Provedení veškerých zkoušek prokazující kvalitu díla SO 340 TLAKOVÁ ZKOUŠKA A DESINFEKCE - vodovodní přípojky</t>
  </si>
  <si>
    <t>-1024022553</t>
  </si>
  <si>
    <t>900600200</t>
  </si>
  <si>
    <t>Zimní údržba chodníků a vjezdů v rámci technologické přestávky v délce tří měsíců</t>
  </si>
  <si>
    <t>1527013462</t>
  </si>
  <si>
    <t>900600201</t>
  </si>
  <si>
    <t>Zimní údržba komunikace v rámci technologické přestávky v délce tří měsíců</t>
  </si>
  <si>
    <t>-272671626</t>
  </si>
  <si>
    <t>900600203</t>
  </si>
  <si>
    <t>Provedení pasportizace objektů dotčených stavbou</t>
  </si>
  <si>
    <t>-343917512</t>
  </si>
  <si>
    <t>"před zahájením stavby provedené soudním znalcem z oboru"</t>
  </si>
  <si>
    <t>"Předání"</t>
  </si>
  <si>
    <t>"2x....v tištěné podobě"</t>
  </si>
  <si>
    <t>"2x....v digitální podobě"</t>
  </si>
  <si>
    <t>900600301</t>
  </si>
  <si>
    <t>Základní archeologický průzkum</t>
  </si>
  <si>
    <t>-1754399836</t>
  </si>
  <si>
    <t>900600303</t>
  </si>
  <si>
    <t>Aktualizace  návrhu DZ po dobu stavby vč. projednání</t>
  </si>
  <si>
    <t>-1871217354</t>
  </si>
  <si>
    <t>900600306</t>
  </si>
  <si>
    <t>Aktualizace návrhu definit. dopravního značení; zajištění včetně projednání „stanovení místní úpravy dopravního značení"</t>
  </si>
  <si>
    <t>1717451075</t>
  </si>
  <si>
    <t>SEZNAM FIGUR</t>
  </si>
  <si>
    <t>Výměra</t>
  </si>
  <si>
    <t>Použití figury:</t>
  </si>
  <si>
    <t>výk1</t>
  </si>
  <si>
    <t>zásyp</t>
  </si>
  <si>
    <t>Lože pod potrubí z písku</t>
  </si>
  <si>
    <t>F03</t>
  </si>
  <si>
    <t>Obsyp potrubí pískem</t>
  </si>
  <si>
    <t>Obsyp potrubí štěrkopískem</t>
  </si>
  <si>
    <t>F05</t>
  </si>
  <si>
    <t>Celkový obsyp potrubí</t>
  </si>
  <si>
    <t>Zásyp rýhy kamenivem</t>
  </si>
  <si>
    <t>F09</t>
  </si>
  <si>
    <t>Odvoz suti</t>
  </si>
  <si>
    <t>"kamenivo"     93,496</t>
  </si>
  <si>
    <t>"asfalt"              53,489</t>
  </si>
  <si>
    <t>Lože pod potrubí</t>
  </si>
  <si>
    <t>Obsyp potrubí ručně</t>
  </si>
  <si>
    <t>F03_2</t>
  </si>
  <si>
    <t>Obsyp potrubí strojně</t>
  </si>
  <si>
    <t>provedení strojního obsypu - 50%</t>
  </si>
  <si>
    <t>"výpočet výměr - štěrkopískem"        29,0 *  0,5</t>
  </si>
  <si>
    <t>"výpočet výměr - pískem"                    22,70 *  0,5</t>
  </si>
  <si>
    <t>Zásyp rýhy</t>
  </si>
  <si>
    <t>Zásyp rýhy zeminou</t>
  </si>
  <si>
    <t>Zásyp rýhy drceným kamenivem</t>
  </si>
  <si>
    <t>Vodorovné přemístění do 20 m</t>
  </si>
  <si>
    <t>přemístění obsypového a zásypového materiálu</t>
  </si>
  <si>
    <t>"zásyp"        F04</t>
  </si>
  <si>
    <t>"obsyp"       F03_1 + F03_2</t>
  </si>
  <si>
    <t>F05_1</t>
  </si>
  <si>
    <t>Vodorovné přemístění do 9000 m</t>
  </si>
  <si>
    <t>Odvoz suti z komunikací</t>
  </si>
  <si>
    <t>"kamenivo"      40,919</t>
  </si>
  <si>
    <t>"beton"              10,103</t>
  </si>
  <si>
    <t>"asfalt"                 5,111</t>
  </si>
  <si>
    <t>F07</t>
  </si>
  <si>
    <t xml:space="preserve">Odvoz suti z kusových materiálů </t>
  </si>
  <si>
    <t>F08</t>
  </si>
  <si>
    <t>Odvoz stavební suti</t>
  </si>
  <si>
    <t>"suť z bouraných otvorů"        0,450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</si>
</sst>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7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inden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8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3" fillId="5" borderId="7" xfId="0" applyFont="1" applyFill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7"/>
  <sheetViews>
    <sheetView showGridLines="0" tabSelected="1" topLeftCell="A61" workbookViewId="0">
      <selection activeCell="AN8" sqref="AN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" customHeight="1">
      <c r="AR2" s="246" t="s">
        <v>5</v>
      </c>
      <c r="AS2" s="247"/>
      <c r="AT2" s="247"/>
      <c r="AU2" s="247"/>
      <c r="AV2" s="247"/>
      <c r="AW2" s="247"/>
      <c r="AX2" s="247"/>
      <c r="AY2" s="247"/>
      <c r="AZ2" s="247"/>
      <c r="BA2" s="247"/>
      <c r="BB2" s="247"/>
      <c r="BC2" s="247"/>
      <c r="BD2" s="247"/>
      <c r="BE2" s="247"/>
      <c r="BS2" s="18" t="s">
        <v>6</v>
      </c>
      <c r="BT2" s="18" t="s">
        <v>7</v>
      </c>
    </row>
    <row r="3" spans="1:74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63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R5" s="21"/>
      <c r="BE5" s="260" t="s">
        <v>15</v>
      </c>
      <c r="BS5" s="18" t="s">
        <v>6</v>
      </c>
    </row>
    <row r="6" spans="1:74" s="1" customFormat="1" ht="36.9" customHeight="1">
      <c r="B6" s="21"/>
      <c r="D6" s="27" t="s">
        <v>16</v>
      </c>
      <c r="K6" s="264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R6" s="21"/>
      <c r="BE6" s="261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61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/>
      <c r="AR8" s="21"/>
      <c r="BE8" s="261"/>
      <c r="BS8" s="18" t="s">
        <v>6</v>
      </c>
    </row>
    <row r="9" spans="1:74" s="1" customFormat="1" ht="14.4" customHeight="1">
      <c r="B9" s="21"/>
      <c r="AR9" s="21"/>
      <c r="BE9" s="261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61"/>
      <c r="BS10" s="18" t="s">
        <v>6</v>
      </c>
    </row>
    <row r="11" spans="1:74" s="1" customFormat="1" ht="18.45" customHeight="1">
      <c r="B11" s="21"/>
      <c r="E11" s="26" t="s">
        <v>25</v>
      </c>
      <c r="AK11" s="28" t="s">
        <v>26</v>
      </c>
      <c r="AN11" s="26" t="s">
        <v>1</v>
      </c>
      <c r="AR11" s="21"/>
      <c r="BE11" s="261"/>
      <c r="BS11" s="18" t="s">
        <v>6</v>
      </c>
    </row>
    <row r="12" spans="1:74" s="1" customFormat="1" ht="6.9" customHeight="1">
      <c r="B12" s="21"/>
      <c r="AR12" s="21"/>
      <c r="BE12" s="261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61"/>
      <c r="BS13" s="18" t="s">
        <v>6</v>
      </c>
    </row>
    <row r="14" spans="1:74" ht="13.2">
      <c r="B14" s="21"/>
      <c r="E14" s="265" t="s">
        <v>28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8" t="s">
        <v>26</v>
      </c>
      <c r="AN14" s="30" t="s">
        <v>28</v>
      </c>
      <c r="AR14" s="21"/>
      <c r="BE14" s="261"/>
      <c r="BS14" s="18" t="s">
        <v>6</v>
      </c>
    </row>
    <row r="15" spans="1:74" s="1" customFormat="1" ht="6.9" customHeight="1">
      <c r="B15" s="21"/>
      <c r="AR15" s="21"/>
      <c r="BE15" s="261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61"/>
      <c r="BS16" s="18" t="s">
        <v>3</v>
      </c>
    </row>
    <row r="17" spans="1:71" s="1" customFormat="1" ht="18.45" customHeight="1">
      <c r="B17" s="21"/>
      <c r="E17" s="26" t="s">
        <v>25</v>
      </c>
      <c r="AK17" s="28" t="s">
        <v>26</v>
      </c>
      <c r="AN17" s="26" t="s">
        <v>1</v>
      </c>
      <c r="AR17" s="21"/>
      <c r="BE17" s="261"/>
      <c r="BS17" s="18" t="s">
        <v>30</v>
      </c>
    </row>
    <row r="18" spans="1:71" s="1" customFormat="1" ht="6.9" customHeight="1">
      <c r="B18" s="21"/>
      <c r="AR18" s="21"/>
      <c r="BE18" s="261"/>
      <c r="BS18" s="18" t="s">
        <v>31</v>
      </c>
    </row>
    <row r="19" spans="1:71" s="1" customFormat="1" ht="12" customHeight="1">
      <c r="B19" s="21"/>
      <c r="D19" s="28" t="s">
        <v>32</v>
      </c>
      <c r="AK19" s="28" t="s">
        <v>24</v>
      </c>
      <c r="AN19" s="26" t="s">
        <v>1</v>
      </c>
      <c r="AR19" s="21"/>
      <c r="BE19" s="261"/>
      <c r="BS19" s="18" t="s">
        <v>31</v>
      </c>
    </row>
    <row r="20" spans="1:71" s="1" customFormat="1" ht="18.45" customHeight="1">
      <c r="B20" s="21"/>
      <c r="E20" s="26" t="s">
        <v>25</v>
      </c>
      <c r="AK20" s="28" t="s">
        <v>26</v>
      </c>
      <c r="AN20" s="26" t="s">
        <v>1</v>
      </c>
      <c r="AR20" s="21"/>
      <c r="BE20" s="261"/>
      <c r="BS20" s="18" t="s">
        <v>30</v>
      </c>
    </row>
    <row r="21" spans="1:71" s="1" customFormat="1" ht="6.9" customHeight="1">
      <c r="B21" s="21"/>
      <c r="AR21" s="21"/>
      <c r="BE21" s="261"/>
    </row>
    <row r="22" spans="1:71" s="1" customFormat="1" ht="12" customHeight="1">
      <c r="B22" s="21"/>
      <c r="D22" s="28" t="s">
        <v>33</v>
      </c>
      <c r="AR22" s="21"/>
      <c r="BE22" s="261"/>
    </row>
    <row r="23" spans="1:71" s="1" customFormat="1" ht="47.25" customHeight="1">
      <c r="B23" s="21"/>
      <c r="E23" s="267" t="s">
        <v>34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21"/>
      <c r="BE23" s="261"/>
    </row>
    <row r="24" spans="1:71" s="1" customFormat="1" ht="6.9" customHeight="1">
      <c r="B24" s="21"/>
      <c r="AR24" s="21"/>
      <c r="BE24" s="261"/>
    </row>
    <row r="25" spans="1:71" s="1" customFormat="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1"/>
    </row>
    <row r="26" spans="1:71" s="2" customFormat="1" ht="25.95" customHeight="1">
      <c r="A26" s="33"/>
      <c r="B26" s="34"/>
      <c r="C26" s="33"/>
      <c r="D26" s="35" t="s">
        <v>35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68">
        <f>ROUND(AG94,0)</f>
        <v>0</v>
      </c>
      <c r="AL26" s="269"/>
      <c r="AM26" s="269"/>
      <c r="AN26" s="269"/>
      <c r="AO26" s="269"/>
      <c r="AP26" s="33"/>
      <c r="AQ26" s="33"/>
      <c r="AR26" s="34"/>
      <c r="BE26" s="261"/>
    </row>
    <row r="27" spans="1:7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1"/>
    </row>
    <row r="28" spans="1:71" s="2" customFormat="1" ht="13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0" t="s">
        <v>36</v>
      </c>
      <c r="M28" s="270"/>
      <c r="N28" s="270"/>
      <c r="O28" s="270"/>
      <c r="P28" s="270"/>
      <c r="Q28" s="33"/>
      <c r="R28" s="33"/>
      <c r="S28" s="33"/>
      <c r="T28" s="33"/>
      <c r="U28" s="33"/>
      <c r="V28" s="33"/>
      <c r="W28" s="270" t="s">
        <v>37</v>
      </c>
      <c r="X28" s="270"/>
      <c r="Y28" s="270"/>
      <c r="Z28" s="270"/>
      <c r="AA28" s="270"/>
      <c r="AB28" s="270"/>
      <c r="AC28" s="270"/>
      <c r="AD28" s="270"/>
      <c r="AE28" s="270"/>
      <c r="AF28" s="33"/>
      <c r="AG28" s="33"/>
      <c r="AH28" s="33"/>
      <c r="AI28" s="33"/>
      <c r="AJ28" s="33"/>
      <c r="AK28" s="270" t="s">
        <v>38</v>
      </c>
      <c r="AL28" s="270"/>
      <c r="AM28" s="270"/>
      <c r="AN28" s="270"/>
      <c r="AO28" s="270"/>
      <c r="AP28" s="33"/>
      <c r="AQ28" s="33"/>
      <c r="AR28" s="34"/>
      <c r="BE28" s="261"/>
    </row>
    <row r="29" spans="1:71" s="3" customFormat="1" ht="14.4" customHeight="1">
      <c r="B29" s="38"/>
      <c r="D29" s="28" t="s">
        <v>39</v>
      </c>
      <c r="F29" s="28" t="s">
        <v>40</v>
      </c>
      <c r="L29" s="254">
        <v>0.21</v>
      </c>
      <c r="M29" s="255"/>
      <c r="N29" s="255"/>
      <c r="O29" s="255"/>
      <c r="P29" s="255"/>
      <c r="W29" s="256">
        <f>ROUND(AZ94, 0)</f>
        <v>0</v>
      </c>
      <c r="X29" s="255"/>
      <c r="Y29" s="255"/>
      <c r="Z29" s="255"/>
      <c r="AA29" s="255"/>
      <c r="AB29" s="255"/>
      <c r="AC29" s="255"/>
      <c r="AD29" s="255"/>
      <c r="AE29" s="255"/>
      <c r="AK29" s="256">
        <f>ROUND(AV94, 0)</f>
        <v>0</v>
      </c>
      <c r="AL29" s="255"/>
      <c r="AM29" s="255"/>
      <c r="AN29" s="255"/>
      <c r="AO29" s="255"/>
      <c r="AR29" s="38"/>
      <c r="BE29" s="262"/>
    </row>
    <row r="30" spans="1:71" s="3" customFormat="1" ht="14.4" customHeight="1">
      <c r="B30" s="38"/>
      <c r="F30" s="28" t="s">
        <v>41</v>
      </c>
      <c r="L30" s="254">
        <v>0.12</v>
      </c>
      <c r="M30" s="255"/>
      <c r="N30" s="255"/>
      <c r="O30" s="255"/>
      <c r="P30" s="255"/>
      <c r="W30" s="256">
        <f>ROUND(BA94, 0)</f>
        <v>0</v>
      </c>
      <c r="X30" s="255"/>
      <c r="Y30" s="255"/>
      <c r="Z30" s="255"/>
      <c r="AA30" s="255"/>
      <c r="AB30" s="255"/>
      <c r="AC30" s="255"/>
      <c r="AD30" s="255"/>
      <c r="AE30" s="255"/>
      <c r="AK30" s="256">
        <f>ROUND(AW94, 0)</f>
        <v>0</v>
      </c>
      <c r="AL30" s="255"/>
      <c r="AM30" s="255"/>
      <c r="AN30" s="255"/>
      <c r="AO30" s="255"/>
      <c r="AR30" s="38"/>
      <c r="BE30" s="262"/>
    </row>
    <row r="31" spans="1:71" s="3" customFormat="1" ht="14.4" hidden="1" customHeight="1">
      <c r="B31" s="38"/>
      <c r="F31" s="28" t="s">
        <v>42</v>
      </c>
      <c r="L31" s="254">
        <v>0.21</v>
      </c>
      <c r="M31" s="255"/>
      <c r="N31" s="255"/>
      <c r="O31" s="255"/>
      <c r="P31" s="255"/>
      <c r="W31" s="256">
        <f>ROUND(BB94, 0)</f>
        <v>0</v>
      </c>
      <c r="X31" s="255"/>
      <c r="Y31" s="255"/>
      <c r="Z31" s="255"/>
      <c r="AA31" s="255"/>
      <c r="AB31" s="255"/>
      <c r="AC31" s="255"/>
      <c r="AD31" s="255"/>
      <c r="AE31" s="255"/>
      <c r="AK31" s="256">
        <v>0</v>
      </c>
      <c r="AL31" s="255"/>
      <c r="AM31" s="255"/>
      <c r="AN31" s="255"/>
      <c r="AO31" s="255"/>
      <c r="AR31" s="38"/>
      <c r="BE31" s="262"/>
    </row>
    <row r="32" spans="1:71" s="3" customFormat="1" ht="14.4" hidden="1" customHeight="1">
      <c r="B32" s="38"/>
      <c r="F32" s="28" t="s">
        <v>43</v>
      </c>
      <c r="L32" s="254">
        <v>0.12</v>
      </c>
      <c r="M32" s="255"/>
      <c r="N32" s="255"/>
      <c r="O32" s="255"/>
      <c r="P32" s="255"/>
      <c r="W32" s="256">
        <f>ROUND(BC94, 0)</f>
        <v>0</v>
      </c>
      <c r="X32" s="255"/>
      <c r="Y32" s="255"/>
      <c r="Z32" s="255"/>
      <c r="AA32" s="255"/>
      <c r="AB32" s="255"/>
      <c r="AC32" s="255"/>
      <c r="AD32" s="255"/>
      <c r="AE32" s="255"/>
      <c r="AK32" s="256">
        <v>0</v>
      </c>
      <c r="AL32" s="255"/>
      <c r="AM32" s="255"/>
      <c r="AN32" s="255"/>
      <c r="AO32" s="255"/>
      <c r="AR32" s="38"/>
      <c r="BE32" s="262"/>
    </row>
    <row r="33" spans="1:57" s="3" customFormat="1" ht="14.4" hidden="1" customHeight="1">
      <c r="B33" s="38"/>
      <c r="F33" s="28" t="s">
        <v>44</v>
      </c>
      <c r="L33" s="254">
        <v>0</v>
      </c>
      <c r="M33" s="255"/>
      <c r="N33" s="255"/>
      <c r="O33" s="255"/>
      <c r="P33" s="255"/>
      <c r="W33" s="256">
        <f>ROUND(BD94, 0)</f>
        <v>0</v>
      </c>
      <c r="X33" s="255"/>
      <c r="Y33" s="255"/>
      <c r="Z33" s="255"/>
      <c r="AA33" s="255"/>
      <c r="AB33" s="255"/>
      <c r="AC33" s="255"/>
      <c r="AD33" s="255"/>
      <c r="AE33" s="255"/>
      <c r="AK33" s="256">
        <v>0</v>
      </c>
      <c r="AL33" s="255"/>
      <c r="AM33" s="255"/>
      <c r="AN33" s="255"/>
      <c r="AO33" s="255"/>
      <c r="AR33" s="38"/>
      <c r="BE33" s="262"/>
    </row>
    <row r="34" spans="1:57" s="2" customFormat="1" ht="6.9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1"/>
    </row>
    <row r="35" spans="1:57" s="2" customFormat="1" ht="25.95" customHeight="1">
      <c r="A35" s="33"/>
      <c r="B35" s="34"/>
      <c r="C35" s="39"/>
      <c r="D35" s="40" t="s">
        <v>45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46</v>
      </c>
      <c r="U35" s="41"/>
      <c r="V35" s="41"/>
      <c r="W35" s="41"/>
      <c r="X35" s="245" t="s">
        <v>47</v>
      </c>
      <c r="Y35" s="243"/>
      <c r="Z35" s="243"/>
      <c r="AA35" s="243"/>
      <c r="AB35" s="243"/>
      <c r="AC35" s="41"/>
      <c r="AD35" s="41"/>
      <c r="AE35" s="41"/>
      <c r="AF35" s="41"/>
      <c r="AG35" s="41"/>
      <c r="AH35" s="41"/>
      <c r="AI35" s="41"/>
      <c r="AJ35" s="41"/>
      <c r="AK35" s="242">
        <f>SUM(AK26:AK33)</f>
        <v>0</v>
      </c>
      <c r="AL35" s="243"/>
      <c r="AM35" s="243"/>
      <c r="AN35" s="243"/>
      <c r="AO35" s="244"/>
      <c r="AP35" s="39"/>
      <c r="AQ35" s="39"/>
      <c r="AR35" s="34"/>
      <c r="BE35" s="33"/>
    </row>
    <row r="36" spans="1:57" s="2" customFormat="1" ht="6.9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" customHeight="1">
      <c r="B38" s="21"/>
      <c r="AR38" s="21"/>
    </row>
    <row r="39" spans="1:57" s="1" customFormat="1" ht="14.4" customHeight="1">
      <c r="B39" s="21"/>
      <c r="AR39" s="21"/>
    </row>
    <row r="40" spans="1:57" s="1" customFormat="1" ht="14.4" customHeight="1">
      <c r="B40" s="21"/>
      <c r="AR40" s="21"/>
    </row>
    <row r="41" spans="1:57" s="1" customFormat="1" ht="14.4" customHeight="1">
      <c r="B41" s="21"/>
      <c r="AR41" s="21"/>
    </row>
    <row r="42" spans="1:57" s="1" customFormat="1" ht="14.4" customHeight="1">
      <c r="B42" s="21"/>
      <c r="AR42" s="21"/>
    </row>
    <row r="43" spans="1:57" s="1" customFormat="1" ht="14.4" customHeight="1">
      <c r="B43" s="21"/>
      <c r="AR43" s="21"/>
    </row>
    <row r="44" spans="1:57" s="1" customFormat="1" ht="14.4" customHeight="1">
      <c r="B44" s="21"/>
      <c r="AR44" s="21"/>
    </row>
    <row r="45" spans="1:57" s="1" customFormat="1" ht="14.4" customHeight="1">
      <c r="B45" s="21"/>
      <c r="AR45" s="21"/>
    </row>
    <row r="46" spans="1:57" s="1" customFormat="1" ht="14.4" customHeight="1">
      <c r="B46" s="21"/>
      <c r="AR46" s="21"/>
    </row>
    <row r="47" spans="1:57" s="1" customFormat="1" ht="14.4" customHeight="1">
      <c r="B47" s="21"/>
      <c r="AR47" s="21"/>
    </row>
    <row r="48" spans="1:57" s="1" customFormat="1" ht="14.4" customHeight="1">
      <c r="B48" s="21"/>
      <c r="AR48" s="21"/>
    </row>
    <row r="49" spans="1:57" s="2" customFormat="1" ht="14.4" customHeight="1">
      <c r="B49" s="43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3.2">
      <c r="A60" s="33"/>
      <c r="B60" s="34"/>
      <c r="C60" s="33"/>
      <c r="D60" s="46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50</v>
      </c>
      <c r="AI60" s="36"/>
      <c r="AJ60" s="36"/>
      <c r="AK60" s="36"/>
      <c r="AL60" s="36"/>
      <c r="AM60" s="46" t="s">
        <v>51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3.2">
      <c r="A64" s="33"/>
      <c r="B64" s="34"/>
      <c r="C64" s="33"/>
      <c r="D64" s="44" t="s">
        <v>52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53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3.2">
      <c r="A75" s="33"/>
      <c r="B75" s="34"/>
      <c r="C75" s="33"/>
      <c r="D75" s="46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50</v>
      </c>
      <c r="AI75" s="36"/>
      <c r="AJ75" s="36"/>
      <c r="AK75" s="36"/>
      <c r="AL75" s="36"/>
      <c r="AM75" s="46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" customHeight="1">
      <c r="A82" s="33"/>
      <c r="B82" s="34"/>
      <c r="C82" s="22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201068</v>
      </c>
      <c r="AR84" s="52"/>
    </row>
    <row r="85" spans="1:91" s="5" customFormat="1" ht="36.9" customHeight="1">
      <c r="B85" s="53"/>
      <c r="C85" s="54" t="s">
        <v>16</v>
      </c>
      <c r="L85" s="257" t="str">
        <f>K6</f>
        <v>Brno, Hlávkova  – rekonstrukce kanalizace a vodovodu</v>
      </c>
      <c r="M85" s="258"/>
      <c r="N85" s="258"/>
      <c r="O85" s="258"/>
      <c r="P85" s="258"/>
      <c r="Q85" s="258"/>
      <c r="R85" s="258"/>
      <c r="S85" s="258"/>
      <c r="T85" s="258"/>
      <c r="U85" s="258"/>
      <c r="V85" s="258"/>
      <c r="W85" s="258"/>
      <c r="X85" s="258"/>
      <c r="Y85" s="258"/>
      <c r="Z85" s="258"/>
      <c r="AA85" s="258"/>
      <c r="AB85" s="258"/>
      <c r="AC85" s="258"/>
      <c r="AD85" s="258"/>
      <c r="AE85" s="258"/>
      <c r="AF85" s="258"/>
      <c r="AG85" s="258"/>
      <c r="AH85" s="258"/>
      <c r="AI85" s="258"/>
      <c r="AJ85" s="258"/>
      <c r="AR85" s="53"/>
    </row>
    <row r="86" spans="1:91" s="2" customFormat="1" ht="6.9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Brno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36" t="str">
        <f>IF(AN8= "","",AN8)</f>
        <v/>
      </c>
      <c r="AN87" s="236"/>
      <c r="AO87" s="33"/>
      <c r="AP87" s="33"/>
      <c r="AQ87" s="33"/>
      <c r="AR87" s="34"/>
      <c r="BE87" s="33"/>
    </row>
    <row r="88" spans="1:91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15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37" t="str">
        <f>IF(E17="","",E17)</f>
        <v xml:space="preserve"> </v>
      </c>
      <c r="AN89" s="238"/>
      <c r="AO89" s="238"/>
      <c r="AP89" s="238"/>
      <c r="AQ89" s="33"/>
      <c r="AR89" s="34"/>
      <c r="AS89" s="250" t="s">
        <v>55</v>
      </c>
      <c r="AT89" s="251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15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32</v>
      </c>
      <c r="AJ90" s="33"/>
      <c r="AK90" s="33"/>
      <c r="AL90" s="33"/>
      <c r="AM90" s="237" t="str">
        <f>IF(E20="","",E20)</f>
        <v xml:space="preserve"> </v>
      </c>
      <c r="AN90" s="238"/>
      <c r="AO90" s="238"/>
      <c r="AP90" s="238"/>
      <c r="AQ90" s="33"/>
      <c r="AR90" s="34"/>
      <c r="AS90" s="252"/>
      <c r="AT90" s="253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52"/>
      <c r="AT91" s="253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72" t="s">
        <v>56</v>
      </c>
      <c r="D92" s="240"/>
      <c r="E92" s="240"/>
      <c r="F92" s="240"/>
      <c r="G92" s="240"/>
      <c r="H92" s="61"/>
      <c r="I92" s="239" t="s">
        <v>57</v>
      </c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8" t="s">
        <v>58</v>
      </c>
      <c r="AH92" s="240"/>
      <c r="AI92" s="240"/>
      <c r="AJ92" s="240"/>
      <c r="AK92" s="240"/>
      <c r="AL92" s="240"/>
      <c r="AM92" s="240"/>
      <c r="AN92" s="239" t="s">
        <v>59</v>
      </c>
      <c r="AO92" s="240"/>
      <c r="AP92" s="241"/>
      <c r="AQ92" s="62" t="s">
        <v>60</v>
      </c>
      <c r="AR92" s="34"/>
      <c r="AS92" s="63" t="s">
        <v>61</v>
      </c>
      <c r="AT92" s="64" t="s">
        <v>62</v>
      </c>
      <c r="AU92" s="64" t="s">
        <v>63</v>
      </c>
      <c r="AV92" s="64" t="s">
        <v>64</v>
      </c>
      <c r="AW92" s="64" t="s">
        <v>65</v>
      </c>
      <c r="AX92" s="64" t="s">
        <v>66</v>
      </c>
      <c r="AY92" s="64" t="s">
        <v>67</v>
      </c>
      <c r="AZ92" s="64" t="s">
        <v>68</v>
      </c>
      <c r="BA92" s="64" t="s">
        <v>69</v>
      </c>
      <c r="BB92" s="64" t="s">
        <v>70</v>
      </c>
      <c r="BC92" s="64" t="s">
        <v>71</v>
      </c>
      <c r="BD92" s="65" t="s">
        <v>72</v>
      </c>
      <c r="BE92" s="33"/>
    </row>
    <row r="93" spans="1:91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" customHeight="1">
      <c r="B94" s="69"/>
      <c r="C94" s="70" t="s">
        <v>73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32">
        <f>ROUND(AG95+SUM(AG100:AG105),0)</f>
        <v>0</v>
      </c>
      <c r="AH94" s="232"/>
      <c r="AI94" s="232"/>
      <c r="AJ94" s="232"/>
      <c r="AK94" s="232"/>
      <c r="AL94" s="232"/>
      <c r="AM94" s="232"/>
      <c r="AN94" s="233">
        <f t="shared" ref="AN94:AN105" si="0">SUM(AG94,AT94)</f>
        <v>0</v>
      </c>
      <c r="AO94" s="233"/>
      <c r="AP94" s="233"/>
      <c r="AQ94" s="73" t="s">
        <v>1</v>
      </c>
      <c r="AR94" s="69"/>
      <c r="AS94" s="74">
        <f>ROUND(AS95+SUM(AS100:AS105),0)</f>
        <v>0</v>
      </c>
      <c r="AT94" s="75">
        <f t="shared" ref="AT94:AT105" si="1">ROUND(SUM(AV94:AW94),0)</f>
        <v>0</v>
      </c>
      <c r="AU94" s="76">
        <f>ROUND(AU95+SUM(AU100:AU105),5)</f>
        <v>0</v>
      </c>
      <c r="AV94" s="75">
        <f>ROUND(AZ94*L29,0)</f>
        <v>0</v>
      </c>
      <c r="AW94" s="75">
        <f>ROUND(BA94*L30,0)</f>
        <v>0</v>
      </c>
      <c r="AX94" s="75">
        <f>ROUND(BB94*L29,0)</f>
        <v>0</v>
      </c>
      <c r="AY94" s="75">
        <f>ROUND(BC94*L30,0)</f>
        <v>0</v>
      </c>
      <c r="AZ94" s="75">
        <f>ROUND(AZ95+SUM(AZ100:AZ105),0)</f>
        <v>0</v>
      </c>
      <c r="BA94" s="75">
        <f>ROUND(BA95+SUM(BA100:BA105),0)</f>
        <v>0</v>
      </c>
      <c r="BB94" s="75">
        <f>ROUND(BB95+SUM(BB100:BB105),0)</f>
        <v>0</v>
      </c>
      <c r="BC94" s="75">
        <f>ROUND(BC95+SUM(BC100:BC105),0)</f>
        <v>0</v>
      </c>
      <c r="BD94" s="77">
        <f>ROUND(BD95+SUM(BD100:BD105),0)</f>
        <v>0</v>
      </c>
      <c r="BS94" s="78" t="s">
        <v>74</v>
      </c>
      <c r="BT94" s="78" t="s">
        <v>75</v>
      </c>
      <c r="BU94" s="79" t="s">
        <v>76</v>
      </c>
      <c r="BV94" s="78" t="s">
        <v>77</v>
      </c>
      <c r="BW94" s="78" t="s">
        <v>4</v>
      </c>
      <c r="BX94" s="78" t="s">
        <v>78</v>
      </c>
      <c r="CL94" s="78" t="s">
        <v>1</v>
      </c>
    </row>
    <row r="95" spans="1:91" s="7" customFormat="1" ht="16.5" customHeight="1">
      <c r="B95" s="80"/>
      <c r="C95" s="81"/>
      <c r="D95" s="259" t="s">
        <v>79</v>
      </c>
      <c r="E95" s="259"/>
      <c r="F95" s="259"/>
      <c r="G95" s="259"/>
      <c r="H95" s="259"/>
      <c r="I95" s="82"/>
      <c r="J95" s="259" t="s">
        <v>80</v>
      </c>
      <c r="K95" s="259"/>
      <c r="L95" s="259"/>
      <c r="M95" s="259"/>
      <c r="N95" s="259"/>
      <c r="O95" s="259"/>
      <c r="P95" s="259"/>
      <c r="Q95" s="259"/>
      <c r="R95" s="259"/>
      <c r="S95" s="259"/>
      <c r="T95" s="259"/>
      <c r="U95" s="259"/>
      <c r="V95" s="259"/>
      <c r="W95" s="259"/>
      <c r="X95" s="259"/>
      <c r="Y95" s="259"/>
      <c r="Z95" s="259"/>
      <c r="AA95" s="259"/>
      <c r="AB95" s="259"/>
      <c r="AC95" s="259"/>
      <c r="AD95" s="259"/>
      <c r="AE95" s="259"/>
      <c r="AF95" s="259"/>
      <c r="AG95" s="249">
        <f>ROUND(SUM(AG96:AG99),0)</f>
        <v>0</v>
      </c>
      <c r="AH95" s="231"/>
      <c r="AI95" s="231"/>
      <c r="AJ95" s="231"/>
      <c r="AK95" s="231"/>
      <c r="AL95" s="231"/>
      <c r="AM95" s="231"/>
      <c r="AN95" s="230">
        <f t="shared" si="0"/>
        <v>0</v>
      </c>
      <c r="AO95" s="231"/>
      <c r="AP95" s="231"/>
      <c r="AQ95" s="83" t="s">
        <v>81</v>
      </c>
      <c r="AR95" s="80"/>
      <c r="AS95" s="84">
        <f>ROUND(SUM(AS96:AS99),0)</f>
        <v>0</v>
      </c>
      <c r="AT95" s="85">
        <f t="shared" si="1"/>
        <v>0</v>
      </c>
      <c r="AU95" s="86">
        <f>ROUND(SUM(AU96:AU99),5)</f>
        <v>0</v>
      </c>
      <c r="AV95" s="85">
        <f>ROUND(AZ95*L29,0)</f>
        <v>0</v>
      </c>
      <c r="AW95" s="85">
        <f>ROUND(BA95*L30,0)</f>
        <v>0</v>
      </c>
      <c r="AX95" s="85">
        <f>ROUND(BB95*L29,0)</f>
        <v>0</v>
      </c>
      <c r="AY95" s="85">
        <f>ROUND(BC95*L30,0)</f>
        <v>0</v>
      </c>
      <c r="AZ95" s="85">
        <f>ROUND(SUM(AZ96:AZ99),0)</f>
        <v>0</v>
      </c>
      <c r="BA95" s="85">
        <f>ROUND(SUM(BA96:BA99),0)</f>
        <v>0</v>
      </c>
      <c r="BB95" s="85">
        <f>ROUND(SUM(BB96:BB99),0)</f>
        <v>0</v>
      </c>
      <c r="BC95" s="85">
        <f>ROUND(SUM(BC96:BC99),0)</f>
        <v>0</v>
      </c>
      <c r="BD95" s="87">
        <f>ROUND(SUM(BD96:BD99),0)</f>
        <v>0</v>
      </c>
      <c r="BS95" s="88" t="s">
        <v>74</v>
      </c>
      <c r="BT95" s="88" t="s">
        <v>31</v>
      </c>
      <c r="BU95" s="88" t="s">
        <v>76</v>
      </c>
      <c r="BV95" s="88" t="s">
        <v>77</v>
      </c>
      <c r="BW95" s="88" t="s">
        <v>82</v>
      </c>
      <c r="BX95" s="88" t="s">
        <v>4</v>
      </c>
      <c r="CL95" s="88" t="s">
        <v>1</v>
      </c>
      <c r="CM95" s="88" t="s">
        <v>83</v>
      </c>
    </row>
    <row r="96" spans="1:91" s="4" customFormat="1" ht="16.5" customHeight="1">
      <c r="A96" s="89" t="s">
        <v>84</v>
      </c>
      <c r="B96" s="52"/>
      <c r="C96" s="10"/>
      <c r="D96" s="10"/>
      <c r="E96" s="271" t="s">
        <v>85</v>
      </c>
      <c r="F96" s="271"/>
      <c r="G96" s="271"/>
      <c r="H96" s="271"/>
      <c r="I96" s="271"/>
      <c r="J96" s="10"/>
      <c r="K96" s="271" t="s">
        <v>86</v>
      </c>
      <c r="L96" s="271"/>
      <c r="M96" s="271"/>
      <c r="N96" s="271"/>
      <c r="O96" s="271"/>
      <c r="P96" s="271"/>
      <c r="Q96" s="271"/>
      <c r="R96" s="271"/>
      <c r="S96" s="271"/>
      <c r="T96" s="271"/>
      <c r="U96" s="271"/>
      <c r="V96" s="271"/>
      <c r="W96" s="271"/>
      <c r="X96" s="271"/>
      <c r="Y96" s="271"/>
      <c r="Z96" s="271"/>
      <c r="AA96" s="271"/>
      <c r="AB96" s="271"/>
      <c r="AC96" s="271"/>
      <c r="AD96" s="271"/>
      <c r="AE96" s="271"/>
      <c r="AF96" s="271"/>
      <c r="AG96" s="234">
        <f>'SO 110 - VOZOVKY'!J32</f>
        <v>0</v>
      </c>
      <c r="AH96" s="235"/>
      <c r="AI96" s="235"/>
      <c r="AJ96" s="235"/>
      <c r="AK96" s="235"/>
      <c r="AL96" s="235"/>
      <c r="AM96" s="235"/>
      <c r="AN96" s="234">
        <f t="shared" si="0"/>
        <v>0</v>
      </c>
      <c r="AO96" s="235"/>
      <c r="AP96" s="235"/>
      <c r="AQ96" s="90" t="s">
        <v>87</v>
      </c>
      <c r="AR96" s="52"/>
      <c r="AS96" s="91">
        <v>0</v>
      </c>
      <c r="AT96" s="92">
        <f t="shared" si="1"/>
        <v>0</v>
      </c>
      <c r="AU96" s="93">
        <f>'SO 110 - VOZOVKY'!P127</f>
        <v>0</v>
      </c>
      <c r="AV96" s="92">
        <f>'SO 110 - VOZOVKY'!J35</f>
        <v>0</v>
      </c>
      <c r="AW96" s="92">
        <f>'SO 110 - VOZOVKY'!J36</f>
        <v>0</v>
      </c>
      <c r="AX96" s="92">
        <f>'SO 110 - VOZOVKY'!J37</f>
        <v>0</v>
      </c>
      <c r="AY96" s="92">
        <f>'SO 110 - VOZOVKY'!J38</f>
        <v>0</v>
      </c>
      <c r="AZ96" s="92">
        <f>'SO 110 - VOZOVKY'!F35</f>
        <v>0</v>
      </c>
      <c r="BA96" s="92">
        <f>'SO 110 - VOZOVKY'!F36</f>
        <v>0</v>
      </c>
      <c r="BB96" s="92">
        <f>'SO 110 - VOZOVKY'!F37</f>
        <v>0</v>
      </c>
      <c r="BC96" s="92">
        <f>'SO 110 - VOZOVKY'!F38</f>
        <v>0</v>
      </c>
      <c r="BD96" s="94">
        <f>'SO 110 - VOZOVKY'!F39</f>
        <v>0</v>
      </c>
      <c r="BT96" s="26" t="s">
        <v>83</v>
      </c>
      <c r="BV96" s="26" t="s">
        <v>77</v>
      </c>
      <c r="BW96" s="26" t="s">
        <v>88</v>
      </c>
      <c r="BX96" s="26" t="s">
        <v>82</v>
      </c>
      <c r="CL96" s="26" t="s">
        <v>1</v>
      </c>
    </row>
    <row r="97" spans="1:91" s="4" customFormat="1" ht="16.5" customHeight="1">
      <c r="A97" s="89" t="s">
        <v>84</v>
      </c>
      <c r="B97" s="52"/>
      <c r="C97" s="10"/>
      <c r="D97" s="10"/>
      <c r="E97" s="271" t="s">
        <v>89</v>
      </c>
      <c r="F97" s="271"/>
      <c r="G97" s="271"/>
      <c r="H97" s="271"/>
      <c r="I97" s="271"/>
      <c r="J97" s="10"/>
      <c r="K97" s="271" t="s">
        <v>90</v>
      </c>
      <c r="L97" s="271"/>
      <c r="M97" s="271"/>
      <c r="N97" s="271"/>
      <c r="O97" s="271"/>
      <c r="P97" s="271"/>
      <c r="Q97" s="271"/>
      <c r="R97" s="271"/>
      <c r="S97" s="271"/>
      <c r="T97" s="271"/>
      <c r="U97" s="271"/>
      <c r="V97" s="271"/>
      <c r="W97" s="271"/>
      <c r="X97" s="271"/>
      <c r="Y97" s="271"/>
      <c r="Z97" s="271"/>
      <c r="AA97" s="271"/>
      <c r="AB97" s="271"/>
      <c r="AC97" s="271"/>
      <c r="AD97" s="271"/>
      <c r="AE97" s="271"/>
      <c r="AF97" s="271"/>
      <c r="AG97" s="234">
        <f>'SO 120 - ODVODNĚNÍ KOMUNI...'!J32</f>
        <v>0</v>
      </c>
      <c r="AH97" s="235"/>
      <c r="AI97" s="235"/>
      <c r="AJ97" s="235"/>
      <c r="AK97" s="235"/>
      <c r="AL97" s="235"/>
      <c r="AM97" s="235"/>
      <c r="AN97" s="234">
        <f t="shared" si="0"/>
        <v>0</v>
      </c>
      <c r="AO97" s="235"/>
      <c r="AP97" s="235"/>
      <c r="AQ97" s="90" t="s">
        <v>87</v>
      </c>
      <c r="AR97" s="52"/>
      <c r="AS97" s="91">
        <v>0</v>
      </c>
      <c r="AT97" s="92">
        <f t="shared" si="1"/>
        <v>0</v>
      </c>
      <c r="AU97" s="93">
        <f>'SO 120 - ODVODNĚNÍ KOMUNI...'!P126</f>
        <v>0</v>
      </c>
      <c r="AV97" s="92">
        <f>'SO 120 - ODVODNĚNÍ KOMUNI...'!J35</f>
        <v>0</v>
      </c>
      <c r="AW97" s="92">
        <f>'SO 120 - ODVODNĚNÍ KOMUNI...'!J36</f>
        <v>0</v>
      </c>
      <c r="AX97" s="92">
        <f>'SO 120 - ODVODNĚNÍ KOMUNI...'!J37</f>
        <v>0</v>
      </c>
      <c r="AY97" s="92">
        <f>'SO 120 - ODVODNĚNÍ KOMUNI...'!J38</f>
        <v>0</v>
      </c>
      <c r="AZ97" s="92">
        <f>'SO 120 - ODVODNĚNÍ KOMUNI...'!F35</f>
        <v>0</v>
      </c>
      <c r="BA97" s="92">
        <f>'SO 120 - ODVODNĚNÍ KOMUNI...'!F36</f>
        <v>0</v>
      </c>
      <c r="BB97" s="92">
        <f>'SO 120 - ODVODNĚNÍ KOMUNI...'!F37</f>
        <v>0</v>
      </c>
      <c r="BC97" s="92">
        <f>'SO 120 - ODVODNĚNÍ KOMUNI...'!F38</f>
        <v>0</v>
      </c>
      <c r="BD97" s="94">
        <f>'SO 120 - ODVODNĚNÍ KOMUNI...'!F39</f>
        <v>0</v>
      </c>
      <c r="BT97" s="26" t="s">
        <v>83</v>
      </c>
      <c r="BV97" s="26" t="s">
        <v>77</v>
      </c>
      <c r="BW97" s="26" t="s">
        <v>91</v>
      </c>
      <c r="BX97" s="26" t="s">
        <v>82</v>
      </c>
      <c r="CL97" s="26" t="s">
        <v>1</v>
      </c>
    </row>
    <row r="98" spans="1:91" s="4" customFormat="1" ht="16.5" customHeight="1">
      <c r="A98" s="89" t="s">
        <v>84</v>
      </c>
      <c r="B98" s="52"/>
      <c r="C98" s="10"/>
      <c r="D98" s="10"/>
      <c r="E98" s="271" t="s">
        <v>92</v>
      </c>
      <c r="F98" s="271"/>
      <c r="G98" s="271"/>
      <c r="H98" s="271"/>
      <c r="I98" s="271"/>
      <c r="J98" s="10"/>
      <c r="K98" s="271" t="s">
        <v>93</v>
      </c>
      <c r="L98" s="271"/>
      <c r="M98" s="271"/>
      <c r="N98" s="271"/>
      <c r="O98" s="271"/>
      <c r="P98" s="271"/>
      <c r="Q98" s="271"/>
      <c r="R98" s="271"/>
      <c r="S98" s="271"/>
      <c r="T98" s="271"/>
      <c r="U98" s="271"/>
      <c r="V98" s="271"/>
      <c r="W98" s="271"/>
      <c r="X98" s="271"/>
      <c r="Y98" s="271"/>
      <c r="Z98" s="271"/>
      <c r="AA98" s="271"/>
      <c r="AB98" s="271"/>
      <c r="AC98" s="271"/>
      <c r="AD98" s="271"/>
      <c r="AE98" s="271"/>
      <c r="AF98" s="271"/>
      <c r="AG98" s="234">
        <f>'SO 130 - PARKOVIŠTĚ'!J32</f>
        <v>0</v>
      </c>
      <c r="AH98" s="235"/>
      <c r="AI98" s="235"/>
      <c r="AJ98" s="235"/>
      <c r="AK98" s="235"/>
      <c r="AL98" s="235"/>
      <c r="AM98" s="235"/>
      <c r="AN98" s="234">
        <f t="shared" si="0"/>
        <v>0</v>
      </c>
      <c r="AO98" s="235"/>
      <c r="AP98" s="235"/>
      <c r="AQ98" s="90" t="s">
        <v>87</v>
      </c>
      <c r="AR98" s="52"/>
      <c r="AS98" s="91">
        <v>0</v>
      </c>
      <c r="AT98" s="92">
        <f t="shared" si="1"/>
        <v>0</v>
      </c>
      <c r="AU98" s="93">
        <f>'SO 130 - PARKOVIŠTĚ'!P126</f>
        <v>0</v>
      </c>
      <c r="AV98" s="92">
        <f>'SO 130 - PARKOVIŠTĚ'!J35</f>
        <v>0</v>
      </c>
      <c r="AW98" s="92">
        <f>'SO 130 - PARKOVIŠTĚ'!J36</f>
        <v>0</v>
      </c>
      <c r="AX98" s="92">
        <f>'SO 130 - PARKOVIŠTĚ'!J37</f>
        <v>0</v>
      </c>
      <c r="AY98" s="92">
        <f>'SO 130 - PARKOVIŠTĚ'!J38</f>
        <v>0</v>
      </c>
      <c r="AZ98" s="92">
        <f>'SO 130 - PARKOVIŠTĚ'!F35</f>
        <v>0</v>
      </c>
      <c r="BA98" s="92">
        <f>'SO 130 - PARKOVIŠTĚ'!F36</f>
        <v>0</v>
      </c>
      <c r="BB98" s="92">
        <f>'SO 130 - PARKOVIŠTĚ'!F37</f>
        <v>0</v>
      </c>
      <c r="BC98" s="92">
        <f>'SO 130 - PARKOVIŠTĚ'!F38</f>
        <v>0</v>
      </c>
      <c r="BD98" s="94">
        <f>'SO 130 - PARKOVIŠTĚ'!F39</f>
        <v>0</v>
      </c>
      <c r="BT98" s="26" t="s">
        <v>83</v>
      </c>
      <c r="BV98" s="26" t="s">
        <v>77</v>
      </c>
      <c r="BW98" s="26" t="s">
        <v>94</v>
      </c>
      <c r="BX98" s="26" t="s">
        <v>82</v>
      </c>
      <c r="CL98" s="26" t="s">
        <v>1</v>
      </c>
    </row>
    <row r="99" spans="1:91" s="4" customFormat="1" ht="16.5" customHeight="1">
      <c r="A99" s="89" t="s">
        <v>84</v>
      </c>
      <c r="B99" s="52"/>
      <c r="C99" s="10"/>
      <c r="D99" s="10"/>
      <c r="E99" s="271" t="s">
        <v>95</v>
      </c>
      <c r="F99" s="271"/>
      <c r="G99" s="271"/>
      <c r="H99" s="271"/>
      <c r="I99" s="271"/>
      <c r="J99" s="10"/>
      <c r="K99" s="271" t="s">
        <v>96</v>
      </c>
      <c r="L99" s="271"/>
      <c r="M99" s="271"/>
      <c r="N99" s="271"/>
      <c r="O99" s="271"/>
      <c r="P99" s="271"/>
      <c r="Q99" s="271"/>
      <c r="R99" s="271"/>
      <c r="S99" s="271"/>
      <c r="T99" s="271"/>
      <c r="U99" s="271"/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271"/>
      <c r="AG99" s="234">
        <f>'SO 140 - CHODNÍKY'!J32</f>
        <v>0</v>
      </c>
      <c r="AH99" s="235"/>
      <c r="AI99" s="235"/>
      <c r="AJ99" s="235"/>
      <c r="AK99" s="235"/>
      <c r="AL99" s="235"/>
      <c r="AM99" s="235"/>
      <c r="AN99" s="234">
        <f t="shared" si="0"/>
        <v>0</v>
      </c>
      <c r="AO99" s="235"/>
      <c r="AP99" s="235"/>
      <c r="AQ99" s="90" t="s">
        <v>87</v>
      </c>
      <c r="AR99" s="52"/>
      <c r="AS99" s="91">
        <v>0</v>
      </c>
      <c r="AT99" s="92">
        <f t="shared" si="1"/>
        <v>0</v>
      </c>
      <c r="AU99" s="93">
        <f>'SO 140 - CHODNÍKY'!P126</f>
        <v>0</v>
      </c>
      <c r="AV99" s="92">
        <f>'SO 140 - CHODNÍKY'!J35</f>
        <v>0</v>
      </c>
      <c r="AW99" s="92">
        <f>'SO 140 - CHODNÍKY'!J36</f>
        <v>0</v>
      </c>
      <c r="AX99" s="92">
        <f>'SO 140 - CHODNÍKY'!J37</f>
        <v>0</v>
      </c>
      <c r="AY99" s="92">
        <f>'SO 140 - CHODNÍKY'!J38</f>
        <v>0</v>
      </c>
      <c r="AZ99" s="92">
        <f>'SO 140 - CHODNÍKY'!F35</f>
        <v>0</v>
      </c>
      <c r="BA99" s="92">
        <f>'SO 140 - CHODNÍKY'!F36</f>
        <v>0</v>
      </c>
      <c r="BB99" s="92">
        <f>'SO 140 - CHODNÍKY'!F37</f>
        <v>0</v>
      </c>
      <c r="BC99" s="92">
        <f>'SO 140 - CHODNÍKY'!F38</f>
        <v>0</v>
      </c>
      <c r="BD99" s="94">
        <f>'SO 140 - CHODNÍKY'!F39</f>
        <v>0</v>
      </c>
      <c r="BT99" s="26" t="s">
        <v>83</v>
      </c>
      <c r="BV99" s="26" t="s">
        <v>77</v>
      </c>
      <c r="BW99" s="26" t="s">
        <v>97</v>
      </c>
      <c r="BX99" s="26" t="s">
        <v>82</v>
      </c>
      <c r="CL99" s="26" t="s">
        <v>1</v>
      </c>
    </row>
    <row r="100" spans="1:91" s="7" customFormat="1" ht="16.5" customHeight="1">
      <c r="A100" s="89" t="s">
        <v>84</v>
      </c>
      <c r="B100" s="80"/>
      <c r="C100" s="81"/>
      <c r="D100" s="259" t="s">
        <v>98</v>
      </c>
      <c r="E100" s="259"/>
      <c r="F100" s="259"/>
      <c r="G100" s="259"/>
      <c r="H100" s="259"/>
      <c r="I100" s="82"/>
      <c r="J100" s="259" t="s">
        <v>99</v>
      </c>
      <c r="K100" s="259"/>
      <c r="L100" s="259"/>
      <c r="M100" s="259"/>
      <c r="N100" s="259"/>
      <c r="O100" s="259"/>
      <c r="P100" s="259"/>
      <c r="Q100" s="259"/>
      <c r="R100" s="259"/>
      <c r="S100" s="259"/>
      <c r="T100" s="259"/>
      <c r="U100" s="259"/>
      <c r="V100" s="259"/>
      <c r="W100" s="259"/>
      <c r="X100" s="259"/>
      <c r="Y100" s="259"/>
      <c r="Z100" s="259"/>
      <c r="AA100" s="259"/>
      <c r="AB100" s="259"/>
      <c r="AC100" s="259"/>
      <c r="AD100" s="259"/>
      <c r="AE100" s="259"/>
      <c r="AF100" s="259"/>
      <c r="AG100" s="230">
        <f>'SO 310 - Kanalizace - stoky '!J30</f>
        <v>0</v>
      </c>
      <c r="AH100" s="231"/>
      <c r="AI100" s="231"/>
      <c r="AJ100" s="231"/>
      <c r="AK100" s="231"/>
      <c r="AL100" s="231"/>
      <c r="AM100" s="231"/>
      <c r="AN100" s="230">
        <f t="shared" si="0"/>
        <v>0</v>
      </c>
      <c r="AO100" s="231"/>
      <c r="AP100" s="231"/>
      <c r="AQ100" s="83" t="s">
        <v>81</v>
      </c>
      <c r="AR100" s="80"/>
      <c r="AS100" s="84">
        <v>0</v>
      </c>
      <c r="AT100" s="85">
        <f t="shared" si="1"/>
        <v>0</v>
      </c>
      <c r="AU100" s="86">
        <f>'SO 310 - Kanalizace - stoky '!P125</f>
        <v>0</v>
      </c>
      <c r="AV100" s="85">
        <f>'SO 310 - Kanalizace - stoky '!J33</f>
        <v>0</v>
      </c>
      <c r="AW100" s="85">
        <f>'SO 310 - Kanalizace - stoky '!J34</f>
        <v>0</v>
      </c>
      <c r="AX100" s="85">
        <f>'SO 310 - Kanalizace - stoky '!J35</f>
        <v>0</v>
      </c>
      <c r="AY100" s="85">
        <f>'SO 310 - Kanalizace - stoky '!J36</f>
        <v>0</v>
      </c>
      <c r="AZ100" s="85">
        <f>'SO 310 - Kanalizace - stoky '!F33</f>
        <v>0</v>
      </c>
      <c r="BA100" s="85">
        <f>'SO 310 - Kanalizace - stoky '!F34</f>
        <v>0</v>
      </c>
      <c r="BB100" s="85">
        <f>'SO 310 - Kanalizace - stoky '!F35</f>
        <v>0</v>
      </c>
      <c r="BC100" s="85">
        <f>'SO 310 - Kanalizace - stoky '!F36</f>
        <v>0</v>
      </c>
      <c r="BD100" s="87">
        <f>'SO 310 - Kanalizace - stoky '!F37</f>
        <v>0</v>
      </c>
      <c r="BT100" s="88" t="s">
        <v>31</v>
      </c>
      <c r="BV100" s="88" t="s">
        <v>77</v>
      </c>
      <c r="BW100" s="88" t="s">
        <v>100</v>
      </c>
      <c r="BX100" s="88" t="s">
        <v>4</v>
      </c>
      <c r="CL100" s="88" t="s">
        <v>1</v>
      </c>
      <c r="CM100" s="88" t="s">
        <v>83</v>
      </c>
    </row>
    <row r="101" spans="1:91" s="7" customFormat="1" ht="16.5" customHeight="1">
      <c r="A101" s="89" t="s">
        <v>84</v>
      </c>
      <c r="B101" s="80"/>
      <c r="C101" s="81"/>
      <c r="D101" s="259" t="s">
        <v>101</v>
      </c>
      <c r="E101" s="259"/>
      <c r="F101" s="259"/>
      <c r="G101" s="259"/>
      <c r="H101" s="259"/>
      <c r="I101" s="82"/>
      <c r="J101" s="259" t="s">
        <v>102</v>
      </c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30">
        <f>'SO 320 - Kanalizační příp...'!J30</f>
        <v>0</v>
      </c>
      <c r="AH101" s="231"/>
      <c r="AI101" s="231"/>
      <c r="AJ101" s="231"/>
      <c r="AK101" s="231"/>
      <c r="AL101" s="231"/>
      <c r="AM101" s="231"/>
      <c r="AN101" s="230">
        <f t="shared" si="0"/>
        <v>0</v>
      </c>
      <c r="AO101" s="231"/>
      <c r="AP101" s="231"/>
      <c r="AQ101" s="83" t="s">
        <v>81</v>
      </c>
      <c r="AR101" s="80"/>
      <c r="AS101" s="84">
        <v>0</v>
      </c>
      <c r="AT101" s="85">
        <f t="shared" si="1"/>
        <v>0</v>
      </c>
      <c r="AU101" s="86">
        <f>'SO 320 - Kanalizační příp...'!P122</f>
        <v>0</v>
      </c>
      <c r="AV101" s="85">
        <f>'SO 320 - Kanalizační příp...'!J33</f>
        <v>0</v>
      </c>
      <c r="AW101" s="85">
        <f>'SO 320 - Kanalizační příp...'!J34</f>
        <v>0</v>
      </c>
      <c r="AX101" s="85">
        <f>'SO 320 - Kanalizační příp...'!J35</f>
        <v>0</v>
      </c>
      <c r="AY101" s="85">
        <f>'SO 320 - Kanalizační příp...'!J36</f>
        <v>0</v>
      </c>
      <c r="AZ101" s="85">
        <f>'SO 320 - Kanalizační příp...'!F33</f>
        <v>0</v>
      </c>
      <c r="BA101" s="85">
        <f>'SO 320 - Kanalizační příp...'!F34</f>
        <v>0</v>
      </c>
      <c r="BB101" s="85">
        <f>'SO 320 - Kanalizační příp...'!F35</f>
        <v>0</v>
      </c>
      <c r="BC101" s="85">
        <f>'SO 320 - Kanalizační příp...'!F36</f>
        <v>0</v>
      </c>
      <c r="BD101" s="87">
        <f>'SO 320 - Kanalizační příp...'!F37</f>
        <v>0</v>
      </c>
      <c r="BT101" s="88" t="s">
        <v>31</v>
      </c>
      <c r="BV101" s="88" t="s">
        <v>77</v>
      </c>
      <c r="BW101" s="88" t="s">
        <v>103</v>
      </c>
      <c r="BX101" s="88" t="s">
        <v>4</v>
      </c>
      <c r="CL101" s="88" t="s">
        <v>1</v>
      </c>
      <c r="CM101" s="88" t="s">
        <v>83</v>
      </c>
    </row>
    <row r="102" spans="1:91" s="7" customFormat="1" ht="16.5" customHeight="1">
      <c r="A102" s="89" t="s">
        <v>84</v>
      </c>
      <c r="B102" s="80"/>
      <c r="C102" s="81"/>
      <c r="D102" s="259" t="s">
        <v>104</v>
      </c>
      <c r="E102" s="259"/>
      <c r="F102" s="259"/>
      <c r="G102" s="259"/>
      <c r="H102" s="259"/>
      <c r="I102" s="82"/>
      <c r="J102" s="259" t="s">
        <v>105</v>
      </c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30">
        <f>'SO 330 - Vodovodní řady'!J30</f>
        <v>0</v>
      </c>
      <c r="AH102" s="231"/>
      <c r="AI102" s="231"/>
      <c r="AJ102" s="231"/>
      <c r="AK102" s="231"/>
      <c r="AL102" s="231"/>
      <c r="AM102" s="231"/>
      <c r="AN102" s="230">
        <f t="shared" si="0"/>
        <v>0</v>
      </c>
      <c r="AO102" s="231"/>
      <c r="AP102" s="231"/>
      <c r="AQ102" s="83" t="s">
        <v>81</v>
      </c>
      <c r="AR102" s="80"/>
      <c r="AS102" s="84">
        <v>0</v>
      </c>
      <c r="AT102" s="85">
        <f t="shared" si="1"/>
        <v>0</v>
      </c>
      <c r="AU102" s="86">
        <f>'SO 330 - Vodovodní řady'!P126</f>
        <v>0</v>
      </c>
      <c r="AV102" s="85">
        <f>'SO 330 - Vodovodní řady'!J33</f>
        <v>0</v>
      </c>
      <c r="AW102" s="85">
        <f>'SO 330 - Vodovodní řady'!J34</f>
        <v>0</v>
      </c>
      <c r="AX102" s="85">
        <f>'SO 330 - Vodovodní řady'!J35</f>
        <v>0</v>
      </c>
      <c r="AY102" s="85">
        <f>'SO 330 - Vodovodní řady'!J36</f>
        <v>0</v>
      </c>
      <c r="AZ102" s="85">
        <f>'SO 330 - Vodovodní řady'!F33</f>
        <v>0</v>
      </c>
      <c r="BA102" s="85">
        <f>'SO 330 - Vodovodní řady'!F34</f>
        <v>0</v>
      </c>
      <c r="BB102" s="85">
        <f>'SO 330 - Vodovodní řady'!F35</f>
        <v>0</v>
      </c>
      <c r="BC102" s="85">
        <f>'SO 330 - Vodovodní řady'!F36</f>
        <v>0</v>
      </c>
      <c r="BD102" s="87">
        <f>'SO 330 - Vodovodní řady'!F37</f>
        <v>0</v>
      </c>
      <c r="BT102" s="88" t="s">
        <v>31</v>
      </c>
      <c r="BV102" s="88" t="s">
        <v>77</v>
      </c>
      <c r="BW102" s="88" t="s">
        <v>106</v>
      </c>
      <c r="BX102" s="88" t="s">
        <v>4</v>
      </c>
      <c r="CL102" s="88" t="s">
        <v>107</v>
      </c>
      <c r="CM102" s="88" t="s">
        <v>83</v>
      </c>
    </row>
    <row r="103" spans="1:91" s="7" customFormat="1" ht="16.5" customHeight="1">
      <c r="A103" s="89" t="s">
        <v>84</v>
      </c>
      <c r="B103" s="80"/>
      <c r="C103" s="81"/>
      <c r="D103" s="259" t="s">
        <v>108</v>
      </c>
      <c r="E103" s="259"/>
      <c r="F103" s="259"/>
      <c r="G103" s="259"/>
      <c r="H103" s="259"/>
      <c r="I103" s="82"/>
      <c r="J103" s="259" t="s">
        <v>109</v>
      </c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30">
        <f>'SO 340 - Vodovodní přípojky'!J30</f>
        <v>0</v>
      </c>
      <c r="AH103" s="231"/>
      <c r="AI103" s="231"/>
      <c r="AJ103" s="231"/>
      <c r="AK103" s="231"/>
      <c r="AL103" s="231"/>
      <c r="AM103" s="231"/>
      <c r="AN103" s="230">
        <f t="shared" si="0"/>
        <v>0</v>
      </c>
      <c r="AO103" s="231"/>
      <c r="AP103" s="231"/>
      <c r="AQ103" s="83" t="s">
        <v>81</v>
      </c>
      <c r="AR103" s="80"/>
      <c r="AS103" s="84">
        <v>0</v>
      </c>
      <c r="AT103" s="85">
        <f t="shared" si="1"/>
        <v>0</v>
      </c>
      <c r="AU103" s="86">
        <f>'SO 340 - Vodovodní přípojky'!P125</f>
        <v>0</v>
      </c>
      <c r="AV103" s="85">
        <f>'SO 340 - Vodovodní přípojky'!J33</f>
        <v>0</v>
      </c>
      <c r="AW103" s="85">
        <f>'SO 340 - Vodovodní přípojky'!J34</f>
        <v>0</v>
      </c>
      <c r="AX103" s="85">
        <f>'SO 340 - Vodovodní přípojky'!J35</f>
        <v>0</v>
      </c>
      <c r="AY103" s="85">
        <f>'SO 340 - Vodovodní přípojky'!J36</f>
        <v>0</v>
      </c>
      <c r="AZ103" s="85">
        <f>'SO 340 - Vodovodní přípojky'!F33</f>
        <v>0</v>
      </c>
      <c r="BA103" s="85">
        <f>'SO 340 - Vodovodní přípojky'!F34</f>
        <v>0</v>
      </c>
      <c r="BB103" s="85">
        <f>'SO 340 - Vodovodní přípojky'!F35</f>
        <v>0</v>
      </c>
      <c r="BC103" s="85">
        <f>'SO 340 - Vodovodní přípojky'!F36</f>
        <v>0</v>
      </c>
      <c r="BD103" s="87">
        <f>'SO 340 - Vodovodní přípojky'!F37</f>
        <v>0</v>
      </c>
      <c r="BT103" s="88" t="s">
        <v>31</v>
      </c>
      <c r="BV103" s="88" t="s">
        <v>77</v>
      </c>
      <c r="BW103" s="88" t="s">
        <v>110</v>
      </c>
      <c r="BX103" s="88" t="s">
        <v>4</v>
      </c>
      <c r="CL103" s="88" t="s">
        <v>111</v>
      </c>
      <c r="CM103" s="88" t="s">
        <v>83</v>
      </c>
    </row>
    <row r="104" spans="1:91" s="7" customFormat="1" ht="16.5" customHeight="1">
      <c r="A104" s="89" t="s">
        <v>84</v>
      </c>
      <c r="B104" s="80"/>
      <c r="C104" s="81"/>
      <c r="D104" s="259" t="s">
        <v>112</v>
      </c>
      <c r="E104" s="259"/>
      <c r="F104" s="259"/>
      <c r="G104" s="259"/>
      <c r="H104" s="259"/>
      <c r="I104" s="82"/>
      <c r="J104" s="259" t="s">
        <v>113</v>
      </c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30">
        <f>'SO 900 - Rekonstrukce ved...'!J30</f>
        <v>0</v>
      </c>
      <c r="AH104" s="231"/>
      <c r="AI104" s="231"/>
      <c r="AJ104" s="231"/>
      <c r="AK104" s="231"/>
      <c r="AL104" s="231"/>
      <c r="AM104" s="231"/>
      <c r="AN104" s="230">
        <f t="shared" si="0"/>
        <v>0</v>
      </c>
      <c r="AO104" s="231"/>
      <c r="AP104" s="231"/>
      <c r="AQ104" s="83" t="s">
        <v>81</v>
      </c>
      <c r="AR104" s="80"/>
      <c r="AS104" s="84">
        <v>0</v>
      </c>
      <c r="AT104" s="85">
        <f t="shared" si="1"/>
        <v>0</v>
      </c>
      <c r="AU104" s="86">
        <f>'SO 900 - Rekonstrukce ved...'!P123</f>
        <v>0</v>
      </c>
      <c r="AV104" s="85">
        <f>'SO 900 - Rekonstrukce ved...'!J33</f>
        <v>0</v>
      </c>
      <c r="AW104" s="85">
        <f>'SO 900 - Rekonstrukce ved...'!J34</f>
        <v>0</v>
      </c>
      <c r="AX104" s="85">
        <f>'SO 900 - Rekonstrukce ved...'!J35</f>
        <v>0</v>
      </c>
      <c r="AY104" s="85">
        <f>'SO 900 - Rekonstrukce ved...'!J36</f>
        <v>0</v>
      </c>
      <c r="AZ104" s="85">
        <f>'SO 900 - Rekonstrukce ved...'!F33</f>
        <v>0</v>
      </c>
      <c r="BA104" s="85">
        <f>'SO 900 - Rekonstrukce ved...'!F34</f>
        <v>0</v>
      </c>
      <c r="BB104" s="85">
        <f>'SO 900 - Rekonstrukce ved...'!F35</f>
        <v>0</v>
      </c>
      <c r="BC104" s="85">
        <f>'SO 900 - Rekonstrukce ved...'!F36</f>
        <v>0</v>
      </c>
      <c r="BD104" s="87">
        <f>'SO 900 - Rekonstrukce ved...'!F37</f>
        <v>0</v>
      </c>
      <c r="BT104" s="88" t="s">
        <v>31</v>
      </c>
      <c r="BV104" s="88" t="s">
        <v>77</v>
      </c>
      <c r="BW104" s="88" t="s">
        <v>114</v>
      </c>
      <c r="BX104" s="88" t="s">
        <v>4</v>
      </c>
      <c r="CL104" s="88" t="s">
        <v>1</v>
      </c>
      <c r="CM104" s="88" t="s">
        <v>83</v>
      </c>
    </row>
    <row r="105" spans="1:91" s="7" customFormat="1" ht="16.5" customHeight="1">
      <c r="A105" s="89" t="s">
        <v>84</v>
      </c>
      <c r="B105" s="80"/>
      <c r="C105" s="81"/>
      <c r="D105" s="259" t="s">
        <v>115</v>
      </c>
      <c r="E105" s="259"/>
      <c r="F105" s="259"/>
      <c r="G105" s="259"/>
      <c r="H105" s="259"/>
      <c r="I105" s="82"/>
      <c r="J105" s="259" t="s">
        <v>116</v>
      </c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30">
        <f>'SO 90 - Vedlejší a ostatn...'!J30</f>
        <v>0</v>
      </c>
      <c r="AH105" s="231"/>
      <c r="AI105" s="231"/>
      <c r="AJ105" s="231"/>
      <c r="AK105" s="231"/>
      <c r="AL105" s="231"/>
      <c r="AM105" s="231"/>
      <c r="AN105" s="230">
        <f t="shared" si="0"/>
        <v>0</v>
      </c>
      <c r="AO105" s="231"/>
      <c r="AP105" s="231"/>
      <c r="AQ105" s="83" t="s">
        <v>81</v>
      </c>
      <c r="AR105" s="80"/>
      <c r="AS105" s="95">
        <v>0</v>
      </c>
      <c r="AT105" s="96">
        <f t="shared" si="1"/>
        <v>0</v>
      </c>
      <c r="AU105" s="97">
        <f>'SO 90 - Vedlejší a ostatn...'!P118</f>
        <v>0</v>
      </c>
      <c r="AV105" s="96">
        <f>'SO 90 - Vedlejší a ostatn...'!J33</f>
        <v>0</v>
      </c>
      <c r="AW105" s="96">
        <f>'SO 90 - Vedlejší a ostatn...'!J34</f>
        <v>0</v>
      </c>
      <c r="AX105" s="96">
        <f>'SO 90 - Vedlejší a ostatn...'!J35</f>
        <v>0</v>
      </c>
      <c r="AY105" s="96">
        <f>'SO 90 - Vedlejší a ostatn...'!J36</f>
        <v>0</v>
      </c>
      <c r="AZ105" s="96">
        <f>'SO 90 - Vedlejší a ostatn...'!F33</f>
        <v>0</v>
      </c>
      <c r="BA105" s="96">
        <f>'SO 90 - Vedlejší a ostatn...'!F34</f>
        <v>0</v>
      </c>
      <c r="BB105" s="96">
        <f>'SO 90 - Vedlejší a ostatn...'!F35</f>
        <v>0</v>
      </c>
      <c r="BC105" s="96">
        <f>'SO 90 - Vedlejší a ostatn...'!F36</f>
        <v>0</v>
      </c>
      <c r="BD105" s="98">
        <f>'SO 90 - Vedlejší a ostatn...'!F37</f>
        <v>0</v>
      </c>
      <c r="BT105" s="88" t="s">
        <v>31</v>
      </c>
      <c r="BV105" s="88" t="s">
        <v>77</v>
      </c>
      <c r="BW105" s="88" t="s">
        <v>117</v>
      </c>
      <c r="BX105" s="88" t="s">
        <v>4</v>
      </c>
      <c r="CL105" s="88" t="s">
        <v>1</v>
      </c>
      <c r="CM105" s="88" t="s">
        <v>83</v>
      </c>
    </row>
    <row r="106" spans="1:91" s="2" customFormat="1" ht="30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4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9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34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</sheetData>
  <mergeCells count="82">
    <mergeCell ref="J102:AF102"/>
    <mergeCell ref="J103:AF103"/>
    <mergeCell ref="D104:H104"/>
    <mergeCell ref="D103:H103"/>
    <mergeCell ref="D95:H95"/>
    <mergeCell ref="D102:H102"/>
    <mergeCell ref="D100:H100"/>
    <mergeCell ref="E99:I99"/>
    <mergeCell ref="E96:I96"/>
    <mergeCell ref="E98:I98"/>
    <mergeCell ref="E97:I97"/>
    <mergeCell ref="K99:AF99"/>
    <mergeCell ref="K96:AF96"/>
    <mergeCell ref="K98:AF98"/>
    <mergeCell ref="C92:G92"/>
    <mergeCell ref="D101:H101"/>
    <mergeCell ref="I92:AF92"/>
    <mergeCell ref="J100:AF100"/>
    <mergeCell ref="J95:AF95"/>
    <mergeCell ref="D105:H105"/>
    <mergeCell ref="J105:AF105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J104:AF104"/>
    <mergeCell ref="L30:P30"/>
    <mergeCell ref="AK31:AO31"/>
    <mergeCell ref="W31:AE31"/>
    <mergeCell ref="L31:P31"/>
    <mergeCell ref="L85:AJ85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98:AM98"/>
    <mergeCell ref="AG103:AM103"/>
    <mergeCell ref="AG102:AM102"/>
    <mergeCell ref="AG92:AM92"/>
    <mergeCell ref="AG101:AM101"/>
    <mergeCell ref="AG97:AM97"/>
    <mergeCell ref="AG95:AM95"/>
    <mergeCell ref="AG100:AM100"/>
    <mergeCell ref="AN100:AP100"/>
    <mergeCell ref="AS89:AT91"/>
    <mergeCell ref="AK30:AO30"/>
    <mergeCell ref="J101:AF101"/>
    <mergeCell ref="K97:AF97"/>
    <mergeCell ref="AM87:AN87"/>
    <mergeCell ref="AM89:AP89"/>
    <mergeCell ref="AM90:AP90"/>
    <mergeCell ref="AN98:AP98"/>
    <mergeCell ref="AN103:AP103"/>
    <mergeCell ref="AN92:AP92"/>
    <mergeCell ref="AN102:AP102"/>
    <mergeCell ref="AN97:AP97"/>
    <mergeCell ref="AN96:AP96"/>
    <mergeCell ref="AN99:AP99"/>
    <mergeCell ref="AN101:AP101"/>
    <mergeCell ref="AN95:AP95"/>
    <mergeCell ref="AN105:AP105"/>
    <mergeCell ref="AG105:AM105"/>
    <mergeCell ref="AG94:AM94"/>
    <mergeCell ref="AN94:AP94"/>
    <mergeCell ref="AG104:AM104"/>
    <mergeCell ref="AG99:AM99"/>
    <mergeCell ref="AG96:AM96"/>
    <mergeCell ref="AN104:AP104"/>
  </mergeCells>
  <hyperlinks>
    <hyperlink ref="A96" location="'SO 110 - VOZOVKY'!C2" display="/"/>
    <hyperlink ref="A97" location="'SO 120 - ODVODNĚNÍ KOMUNI...'!C2" display="/"/>
    <hyperlink ref="A98" location="'SO 130 - PARKOVIŠTĚ'!C2" display="/"/>
    <hyperlink ref="A99" location="'SO 140 - CHODNÍKY'!C2" display="/"/>
    <hyperlink ref="A100" location="'SO 310 - Kanalizace - stoky '!C2" display="/"/>
    <hyperlink ref="A101" location="'SO 320 - Kanalizační příp...'!C2" display="/"/>
    <hyperlink ref="A102" location="'SO 330 - Vodovodní řady'!C2" display="/"/>
    <hyperlink ref="A103" location="'SO 340 - Vodovodní přípojky'!C2" display="/"/>
    <hyperlink ref="A104" location="'SO 900 - Rekonstrukce ved...'!C2" display="/"/>
    <hyperlink ref="A105" location="'SO 90 - Vedlejší a ostatn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3"/>
  <sheetViews>
    <sheetView showGridLines="0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114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7" t="s">
        <v>2571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25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ROUND(J123,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ROUND((SUM(BE123:BE202)),  0)</f>
        <v>0</v>
      </c>
      <c r="G33" s="33"/>
      <c r="H33" s="33"/>
      <c r="I33" s="106">
        <v>0.21</v>
      </c>
      <c r="J33" s="105">
        <f>ROUND(((SUM(BE123:BE202))*I33),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ROUND((SUM(BF123:BF202)),  0)</f>
        <v>0</v>
      </c>
      <c r="G34" s="33"/>
      <c r="H34" s="33"/>
      <c r="I34" s="106">
        <v>0.12</v>
      </c>
      <c r="J34" s="105">
        <f>ROUND(((SUM(BF123:BF202))*I34),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ROUND((SUM(BG123:BG202)),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ROUND((SUM(BH123:BH202)),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ROUND((SUM(BI123:BI202)),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 xml:space="preserve">SO 900 - Rekonstrukce vedení VO 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 xml:space="preserve"> 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2572</v>
      </c>
      <c r="E97" s="120"/>
      <c r="F97" s="120"/>
      <c r="G97" s="120"/>
      <c r="H97" s="120"/>
      <c r="I97" s="120"/>
      <c r="J97" s="121">
        <f>J124</f>
        <v>0</v>
      </c>
      <c r="L97" s="118"/>
    </row>
    <row r="98" spans="1:31" s="9" customFormat="1" ht="24.9" customHeight="1">
      <c r="B98" s="118"/>
      <c r="D98" s="119" t="s">
        <v>1053</v>
      </c>
      <c r="E98" s="120"/>
      <c r="F98" s="120"/>
      <c r="G98" s="120"/>
      <c r="H98" s="120"/>
      <c r="I98" s="120"/>
      <c r="J98" s="121">
        <f>J128</f>
        <v>0</v>
      </c>
      <c r="L98" s="118"/>
    </row>
    <row r="99" spans="1:31" s="10" customFormat="1" ht="19.95" customHeight="1">
      <c r="B99" s="122"/>
      <c r="D99" s="123" t="s">
        <v>2573</v>
      </c>
      <c r="E99" s="124"/>
      <c r="F99" s="124"/>
      <c r="G99" s="124"/>
      <c r="H99" s="124"/>
      <c r="I99" s="124"/>
      <c r="J99" s="125">
        <f>J129</f>
        <v>0</v>
      </c>
      <c r="L99" s="122"/>
    </row>
    <row r="100" spans="1:31" s="10" customFormat="1" ht="19.95" customHeight="1">
      <c r="B100" s="122"/>
      <c r="D100" s="123" t="s">
        <v>2574</v>
      </c>
      <c r="E100" s="124"/>
      <c r="F100" s="124"/>
      <c r="G100" s="124"/>
      <c r="H100" s="124"/>
      <c r="I100" s="124"/>
      <c r="J100" s="125">
        <f>J152</f>
        <v>0</v>
      </c>
      <c r="L100" s="122"/>
    </row>
    <row r="101" spans="1:31" s="10" customFormat="1" ht="19.95" customHeight="1">
      <c r="B101" s="122"/>
      <c r="D101" s="123" t="s">
        <v>1054</v>
      </c>
      <c r="E101" s="124"/>
      <c r="F101" s="124"/>
      <c r="G101" s="124"/>
      <c r="H101" s="124"/>
      <c r="I101" s="124"/>
      <c r="J101" s="125">
        <f>J154</f>
        <v>0</v>
      </c>
      <c r="L101" s="122"/>
    </row>
    <row r="102" spans="1:31" s="9" customFormat="1" ht="24.9" customHeight="1">
      <c r="B102" s="118"/>
      <c r="D102" s="119" t="s">
        <v>2575</v>
      </c>
      <c r="E102" s="120"/>
      <c r="F102" s="120"/>
      <c r="G102" s="120"/>
      <c r="H102" s="120"/>
      <c r="I102" s="120"/>
      <c r="J102" s="121">
        <f>J195</f>
        <v>0</v>
      </c>
      <c r="L102" s="118"/>
    </row>
    <row r="103" spans="1:31" s="10" customFormat="1" ht="19.95" customHeight="1">
      <c r="B103" s="122"/>
      <c r="D103" s="123" t="s">
        <v>2576</v>
      </c>
      <c r="E103" s="124"/>
      <c r="F103" s="124"/>
      <c r="G103" s="124"/>
      <c r="H103" s="124"/>
      <c r="I103" s="124"/>
      <c r="J103" s="125">
        <f>J196</f>
        <v>0</v>
      </c>
      <c r="L103" s="122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" customHeight="1">
      <c r="A105" s="33"/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" customHeight="1">
      <c r="A109" s="33"/>
      <c r="B109" s="50"/>
      <c r="C109" s="51"/>
      <c r="D109" s="51"/>
      <c r="E109" s="51"/>
      <c r="F109" s="51"/>
      <c r="G109" s="51"/>
      <c r="H109" s="51"/>
      <c r="I109" s="51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" customHeight="1">
      <c r="A110" s="33"/>
      <c r="B110" s="34"/>
      <c r="C110" s="22" t="s">
        <v>136</v>
      </c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>
      <c r="A113" s="33"/>
      <c r="B113" s="34"/>
      <c r="C113" s="33"/>
      <c r="D113" s="33"/>
      <c r="E113" s="274" t="str">
        <f>E7</f>
        <v>Brno, Hlávkova  – rekonstrukce kanalizace a vodovodu</v>
      </c>
      <c r="F113" s="275"/>
      <c r="G113" s="275"/>
      <c r="H113" s="275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119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57" t="str">
        <f>E9</f>
        <v xml:space="preserve">SO 900 - Rekonstrukce vedení VO </v>
      </c>
      <c r="F115" s="273"/>
      <c r="G115" s="273"/>
      <c r="H115" s="27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F12</f>
        <v xml:space="preserve"> </v>
      </c>
      <c r="G117" s="33"/>
      <c r="H117" s="33"/>
      <c r="I117" s="28" t="s">
        <v>22</v>
      </c>
      <c r="J117" s="56" t="str">
        <f>IF(J12="","",J12)</f>
        <v/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23</v>
      </c>
      <c r="D119" s="33"/>
      <c r="E119" s="33"/>
      <c r="F119" s="26" t="str">
        <f>E15</f>
        <v xml:space="preserve"> </v>
      </c>
      <c r="G119" s="33"/>
      <c r="H119" s="33"/>
      <c r="I119" s="28" t="s">
        <v>29</v>
      </c>
      <c r="J119" s="31" t="str">
        <f>E21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15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28" t="s">
        <v>32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26"/>
      <c r="B122" s="127"/>
      <c r="C122" s="128" t="s">
        <v>137</v>
      </c>
      <c r="D122" s="129" t="s">
        <v>60</v>
      </c>
      <c r="E122" s="129" t="s">
        <v>56</v>
      </c>
      <c r="F122" s="129" t="s">
        <v>57</v>
      </c>
      <c r="G122" s="129" t="s">
        <v>138</v>
      </c>
      <c r="H122" s="129" t="s">
        <v>139</v>
      </c>
      <c r="I122" s="129" t="s">
        <v>140</v>
      </c>
      <c r="J122" s="129" t="s">
        <v>126</v>
      </c>
      <c r="K122" s="130" t="s">
        <v>141</v>
      </c>
      <c r="L122" s="131"/>
      <c r="M122" s="63" t="s">
        <v>1</v>
      </c>
      <c r="N122" s="64" t="s">
        <v>39</v>
      </c>
      <c r="O122" s="64" t="s">
        <v>142</v>
      </c>
      <c r="P122" s="64" t="s">
        <v>143</v>
      </c>
      <c r="Q122" s="64" t="s">
        <v>144</v>
      </c>
      <c r="R122" s="64" t="s">
        <v>145</v>
      </c>
      <c r="S122" s="64" t="s">
        <v>146</v>
      </c>
      <c r="T122" s="65" t="s">
        <v>147</v>
      </c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</row>
    <row r="123" spans="1:65" s="2" customFormat="1" ht="22.8" customHeight="1">
      <c r="A123" s="33"/>
      <c r="B123" s="34"/>
      <c r="C123" s="70" t="s">
        <v>148</v>
      </c>
      <c r="D123" s="33"/>
      <c r="E123" s="33"/>
      <c r="F123" s="33"/>
      <c r="G123" s="33"/>
      <c r="H123" s="33"/>
      <c r="I123" s="33"/>
      <c r="J123" s="132">
        <f>BK123</f>
        <v>0</v>
      </c>
      <c r="K123" s="33"/>
      <c r="L123" s="34"/>
      <c r="M123" s="66"/>
      <c r="N123" s="57"/>
      <c r="O123" s="67"/>
      <c r="P123" s="133">
        <f>P124+P128+P195</f>
        <v>0</v>
      </c>
      <c r="Q123" s="67"/>
      <c r="R123" s="133">
        <f>R124+R128+R195</f>
        <v>50.196250000000006</v>
      </c>
      <c r="S123" s="67"/>
      <c r="T123" s="134">
        <f>T124+T128+T195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74</v>
      </c>
      <c r="AU123" s="18" t="s">
        <v>128</v>
      </c>
      <c r="BK123" s="135">
        <f>BK124+BK128+BK195</f>
        <v>0</v>
      </c>
    </row>
    <row r="124" spans="1:65" s="12" customFormat="1" ht="25.95" customHeight="1">
      <c r="B124" s="136"/>
      <c r="D124" s="137" t="s">
        <v>74</v>
      </c>
      <c r="E124" s="138" t="s">
        <v>2577</v>
      </c>
      <c r="F124" s="138" t="s">
        <v>2578</v>
      </c>
      <c r="I124" s="139"/>
      <c r="J124" s="140">
        <f>BK124</f>
        <v>0</v>
      </c>
      <c r="L124" s="136"/>
      <c r="M124" s="141"/>
      <c r="N124" s="142"/>
      <c r="O124" s="142"/>
      <c r="P124" s="143">
        <f>SUM(P125:P127)</f>
        <v>0</v>
      </c>
      <c r="Q124" s="142"/>
      <c r="R124" s="143">
        <f>SUM(R125:R127)</f>
        <v>0</v>
      </c>
      <c r="S124" s="142"/>
      <c r="T124" s="144">
        <f>SUM(T125:T127)</f>
        <v>0</v>
      </c>
      <c r="AR124" s="137" t="s">
        <v>158</v>
      </c>
      <c r="AT124" s="145" t="s">
        <v>74</v>
      </c>
      <c r="AU124" s="145" t="s">
        <v>75</v>
      </c>
      <c r="AY124" s="137" t="s">
        <v>151</v>
      </c>
      <c r="BK124" s="146">
        <f>SUM(BK125:BK127)</f>
        <v>0</v>
      </c>
    </row>
    <row r="125" spans="1:65" s="2" customFormat="1" ht="16.5" customHeight="1">
      <c r="A125" s="33"/>
      <c r="B125" s="149"/>
      <c r="C125" s="150" t="s">
        <v>31</v>
      </c>
      <c r="D125" s="150" t="s">
        <v>153</v>
      </c>
      <c r="E125" s="151" t="s">
        <v>2579</v>
      </c>
      <c r="F125" s="152" t="s">
        <v>2580</v>
      </c>
      <c r="G125" s="153" t="s">
        <v>1076</v>
      </c>
      <c r="H125" s="154">
        <v>10</v>
      </c>
      <c r="I125" s="155"/>
      <c r="J125" s="156">
        <f>ROUND(I125*H125,2)</f>
        <v>0</v>
      </c>
      <c r="K125" s="152" t="s">
        <v>157</v>
      </c>
      <c r="L125" s="34"/>
      <c r="M125" s="157" t="s">
        <v>1</v>
      </c>
      <c r="N125" s="158" t="s">
        <v>40</v>
      </c>
      <c r="O125" s="59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1" t="s">
        <v>2581</v>
      </c>
      <c r="AT125" s="161" t="s">
        <v>153</v>
      </c>
      <c r="AU125" s="161" t="s">
        <v>31</v>
      </c>
      <c r="AY125" s="18" t="s">
        <v>151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8" t="s">
        <v>31</v>
      </c>
      <c r="BK125" s="162">
        <f>ROUND(I125*H125,2)</f>
        <v>0</v>
      </c>
      <c r="BL125" s="18" t="s">
        <v>2581</v>
      </c>
      <c r="BM125" s="161" t="s">
        <v>2582</v>
      </c>
    </row>
    <row r="126" spans="1:65" s="2" customFormat="1" ht="16.5" customHeight="1">
      <c r="A126" s="33"/>
      <c r="B126" s="149"/>
      <c r="C126" s="150" t="s">
        <v>83</v>
      </c>
      <c r="D126" s="150" t="s">
        <v>153</v>
      </c>
      <c r="E126" s="151" t="s">
        <v>2583</v>
      </c>
      <c r="F126" s="152" t="s">
        <v>2584</v>
      </c>
      <c r="G126" s="153" t="s">
        <v>1076</v>
      </c>
      <c r="H126" s="154">
        <v>10</v>
      </c>
      <c r="I126" s="155"/>
      <c r="J126" s="156">
        <f>ROUND(I126*H126,2)</f>
        <v>0</v>
      </c>
      <c r="K126" s="152" t="s">
        <v>157</v>
      </c>
      <c r="L126" s="34"/>
      <c r="M126" s="157" t="s">
        <v>1</v>
      </c>
      <c r="N126" s="158" t="s">
        <v>40</v>
      </c>
      <c r="O126" s="59"/>
      <c r="P126" s="159">
        <f>O126*H126</f>
        <v>0</v>
      </c>
      <c r="Q126" s="159">
        <v>0</v>
      </c>
      <c r="R126" s="159">
        <f>Q126*H126</f>
        <v>0</v>
      </c>
      <c r="S126" s="159">
        <v>0</v>
      </c>
      <c r="T126" s="160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1" t="s">
        <v>2581</v>
      </c>
      <c r="AT126" s="161" t="s">
        <v>153</v>
      </c>
      <c r="AU126" s="161" t="s">
        <v>31</v>
      </c>
      <c r="AY126" s="18" t="s">
        <v>151</v>
      </c>
      <c r="BE126" s="162">
        <f>IF(N126="základní",J126,0)</f>
        <v>0</v>
      </c>
      <c r="BF126" s="162">
        <f>IF(N126="snížená",J126,0)</f>
        <v>0</v>
      </c>
      <c r="BG126" s="162">
        <f>IF(N126="zákl. přenesená",J126,0)</f>
        <v>0</v>
      </c>
      <c r="BH126" s="162">
        <f>IF(N126="sníž. přenesená",J126,0)</f>
        <v>0</v>
      </c>
      <c r="BI126" s="162">
        <f>IF(N126="nulová",J126,0)</f>
        <v>0</v>
      </c>
      <c r="BJ126" s="18" t="s">
        <v>31</v>
      </c>
      <c r="BK126" s="162">
        <f>ROUND(I126*H126,2)</f>
        <v>0</v>
      </c>
      <c r="BL126" s="18" t="s">
        <v>2581</v>
      </c>
      <c r="BM126" s="161" t="s">
        <v>2585</v>
      </c>
    </row>
    <row r="127" spans="1:65" s="13" customFormat="1">
      <c r="B127" s="163"/>
      <c r="D127" s="164" t="s">
        <v>160</v>
      </c>
      <c r="E127" s="165" t="s">
        <v>1</v>
      </c>
      <c r="F127" s="166" t="s">
        <v>204</v>
      </c>
      <c r="H127" s="167">
        <v>10</v>
      </c>
      <c r="I127" s="168"/>
      <c r="L127" s="163"/>
      <c r="M127" s="169"/>
      <c r="N127" s="170"/>
      <c r="O127" s="170"/>
      <c r="P127" s="170"/>
      <c r="Q127" s="170"/>
      <c r="R127" s="170"/>
      <c r="S127" s="170"/>
      <c r="T127" s="171"/>
      <c r="AT127" s="165" t="s">
        <v>160</v>
      </c>
      <c r="AU127" s="165" t="s">
        <v>31</v>
      </c>
      <c r="AV127" s="13" t="s">
        <v>83</v>
      </c>
      <c r="AW127" s="13" t="s">
        <v>30</v>
      </c>
      <c r="AX127" s="13" t="s">
        <v>31</v>
      </c>
      <c r="AY127" s="165" t="s">
        <v>151</v>
      </c>
    </row>
    <row r="128" spans="1:65" s="12" customFormat="1" ht="25.95" customHeight="1">
      <c r="B128" s="136"/>
      <c r="D128" s="137" t="s">
        <v>74</v>
      </c>
      <c r="E128" s="138" t="s">
        <v>413</v>
      </c>
      <c r="F128" s="138" t="s">
        <v>1467</v>
      </c>
      <c r="I128" s="139"/>
      <c r="J128" s="140">
        <f>BK128</f>
        <v>0</v>
      </c>
      <c r="L128" s="136"/>
      <c r="M128" s="141"/>
      <c r="N128" s="142"/>
      <c r="O128" s="142"/>
      <c r="P128" s="143">
        <f>P129+P152+P154</f>
        <v>0</v>
      </c>
      <c r="Q128" s="142"/>
      <c r="R128" s="143">
        <f>R129+R152+R154</f>
        <v>50.196250000000006</v>
      </c>
      <c r="S128" s="142"/>
      <c r="T128" s="144">
        <f>T129+T152+T154</f>
        <v>0</v>
      </c>
      <c r="AR128" s="137" t="s">
        <v>167</v>
      </c>
      <c r="AT128" s="145" t="s">
        <v>74</v>
      </c>
      <c r="AU128" s="145" t="s">
        <v>75</v>
      </c>
      <c r="AY128" s="137" t="s">
        <v>151</v>
      </c>
      <c r="BK128" s="146">
        <f>BK129+BK152+BK154</f>
        <v>0</v>
      </c>
    </row>
    <row r="129" spans="1:65" s="12" customFormat="1" ht="22.8" customHeight="1">
      <c r="B129" s="136"/>
      <c r="D129" s="137" t="s">
        <v>74</v>
      </c>
      <c r="E129" s="147" t="s">
        <v>2586</v>
      </c>
      <c r="F129" s="147" t="s">
        <v>2587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SUM(P130:P151)</f>
        <v>0</v>
      </c>
      <c r="Q129" s="142"/>
      <c r="R129" s="143">
        <f>SUM(R130:R151)</f>
        <v>0</v>
      </c>
      <c r="S129" s="142"/>
      <c r="T129" s="144">
        <f>SUM(T130:T151)</f>
        <v>0</v>
      </c>
      <c r="AR129" s="137" t="s">
        <v>167</v>
      </c>
      <c r="AT129" s="145" t="s">
        <v>74</v>
      </c>
      <c r="AU129" s="145" t="s">
        <v>31</v>
      </c>
      <c r="AY129" s="137" t="s">
        <v>151</v>
      </c>
      <c r="BK129" s="146">
        <f>SUM(BK130:BK151)</f>
        <v>0</v>
      </c>
    </row>
    <row r="130" spans="1:65" s="2" customFormat="1" ht="16.5" customHeight="1">
      <c r="A130" s="33"/>
      <c r="B130" s="149"/>
      <c r="C130" s="150" t="s">
        <v>167</v>
      </c>
      <c r="D130" s="150" t="s">
        <v>153</v>
      </c>
      <c r="E130" s="151" t="s">
        <v>2588</v>
      </c>
      <c r="F130" s="152" t="s">
        <v>2589</v>
      </c>
      <c r="G130" s="153" t="s">
        <v>350</v>
      </c>
      <c r="H130" s="154">
        <v>5</v>
      </c>
      <c r="I130" s="155"/>
      <c r="J130" s="156">
        <f t="shared" ref="J130:J151" si="0">ROUND(I130*H130,2)</f>
        <v>0</v>
      </c>
      <c r="K130" s="152" t="s">
        <v>157</v>
      </c>
      <c r="L130" s="34"/>
      <c r="M130" s="157" t="s">
        <v>1</v>
      </c>
      <c r="N130" s="158" t="s">
        <v>40</v>
      </c>
      <c r="O130" s="59"/>
      <c r="P130" s="159">
        <f t="shared" ref="P130:P151" si="1">O130*H130</f>
        <v>0</v>
      </c>
      <c r="Q130" s="159">
        <v>0</v>
      </c>
      <c r="R130" s="159">
        <f t="shared" ref="R130:R151" si="2">Q130*H130</f>
        <v>0</v>
      </c>
      <c r="S130" s="159">
        <v>0</v>
      </c>
      <c r="T130" s="160">
        <f t="shared" ref="T130:T151" si="3"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720</v>
      </c>
      <c r="AT130" s="161" t="s">
        <v>153</v>
      </c>
      <c r="AU130" s="161" t="s">
        <v>83</v>
      </c>
      <c r="AY130" s="18" t="s">
        <v>151</v>
      </c>
      <c r="BE130" s="162">
        <f t="shared" ref="BE130:BE151" si="4">IF(N130="základní",J130,0)</f>
        <v>0</v>
      </c>
      <c r="BF130" s="162">
        <f t="shared" ref="BF130:BF151" si="5">IF(N130="snížená",J130,0)</f>
        <v>0</v>
      </c>
      <c r="BG130" s="162">
        <f t="shared" ref="BG130:BG151" si="6">IF(N130="zákl. přenesená",J130,0)</f>
        <v>0</v>
      </c>
      <c r="BH130" s="162">
        <f t="shared" ref="BH130:BH151" si="7">IF(N130="sníž. přenesená",J130,0)</f>
        <v>0</v>
      </c>
      <c r="BI130" s="162">
        <f t="shared" ref="BI130:BI151" si="8">IF(N130="nulová",J130,0)</f>
        <v>0</v>
      </c>
      <c r="BJ130" s="18" t="s">
        <v>31</v>
      </c>
      <c r="BK130" s="162">
        <f t="shared" ref="BK130:BK151" si="9">ROUND(I130*H130,2)</f>
        <v>0</v>
      </c>
      <c r="BL130" s="18" t="s">
        <v>720</v>
      </c>
      <c r="BM130" s="161" t="s">
        <v>2590</v>
      </c>
    </row>
    <row r="131" spans="1:65" s="2" customFormat="1" ht="16.5" customHeight="1">
      <c r="A131" s="33"/>
      <c r="B131" s="149"/>
      <c r="C131" s="150" t="s">
        <v>158</v>
      </c>
      <c r="D131" s="150" t="s">
        <v>153</v>
      </c>
      <c r="E131" s="151" t="s">
        <v>2591</v>
      </c>
      <c r="F131" s="152" t="s">
        <v>2592</v>
      </c>
      <c r="G131" s="153" t="s">
        <v>350</v>
      </c>
      <c r="H131" s="154">
        <v>9</v>
      </c>
      <c r="I131" s="155"/>
      <c r="J131" s="156">
        <f t="shared" si="0"/>
        <v>0</v>
      </c>
      <c r="K131" s="152" t="s">
        <v>157</v>
      </c>
      <c r="L131" s="34"/>
      <c r="M131" s="157" t="s">
        <v>1</v>
      </c>
      <c r="N131" s="158" t="s">
        <v>40</v>
      </c>
      <c r="O131" s="59"/>
      <c r="P131" s="159">
        <f t="shared" si="1"/>
        <v>0</v>
      </c>
      <c r="Q131" s="159">
        <v>0</v>
      </c>
      <c r="R131" s="159">
        <f t="shared" si="2"/>
        <v>0</v>
      </c>
      <c r="S131" s="159">
        <v>0</v>
      </c>
      <c r="T131" s="160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720</v>
      </c>
      <c r="AT131" s="161" t="s">
        <v>153</v>
      </c>
      <c r="AU131" s="161" t="s">
        <v>83</v>
      </c>
      <c r="AY131" s="18" t="s">
        <v>151</v>
      </c>
      <c r="BE131" s="162">
        <f t="shared" si="4"/>
        <v>0</v>
      </c>
      <c r="BF131" s="162">
        <f t="shared" si="5"/>
        <v>0</v>
      </c>
      <c r="BG131" s="162">
        <f t="shared" si="6"/>
        <v>0</v>
      </c>
      <c r="BH131" s="162">
        <f t="shared" si="7"/>
        <v>0</v>
      </c>
      <c r="BI131" s="162">
        <f t="shared" si="8"/>
        <v>0</v>
      </c>
      <c r="BJ131" s="18" t="s">
        <v>31</v>
      </c>
      <c r="BK131" s="162">
        <f t="shared" si="9"/>
        <v>0</v>
      </c>
      <c r="BL131" s="18" t="s">
        <v>720</v>
      </c>
      <c r="BM131" s="161" t="s">
        <v>2593</v>
      </c>
    </row>
    <row r="132" spans="1:65" s="2" customFormat="1" ht="21.75" customHeight="1">
      <c r="A132" s="33"/>
      <c r="B132" s="149"/>
      <c r="C132" s="150" t="s">
        <v>176</v>
      </c>
      <c r="D132" s="150" t="s">
        <v>153</v>
      </c>
      <c r="E132" s="151" t="s">
        <v>2594</v>
      </c>
      <c r="F132" s="152" t="s">
        <v>2595</v>
      </c>
      <c r="G132" s="153" t="s">
        <v>350</v>
      </c>
      <c r="H132" s="154">
        <v>12</v>
      </c>
      <c r="I132" s="155"/>
      <c r="J132" s="156">
        <f t="shared" si="0"/>
        <v>0</v>
      </c>
      <c r="K132" s="152" t="s">
        <v>157</v>
      </c>
      <c r="L132" s="34"/>
      <c r="M132" s="157" t="s">
        <v>1</v>
      </c>
      <c r="N132" s="158" t="s">
        <v>40</v>
      </c>
      <c r="O132" s="59"/>
      <c r="P132" s="159">
        <f t="shared" si="1"/>
        <v>0</v>
      </c>
      <c r="Q132" s="159">
        <v>0</v>
      </c>
      <c r="R132" s="159">
        <f t="shared" si="2"/>
        <v>0</v>
      </c>
      <c r="S132" s="159">
        <v>0</v>
      </c>
      <c r="T132" s="160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720</v>
      </c>
      <c r="AT132" s="161" t="s">
        <v>153</v>
      </c>
      <c r="AU132" s="161" t="s">
        <v>83</v>
      </c>
      <c r="AY132" s="18" t="s">
        <v>151</v>
      </c>
      <c r="BE132" s="162">
        <f t="shared" si="4"/>
        <v>0</v>
      </c>
      <c r="BF132" s="162">
        <f t="shared" si="5"/>
        <v>0</v>
      </c>
      <c r="BG132" s="162">
        <f t="shared" si="6"/>
        <v>0</v>
      </c>
      <c r="BH132" s="162">
        <f t="shared" si="7"/>
        <v>0</v>
      </c>
      <c r="BI132" s="162">
        <f t="shared" si="8"/>
        <v>0</v>
      </c>
      <c r="BJ132" s="18" t="s">
        <v>31</v>
      </c>
      <c r="BK132" s="162">
        <f t="shared" si="9"/>
        <v>0</v>
      </c>
      <c r="BL132" s="18" t="s">
        <v>720</v>
      </c>
      <c r="BM132" s="161" t="s">
        <v>2596</v>
      </c>
    </row>
    <row r="133" spans="1:65" s="2" customFormat="1" ht="16.5" customHeight="1">
      <c r="A133" s="33"/>
      <c r="B133" s="149"/>
      <c r="C133" s="150" t="s">
        <v>183</v>
      </c>
      <c r="D133" s="150" t="s">
        <v>153</v>
      </c>
      <c r="E133" s="151" t="s">
        <v>2597</v>
      </c>
      <c r="F133" s="152" t="s">
        <v>2598</v>
      </c>
      <c r="G133" s="153" t="s">
        <v>350</v>
      </c>
      <c r="H133" s="154">
        <v>7</v>
      </c>
      <c r="I133" s="155"/>
      <c r="J133" s="156">
        <f t="shared" si="0"/>
        <v>0</v>
      </c>
      <c r="K133" s="152" t="s">
        <v>157</v>
      </c>
      <c r="L133" s="34"/>
      <c r="M133" s="157" t="s">
        <v>1</v>
      </c>
      <c r="N133" s="158" t="s">
        <v>40</v>
      </c>
      <c r="O133" s="59"/>
      <c r="P133" s="159">
        <f t="shared" si="1"/>
        <v>0</v>
      </c>
      <c r="Q133" s="159">
        <v>0</v>
      </c>
      <c r="R133" s="159">
        <f t="shared" si="2"/>
        <v>0</v>
      </c>
      <c r="S133" s="159">
        <v>0</v>
      </c>
      <c r="T133" s="160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720</v>
      </c>
      <c r="AT133" s="161" t="s">
        <v>153</v>
      </c>
      <c r="AU133" s="161" t="s">
        <v>83</v>
      </c>
      <c r="AY133" s="18" t="s">
        <v>151</v>
      </c>
      <c r="BE133" s="162">
        <f t="shared" si="4"/>
        <v>0</v>
      </c>
      <c r="BF133" s="162">
        <f t="shared" si="5"/>
        <v>0</v>
      </c>
      <c r="BG133" s="162">
        <f t="shared" si="6"/>
        <v>0</v>
      </c>
      <c r="BH133" s="162">
        <f t="shared" si="7"/>
        <v>0</v>
      </c>
      <c r="BI133" s="162">
        <f t="shared" si="8"/>
        <v>0</v>
      </c>
      <c r="BJ133" s="18" t="s">
        <v>31</v>
      </c>
      <c r="BK133" s="162">
        <f t="shared" si="9"/>
        <v>0</v>
      </c>
      <c r="BL133" s="18" t="s">
        <v>720</v>
      </c>
      <c r="BM133" s="161" t="s">
        <v>2599</v>
      </c>
    </row>
    <row r="134" spans="1:65" s="2" customFormat="1" ht="16.5" customHeight="1">
      <c r="A134" s="33"/>
      <c r="B134" s="149"/>
      <c r="C134" s="150" t="s">
        <v>188</v>
      </c>
      <c r="D134" s="150" t="s">
        <v>153</v>
      </c>
      <c r="E134" s="151" t="s">
        <v>2600</v>
      </c>
      <c r="F134" s="152" t="s">
        <v>2601</v>
      </c>
      <c r="G134" s="153" t="s">
        <v>350</v>
      </c>
      <c r="H134" s="154">
        <v>5</v>
      </c>
      <c r="I134" s="155"/>
      <c r="J134" s="156">
        <f t="shared" si="0"/>
        <v>0</v>
      </c>
      <c r="K134" s="152" t="s">
        <v>157</v>
      </c>
      <c r="L134" s="34"/>
      <c r="M134" s="157" t="s">
        <v>1</v>
      </c>
      <c r="N134" s="158" t="s">
        <v>40</v>
      </c>
      <c r="O134" s="59"/>
      <c r="P134" s="159">
        <f t="shared" si="1"/>
        <v>0</v>
      </c>
      <c r="Q134" s="159">
        <v>0</v>
      </c>
      <c r="R134" s="159">
        <f t="shared" si="2"/>
        <v>0</v>
      </c>
      <c r="S134" s="159">
        <v>0</v>
      </c>
      <c r="T134" s="160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720</v>
      </c>
      <c r="AT134" s="161" t="s">
        <v>153</v>
      </c>
      <c r="AU134" s="161" t="s">
        <v>83</v>
      </c>
      <c r="AY134" s="18" t="s">
        <v>151</v>
      </c>
      <c r="BE134" s="162">
        <f t="shared" si="4"/>
        <v>0</v>
      </c>
      <c r="BF134" s="162">
        <f t="shared" si="5"/>
        <v>0</v>
      </c>
      <c r="BG134" s="162">
        <f t="shared" si="6"/>
        <v>0</v>
      </c>
      <c r="BH134" s="162">
        <f t="shared" si="7"/>
        <v>0</v>
      </c>
      <c r="BI134" s="162">
        <f t="shared" si="8"/>
        <v>0</v>
      </c>
      <c r="BJ134" s="18" t="s">
        <v>31</v>
      </c>
      <c r="BK134" s="162">
        <f t="shared" si="9"/>
        <v>0</v>
      </c>
      <c r="BL134" s="18" t="s">
        <v>720</v>
      </c>
      <c r="BM134" s="161" t="s">
        <v>2602</v>
      </c>
    </row>
    <row r="135" spans="1:65" s="2" customFormat="1" ht="21.75" customHeight="1">
      <c r="A135" s="33"/>
      <c r="B135" s="149"/>
      <c r="C135" s="150" t="s">
        <v>194</v>
      </c>
      <c r="D135" s="150" t="s">
        <v>153</v>
      </c>
      <c r="E135" s="151" t="s">
        <v>2603</v>
      </c>
      <c r="F135" s="152" t="s">
        <v>2604</v>
      </c>
      <c r="G135" s="153" t="s">
        <v>350</v>
      </c>
      <c r="H135" s="154">
        <v>1</v>
      </c>
      <c r="I135" s="155"/>
      <c r="J135" s="156">
        <f t="shared" si="0"/>
        <v>0</v>
      </c>
      <c r="K135" s="152" t="s">
        <v>157</v>
      </c>
      <c r="L135" s="34"/>
      <c r="M135" s="157" t="s">
        <v>1</v>
      </c>
      <c r="N135" s="158" t="s">
        <v>40</v>
      </c>
      <c r="O135" s="59"/>
      <c r="P135" s="159">
        <f t="shared" si="1"/>
        <v>0</v>
      </c>
      <c r="Q135" s="159">
        <v>0</v>
      </c>
      <c r="R135" s="159">
        <f t="shared" si="2"/>
        <v>0</v>
      </c>
      <c r="S135" s="159">
        <v>0</v>
      </c>
      <c r="T135" s="160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720</v>
      </c>
      <c r="AT135" s="161" t="s">
        <v>153</v>
      </c>
      <c r="AU135" s="161" t="s">
        <v>83</v>
      </c>
      <c r="AY135" s="18" t="s">
        <v>151</v>
      </c>
      <c r="BE135" s="162">
        <f t="shared" si="4"/>
        <v>0</v>
      </c>
      <c r="BF135" s="162">
        <f t="shared" si="5"/>
        <v>0</v>
      </c>
      <c r="BG135" s="162">
        <f t="shared" si="6"/>
        <v>0</v>
      </c>
      <c r="BH135" s="162">
        <f t="shared" si="7"/>
        <v>0</v>
      </c>
      <c r="BI135" s="162">
        <f t="shared" si="8"/>
        <v>0</v>
      </c>
      <c r="BJ135" s="18" t="s">
        <v>31</v>
      </c>
      <c r="BK135" s="162">
        <f t="shared" si="9"/>
        <v>0</v>
      </c>
      <c r="BL135" s="18" t="s">
        <v>720</v>
      </c>
      <c r="BM135" s="161" t="s">
        <v>2605</v>
      </c>
    </row>
    <row r="136" spans="1:65" s="2" customFormat="1" ht="16.5" customHeight="1">
      <c r="A136" s="33"/>
      <c r="B136" s="149"/>
      <c r="C136" s="150" t="s">
        <v>199</v>
      </c>
      <c r="D136" s="150" t="s">
        <v>153</v>
      </c>
      <c r="E136" s="151" t="s">
        <v>2606</v>
      </c>
      <c r="F136" s="152" t="s">
        <v>2607</v>
      </c>
      <c r="G136" s="153" t="s">
        <v>350</v>
      </c>
      <c r="H136" s="154">
        <v>1</v>
      </c>
      <c r="I136" s="155"/>
      <c r="J136" s="156">
        <f t="shared" si="0"/>
        <v>0</v>
      </c>
      <c r="K136" s="152" t="s">
        <v>1</v>
      </c>
      <c r="L136" s="34"/>
      <c r="M136" s="157" t="s">
        <v>1</v>
      </c>
      <c r="N136" s="158" t="s">
        <v>40</v>
      </c>
      <c r="O136" s="59"/>
      <c r="P136" s="159">
        <f t="shared" si="1"/>
        <v>0</v>
      </c>
      <c r="Q136" s="159">
        <v>0</v>
      </c>
      <c r="R136" s="159">
        <f t="shared" si="2"/>
        <v>0</v>
      </c>
      <c r="S136" s="159">
        <v>0</v>
      </c>
      <c r="T136" s="160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720</v>
      </c>
      <c r="AT136" s="161" t="s">
        <v>153</v>
      </c>
      <c r="AU136" s="161" t="s">
        <v>83</v>
      </c>
      <c r="AY136" s="18" t="s">
        <v>151</v>
      </c>
      <c r="BE136" s="162">
        <f t="shared" si="4"/>
        <v>0</v>
      </c>
      <c r="BF136" s="162">
        <f t="shared" si="5"/>
        <v>0</v>
      </c>
      <c r="BG136" s="162">
        <f t="shared" si="6"/>
        <v>0</v>
      </c>
      <c r="BH136" s="162">
        <f t="shared" si="7"/>
        <v>0</v>
      </c>
      <c r="BI136" s="162">
        <f t="shared" si="8"/>
        <v>0</v>
      </c>
      <c r="BJ136" s="18" t="s">
        <v>31</v>
      </c>
      <c r="BK136" s="162">
        <f t="shared" si="9"/>
        <v>0</v>
      </c>
      <c r="BL136" s="18" t="s">
        <v>720</v>
      </c>
      <c r="BM136" s="161" t="s">
        <v>2608</v>
      </c>
    </row>
    <row r="137" spans="1:65" s="2" customFormat="1" ht="16.5" customHeight="1">
      <c r="A137" s="33"/>
      <c r="B137" s="149"/>
      <c r="C137" s="150" t="s">
        <v>204</v>
      </c>
      <c r="D137" s="150" t="s">
        <v>153</v>
      </c>
      <c r="E137" s="151" t="s">
        <v>2609</v>
      </c>
      <c r="F137" s="152" t="s">
        <v>2610</v>
      </c>
      <c r="G137" s="153" t="s">
        <v>350</v>
      </c>
      <c r="H137" s="154">
        <v>5</v>
      </c>
      <c r="I137" s="155"/>
      <c r="J137" s="156">
        <f t="shared" si="0"/>
        <v>0</v>
      </c>
      <c r="K137" s="152" t="s">
        <v>157</v>
      </c>
      <c r="L137" s="34"/>
      <c r="M137" s="157" t="s">
        <v>1</v>
      </c>
      <c r="N137" s="158" t="s">
        <v>40</v>
      </c>
      <c r="O137" s="59"/>
      <c r="P137" s="159">
        <f t="shared" si="1"/>
        <v>0</v>
      </c>
      <c r="Q137" s="159">
        <v>0</v>
      </c>
      <c r="R137" s="159">
        <f t="shared" si="2"/>
        <v>0</v>
      </c>
      <c r="S137" s="159">
        <v>0</v>
      </c>
      <c r="T137" s="160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720</v>
      </c>
      <c r="AT137" s="161" t="s">
        <v>153</v>
      </c>
      <c r="AU137" s="161" t="s">
        <v>83</v>
      </c>
      <c r="AY137" s="18" t="s">
        <v>151</v>
      </c>
      <c r="BE137" s="162">
        <f t="shared" si="4"/>
        <v>0</v>
      </c>
      <c r="BF137" s="162">
        <f t="shared" si="5"/>
        <v>0</v>
      </c>
      <c r="BG137" s="162">
        <f t="shared" si="6"/>
        <v>0</v>
      </c>
      <c r="BH137" s="162">
        <f t="shared" si="7"/>
        <v>0</v>
      </c>
      <c r="BI137" s="162">
        <f t="shared" si="8"/>
        <v>0</v>
      </c>
      <c r="BJ137" s="18" t="s">
        <v>31</v>
      </c>
      <c r="BK137" s="162">
        <f t="shared" si="9"/>
        <v>0</v>
      </c>
      <c r="BL137" s="18" t="s">
        <v>720</v>
      </c>
      <c r="BM137" s="161" t="s">
        <v>2611</v>
      </c>
    </row>
    <row r="138" spans="1:65" s="2" customFormat="1" ht="16.5" customHeight="1">
      <c r="A138" s="33"/>
      <c r="B138" s="149"/>
      <c r="C138" s="150" t="s">
        <v>211</v>
      </c>
      <c r="D138" s="150" t="s">
        <v>153</v>
      </c>
      <c r="E138" s="151" t="s">
        <v>2612</v>
      </c>
      <c r="F138" s="152" t="s">
        <v>2613</v>
      </c>
      <c r="G138" s="153" t="s">
        <v>350</v>
      </c>
      <c r="H138" s="154">
        <v>5</v>
      </c>
      <c r="I138" s="155"/>
      <c r="J138" s="156">
        <f t="shared" si="0"/>
        <v>0</v>
      </c>
      <c r="K138" s="152" t="s">
        <v>1</v>
      </c>
      <c r="L138" s="34"/>
      <c r="M138" s="157" t="s">
        <v>1</v>
      </c>
      <c r="N138" s="158" t="s">
        <v>40</v>
      </c>
      <c r="O138" s="59"/>
      <c r="P138" s="159">
        <f t="shared" si="1"/>
        <v>0</v>
      </c>
      <c r="Q138" s="159">
        <v>0</v>
      </c>
      <c r="R138" s="159">
        <f t="shared" si="2"/>
        <v>0</v>
      </c>
      <c r="S138" s="159">
        <v>0</v>
      </c>
      <c r="T138" s="160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720</v>
      </c>
      <c r="AT138" s="161" t="s">
        <v>153</v>
      </c>
      <c r="AU138" s="161" t="s">
        <v>83</v>
      </c>
      <c r="AY138" s="18" t="s">
        <v>151</v>
      </c>
      <c r="BE138" s="162">
        <f t="shared" si="4"/>
        <v>0</v>
      </c>
      <c r="BF138" s="162">
        <f t="shared" si="5"/>
        <v>0</v>
      </c>
      <c r="BG138" s="162">
        <f t="shared" si="6"/>
        <v>0</v>
      </c>
      <c r="BH138" s="162">
        <f t="shared" si="7"/>
        <v>0</v>
      </c>
      <c r="BI138" s="162">
        <f t="shared" si="8"/>
        <v>0</v>
      </c>
      <c r="BJ138" s="18" t="s">
        <v>31</v>
      </c>
      <c r="BK138" s="162">
        <f t="shared" si="9"/>
        <v>0</v>
      </c>
      <c r="BL138" s="18" t="s">
        <v>720</v>
      </c>
      <c r="BM138" s="161" t="s">
        <v>2614</v>
      </c>
    </row>
    <row r="139" spans="1:65" s="2" customFormat="1" ht="16.5" customHeight="1">
      <c r="A139" s="33"/>
      <c r="B139" s="149"/>
      <c r="C139" s="150" t="s">
        <v>8</v>
      </c>
      <c r="D139" s="150" t="s">
        <v>153</v>
      </c>
      <c r="E139" s="151" t="s">
        <v>2615</v>
      </c>
      <c r="F139" s="152" t="s">
        <v>2616</v>
      </c>
      <c r="G139" s="153" t="s">
        <v>350</v>
      </c>
      <c r="H139" s="154">
        <v>5</v>
      </c>
      <c r="I139" s="155"/>
      <c r="J139" s="156">
        <f t="shared" si="0"/>
        <v>0</v>
      </c>
      <c r="K139" s="152" t="s">
        <v>157</v>
      </c>
      <c r="L139" s="34"/>
      <c r="M139" s="157" t="s">
        <v>1</v>
      </c>
      <c r="N139" s="158" t="s">
        <v>40</v>
      </c>
      <c r="O139" s="59"/>
      <c r="P139" s="159">
        <f t="shared" si="1"/>
        <v>0</v>
      </c>
      <c r="Q139" s="159">
        <v>0</v>
      </c>
      <c r="R139" s="159">
        <f t="shared" si="2"/>
        <v>0</v>
      </c>
      <c r="S139" s="159">
        <v>0</v>
      </c>
      <c r="T139" s="160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720</v>
      </c>
      <c r="AT139" s="161" t="s">
        <v>153</v>
      </c>
      <c r="AU139" s="161" t="s">
        <v>83</v>
      </c>
      <c r="AY139" s="18" t="s">
        <v>151</v>
      </c>
      <c r="BE139" s="162">
        <f t="shared" si="4"/>
        <v>0</v>
      </c>
      <c r="BF139" s="162">
        <f t="shared" si="5"/>
        <v>0</v>
      </c>
      <c r="BG139" s="162">
        <f t="shared" si="6"/>
        <v>0</v>
      </c>
      <c r="BH139" s="162">
        <f t="shared" si="7"/>
        <v>0</v>
      </c>
      <c r="BI139" s="162">
        <f t="shared" si="8"/>
        <v>0</v>
      </c>
      <c r="BJ139" s="18" t="s">
        <v>31</v>
      </c>
      <c r="BK139" s="162">
        <f t="shared" si="9"/>
        <v>0</v>
      </c>
      <c r="BL139" s="18" t="s">
        <v>720</v>
      </c>
      <c r="BM139" s="161" t="s">
        <v>2617</v>
      </c>
    </row>
    <row r="140" spans="1:65" s="2" customFormat="1" ht="16.5" customHeight="1">
      <c r="A140" s="33"/>
      <c r="B140" s="149"/>
      <c r="C140" s="150" t="s">
        <v>222</v>
      </c>
      <c r="D140" s="150" t="s">
        <v>153</v>
      </c>
      <c r="E140" s="151" t="s">
        <v>2618</v>
      </c>
      <c r="F140" s="152" t="s">
        <v>2619</v>
      </c>
      <c r="G140" s="153" t="s">
        <v>350</v>
      </c>
      <c r="H140" s="154">
        <v>5</v>
      </c>
      <c r="I140" s="155"/>
      <c r="J140" s="156">
        <f t="shared" si="0"/>
        <v>0</v>
      </c>
      <c r="K140" s="152" t="s">
        <v>1</v>
      </c>
      <c r="L140" s="34"/>
      <c r="M140" s="157" t="s">
        <v>1</v>
      </c>
      <c r="N140" s="158" t="s">
        <v>40</v>
      </c>
      <c r="O140" s="59"/>
      <c r="P140" s="159">
        <f t="shared" si="1"/>
        <v>0</v>
      </c>
      <c r="Q140" s="159">
        <v>0</v>
      </c>
      <c r="R140" s="159">
        <f t="shared" si="2"/>
        <v>0</v>
      </c>
      <c r="S140" s="159">
        <v>0</v>
      </c>
      <c r="T140" s="160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720</v>
      </c>
      <c r="AT140" s="161" t="s">
        <v>153</v>
      </c>
      <c r="AU140" s="161" t="s">
        <v>83</v>
      </c>
      <c r="AY140" s="18" t="s">
        <v>151</v>
      </c>
      <c r="BE140" s="162">
        <f t="shared" si="4"/>
        <v>0</v>
      </c>
      <c r="BF140" s="162">
        <f t="shared" si="5"/>
        <v>0</v>
      </c>
      <c r="BG140" s="162">
        <f t="shared" si="6"/>
        <v>0</v>
      </c>
      <c r="BH140" s="162">
        <f t="shared" si="7"/>
        <v>0</v>
      </c>
      <c r="BI140" s="162">
        <f t="shared" si="8"/>
        <v>0</v>
      </c>
      <c r="BJ140" s="18" t="s">
        <v>31</v>
      </c>
      <c r="BK140" s="162">
        <f t="shared" si="9"/>
        <v>0</v>
      </c>
      <c r="BL140" s="18" t="s">
        <v>720</v>
      </c>
      <c r="BM140" s="161" t="s">
        <v>2620</v>
      </c>
    </row>
    <row r="141" spans="1:65" s="2" customFormat="1" ht="16.5" customHeight="1">
      <c r="A141" s="33"/>
      <c r="B141" s="149"/>
      <c r="C141" s="150" t="s">
        <v>227</v>
      </c>
      <c r="D141" s="150" t="s">
        <v>153</v>
      </c>
      <c r="E141" s="151" t="s">
        <v>2621</v>
      </c>
      <c r="F141" s="152" t="s">
        <v>2622</v>
      </c>
      <c r="G141" s="153" t="s">
        <v>350</v>
      </c>
      <c r="H141" s="154">
        <v>5</v>
      </c>
      <c r="I141" s="155"/>
      <c r="J141" s="156">
        <f t="shared" si="0"/>
        <v>0</v>
      </c>
      <c r="K141" s="152" t="s">
        <v>157</v>
      </c>
      <c r="L141" s="34"/>
      <c r="M141" s="157" t="s">
        <v>1</v>
      </c>
      <c r="N141" s="158" t="s">
        <v>40</v>
      </c>
      <c r="O141" s="59"/>
      <c r="P141" s="159">
        <f t="shared" si="1"/>
        <v>0</v>
      </c>
      <c r="Q141" s="159">
        <v>0</v>
      </c>
      <c r="R141" s="159">
        <f t="shared" si="2"/>
        <v>0</v>
      </c>
      <c r="S141" s="159">
        <v>0</v>
      </c>
      <c r="T141" s="160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720</v>
      </c>
      <c r="AT141" s="161" t="s">
        <v>153</v>
      </c>
      <c r="AU141" s="161" t="s">
        <v>83</v>
      </c>
      <c r="AY141" s="18" t="s">
        <v>151</v>
      </c>
      <c r="BE141" s="162">
        <f t="shared" si="4"/>
        <v>0</v>
      </c>
      <c r="BF141" s="162">
        <f t="shared" si="5"/>
        <v>0</v>
      </c>
      <c r="BG141" s="162">
        <f t="shared" si="6"/>
        <v>0</v>
      </c>
      <c r="BH141" s="162">
        <f t="shared" si="7"/>
        <v>0</v>
      </c>
      <c r="BI141" s="162">
        <f t="shared" si="8"/>
        <v>0</v>
      </c>
      <c r="BJ141" s="18" t="s">
        <v>31</v>
      </c>
      <c r="BK141" s="162">
        <f t="shared" si="9"/>
        <v>0</v>
      </c>
      <c r="BL141" s="18" t="s">
        <v>720</v>
      </c>
      <c r="BM141" s="161" t="s">
        <v>2623</v>
      </c>
    </row>
    <row r="142" spans="1:65" s="2" customFormat="1" ht="16.5" customHeight="1">
      <c r="A142" s="33"/>
      <c r="B142" s="149"/>
      <c r="C142" s="150" t="s">
        <v>232</v>
      </c>
      <c r="D142" s="150" t="s">
        <v>153</v>
      </c>
      <c r="E142" s="151" t="s">
        <v>2624</v>
      </c>
      <c r="F142" s="152" t="s">
        <v>2625</v>
      </c>
      <c r="G142" s="153" t="s">
        <v>350</v>
      </c>
      <c r="H142" s="154">
        <v>5</v>
      </c>
      <c r="I142" s="155"/>
      <c r="J142" s="156">
        <f t="shared" si="0"/>
        <v>0</v>
      </c>
      <c r="K142" s="152" t="s">
        <v>1</v>
      </c>
      <c r="L142" s="34"/>
      <c r="M142" s="157" t="s">
        <v>1</v>
      </c>
      <c r="N142" s="158" t="s">
        <v>40</v>
      </c>
      <c r="O142" s="59"/>
      <c r="P142" s="159">
        <f t="shared" si="1"/>
        <v>0</v>
      </c>
      <c r="Q142" s="159">
        <v>0</v>
      </c>
      <c r="R142" s="159">
        <f t="shared" si="2"/>
        <v>0</v>
      </c>
      <c r="S142" s="159">
        <v>0</v>
      </c>
      <c r="T142" s="160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720</v>
      </c>
      <c r="AT142" s="161" t="s">
        <v>153</v>
      </c>
      <c r="AU142" s="161" t="s">
        <v>83</v>
      </c>
      <c r="AY142" s="18" t="s">
        <v>151</v>
      </c>
      <c r="BE142" s="162">
        <f t="shared" si="4"/>
        <v>0</v>
      </c>
      <c r="BF142" s="162">
        <f t="shared" si="5"/>
        <v>0</v>
      </c>
      <c r="BG142" s="162">
        <f t="shared" si="6"/>
        <v>0</v>
      </c>
      <c r="BH142" s="162">
        <f t="shared" si="7"/>
        <v>0</v>
      </c>
      <c r="BI142" s="162">
        <f t="shared" si="8"/>
        <v>0</v>
      </c>
      <c r="BJ142" s="18" t="s">
        <v>31</v>
      </c>
      <c r="BK142" s="162">
        <f t="shared" si="9"/>
        <v>0</v>
      </c>
      <c r="BL142" s="18" t="s">
        <v>720</v>
      </c>
      <c r="BM142" s="161" t="s">
        <v>2626</v>
      </c>
    </row>
    <row r="143" spans="1:65" s="2" customFormat="1" ht="16.5" customHeight="1">
      <c r="A143" s="33"/>
      <c r="B143" s="149"/>
      <c r="C143" s="150" t="s">
        <v>237</v>
      </c>
      <c r="D143" s="150" t="s">
        <v>153</v>
      </c>
      <c r="E143" s="151" t="s">
        <v>2627</v>
      </c>
      <c r="F143" s="152" t="s">
        <v>2628</v>
      </c>
      <c r="G143" s="153" t="s">
        <v>350</v>
      </c>
      <c r="H143" s="154">
        <v>7</v>
      </c>
      <c r="I143" s="155"/>
      <c r="J143" s="156">
        <f t="shared" si="0"/>
        <v>0</v>
      </c>
      <c r="K143" s="152" t="s">
        <v>157</v>
      </c>
      <c r="L143" s="34"/>
      <c r="M143" s="157" t="s">
        <v>1</v>
      </c>
      <c r="N143" s="158" t="s">
        <v>40</v>
      </c>
      <c r="O143" s="59"/>
      <c r="P143" s="159">
        <f t="shared" si="1"/>
        <v>0</v>
      </c>
      <c r="Q143" s="159">
        <v>0</v>
      </c>
      <c r="R143" s="159">
        <f t="shared" si="2"/>
        <v>0</v>
      </c>
      <c r="S143" s="159">
        <v>0</v>
      </c>
      <c r="T143" s="16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720</v>
      </c>
      <c r="AT143" s="161" t="s">
        <v>153</v>
      </c>
      <c r="AU143" s="161" t="s">
        <v>83</v>
      </c>
      <c r="AY143" s="18" t="s">
        <v>151</v>
      </c>
      <c r="BE143" s="162">
        <f t="shared" si="4"/>
        <v>0</v>
      </c>
      <c r="BF143" s="162">
        <f t="shared" si="5"/>
        <v>0</v>
      </c>
      <c r="BG143" s="162">
        <f t="shared" si="6"/>
        <v>0</v>
      </c>
      <c r="BH143" s="162">
        <f t="shared" si="7"/>
        <v>0</v>
      </c>
      <c r="BI143" s="162">
        <f t="shared" si="8"/>
        <v>0</v>
      </c>
      <c r="BJ143" s="18" t="s">
        <v>31</v>
      </c>
      <c r="BK143" s="162">
        <f t="shared" si="9"/>
        <v>0</v>
      </c>
      <c r="BL143" s="18" t="s">
        <v>720</v>
      </c>
      <c r="BM143" s="161" t="s">
        <v>2629</v>
      </c>
    </row>
    <row r="144" spans="1:65" s="2" customFormat="1" ht="24.15" customHeight="1">
      <c r="A144" s="33"/>
      <c r="B144" s="149"/>
      <c r="C144" s="150" t="s">
        <v>242</v>
      </c>
      <c r="D144" s="150" t="s">
        <v>153</v>
      </c>
      <c r="E144" s="151" t="s">
        <v>2630</v>
      </c>
      <c r="F144" s="152" t="s">
        <v>2631</v>
      </c>
      <c r="G144" s="153" t="s">
        <v>215</v>
      </c>
      <c r="H144" s="154">
        <v>280</v>
      </c>
      <c r="I144" s="155"/>
      <c r="J144" s="156">
        <f t="shared" si="0"/>
        <v>0</v>
      </c>
      <c r="K144" s="152" t="s">
        <v>157</v>
      </c>
      <c r="L144" s="34"/>
      <c r="M144" s="157" t="s">
        <v>1</v>
      </c>
      <c r="N144" s="158" t="s">
        <v>40</v>
      </c>
      <c r="O144" s="59"/>
      <c r="P144" s="159">
        <f t="shared" si="1"/>
        <v>0</v>
      </c>
      <c r="Q144" s="159">
        <v>0</v>
      </c>
      <c r="R144" s="159">
        <f t="shared" si="2"/>
        <v>0</v>
      </c>
      <c r="S144" s="159">
        <v>0</v>
      </c>
      <c r="T144" s="160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720</v>
      </c>
      <c r="AT144" s="161" t="s">
        <v>153</v>
      </c>
      <c r="AU144" s="161" t="s">
        <v>83</v>
      </c>
      <c r="AY144" s="18" t="s">
        <v>151</v>
      </c>
      <c r="BE144" s="162">
        <f t="shared" si="4"/>
        <v>0</v>
      </c>
      <c r="BF144" s="162">
        <f t="shared" si="5"/>
        <v>0</v>
      </c>
      <c r="BG144" s="162">
        <f t="shared" si="6"/>
        <v>0</v>
      </c>
      <c r="BH144" s="162">
        <f t="shared" si="7"/>
        <v>0</v>
      </c>
      <c r="BI144" s="162">
        <f t="shared" si="8"/>
        <v>0</v>
      </c>
      <c r="BJ144" s="18" t="s">
        <v>31</v>
      </c>
      <c r="BK144" s="162">
        <f t="shared" si="9"/>
        <v>0</v>
      </c>
      <c r="BL144" s="18" t="s">
        <v>720</v>
      </c>
      <c r="BM144" s="161" t="s">
        <v>2632</v>
      </c>
    </row>
    <row r="145" spans="1:65" s="2" customFormat="1" ht="16.5" customHeight="1">
      <c r="A145" s="33"/>
      <c r="B145" s="149"/>
      <c r="C145" s="150" t="s">
        <v>245</v>
      </c>
      <c r="D145" s="150" t="s">
        <v>153</v>
      </c>
      <c r="E145" s="151" t="s">
        <v>2633</v>
      </c>
      <c r="F145" s="152" t="s">
        <v>2634</v>
      </c>
      <c r="G145" s="153" t="s">
        <v>350</v>
      </c>
      <c r="H145" s="154">
        <v>20</v>
      </c>
      <c r="I145" s="155"/>
      <c r="J145" s="156">
        <f t="shared" si="0"/>
        <v>0</v>
      </c>
      <c r="K145" s="152" t="s">
        <v>157</v>
      </c>
      <c r="L145" s="34"/>
      <c r="M145" s="157" t="s">
        <v>1</v>
      </c>
      <c r="N145" s="158" t="s">
        <v>40</v>
      </c>
      <c r="O145" s="59"/>
      <c r="P145" s="159">
        <f t="shared" si="1"/>
        <v>0</v>
      </c>
      <c r="Q145" s="159">
        <v>0</v>
      </c>
      <c r="R145" s="159">
        <f t="shared" si="2"/>
        <v>0</v>
      </c>
      <c r="S145" s="159">
        <v>0</v>
      </c>
      <c r="T145" s="160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720</v>
      </c>
      <c r="AT145" s="161" t="s">
        <v>153</v>
      </c>
      <c r="AU145" s="161" t="s">
        <v>83</v>
      </c>
      <c r="AY145" s="18" t="s">
        <v>151</v>
      </c>
      <c r="BE145" s="162">
        <f t="shared" si="4"/>
        <v>0</v>
      </c>
      <c r="BF145" s="162">
        <f t="shared" si="5"/>
        <v>0</v>
      </c>
      <c r="BG145" s="162">
        <f t="shared" si="6"/>
        <v>0</v>
      </c>
      <c r="BH145" s="162">
        <f t="shared" si="7"/>
        <v>0</v>
      </c>
      <c r="BI145" s="162">
        <f t="shared" si="8"/>
        <v>0</v>
      </c>
      <c r="BJ145" s="18" t="s">
        <v>31</v>
      </c>
      <c r="BK145" s="162">
        <f t="shared" si="9"/>
        <v>0</v>
      </c>
      <c r="BL145" s="18" t="s">
        <v>720</v>
      </c>
      <c r="BM145" s="161" t="s">
        <v>2635</v>
      </c>
    </row>
    <row r="146" spans="1:65" s="2" customFormat="1" ht="24.15" customHeight="1">
      <c r="A146" s="33"/>
      <c r="B146" s="149"/>
      <c r="C146" s="150" t="s">
        <v>248</v>
      </c>
      <c r="D146" s="150" t="s">
        <v>153</v>
      </c>
      <c r="E146" s="151" t="s">
        <v>2636</v>
      </c>
      <c r="F146" s="152" t="s">
        <v>2637</v>
      </c>
      <c r="G146" s="153" t="s">
        <v>215</v>
      </c>
      <c r="H146" s="154">
        <v>5</v>
      </c>
      <c r="I146" s="155"/>
      <c r="J146" s="156">
        <f t="shared" si="0"/>
        <v>0</v>
      </c>
      <c r="K146" s="152" t="s">
        <v>157</v>
      </c>
      <c r="L146" s="34"/>
      <c r="M146" s="157" t="s">
        <v>1</v>
      </c>
      <c r="N146" s="158" t="s">
        <v>40</v>
      </c>
      <c r="O146" s="59"/>
      <c r="P146" s="159">
        <f t="shared" si="1"/>
        <v>0</v>
      </c>
      <c r="Q146" s="159">
        <v>0</v>
      </c>
      <c r="R146" s="159">
        <f t="shared" si="2"/>
        <v>0</v>
      </c>
      <c r="S146" s="159">
        <v>0</v>
      </c>
      <c r="T146" s="160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720</v>
      </c>
      <c r="AT146" s="161" t="s">
        <v>153</v>
      </c>
      <c r="AU146" s="161" t="s">
        <v>83</v>
      </c>
      <c r="AY146" s="18" t="s">
        <v>151</v>
      </c>
      <c r="BE146" s="162">
        <f t="shared" si="4"/>
        <v>0</v>
      </c>
      <c r="BF146" s="162">
        <f t="shared" si="5"/>
        <v>0</v>
      </c>
      <c r="BG146" s="162">
        <f t="shared" si="6"/>
        <v>0</v>
      </c>
      <c r="BH146" s="162">
        <f t="shared" si="7"/>
        <v>0</v>
      </c>
      <c r="BI146" s="162">
        <f t="shared" si="8"/>
        <v>0</v>
      </c>
      <c r="BJ146" s="18" t="s">
        <v>31</v>
      </c>
      <c r="BK146" s="162">
        <f t="shared" si="9"/>
        <v>0</v>
      </c>
      <c r="BL146" s="18" t="s">
        <v>720</v>
      </c>
      <c r="BM146" s="161" t="s">
        <v>2638</v>
      </c>
    </row>
    <row r="147" spans="1:65" s="2" customFormat="1" ht="24.15" customHeight="1">
      <c r="A147" s="33"/>
      <c r="B147" s="149"/>
      <c r="C147" s="150" t="s">
        <v>251</v>
      </c>
      <c r="D147" s="150" t="s">
        <v>153</v>
      </c>
      <c r="E147" s="151" t="s">
        <v>2639</v>
      </c>
      <c r="F147" s="152" t="s">
        <v>2640</v>
      </c>
      <c r="G147" s="153" t="s">
        <v>215</v>
      </c>
      <c r="H147" s="154">
        <v>75</v>
      </c>
      <c r="I147" s="155"/>
      <c r="J147" s="156">
        <f t="shared" si="0"/>
        <v>0</v>
      </c>
      <c r="K147" s="152" t="s">
        <v>157</v>
      </c>
      <c r="L147" s="34"/>
      <c r="M147" s="157" t="s">
        <v>1</v>
      </c>
      <c r="N147" s="158" t="s">
        <v>40</v>
      </c>
      <c r="O147" s="59"/>
      <c r="P147" s="159">
        <f t="shared" si="1"/>
        <v>0</v>
      </c>
      <c r="Q147" s="159">
        <v>0</v>
      </c>
      <c r="R147" s="159">
        <f t="shared" si="2"/>
        <v>0</v>
      </c>
      <c r="S147" s="159">
        <v>0</v>
      </c>
      <c r="T147" s="160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720</v>
      </c>
      <c r="AT147" s="161" t="s">
        <v>153</v>
      </c>
      <c r="AU147" s="161" t="s">
        <v>83</v>
      </c>
      <c r="AY147" s="18" t="s">
        <v>151</v>
      </c>
      <c r="BE147" s="162">
        <f t="shared" si="4"/>
        <v>0</v>
      </c>
      <c r="BF147" s="162">
        <f t="shared" si="5"/>
        <v>0</v>
      </c>
      <c r="BG147" s="162">
        <f t="shared" si="6"/>
        <v>0</v>
      </c>
      <c r="BH147" s="162">
        <f t="shared" si="7"/>
        <v>0</v>
      </c>
      <c r="BI147" s="162">
        <f t="shared" si="8"/>
        <v>0</v>
      </c>
      <c r="BJ147" s="18" t="s">
        <v>31</v>
      </c>
      <c r="BK147" s="162">
        <f t="shared" si="9"/>
        <v>0</v>
      </c>
      <c r="BL147" s="18" t="s">
        <v>720</v>
      </c>
      <c r="BM147" s="161" t="s">
        <v>2641</v>
      </c>
    </row>
    <row r="148" spans="1:65" s="2" customFormat="1" ht="24.15" customHeight="1">
      <c r="A148" s="33"/>
      <c r="B148" s="149"/>
      <c r="C148" s="150" t="s">
        <v>7</v>
      </c>
      <c r="D148" s="150" t="s">
        <v>153</v>
      </c>
      <c r="E148" s="151" t="s">
        <v>2642</v>
      </c>
      <c r="F148" s="152" t="s">
        <v>2643</v>
      </c>
      <c r="G148" s="153" t="s">
        <v>215</v>
      </c>
      <c r="H148" s="154">
        <v>300</v>
      </c>
      <c r="I148" s="155"/>
      <c r="J148" s="156">
        <f t="shared" si="0"/>
        <v>0</v>
      </c>
      <c r="K148" s="152" t="s">
        <v>157</v>
      </c>
      <c r="L148" s="34"/>
      <c r="M148" s="157" t="s">
        <v>1</v>
      </c>
      <c r="N148" s="158" t="s">
        <v>40</v>
      </c>
      <c r="O148" s="59"/>
      <c r="P148" s="159">
        <f t="shared" si="1"/>
        <v>0</v>
      </c>
      <c r="Q148" s="159">
        <v>0</v>
      </c>
      <c r="R148" s="159">
        <f t="shared" si="2"/>
        <v>0</v>
      </c>
      <c r="S148" s="159">
        <v>0</v>
      </c>
      <c r="T148" s="160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720</v>
      </c>
      <c r="AT148" s="161" t="s">
        <v>153</v>
      </c>
      <c r="AU148" s="161" t="s">
        <v>83</v>
      </c>
      <c r="AY148" s="18" t="s">
        <v>151</v>
      </c>
      <c r="BE148" s="162">
        <f t="shared" si="4"/>
        <v>0</v>
      </c>
      <c r="BF148" s="162">
        <f t="shared" si="5"/>
        <v>0</v>
      </c>
      <c r="BG148" s="162">
        <f t="shared" si="6"/>
        <v>0</v>
      </c>
      <c r="BH148" s="162">
        <f t="shared" si="7"/>
        <v>0</v>
      </c>
      <c r="BI148" s="162">
        <f t="shared" si="8"/>
        <v>0</v>
      </c>
      <c r="BJ148" s="18" t="s">
        <v>31</v>
      </c>
      <c r="BK148" s="162">
        <f t="shared" si="9"/>
        <v>0</v>
      </c>
      <c r="BL148" s="18" t="s">
        <v>720</v>
      </c>
      <c r="BM148" s="161" t="s">
        <v>2644</v>
      </c>
    </row>
    <row r="149" spans="1:65" s="2" customFormat="1" ht="16.5" customHeight="1">
      <c r="A149" s="33"/>
      <c r="B149" s="149"/>
      <c r="C149" s="150" t="s">
        <v>261</v>
      </c>
      <c r="D149" s="150" t="s">
        <v>153</v>
      </c>
      <c r="E149" s="151" t="s">
        <v>2645</v>
      </c>
      <c r="F149" s="152" t="s">
        <v>2646</v>
      </c>
      <c r="G149" s="153" t="s">
        <v>215</v>
      </c>
      <c r="H149" s="154">
        <v>300</v>
      </c>
      <c r="I149" s="155"/>
      <c r="J149" s="156">
        <f t="shared" si="0"/>
        <v>0</v>
      </c>
      <c r="K149" s="152" t="s">
        <v>157</v>
      </c>
      <c r="L149" s="34"/>
      <c r="M149" s="157" t="s">
        <v>1</v>
      </c>
      <c r="N149" s="158" t="s">
        <v>40</v>
      </c>
      <c r="O149" s="59"/>
      <c r="P149" s="159">
        <f t="shared" si="1"/>
        <v>0</v>
      </c>
      <c r="Q149" s="159">
        <v>0</v>
      </c>
      <c r="R149" s="159">
        <f t="shared" si="2"/>
        <v>0</v>
      </c>
      <c r="S149" s="159">
        <v>0</v>
      </c>
      <c r="T149" s="160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720</v>
      </c>
      <c r="AT149" s="161" t="s">
        <v>153</v>
      </c>
      <c r="AU149" s="161" t="s">
        <v>83</v>
      </c>
      <c r="AY149" s="18" t="s">
        <v>151</v>
      </c>
      <c r="BE149" s="162">
        <f t="shared" si="4"/>
        <v>0</v>
      </c>
      <c r="BF149" s="162">
        <f t="shared" si="5"/>
        <v>0</v>
      </c>
      <c r="BG149" s="162">
        <f t="shared" si="6"/>
        <v>0</v>
      </c>
      <c r="BH149" s="162">
        <f t="shared" si="7"/>
        <v>0</v>
      </c>
      <c r="BI149" s="162">
        <f t="shared" si="8"/>
        <v>0</v>
      </c>
      <c r="BJ149" s="18" t="s">
        <v>31</v>
      </c>
      <c r="BK149" s="162">
        <f t="shared" si="9"/>
        <v>0</v>
      </c>
      <c r="BL149" s="18" t="s">
        <v>720</v>
      </c>
      <c r="BM149" s="161" t="s">
        <v>2647</v>
      </c>
    </row>
    <row r="150" spans="1:65" s="2" customFormat="1" ht="16.5" customHeight="1">
      <c r="A150" s="33"/>
      <c r="B150" s="149"/>
      <c r="C150" s="150" t="s">
        <v>266</v>
      </c>
      <c r="D150" s="150" t="s">
        <v>153</v>
      </c>
      <c r="E150" s="151" t="s">
        <v>2648</v>
      </c>
      <c r="F150" s="152" t="s">
        <v>2649</v>
      </c>
      <c r="G150" s="153" t="s">
        <v>350</v>
      </c>
      <c r="H150" s="154">
        <v>5</v>
      </c>
      <c r="I150" s="155"/>
      <c r="J150" s="156">
        <f t="shared" si="0"/>
        <v>0</v>
      </c>
      <c r="K150" s="152" t="s">
        <v>1</v>
      </c>
      <c r="L150" s="34"/>
      <c r="M150" s="157" t="s">
        <v>1</v>
      </c>
      <c r="N150" s="158" t="s">
        <v>40</v>
      </c>
      <c r="O150" s="59"/>
      <c r="P150" s="159">
        <f t="shared" si="1"/>
        <v>0</v>
      </c>
      <c r="Q150" s="159">
        <v>0</v>
      </c>
      <c r="R150" s="159">
        <f t="shared" si="2"/>
        <v>0</v>
      </c>
      <c r="S150" s="159">
        <v>0</v>
      </c>
      <c r="T150" s="160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720</v>
      </c>
      <c r="AT150" s="161" t="s">
        <v>153</v>
      </c>
      <c r="AU150" s="161" t="s">
        <v>83</v>
      </c>
      <c r="AY150" s="18" t="s">
        <v>151</v>
      </c>
      <c r="BE150" s="162">
        <f t="shared" si="4"/>
        <v>0</v>
      </c>
      <c r="BF150" s="162">
        <f t="shared" si="5"/>
        <v>0</v>
      </c>
      <c r="BG150" s="162">
        <f t="shared" si="6"/>
        <v>0</v>
      </c>
      <c r="BH150" s="162">
        <f t="shared" si="7"/>
        <v>0</v>
      </c>
      <c r="BI150" s="162">
        <f t="shared" si="8"/>
        <v>0</v>
      </c>
      <c r="BJ150" s="18" t="s">
        <v>31</v>
      </c>
      <c r="BK150" s="162">
        <f t="shared" si="9"/>
        <v>0</v>
      </c>
      <c r="BL150" s="18" t="s">
        <v>720</v>
      </c>
      <c r="BM150" s="161" t="s">
        <v>2650</v>
      </c>
    </row>
    <row r="151" spans="1:65" s="2" customFormat="1" ht="16.5" customHeight="1">
      <c r="A151" s="33"/>
      <c r="B151" s="149"/>
      <c r="C151" s="150" t="s">
        <v>271</v>
      </c>
      <c r="D151" s="150" t="s">
        <v>153</v>
      </c>
      <c r="E151" s="151" t="s">
        <v>2651</v>
      </c>
      <c r="F151" s="152" t="s">
        <v>2652</v>
      </c>
      <c r="G151" s="153" t="s">
        <v>350</v>
      </c>
      <c r="H151" s="154">
        <v>1</v>
      </c>
      <c r="I151" s="155"/>
      <c r="J151" s="156">
        <f t="shared" si="0"/>
        <v>0</v>
      </c>
      <c r="K151" s="152" t="s">
        <v>157</v>
      </c>
      <c r="L151" s="34"/>
      <c r="M151" s="157" t="s">
        <v>1</v>
      </c>
      <c r="N151" s="158" t="s">
        <v>40</v>
      </c>
      <c r="O151" s="59"/>
      <c r="P151" s="159">
        <f t="shared" si="1"/>
        <v>0</v>
      </c>
      <c r="Q151" s="159">
        <v>0</v>
      </c>
      <c r="R151" s="159">
        <f t="shared" si="2"/>
        <v>0</v>
      </c>
      <c r="S151" s="159">
        <v>0</v>
      </c>
      <c r="T151" s="160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720</v>
      </c>
      <c r="AT151" s="161" t="s">
        <v>153</v>
      </c>
      <c r="AU151" s="161" t="s">
        <v>83</v>
      </c>
      <c r="AY151" s="18" t="s">
        <v>151</v>
      </c>
      <c r="BE151" s="162">
        <f t="shared" si="4"/>
        <v>0</v>
      </c>
      <c r="BF151" s="162">
        <f t="shared" si="5"/>
        <v>0</v>
      </c>
      <c r="BG151" s="162">
        <f t="shared" si="6"/>
        <v>0</v>
      </c>
      <c r="BH151" s="162">
        <f t="shared" si="7"/>
        <v>0</v>
      </c>
      <c r="BI151" s="162">
        <f t="shared" si="8"/>
        <v>0</v>
      </c>
      <c r="BJ151" s="18" t="s">
        <v>31</v>
      </c>
      <c r="BK151" s="162">
        <f t="shared" si="9"/>
        <v>0</v>
      </c>
      <c r="BL151" s="18" t="s">
        <v>720</v>
      </c>
      <c r="BM151" s="161" t="s">
        <v>2653</v>
      </c>
    </row>
    <row r="152" spans="1:65" s="12" customFormat="1" ht="22.8" customHeight="1">
      <c r="B152" s="136"/>
      <c r="D152" s="137" t="s">
        <v>74</v>
      </c>
      <c r="E152" s="147" t="s">
        <v>2654</v>
      </c>
      <c r="F152" s="147" t="s">
        <v>2655</v>
      </c>
      <c r="I152" s="139"/>
      <c r="J152" s="148">
        <f>BK152</f>
        <v>0</v>
      </c>
      <c r="L152" s="136"/>
      <c r="M152" s="141"/>
      <c r="N152" s="142"/>
      <c r="O152" s="142"/>
      <c r="P152" s="143">
        <f>P153</f>
        <v>0</v>
      </c>
      <c r="Q152" s="142"/>
      <c r="R152" s="143">
        <f>R153</f>
        <v>0</v>
      </c>
      <c r="S152" s="142"/>
      <c r="T152" s="144">
        <f>T153</f>
        <v>0</v>
      </c>
      <c r="AR152" s="137" t="s">
        <v>167</v>
      </c>
      <c r="AT152" s="145" t="s">
        <v>74</v>
      </c>
      <c r="AU152" s="145" t="s">
        <v>31</v>
      </c>
      <c r="AY152" s="137" t="s">
        <v>151</v>
      </c>
      <c r="BK152" s="146">
        <f>BK153</f>
        <v>0</v>
      </c>
    </row>
    <row r="153" spans="1:65" s="2" customFormat="1" ht="16.5" customHeight="1">
      <c r="A153" s="33"/>
      <c r="B153" s="149"/>
      <c r="C153" s="150" t="s">
        <v>276</v>
      </c>
      <c r="D153" s="150" t="s">
        <v>153</v>
      </c>
      <c r="E153" s="151" t="s">
        <v>2656</v>
      </c>
      <c r="F153" s="152" t="s">
        <v>2657</v>
      </c>
      <c r="G153" s="153" t="s">
        <v>350</v>
      </c>
      <c r="H153" s="154">
        <v>7</v>
      </c>
      <c r="I153" s="155"/>
      <c r="J153" s="156">
        <f>ROUND(I153*H153,2)</f>
        <v>0</v>
      </c>
      <c r="K153" s="152" t="s">
        <v>157</v>
      </c>
      <c r="L153" s="34"/>
      <c r="M153" s="157" t="s">
        <v>1</v>
      </c>
      <c r="N153" s="158" t="s">
        <v>40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720</v>
      </c>
      <c r="AT153" s="161" t="s">
        <v>153</v>
      </c>
      <c r="AU153" s="161" t="s">
        <v>83</v>
      </c>
      <c r="AY153" s="18" t="s">
        <v>151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31</v>
      </c>
      <c r="BK153" s="162">
        <f>ROUND(I153*H153,2)</f>
        <v>0</v>
      </c>
      <c r="BL153" s="18" t="s">
        <v>720</v>
      </c>
      <c r="BM153" s="161" t="s">
        <v>2658</v>
      </c>
    </row>
    <row r="154" spans="1:65" s="12" customFormat="1" ht="22.8" customHeight="1">
      <c r="B154" s="136"/>
      <c r="D154" s="137" t="s">
        <v>74</v>
      </c>
      <c r="E154" s="147" t="s">
        <v>1468</v>
      </c>
      <c r="F154" s="147" t="s">
        <v>1469</v>
      </c>
      <c r="I154" s="139"/>
      <c r="J154" s="148">
        <f>BK154</f>
        <v>0</v>
      </c>
      <c r="L154" s="136"/>
      <c r="M154" s="141"/>
      <c r="N154" s="142"/>
      <c r="O154" s="142"/>
      <c r="P154" s="143">
        <f>SUM(P155:P194)</f>
        <v>0</v>
      </c>
      <c r="Q154" s="142"/>
      <c r="R154" s="143">
        <f>SUM(R155:R194)</f>
        <v>50.196250000000006</v>
      </c>
      <c r="S154" s="142"/>
      <c r="T154" s="144">
        <f>SUM(T155:T194)</f>
        <v>0</v>
      </c>
      <c r="AR154" s="137" t="s">
        <v>167</v>
      </c>
      <c r="AT154" s="145" t="s">
        <v>74</v>
      </c>
      <c r="AU154" s="145" t="s">
        <v>31</v>
      </c>
      <c r="AY154" s="137" t="s">
        <v>151</v>
      </c>
      <c r="BK154" s="146">
        <f>SUM(BK155:BK194)</f>
        <v>0</v>
      </c>
    </row>
    <row r="155" spans="1:65" s="2" customFormat="1" ht="16.5" customHeight="1">
      <c r="A155" s="33"/>
      <c r="B155" s="149"/>
      <c r="C155" s="150" t="s">
        <v>281</v>
      </c>
      <c r="D155" s="150" t="s">
        <v>153</v>
      </c>
      <c r="E155" s="151" t="s">
        <v>2659</v>
      </c>
      <c r="F155" s="152" t="s">
        <v>2660</v>
      </c>
      <c r="G155" s="153" t="s">
        <v>2661</v>
      </c>
      <c r="H155" s="154">
        <v>1</v>
      </c>
      <c r="I155" s="155"/>
      <c r="J155" s="156">
        <f t="shared" ref="J155:J163" si="10">ROUND(I155*H155,2)</f>
        <v>0</v>
      </c>
      <c r="K155" s="152" t="s">
        <v>157</v>
      </c>
      <c r="L155" s="34"/>
      <c r="M155" s="157" t="s">
        <v>1</v>
      </c>
      <c r="N155" s="158" t="s">
        <v>40</v>
      </c>
      <c r="O155" s="59"/>
      <c r="P155" s="159">
        <f t="shared" ref="P155:P163" si="11">O155*H155</f>
        <v>0</v>
      </c>
      <c r="Q155" s="159">
        <v>8.8000000000000005E-3</v>
      </c>
      <c r="R155" s="159">
        <f t="shared" ref="R155:R163" si="12">Q155*H155</f>
        <v>8.8000000000000005E-3</v>
      </c>
      <c r="S155" s="159">
        <v>0</v>
      </c>
      <c r="T155" s="160">
        <f t="shared" ref="T155:T163" si="13"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720</v>
      </c>
      <c r="AT155" s="161" t="s">
        <v>153</v>
      </c>
      <c r="AU155" s="161" t="s">
        <v>83</v>
      </c>
      <c r="AY155" s="18" t="s">
        <v>151</v>
      </c>
      <c r="BE155" s="162">
        <f t="shared" ref="BE155:BE163" si="14">IF(N155="základní",J155,0)</f>
        <v>0</v>
      </c>
      <c r="BF155" s="162">
        <f t="shared" ref="BF155:BF163" si="15">IF(N155="snížená",J155,0)</f>
        <v>0</v>
      </c>
      <c r="BG155" s="162">
        <f t="shared" ref="BG155:BG163" si="16">IF(N155="zákl. přenesená",J155,0)</f>
        <v>0</v>
      </c>
      <c r="BH155" s="162">
        <f t="shared" ref="BH155:BH163" si="17">IF(N155="sníž. přenesená",J155,0)</f>
        <v>0</v>
      </c>
      <c r="BI155" s="162">
        <f t="shared" ref="BI155:BI163" si="18">IF(N155="nulová",J155,0)</f>
        <v>0</v>
      </c>
      <c r="BJ155" s="18" t="s">
        <v>31</v>
      </c>
      <c r="BK155" s="162">
        <f t="shared" ref="BK155:BK163" si="19">ROUND(I155*H155,2)</f>
        <v>0</v>
      </c>
      <c r="BL155" s="18" t="s">
        <v>720</v>
      </c>
      <c r="BM155" s="161" t="s">
        <v>2662</v>
      </c>
    </row>
    <row r="156" spans="1:65" s="2" customFormat="1" ht="16.5" customHeight="1">
      <c r="A156" s="33"/>
      <c r="B156" s="149"/>
      <c r="C156" s="150" t="s">
        <v>284</v>
      </c>
      <c r="D156" s="150" t="s">
        <v>153</v>
      </c>
      <c r="E156" s="151" t="s">
        <v>2663</v>
      </c>
      <c r="F156" s="152" t="s">
        <v>2664</v>
      </c>
      <c r="G156" s="153" t="s">
        <v>207</v>
      </c>
      <c r="H156" s="154">
        <v>9</v>
      </c>
      <c r="I156" s="155"/>
      <c r="J156" s="156">
        <f t="shared" si="10"/>
        <v>0</v>
      </c>
      <c r="K156" s="152" t="s">
        <v>1</v>
      </c>
      <c r="L156" s="34"/>
      <c r="M156" s="157" t="s">
        <v>1</v>
      </c>
      <c r="N156" s="158" t="s">
        <v>40</v>
      </c>
      <c r="O156" s="59"/>
      <c r="P156" s="159">
        <f t="shared" si="11"/>
        <v>0</v>
      </c>
      <c r="Q156" s="159">
        <v>0</v>
      </c>
      <c r="R156" s="159">
        <f t="shared" si="12"/>
        <v>0</v>
      </c>
      <c r="S156" s="159">
        <v>0</v>
      </c>
      <c r="T156" s="160">
        <f t="shared" si="1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720</v>
      </c>
      <c r="AT156" s="161" t="s">
        <v>153</v>
      </c>
      <c r="AU156" s="161" t="s">
        <v>83</v>
      </c>
      <c r="AY156" s="18" t="s">
        <v>151</v>
      </c>
      <c r="BE156" s="162">
        <f t="shared" si="14"/>
        <v>0</v>
      </c>
      <c r="BF156" s="162">
        <f t="shared" si="15"/>
        <v>0</v>
      </c>
      <c r="BG156" s="162">
        <f t="shared" si="16"/>
        <v>0</v>
      </c>
      <c r="BH156" s="162">
        <f t="shared" si="17"/>
        <v>0</v>
      </c>
      <c r="BI156" s="162">
        <f t="shared" si="18"/>
        <v>0</v>
      </c>
      <c r="BJ156" s="18" t="s">
        <v>31</v>
      </c>
      <c r="BK156" s="162">
        <f t="shared" si="19"/>
        <v>0</v>
      </c>
      <c r="BL156" s="18" t="s">
        <v>720</v>
      </c>
      <c r="BM156" s="161" t="s">
        <v>2665</v>
      </c>
    </row>
    <row r="157" spans="1:65" s="2" customFormat="1" ht="16.5" customHeight="1">
      <c r="A157" s="33"/>
      <c r="B157" s="149"/>
      <c r="C157" s="150" t="s">
        <v>287</v>
      </c>
      <c r="D157" s="150" t="s">
        <v>153</v>
      </c>
      <c r="E157" s="151" t="s">
        <v>2666</v>
      </c>
      <c r="F157" s="152" t="s">
        <v>2667</v>
      </c>
      <c r="G157" s="153" t="s">
        <v>207</v>
      </c>
      <c r="H157" s="154">
        <v>20</v>
      </c>
      <c r="I157" s="155"/>
      <c r="J157" s="156">
        <f t="shared" si="10"/>
        <v>0</v>
      </c>
      <c r="K157" s="152" t="s">
        <v>1</v>
      </c>
      <c r="L157" s="34"/>
      <c r="M157" s="157" t="s">
        <v>1</v>
      </c>
      <c r="N157" s="158" t="s">
        <v>40</v>
      </c>
      <c r="O157" s="59"/>
      <c r="P157" s="159">
        <f t="shared" si="11"/>
        <v>0</v>
      </c>
      <c r="Q157" s="159">
        <v>0</v>
      </c>
      <c r="R157" s="159">
        <f t="shared" si="12"/>
        <v>0</v>
      </c>
      <c r="S157" s="159">
        <v>0</v>
      </c>
      <c r="T157" s="160">
        <f t="shared" si="1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720</v>
      </c>
      <c r="AT157" s="161" t="s">
        <v>153</v>
      </c>
      <c r="AU157" s="161" t="s">
        <v>83</v>
      </c>
      <c r="AY157" s="18" t="s">
        <v>151</v>
      </c>
      <c r="BE157" s="162">
        <f t="shared" si="14"/>
        <v>0</v>
      </c>
      <c r="BF157" s="162">
        <f t="shared" si="15"/>
        <v>0</v>
      </c>
      <c r="BG157" s="162">
        <f t="shared" si="16"/>
        <v>0</v>
      </c>
      <c r="BH157" s="162">
        <f t="shared" si="17"/>
        <v>0</v>
      </c>
      <c r="BI157" s="162">
        <f t="shared" si="18"/>
        <v>0</v>
      </c>
      <c r="BJ157" s="18" t="s">
        <v>31</v>
      </c>
      <c r="BK157" s="162">
        <f t="shared" si="19"/>
        <v>0</v>
      </c>
      <c r="BL157" s="18" t="s">
        <v>720</v>
      </c>
      <c r="BM157" s="161" t="s">
        <v>2668</v>
      </c>
    </row>
    <row r="158" spans="1:65" s="2" customFormat="1" ht="16.5" customHeight="1">
      <c r="A158" s="33"/>
      <c r="B158" s="149"/>
      <c r="C158" s="150" t="s">
        <v>292</v>
      </c>
      <c r="D158" s="150" t="s">
        <v>153</v>
      </c>
      <c r="E158" s="151" t="s">
        <v>2669</v>
      </c>
      <c r="F158" s="152" t="s">
        <v>2670</v>
      </c>
      <c r="G158" s="153" t="s">
        <v>156</v>
      </c>
      <c r="H158" s="154">
        <v>12</v>
      </c>
      <c r="I158" s="155"/>
      <c r="J158" s="156">
        <f t="shared" si="10"/>
        <v>0</v>
      </c>
      <c r="K158" s="152" t="s">
        <v>1</v>
      </c>
      <c r="L158" s="34"/>
      <c r="M158" s="157" t="s">
        <v>1</v>
      </c>
      <c r="N158" s="158" t="s">
        <v>40</v>
      </c>
      <c r="O158" s="59"/>
      <c r="P158" s="159">
        <f t="shared" si="11"/>
        <v>0</v>
      </c>
      <c r="Q158" s="159">
        <v>0</v>
      </c>
      <c r="R158" s="159">
        <f t="shared" si="12"/>
        <v>0</v>
      </c>
      <c r="S158" s="159">
        <v>0</v>
      </c>
      <c r="T158" s="160">
        <f t="shared" si="1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720</v>
      </c>
      <c r="AT158" s="161" t="s">
        <v>153</v>
      </c>
      <c r="AU158" s="161" t="s">
        <v>83</v>
      </c>
      <c r="AY158" s="18" t="s">
        <v>151</v>
      </c>
      <c r="BE158" s="162">
        <f t="shared" si="14"/>
        <v>0</v>
      </c>
      <c r="BF158" s="162">
        <f t="shared" si="15"/>
        <v>0</v>
      </c>
      <c r="BG158" s="162">
        <f t="shared" si="16"/>
        <v>0</v>
      </c>
      <c r="BH158" s="162">
        <f t="shared" si="17"/>
        <v>0</v>
      </c>
      <c r="BI158" s="162">
        <f t="shared" si="18"/>
        <v>0</v>
      </c>
      <c r="BJ158" s="18" t="s">
        <v>31</v>
      </c>
      <c r="BK158" s="162">
        <f t="shared" si="19"/>
        <v>0</v>
      </c>
      <c r="BL158" s="18" t="s">
        <v>720</v>
      </c>
      <c r="BM158" s="161" t="s">
        <v>2671</v>
      </c>
    </row>
    <row r="159" spans="1:65" s="2" customFormat="1" ht="16.5" customHeight="1">
      <c r="A159" s="33"/>
      <c r="B159" s="149"/>
      <c r="C159" s="150" t="s">
        <v>297</v>
      </c>
      <c r="D159" s="150" t="s">
        <v>153</v>
      </c>
      <c r="E159" s="151" t="s">
        <v>2672</v>
      </c>
      <c r="F159" s="152" t="s">
        <v>2673</v>
      </c>
      <c r="G159" s="153" t="s">
        <v>156</v>
      </c>
      <c r="H159" s="154">
        <v>5</v>
      </c>
      <c r="I159" s="155"/>
      <c r="J159" s="156">
        <f t="shared" si="10"/>
        <v>0</v>
      </c>
      <c r="K159" s="152" t="s">
        <v>1</v>
      </c>
      <c r="L159" s="34"/>
      <c r="M159" s="157" t="s">
        <v>1</v>
      </c>
      <c r="N159" s="158" t="s">
        <v>40</v>
      </c>
      <c r="O159" s="59"/>
      <c r="P159" s="159">
        <f t="shared" si="11"/>
        <v>0</v>
      </c>
      <c r="Q159" s="159">
        <v>0</v>
      </c>
      <c r="R159" s="159">
        <f t="shared" si="12"/>
        <v>0</v>
      </c>
      <c r="S159" s="159">
        <v>0</v>
      </c>
      <c r="T159" s="160">
        <f t="shared" si="1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720</v>
      </c>
      <c r="AT159" s="161" t="s">
        <v>153</v>
      </c>
      <c r="AU159" s="161" t="s">
        <v>83</v>
      </c>
      <c r="AY159" s="18" t="s">
        <v>151</v>
      </c>
      <c r="BE159" s="162">
        <f t="shared" si="14"/>
        <v>0</v>
      </c>
      <c r="BF159" s="162">
        <f t="shared" si="15"/>
        <v>0</v>
      </c>
      <c r="BG159" s="162">
        <f t="shared" si="16"/>
        <v>0</v>
      </c>
      <c r="BH159" s="162">
        <f t="shared" si="17"/>
        <v>0</v>
      </c>
      <c r="BI159" s="162">
        <f t="shared" si="18"/>
        <v>0</v>
      </c>
      <c r="BJ159" s="18" t="s">
        <v>31</v>
      </c>
      <c r="BK159" s="162">
        <f t="shared" si="19"/>
        <v>0</v>
      </c>
      <c r="BL159" s="18" t="s">
        <v>720</v>
      </c>
      <c r="BM159" s="161" t="s">
        <v>2674</v>
      </c>
    </row>
    <row r="160" spans="1:65" s="2" customFormat="1" ht="16.5" customHeight="1">
      <c r="A160" s="33"/>
      <c r="B160" s="149"/>
      <c r="C160" s="150" t="s">
        <v>302</v>
      </c>
      <c r="D160" s="150" t="s">
        <v>153</v>
      </c>
      <c r="E160" s="151" t="s">
        <v>2675</v>
      </c>
      <c r="F160" s="152" t="s">
        <v>2676</v>
      </c>
      <c r="G160" s="153" t="s">
        <v>350</v>
      </c>
      <c r="H160" s="154">
        <v>5</v>
      </c>
      <c r="I160" s="155"/>
      <c r="J160" s="156">
        <f t="shared" si="10"/>
        <v>0</v>
      </c>
      <c r="K160" s="152" t="s">
        <v>1</v>
      </c>
      <c r="L160" s="34"/>
      <c r="M160" s="157" t="s">
        <v>1</v>
      </c>
      <c r="N160" s="158" t="s">
        <v>40</v>
      </c>
      <c r="O160" s="59"/>
      <c r="P160" s="159">
        <f t="shared" si="11"/>
        <v>0</v>
      </c>
      <c r="Q160" s="159">
        <v>0</v>
      </c>
      <c r="R160" s="159">
        <f t="shared" si="12"/>
        <v>0</v>
      </c>
      <c r="S160" s="159">
        <v>0</v>
      </c>
      <c r="T160" s="160">
        <f t="shared" si="1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720</v>
      </c>
      <c r="AT160" s="161" t="s">
        <v>153</v>
      </c>
      <c r="AU160" s="161" t="s">
        <v>83</v>
      </c>
      <c r="AY160" s="18" t="s">
        <v>151</v>
      </c>
      <c r="BE160" s="162">
        <f t="shared" si="14"/>
        <v>0</v>
      </c>
      <c r="BF160" s="162">
        <f t="shared" si="15"/>
        <v>0</v>
      </c>
      <c r="BG160" s="162">
        <f t="shared" si="16"/>
        <v>0</v>
      </c>
      <c r="BH160" s="162">
        <f t="shared" si="17"/>
        <v>0</v>
      </c>
      <c r="BI160" s="162">
        <f t="shared" si="18"/>
        <v>0</v>
      </c>
      <c r="BJ160" s="18" t="s">
        <v>31</v>
      </c>
      <c r="BK160" s="162">
        <f t="shared" si="19"/>
        <v>0</v>
      </c>
      <c r="BL160" s="18" t="s">
        <v>720</v>
      </c>
      <c r="BM160" s="161" t="s">
        <v>2677</v>
      </c>
    </row>
    <row r="161" spans="1:65" s="2" customFormat="1" ht="16.5" customHeight="1">
      <c r="A161" s="33"/>
      <c r="B161" s="149"/>
      <c r="C161" s="150" t="s">
        <v>305</v>
      </c>
      <c r="D161" s="150" t="s">
        <v>153</v>
      </c>
      <c r="E161" s="151" t="s">
        <v>2678</v>
      </c>
      <c r="F161" s="152" t="s">
        <v>2679</v>
      </c>
      <c r="G161" s="153" t="s">
        <v>350</v>
      </c>
      <c r="H161" s="154">
        <v>5</v>
      </c>
      <c r="I161" s="155"/>
      <c r="J161" s="156">
        <f t="shared" si="10"/>
        <v>0</v>
      </c>
      <c r="K161" s="152" t="s">
        <v>1</v>
      </c>
      <c r="L161" s="34"/>
      <c r="M161" s="157" t="s">
        <v>1</v>
      </c>
      <c r="N161" s="158" t="s">
        <v>40</v>
      </c>
      <c r="O161" s="59"/>
      <c r="P161" s="159">
        <f t="shared" si="11"/>
        <v>0</v>
      </c>
      <c r="Q161" s="159">
        <v>0</v>
      </c>
      <c r="R161" s="159">
        <f t="shared" si="12"/>
        <v>0</v>
      </c>
      <c r="S161" s="159">
        <v>0</v>
      </c>
      <c r="T161" s="160">
        <f t="shared" si="1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720</v>
      </c>
      <c r="AT161" s="161" t="s">
        <v>153</v>
      </c>
      <c r="AU161" s="161" t="s">
        <v>83</v>
      </c>
      <c r="AY161" s="18" t="s">
        <v>151</v>
      </c>
      <c r="BE161" s="162">
        <f t="shared" si="14"/>
        <v>0</v>
      </c>
      <c r="BF161" s="162">
        <f t="shared" si="15"/>
        <v>0</v>
      </c>
      <c r="BG161" s="162">
        <f t="shared" si="16"/>
        <v>0</v>
      </c>
      <c r="BH161" s="162">
        <f t="shared" si="17"/>
        <v>0</v>
      </c>
      <c r="BI161" s="162">
        <f t="shared" si="18"/>
        <v>0</v>
      </c>
      <c r="BJ161" s="18" t="s">
        <v>31</v>
      </c>
      <c r="BK161" s="162">
        <f t="shared" si="19"/>
        <v>0</v>
      </c>
      <c r="BL161" s="18" t="s">
        <v>720</v>
      </c>
      <c r="BM161" s="161" t="s">
        <v>2680</v>
      </c>
    </row>
    <row r="162" spans="1:65" s="2" customFormat="1" ht="16.5" customHeight="1">
      <c r="A162" s="33"/>
      <c r="B162" s="149"/>
      <c r="C162" s="150" t="s">
        <v>308</v>
      </c>
      <c r="D162" s="150" t="s">
        <v>153</v>
      </c>
      <c r="E162" s="151" t="s">
        <v>2681</v>
      </c>
      <c r="F162" s="152" t="s">
        <v>2682</v>
      </c>
      <c r="G162" s="153" t="s">
        <v>350</v>
      </c>
      <c r="H162" s="154">
        <v>5</v>
      </c>
      <c r="I162" s="155"/>
      <c r="J162" s="156">
        <f t="shared" si="10"/>
        <v>0</v>
      </c>
      <c r="K162" s="152" t="s">
        <v>1</v>
      </c>
      <c r="L162" s="34"/>
      <c r="M162" s="157" t="s">
        <v>1</v>
      </c>
      <c r="N162" s="158" t="s">
        <v>40</v>
      </c>
      <c r="O162" s="59"/>
      <c r="P162" s="159">
        <f t="shared" si="11"/>
        <v>0</v>
      </c>
      <c r="Q162" s="159">
        <v>0</v>
      </c>
      <c r="R162" s="159">
        <f t="shared" si="12"/>
        <v>0</v>
      </c>
      <c r="S162" s="159">
        <v>0</v>
      </c>
      <c r="T162" s="160">
        <f t="shared" si="1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720</v>
      </c>
      <c r="AT162" s="161" t="s">
        <v>153</v>
      </c>
      <c r="AU162" s="161" t="s">
        <v>83</v>
      </c>
      <c r="AY162" s="18" t="s">
        <v>151</v>
      </c>
      <c r="BE162" s="162">
        <f t="shared" si="14"/>
        <v>0</v>
      </c>
      <c r="BF162" s="162">
        <f t="shared" si="15"/>
        <v>0</v>
      </c>
      <c r="BG162" s="162">
        <f t="shared" si="16"/>
        <v>0</v>
      </c>
      <c r="BH162" s="162">
        <f t="shared" si="17"/>
        <v>0</v>
      </c>
      <c r="BI162" s="162">
        <f t="shared" si="18"/>
        <v>0</v>
      </c>
      <c r="BJ162" s="18" t="s">
        <v>31</v>
      </c>
      <c r="BK162" s="162">
        <f t="shared" si="19"/>
        <v>0</v>
      </c>
      <c r="BL162" s="18" t="s">
        <v>720</v>
      </c>
      <c r="BM162" s="161" t="s">
        <v>2683</v>
      </c>
    </row>
    <row r="163" spans="1:65" s="2" customFormat="1" ht="16.5" customHeight="1">
      <c r="A163" s="33"/>
      <c r="B163" s="149"/>
      <c r="C163" s="150" t="s">
        <v>312</v>
      </c>
      <c r="D163" s="150" t="s">
        <v>153</v>
      </c>
      <c r="E163" s="151" t="s">
        <v>2684</v>
      </c>
      <c r="F163" s="152" t="s">
        <v>2685</v>
      </c>
      <c r="G163" s="153" t="s">
        <v>156</v>
      </c>
      <c r="H163" s="154">
        <v>21</v>
      </c>
      <c r="I163" s="155"/>
      <c r="J163" s="156">
        <f t="shared" si="10"/>
        <v>0</v>
      </c>
      <c r="K163" s="152" t="s">
        <v>1</v>
      </c>
      <c r="L163" s="34"/>
      <c r="M163" s="157" t="s">
        <v>1</v>
      </c>
      <c r="N163" s="158" t="s">
        <v>40</v>
      </c>
      <c r="O163" s="59"/>
      <c r="P163" s="159">
        <f t="shared" si="11"/>
        <v>0</v>
      </c>
      <c r="Q163" s="159">
        <v>0</v>
      </c>
      <c r="R163" s="159">
        <f t="shared" si="12"/>
        <v>0</v>
      </c>
      <c r="S163" s="159">
        <v>0</v>
      </c>
      <c r="T163" s="160">
        <f t="shared" si="1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720</v>
      </c>
      <c r="AT163" s="161" t="s">
        <v>153</v>
      </c>
      <c r="AU163" s="161" t="s">
        <v>83</v>
      </c>
      <c r="AY163" s="18" t="s">
        <v>151</v>
      </c>
      <c r="BE163" s="162">
        <f t="shared" si="14"/>
        <v>0</v>
      </c>
      <c r="BF163" s="162">
        <f t="shared" si="15"/>
        <v>0</v>
      </c>
      <c r="BG163" s="162">
        <f t="shared" si="16"/>
        <v>0</v>
      </c>
      <c r="BH163" s="162">
        <f t="shared" si="17"/>
        <v>0</v>
      </c>
      <c r="BI163" s="162">
        <f t="shared" si="18"/>
        <v>0</v>
      </c>
      <c r="BJ163" s="18" t="s">
        <v>31</v>
      </c>
      <c r="BK163" s="162">
        <f t="shared" si="19"/>
        <v>0</v>
      </c>
      <c r="BL163" s="18" t="s">
        <v>720</v>
      </c>
      <c r="BM163" s="161" t="s">
        <v>2686</v>
      </c>
    </row>
    <row r="164" spans="1:65" s="13" customFormat="1">
      <c r="B164" s="163"/>
      <c r="D164" s="164" t="s">
        <v>160</v>
      </c>
      <c r="E164" s="165" t="s">
        <v>1</v>
      </c>
      <c r="F164" s="166" t="s">
        <v>7</v>
      </c>
      <c r="H164" s="167">
        <v>21</v>
      </c>
      <c r="I164" s="168"/>
      <c r="L164" s="163"/>
      <c r="M164" s="169"/>
      <c r="N164" s="170"/>
      <c r="O164" s="170"/>
      <c r="P164" s="170"/>
      <c r="Q164" s="170"/>
      <c r="R164" s="170"/>
      <c r="S164" s="170"/>
      <c r="T164" s="171"/>
      <c r="AT164" s="165" t="s">
        <v>160</v>
      </c>
      <c r="AU164" s="165" t="s">
        <v>83</v>
      </c>
      <c r="AV164" s="13" t="s">
        <v>83</v>
      </c>
      <c r="AW164" s="13" t="s">
        <v>30</v>
      </c>
      <c r="AX164" s="13" t="s">
        <v>31</v>
      </c>
      <c r="AY164" s="165" t="s">
        <v>151</v>
      </c>
    </row>
    <row r="165" spans="1:65" s="2" customFormat="1" ht="16.5" customHeight="1">
      <c r="A165" s="33"/>
      <c r="B165" s="149"/>
      <c r="C165" s="150" t="s">
        <v>318</v>
      </c>
      <c r="D165" s="150" t="s">
        <v>153</v>
      </c>
      <c r="E165" s="151" t="s">
        <v>2687</v>
      </c>
      <c r="F165" s="152" t="s">
        <v>2688</v>
      </c>
      <c r="G165" s="153" t="s">
        <v>156</v>
      </c>
      <c r="H165" s="154">
        <v>72</v>
      </c>
      <c r="I165" s="155"/>
      <c r="J165" s="156">
        <f>ROUND(I165*H165,2)</f>
        <v>0</v>
      </c>
      <c r="K165" s="152" t="s">
        <v>1</v>
      </c>
      <c r="L165" s="34"/>
      <c r="M165" s="157" t="s">
        <v>1</v>
      </c>
      <c r="N165" s="158" t="s">
        <v>40</v>
      </c>
      <c r="O165" s="59"/>
      <c r="P165" s="159">
        <f>O165*H165</f>
        <v>0</v>
      </c>
      <c r="Q165" s="159">
        <v>0</v>
      </c>
      <c r="R165" s="159">
        <f>Q165*H165</f>
        <v>0</v>
      </c>
      <c r="S165" s="159">
        <v>0</v>
      </c>
      <c r="T165" s="160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720</v>
      </c>
      <c r="AT165" s="161" t="s">
        <v>153</v>
      </c>
      <c r="AU165" s="161" t="s">
        <v>83</v>
      </c>
      <c r="AY165" s="18" t="s">
        <v>151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8" t="s">
        <v>31</v>
      </c>
      <c r="BK165" s="162">
        <f>ROUND(I165*H165,2)</f>
        <v>0</v>
      </c>
      <c r="BL165" s="18" t="s">
        <v>720</v>
      </c>
      <c r="BM165" s="161" t="s">
        <v>2689</v>
      </c>
    </row>
    <row r="166" spans="1:65" s="2" customFormat="1" ht="16.5" customHeight="1">
      <c r="A166" s="33"/>
      <c r="B166" s="149"/>
      <c r="C166" s="187" t="s">
        <v>323</v>
      </c>
      <c r="D166" s="187" t="s">
        <v>413</v>
      </c>
      <c r="E166" s="188" t="s">
        <v>2690</v>
      </c>
      <c r="F166" s="189" t="s">
        <v>2691</v>
      </c>
      <c r="G166" s="190" t="s">
        <v>164</v>
      </c>
      <c r="H166" s="191">
        <v>144</v>
      </c>
      <c r="I166" s="192"/>
      <c r="J166" s="193">
        <f>ROUND(I166*H166,2)</f>
        <v>0</v>
      </c>
      <c r="K166" s="189" t="s">
        <v>157</v>
      </c>
      <c r="L166" s="194"/>
      <c r="M166" s="195" t="s">
        <v>1</v>
      </c>
      <c r="N166" s="196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2198</v>
      </c>
      <c r="AT166" s="161" t="s">
        <v>413</v>
      </c>
      <c r="AU166" s="161" t="s">
        <v>83</v>
      </c>
      <c r="AY166" s="18" t="s">
        <v>151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8" t="s">
        <v>31</v>
      </c>
      <c r="BK166" s="162">
        <f>ROUND(I166*H166,2)</f>
        <v>0</v>
      </c>
      <c r="BL166" s="18" t="s">
        <v>2198</v>
      </c>
      <c r="BM166" s="161" t="s">
        <v>2692</v>
      </c>
    </row>
    <row r="167" spans="1:65" s="13" customFormat="1">
      <c r="B167" s="163"/>
      <c r="D167" s="164" t="s">
        <v>160</v>
      </c>
      <c r="E167" s="165" t="s">
        <v>1</v>
      </c>
      <c r="F167" s="166" t="s">
        <v>2693</v>
      </c>
      <c r="H167" s="167">
        <v>144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31</v>
      </c>
      <c r="AY167" s="165" t="s">
        <v>151</v>
      </c>
    </row>
    <row r="168" spans="1:65" s="2" customFormat="1" ht="16.5" customHeight="1">
      <c r="A168" s="33"/>
      <c r="B168" s="149"/>
      <c r="C168" s="150" t="s">
        <v>329</v>
      </c>
      <c r="D168" s="150" t="s">
        <v>153</v>
      </c>
      <c r="E168" s="151" t="s">
        <v>2694</v>
      </c>
      <c r="F168" s="152" t="s">
        <v>2695</v>
      </c>
      <c r="G168" s="153" t="s">
        <v>215</v>
      </c>
      <c r="H168" s="154">
        <v>210</v>
      </c>
      <c r="I168" s="155"/>
      <c r="J168" s="156">
        <f t="shared" ref="J168:J179" si="20">ROUND(I168*H168,2)</f>
        <v>0</v>
      </c>
      <c r="K168" s="152" t="s">
        <v>1</v>
      </c>
      <c r="L168" s="34"/>
      <c r="M168" s="157" t="s">
        <v>1</v>
      </c>
      <c r="N168" s="158" t="s">
        <v>40</v>
      </c>
      <c r="O168" s="59"/>
      <c r="P168" s="159">
        <f t="shared" ref="P168:P179" si="21">O168*H168</f>
        <v>0</v>
      </c>
      <c r="Q168" s="159">
        <v>0</v>
      </c>
      <c r="R168" s="159">
        <f t="shared" ref="R168:R179" si="22">Q168*H168</f>
        <v>0</v>
      </c>
      <c r="S168" s="159">
        <v>0</v>
      </c>
      <c r="T168" s="160">
        <f t="shared" ref="T168:T179" si="23"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720</v>
      </c>
      <c r="AT168" s="161" t="s">
        <v>153</v>
      </c>
      <c r="AU168" s="161" t="s">
        <v>83</v>
      </c>
      <c r="AY168" s="18" t="s">
        <v>151</v>
      </c>
      <c r="BE168" s="162">
        <f t="shared" ref="BE168:BE179" si="24">IF(N168="základní",J168,0)</f>
        <v>0</v>
      </c>
      <c r="BF168" s="162">
        <f t="shared" ref="BF168:BF179" si="25">IF(N168="snížená",J168,0)</f>
        <v>0</v>
      </c>
      <c r="BG168" s="162">
        <f t="shared" ref="BG168:BG179" si="26">IF(N168="zákl. přenesená",J168,0)</f>
        <v>0</v>
      </c>
      <c r="BH168" s="162">
        <f t="shared" ref="BH168:BH179" si="27">IF(N168="sníž. přenesená",J168,0)</f>
        <v>0</v>
      </c>
      <c r="BI168" s="162">
        <f t="shared" ref="BI168:BI179" si="28">IF(N168="nulová",J168,0)</f>
        <v>0</v>
      </c>
      <c r="BJ168" s="18" t="s">
        <v>31</v>
      </c>
      <c r="BK168" s="162">
        <f t="shared" ref="BK168:BK179" si="29">ROUND(I168*H168,2)</f>
        <v>0</v>
      </c>
      <c r="BL168" s="18" t="s">
        <v>720</v>
      </c>
      <c r="BM168" s="161" t="s">
        <v>2696</v>
      </c>
    </row>
    <row r="169" spans="1:65" s="2" customFormat="1" ht="16.5" customHeight="1">
      <c r="A169" s="33"/>
      <c r="B169" s="149"/>
      <c r="C169" s="150" t="s">
        <v>334</v>
      </c>
      <c r="D169" s="150" t="s">
        <v>153</v>
      </c>
      <c r="E169" s="151" t="s">
        <v>2697</v>
      </c>
      <c r="F169" s="152" t="s">
        <v>2698</v>
      </c>
      <c r="G169" s="153" t="s">
        <v>215</v>
      </c>
      <c r="H169" s="154">
        <v>30</v>
      </c>
      <c r="I169" s="155"/>
      <c r="J169" s="156">
        <f t="shared" si="20"/>
        <v>0</v>
      </c>
      <c r="K169" s="152" t="s">
        <v>1</v>
      </c>
      <c r="L169" s="34"/>
      <c r="M169" s="157" t="s">
        <v>1</v>
      </c>
      <c r="N169" s="158" t="s">
        <v>40</v>
      </c>
      <c r="O169" s="59"/>
      <c r="P169" s="159">
        <f t="shared" si="21"/>
        <v>0</v>
      </c>
      <c r="Q169" s="159">
        <v>0</v>
      </c>
      <c r="R169" s="159">
        <f t="shared" si="22"/>
        <v>0</v>
      </c>
      <c r="S169" s="159">
        <v>0</v>
      </c>
      <c r="T169" s="160">
        <f t="shared" si="2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1" t="s">
        <v>720</v>
      </c>
      <c r="AT169" s="161" t="s">
        <v>153</v>
      </c>
      <c r="AU169" s="161" t="s">
        <v>83</v>
      </c>
      <c r="AY169" s="18" t="s">
        <v>151</v>
      </c>
      <c r="BE169" s="162">
        <f t="shared" si="24"/>
        <v>0</v>
      </c>
      <c r="BF169" s="162">
        <f t="shared" si="25"/>
        <v>0</v>
      </c>
      <c r="BG169" s="162">
        <f t="shared" si="26"/>
        <v>0</v>
      </c>
      <c r="BH169" s="162">
        <f t="shared" si="27"/>
        <v>0</v>
      </c>
      <c r="BI169" s="162">
        <f t="shared" si="28"/>
        <v>0</v>
      </c>
      <c r="BJ169" s="18" t="s">
        <v>31</v>
      </c>
      <c r="BK169" s="162">
        <f t="shared" si="29"/>
        <v>0</v>
      </c>
      <c r="BL169" s="18" t="s">
        <v>720</v>
      </c>
      <c r="BM169" s="161" t="s">
        <v>2699</v>
      </c>
    </row>
    <row r="170" spans="1:65" s="2" customFormat="1" ht="16.5" customHeight="1">
      <c r="A170" s="33"/>
      <c r="B170" s="149"/>
      <c r="C170" s="150" t="s">
        <v>340</v>
      </c>
      <c r="D170" s="150" t="s">
        <v>153</v>
      </c>
      <c r="E170" s="151" t="s">
        <v>2700</v>
      </c>
      <c r="F170" s="152" t="s">
        <v>2701</v>
      </c>
      <c r="G170" s="153" t="s">
        <v>156</v>
      </c>
      <c r="H170" s="154">
        <v>7</v>
      </c>
      <c r="I170" s="155"/>
      <c r="J170" s="156">
        <f t="shared" si="20"/>
        <v>0</v>
      </c>
      <c r="K170" s="152" t="s">
        <v>1</v>
      </c>
      <c r="L170" s="34"/>
      <c r="M170" s="157" t="s">
        <v>1</v>
      </c>
      <c r="N170" s="158" t="s">
        <v>40</v>
      </c>
      <c r="O170" s="59"/>
      <c r="P170" s="159">
        <f t="shared" si="21"/>
        <v>0</v>
      </c>
      <c r="Q170" s="159">
        <v>0</v>
      </c>
      <c r="R170" s="159">
        <f t="shared" si="22"/>
        <v>0</v>
      </c>
      <c r="S170" s="159">
        <v>0</v>
      </c>
      <c r="T170" s="160">
        <f t="shared" si="2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720</v>
      </c>
      <c r="AT170" s="161" t="s">
        <v>153</v>
      </c>
      <c r="AU170" s="161" t="s">
        <v>83</v>
      </c>
      <c r="AY170" s="18" t="s">
        <v>151</v>
      </c>
      <c r="BE170" s="162">
        <f t="shared" si="24"/>
        <v>0</v>
      </c>
      <c r="BF170" s="162">
        <f t="shared" si="25"/>
        <v>0</v>
      </c>
      <c r="BG170" s="162">
        <f t="shared" si="26"/>
        <v>0</v>
      </c>
      <c r="BH170" s="162">
        <f t="shared" si="27"/>
        <v>0</v>
      </c>
      <c r="BI170" s="162">
        <f t="shared" si="28"/>
        <v>0</v>
      </c>
      <c r="BJ170" s="18" t="s">
        <v>31</v>
      </c>
      <c r="BK170" s="162">
        <f t="shared" si="29"/>
        <v>0</v>
      </c>
      <c r="BL170" s="18" t="s">
        <v>720</v>
      </c>
      <c r="BM170" s="161" t="s">
        <v>2702</v>
      </c>
    </row>
    <row r="171" spans="1:65" s="2" customFormat="1" ht="16.5" customHeight="1">
      <c r="A171" s="33"/>
      <c r="B171" s="149"/>
      <c r="C171" s="150" t="s">
        <v>347</v>
      </c>
      <c r="D171" s="150" t="s">
        <v>153</v>
      </c>
      <c r="E171" s="151" t="s">
        <v>2703</v>
      </c>
      <c r="F171" s="152" t="s">
        <v>2704</v>
      </c>
      <c r="G171" s="153" t="s">
        <v>215</v>
      </c>
      <c r="H171" s="154">
        <v>10</v>
      </c>
      <c r="I171" s="155"/>
      <c r="J171" s="156">
        <f t="shared" si="20"/>
        <v>0</v>
      </c>
      <c r="K171" s="152" t="s">
        <v>1</v>
      </c>
      <c r="L171" s="34"/>
      <c r="M171" s="157" t="s">
        <v>1</v>
      </c>
      <c r="N171" s="158" t="s">
        <v>40</v>
      </c>
      <c r="O171" s="59"/>
      <c r="P171" s="159">
        <f t="shared" si="21"/>
        <v>0</v>
      </c>
      <c r="Q171" s="159">
        <v>0</v>
      </c>
      <c r="R171" s="159">
        <f t="shared" si="22"/>
        <v>0</v>
      </c>
      <c r="S171" s="159">
        <v>0</v>
      </c>
      <c r="T171" s="160">
        <f t="shared" si="2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1" t="s">
        <v>720</v>
      </c>
      <c r="AT171" s="161" t="s">
        <v>153</v>
      </c>
      <c r="AU171" s="161" t="s">
        <v>83</v>
      </c>
      <c r="AY171" s="18" t="s">
        <v>151</v>
      </c>
      <c r="BE171" s="162">
        <f t="shared" si="24"/>
        <v>0</v>
      </c>
      <c r="BF171" s="162">
        <f t="shared" si="25"/>
        <v>0</v>
      </c>
      <c r="BG171" s="162">
        <f t="shared" si="26"/>
        <v>0</v>
      </c>
      <c r="BH171" s="162">
        <f t="shared" si="27"/>
        <v>0</v>
      </c>
      <c r="BI171" s="162">
        <f t="shared" si="28"/>
        <v>0</v>
      </c>
      <c r="BJ171" s="18" t="s">
        <v>31</v>
      </c>
      <c r="BK171" s="162">
        <f t="shared" si="29"/>
        <v>0</v>
      </c>
      <c r="BL171" s="18" t="s">
        <v>720</v>
      </c>
      <c r="BM171" s="161" t="s">
        <v>2705</v>
      </c>
    </row>
    <row r="172" spans="1:65" s="2" customFormat="1" ht="16.5" customHeight="1">
      <c r="A172" s="33"/>
      <c r="B172" s="149"/>
      <c r="C172" s="150" t="s">
        <v>352</v>
      </c>
      <c r="D172" s="150" t="s">
        <v>153</v>
      </c>
      <c r="E172" s="151" t="s">
        <v>2706</v>
      </c>
      <c r="F172" s="152" t="s">
        <v>2707</v>
      </c>
      <c r="G172" s="153" t="s">
        <v>215</v>
      </c>
      <c r="H172" s="154">
        <v>240</v>
      </c>
      <c r="I172" s="155"/>
      <c r="J172" s="156">
        <f t="shared" si="20"/>
        <v>0</v>
      </c>
      <c r="K172" s="152" t="s">
        <v>1</v>
      </c>
      <c r="L172" s="34"/>
      <c r="M172" s="157" t="s">
        <v>1</v>
      </c>
      <c r="N172" s="158" t="s">
        <v>40</v>
      </c>
      <c r="O172" s="59"/>
      <c r="P172" s="159">
        <f t="shared" si="21"/>
        <v>0</v>
      </c>
      <c r="Q172" s="159">
        <v>0.20300000000000001</v>
      </c>
      <c r="R172" s="159">
        <f t="shared" si="22"/>
        <v>48.720000000000006</v>
      </c>
      <c r="S172" s="159">
        <v>0</v>
      </c>
      <c r="T172" s="160">
        <f t="shared" si="2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720</v>
      </c>
      <c r="AT172" s="161" t="s">
        <v>153</v>
      </c>
      <c r="AU172" s="161" t="s">
        <v>83</v>
      </c>
      <c r="AY172" s="18" t="s">
        <v>151</v>
      </c>
      <c r="BE172" s="162">
        <f t="shared" si="24"/>
        <v>0</v>
      </c>
      <c r="BF172" s="162">
        <f t="shared" si="25"/>
        <v>0</v>
      </c>
      <c r="BG172" s="162">
        <f t="shared" si="26"/>
        <v>0</v>
      </c>
      <c r="BH172" s="162">
        <f t="shared" si="27"/>
        <v>0</v>
      </c>
      <c r="BI172" s="162">
        <f t="shared" si="28"/>
        <v>0</v>
      </c>
      <c r="BJ172" s="18" t="s">
        <v>31</v>
      </c>
      <c r="BK172" s="162">
        <f t="shared" si="29"/>
        <v>0</v>
      </c>
      <c r="BL172" s="18" t="s">
        <v>720</v>
      </c>
      <c r="BM172" s="161" t="s">
        <v>2708</v>
      </c>
    </row>
    <row r="173" spans="1:65" s="2" customFormat="1" ht="16.5" customHeight="1">
      <c r="A173" s="33"/>
      <c r="B173" s="149"/>
      <c r="C173" s="150" t="s">
        <v>357</v>
      </c>
      <c r="D173" s="150" t="s">
        <v>153</v>
      </c>
      <c r="E173" s="151" t="s">
        <v>2709</v>
      </c>
      <c r="F173" s="152" t="s">
        <v>2710</v>
      </c>
      <c r="G173" s="153" t="s">
        <v>350</v>
      </c>
      <c r="H173" s="154">
        <v>30</v>
      </c>
      <c r="I173" s="155"/>
      <c r="J173" s="156">
        <f t="shared" si="20"/>
        <v>0</v>
      </c>
      <c r="K173" s="152" t="s">
        <v>157</v>
      </c>
      <c r="L173" s="34"/>
      <c r="M173" s="157" t="s">
        <v>1</v>
      </c>
      <c r="N173" s="158" t="s">
        <v>40</v>
      </c>
      <c r="O173" s="59"/>
      <c r="P173" s="159">
        <f t="shared" si="21"/>
        <v>0</v>
      </c>
      <c r="Q173" s="159">
        <v>7.6E-3</v>
      </c>
      <c r="R173" s="159">
        <f t="shared" si="22"/>
        <v>0.22800000000000001</v>
      </c>
      <c r="S173" s="159">
        <v>0</v>
      </c>
      <c r="T173" s="160">
        <f t="shared" si="2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720</v>
      </c>
      <c r="AT173" s="161" t="s">
        <v>153</v>
      </c>
      <c r="AU173" s="161" t="s">
        <v>83</v>
      </c>
      <c r="AY173" s="18" t="s">
        <v>151</v>
      </c>
      <c r="BE173" s="162">
        <f t="shared" si="24"/>
        <v>0</v>
      </c>
      <c r="BF173" s="162">
        <f t="shared" si="25"/>
        <v>0</v>
      </c>
      <c r="BG173" s="162">
        <f t="shared" si="26"/>
        <v>0</v>
      </c>
      <c r="BH173" s="162">
        <f t="shared" si="27"/>
        <v>0</v>
      </c>
      <c r="BI173" s="162">
        <f t="shared" si="28"/>
        <v>0</v>
      </c>
      <c r="BJ173" s="18" t="s">
        <v>31</v>
      </c>
      <c r="BK173" s="162">
        <f t="shared" si="29"/>
        <v>0</v>
      </c>
      <c r="BL173" s="18" t="s">
        <v>720</v>
      </c>
      <c r="BM173" s="161" t="s">
        <v>2711</v>
      </c>
    </row>
    <row r="174" spans="1:65" s="2" customFormat="1" ht="16.5" customHeight="1">
      <c r="A174" s="33"/>
      <c r="B174" s="149"/>
      <c r="C174" s="150" t="s">
        <v>362</v>
      </c>
      <c r="D174" s="150" t="s">
        <v>153</v>
      </c>
      <c r="E174" s="151" t="s">
        <v>2712</v>
      </c>
      <c r="F174" s="152" t="s">
        <v>2713</v>
      </c>
      <c r="G174" s="153" t="s">
        <v>215</v>
      </c>
      <c r="H174" s="154">
        <v>240</v>
      </c>
      <c r="I174" s="155"/>
      <c r="J174" s="156">
        <f t="shared" si="20"/>
        <v>0</v>
      </c>
      <c r="K174" s="152" t="s">
        <v>157</v>
      </c>
      <c r="L174" s="34"/>
      <c r="M174" s="157" t="s">
        <v>1</v>
      </c>
      <c r="N174" s="158" t="s">
        <v>40</v>
      </c>
      <c r="O174" s="59"/>
      <c r="P174" s="159">
        <f t="shared" si="21"/>
        <v>0</v>
      </c>
      <c r="Q174" s="159">
        <v>1.9E-3</v>
      </c>
      <c r="R174" s="159">
        <f t="shared" si="22"/>
        <v>0.45600000000000002</v>
      </c>
      <c r="S174" s="159">
        <v>0</v>
      </c>
      <c r="T174" s="160">
        <f t="shared" si="2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720</v>
      </c>
      <c r="AT174" s="161" t="s">
        <v>153</v>
      </c>
      <c r="AU174" s="161" t="s">
        <v>83</v>
      </c>
      <c r="AY174" s="18" t="s">
        <v>151</v>
      </c>
      <c r="BE174" s="162">
        <f t="shared" si="24"/>
        <v>0</v>
      </c>
      <c r="BF174" s="162">
        <f t="shared" si="25"/>
        <v>0</v>
      </c>
      <c r="BG174" s="162">
        <f t="shared" si="26"/>
        <v>0</v>
      </c>
      <c r="BH174" s="162">
        <f t="shared" si="27"/>
        <v>0</v>
      </c>
      <c r="BI174" s="162">
        <f t="shared" si="28"/>
        <v>0</v>
      </c>
      <c r="BJ174" s="18" t="s">
        <v>31</v>
      </c>
      <c r="BK174" s="162">
        <f t="shared" si="29"/>
        <v>0</v>
      </c>
      <c r="BL174" s="18" t="s">
        <v>720</v>
      </c>
      <c r="BM174" s="161" t="s">
        <v>2714</v>
      </c>
    </row>
    <row r="175" spans="1:65" s="2" customFormat="1" ht="16.5" customHeight="1">
      <c r="A175" s="33"/>
      <c r="B175" s="149"/>
      <c r="C175" s="150" t="s">
        <v>367</v>
      </c>
      <c r="D175" s="150" t="s">
        <v>153</v>
      </c>
      <c r="E175" s="151" t="s">
        <v>2715</v>
      </c>
      <c r="F175" s="152" t="s">
        <v>2716</v>
      </c>
      <c r="G175" s="153" t="s">
        <v>215</v>
      </c>
      <c r="H175" s="154">
        <v>280</v>
      </c>
      <c r="I175" s="155"/>
      <c r="J175" s="156">
        <f t="shared" si="20"/>
        <v>0</v>
      </c>
      <c r="K175" s="152" t="s">
        <v>1</v>
      </c>
      <c r="L175" s="34"/>
      <c r="M175" s="157" t="s">
        <v>1</v>
      </c>
      <c r="N175" s="158" t="s">
        <v>40</v>
      </c>
      <c r="O175" s="59"/>
      <c r="P175" s="159">
        <f t="shared" si="21"/>
        <v>0</v>
      </c>
      <c r="Q175" s="159">
        <v>9.0000000000000006E-5</v>
      </c>
      <c r="R175" s="159">
        <f t="shared" si="22"/>
        <v>2.52E-2</v>
      </c>
      <c r="S175" s="159">
        <v>0</v>
      </c>
      <c r="T175" s="160">
        <f t="shared" si="2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720</v>
      </c>
      <c r="AT175" s="161" t="s">
        <v>153</v>
      </c>
      <c r="AU175" s="161" t="s">
        <v>83</v>
      </c>
      <c r="AY175" s="18" t="s">
        <v>151</v>
      </c>
      <c r="BE175" s="162">
        <f t="shared" si="24"/>
        <v>0</v>
      </c>
      <c r="BF175" s="162">
        <f t="shared" si="25"/>
        <v>0</v>
      </c>
      <c r="BG175" s="162">
        <f t="shared" si="26"/>
        <v>0</v>
      </c>
      <c r="BH175" s="162">
        <f t="shared" si="27"/>
        <v>0</v>
      </c>
      <c r="BI175" s="162">
        <f t="shared" si="28"/>
        <v>0</v>
      </c>
      <c r="BJ175" s="18" t="s">
        <v>31</v>
      </c>
      <c r="BK175" s="162">
        <f t="shared" si="29"/>
        <v>0</v>
      </c>
      <c r="BL175" s="18" t="s">
        <v>720</v>
      </c>
      <c r="BM175" s="161" t="s">
        <v>2717</v>
      </c>
    </row>
    <row r="176" spans="1:65" s="2" customFormat="1" ht="16.5" customHeight="1">
      <c r="A176" s="33"/>
      <c r="B176" s="149"/>
      <c r="C176" s="150" t="s">
        <v>373</v>
      </c>
      <c r="D176" s="150" t="s">
        <v>153</v>
      </c>
      <c r="E176" s="151" t="s">
        <v>2718</v>
      </c>
      <c r="F176" s="152" t="s">
        <v>2719</v>
      </c>
      <c r="G176" s="153" t="s">
        <v>215</v>
      </c>
      <c r="H176" s="154">
        <v>280</v>
      </c>
      <c r="I176" s="155"/>
      <c r="J176" s="156">
        <f t="shared" si="20"/>
        <v>0</v>
      </c>
      <c r="K176" s="152" t="s">
        <v>1</v>
      </c>
      <c r="L176" s="34"/>
      <c r="M176" s="157" t="s">
        <v>1</v>
      </c>
      <c r="N176" s="158" t="s">
        <v>40</v>
      </c>
      <c r="O176" s="59"/>
      <c r="P176" s="159">
        <f t="shared" si="21"/>
        <v>0</v>
      </c>
      <c r="Q176" s="159">
        <v>0</v>
      </c>
      <c r="R176" s="159">
        <f t="shared" si="22"/>
        <v>0</v>
      </c>
      <c r="S176" s="159">
        <v>0</v>
      </c>
      <c r="T176" s="160">
        <f t="shared" si="2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720</v>
      </c>
      <c r="AT176" s="161" t="s">
        <v>153</v>
      </c>
      <c r="AU176" s="161" t="s">
        <v>83</v>
      </c>
      <c r="AY176" s="18" t="s">
        <v>151</v>
      </c>
      <c r="BE176" s="162">
        <f t="shared" si="24"/>
        <v>0</v>
      </c>
      <c r="BF176" s="162">
        <f t="shared" si="25"/>
        <v>0</v>
      </c>
      <c r="BG176" s="162">
        <f t="shared" si="26"/>
        <v>0</v>
      </c>
      <c r="BH176" s="162">
        <f t="shared" si="27"/>
        <v>0</v>
      </c>
      <c r="BI176" s="162">
        <f t="shared" si="28"/>
        <v>0</v>
      </c>
      <c r="BJ176" s="18" t="s">
        <v>31</v>
      </c>
      <c r="BK176" s="162">
        <f t="shared" si="29"/>
        <v>0</v>
      </c>
      <c r="BL176" s="18" t="s">
        <v>720</v>
      </c>
      <c r="BM176" s="161" t="s">
        <v>2720</v>
      </c>
    </row>
    <row r="177" spans="1:65" s="2" customFormat="1" ht="16.5" customHeight="1">
      <c r="A177" s="33"/>
      <c r="B177" s="149"/>
      <c r="C177" s="150" t="s">
        <v>378</v>
      </c>
      <c r="D177" s="150" t="s">
        <v>153</v>
      </c>
      <c r="E177" s="151" t="s">
        <v>2721</v>
      </c>
      <c r="F177" s="152" t="s">
        <v>2722</v>
      </c>
      <c r="G177" s="153" t="s">
        <v>215</v>
      </c>
      <c r="H177" s="154">
        <v>50</v>
      </c>
      <c r="I177" s="155"/>
      <c r="J177" s="156">
        <f t="shared" si="20"/>
        <v>0</v>
      </c>
      <c r="K177" s="152" t="s">
        <v>1</v>
      </c>
      <c r="L177" s="34"/>
      <c r="M177" s="157" t="s">
        <v>1</v>
      </c>
      <c r="N177" s="158" t="s">
        <v>40</v>
      </c>
      <c r="O177" s="59"/>
      <c r="P177" s="159">
        <f t="shared" si="21"/>
        <v>0</v>
      </c>
      <c r="Q177" s="159">
        <v>0</v>
      </c>
      <c r="R177" s="159">
        <f t="shared" si="22"/>
        <v>0</v>
      </c>
      <c r="S177" s="159">
        <v>0</v>
      </c>
      <c r="T177" s="160">
        <f t="shared" si="2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720</v>
      </c>
      <c r="AT177" s="161" t="s">
        <v>153</v>
      </c>
      <c r="AU177" s="161" t="s">
        <v>83</v>
      </c>
      <c r="AY177" s="18" t="s">
        <v>151</v>
      </c>
      <c r="BE177" s="162">
        <f t="shared" si="24"/>
        <v>0</v>
      </c>
      <c r="BF177" s="162">
        <f t="shared" si="25"/>
        <v>0</v>
      </c>
      <c r="BG177" s="162">
        <f t="shared" si="26"/>
        <v>0</v>
      </c>
      <c r="BH177" s="162">
        <f t="shared" si="27"/>
        <v>0</v>
      </c>
      <c r="BI177" s="162">
        <f t="shared" si="28"/>
        <v>0</v>
      </c>
      <c r="BJ177" s="18" t="s">
        <v>31</v>
      </c>
      <c r="BK177" s="162">
        <f t="shared" si="29"/>
        <v>0</v>
      </c>
      <c r="BL177" s="18" t="s">
        <v>720</v>
      </c>
      <c r="BM177" s="161" t="s">
        <v>2723</v>
      </c>
    </row>
    <row r="178" spans="1:65" s="2" customFormat="1" ht="16.5" customHeight="1">
      <c r="A178" s="33"/>
      <c r="B178" s="149"/>
      <c r="C178" s="150" t="s">
        <v>383</v>
      </c>
      <c r="D178" s="150" t="s">
        <v>153</v>
      </c>
      <c r="E178" s="151" t="s">
        <v>2724</v>
      </c>
      <c r="F178" s="152" t="s">
        <v>2725</v>
      </c>
      <c r="G178" s="153" t="s">
        <v>215</v>
      </c>
      <c r="H178" s="154">
        <v>10</v>
      </c>
      <c r="I178" s="155"/>
      <c r="J178" s="156">
        <f t="shared" si="20"/>
        <v>0</v>
      </c>
      <c r="K178" s="152" t="s">
        <v>1</v>
      </c>
      <c r="L178" s="34"/>
      <c r="M178" s="157" t="s">
        <v>1</v>
      </c>
      <c r="N178" s="158" t="s">
        <v>40</v>
      </c>
      <c r="O178" s="59"/>
      <c r="P178" s="159">
        <f t="shared" si="21"/>
        <v>0</v>
      </c>
      <c r="Q178" s="159">
        <v>0</v>
      </c>
      <c r="R178" s="159">
        <f t="shared" si="22"/>
        <v>0</v>
      </c>
      <c r="S178" s="159">
        <v>0</v>
      </c>
      <c r="T178" s="160">
        <f t="shared" si="2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720</v>
      </c>
      <c r="AT178" s="161" t="s">
        <v>153</v>
      </c>
      <c r="AU178" s="161" t="s">
        <v>83</v>
      </c>
      <c r="AY178" s="18" t="s">
        <v>151</v>
      </c>
      <c r="BE178" s="162">
        <f t="shared" si="24"/>
        <v>0</v>
      </c>
      <c r="BF178" s="162">
        <f t="shared" si="25"/>
        <v>0</v>
      </c>
      <c r="BG178" s="162">
        <f t="shared" si="26"/>
        <v>0</v>
      </c>
      <c r="BH178" s="162">
        <f t="shared" si="27"/>
        <v>0</v>
      </c>
      <c r="BI178" s="162">
        <f t="shared" si="28"/>
        <v>0</v>
      </c>
      <c r="BJ178" s="18" t="s">
        <v>31</v>
      </c>
      <c r="BK178" s="162">
        <f t="shared" si="29"/>
        <v>0</v>
      </c>
      <c r="BL178" s="18" t="s">
        <v>720</v>
      </c>
      <c r="BM178" s="161" t="s">
        <v>2726</v>
      </c>
    </row>
    <row r="179" spans="1:65" s="2" customFormat="1" ht="16.5" customHeight="1">
      <c r="A179" s="33"/>
      <c r="B179" s="149"/>
      <c r="C179" s="150" t="s">
        <v>388</v>
      </c>
      <c r="D179" s="150" t="s">
        <v>153</v>
      </c>
      <c r="E179" s="151" t="s">
        <v>2727</v>
      </c>
      <c r="F179" s="152" t="s">
        <v>2728</v>
      </c>
      <c r="G179" s="153" t="s">
        <v>215</v>
      </c>
      <c r="H179" s="154">
        <v>240</v>
      </c>
      <c r="I179" s="155"/>
      <c r="J179" s="156">
        <f t="shared" si="20"/>
        <v>0</v>
      </c>
      <c r="K179" s="152" t="s">
        <v>1</v>
      </c>
      <c r="L179" s="34"/>
      <c r="M179" s="157" t="s">
        <v>1</v>
      </c>
      <c r="N179" s="158" t="s">
        <v>40</v>
      </c>
      <c r="O179" s="59"/>
      <c r="P179" s="159">
        <f t="shared" si="21"/>
        <v>0</v>
      </c>
      <c r="Q179" s="159">
        <v>0</v>
      </c>
      <c r="R179" s="159">
        <f t="shared" si="22"/>
        <v>0</v>
      </c>
      <c r="S179" s="159">
        <v>0</v>
      </c>
      <c r="T179" s="160">
        <f t="shared" si="2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1" t="s">
        <v>720</v>
      </c>
      <c r="AT179" s="161" t="s">
        <v>153</v>
      </c>
      <c r="AU179" s="161" t="s">
        <v>83</v>
      </c>
      <c r="AY179" s="18" t="s">
        <v>151</v>
      </c>
      <c r="BE179" s="162">
        <f t="shared" si="24"/>
        <v>0</v>
      </c>
      <c r="BF179" s="162">
        <f t="shared" si="25"/>
        <v>0</v>
      </c>
      <c r="BG179" s="162">
        <f t="shared" si="26"/>
        <v>0</v>
      </c>
      <c r="BH179" s="162">
        <f t="shared" si="27"/>
        <v>0</v>
      </c>
      <c r="BI179" s="162">
        <f t="shared" si="28"/>
        <v>0</v>
      </c>
      <c r="BJ179" s="18" t="s">
        <v>31</v>
      </c>
      <c r="BK179" s="162">
        <f t="shared" si="29"/>
        <v>0</v>
      </c>
      <c r="BL179" s="18" t="s">
        <v>720</v>
      </c>
      <c r="BM179" s="161" t="s">
        <v>2729</v>
      </c>
    </row>
    <row r="180" spans="1:65" s="13" customFormat="1">
      <c r="B180" s="163"/>
      <c r="D180" s="164" t="s">
        <v>160</v>
      </c>
      <c r="E180" s="165" t="s">
        <v>1</v>
      </c>
      <c r="F180" s="166" t="s">
        <v>2730</v>
      </c>
      <c r="H180" s="167">
        <v>240</v>
      </c>
      <c r="I180" s="168"/>
      <c r="L180" s="163"/>
      <c r="M180" s="169"/>
      <c r="N180" s="170"/>
      <c r="O180" s="170"/>
      <c r="P180" s="170"/>
      <c r="Q180" s="170"/>
      <c r="R180" s="170"/>
      <c r="S180" s="170"/>
      <c r="T180" s="171"/>
      <c r="AT180" s="165" t="s">
        <v>160</v>
      </c>
      <c r="AU180" s="165" t="s">
        <v>83</v>
      </c>
      <c r="AV180" s="13" t="s">
        <v>83</v>
      </c>
      <c r="AW180" s="13" t="s">
        <v>30</v>
      </c>
      <c r="AX180" s="13" t="s">
        <v>31</v>
      </c>
      <c r="AY180" s="165" t="s">
        <v>151</v>
      </c>
    </row>
    <row r="181" spans="1:65" s="2" customFormat="1" ht="16.5" customHeight="1">
      <c r="A181" s="33"/>
      <c r="B181" s="149"/>
      <c r="C181" s="150" t="s">
        <v>392</v>
      </c>
      <c r="D181" s="150" t="s">
        <v>153</v>
      </c>
      <c r="E181" s="151" t="s">
        <v>2731</v>
      </c>
      <c r="F181" s="152" t="s">
        <v>2732</v>
      </c>
      <c r="G181" s="153" t="s">
        <v>215</v>
      </c>
      <c r="H181" s="154">
        <v>210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40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720</v>
      </c>
      <c r="AT181" s="161" t="s">
        <v>153</v>
      </c>
      <c r="AU181" s="161" t="s">
        <v>83</v>
      </c>
      <c r="AY181" s="18" t="s">
        <v>151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31</v>
      </c>
      <c r="BK181" s="162">
        <f>ROUND(I181*H181,2)</f>
        <v>0</v>
      </c>
      <c r="BL181" s="18" t="s">
        <v>720</v>
      </c>
      <c r="BM181" s="161" t="s">
        <v>2733</v>
      </c>
    </row>
    <row r="182" spans="1:65" s="2" customFormat="1" ht="16.5" customHeight="1">
      <c r="A182" s="33"/>
      <c r="B182" s="149"/>
      <c r="C182" s="150" t="s">
        <v>397</v>
      </c>
      <c r="D182" s="150" t="s">
        <v>153</v>
      </c>
      <c r="E182" s="151" t="s">
        <v>2734</v>
      </c>
      <c r="F182" s="152" t="s">
        <v>2735</v>
      </c>
      <c r="G182" s="153" t="s">
        <v>215</v>
      </c>
      <c r="H182" s="154">
        <v>30</v>
      </c>
      <c r="I182" s="155"/>
      <c r="J182" s="156">
        <f>ROUND(I182*H182,2)</f>
        <v>0</v>
      </c>
      <c r="K182" s="152" t="s">
        <v>1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720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720</v>
      </c>
      <c r="BM182" s="161" t="s">
        <v>2736</v>
      </c>
    </row>
    <row r="183" spans="1:65" s="2" customFormat="1" ht="16.5" customHeight="1">
      <c r="A183" s="33"/>
      <c r="B183" s="149"/>
      <c r="C183" s="150" t="s">
        <v>404</v>
      </c>
      <c r="D183" s="150" t="s">
        <v>153</v>
      </c>
      <c r="E183" s="151" t="s">
        <v>2737</v>
      </c>
      <c r="F183" s="152" t="s">
        <v>2738</v>
      </c>
      <c r="G183" s="153" t="s">
        <v>156</v>
      </c>
      <c r="H183" s="154">
        <v>21</v>
      </c>
      <c r="I183" s="155"/>
      <c r="J183" s="156">
        <f>ROUND(I183*H183,2)</f>
        <v>0</v>
      </c>
      <c r="K183" s="152" t="s">
        <v>1</v>
      </c>
      <c r="L183" s="34"/>
      <c r="M183" s="157" t="s">
        <v>1</v>
      </c>
      <c r="N183" s="158" t="s">
        <v>40</v>
      </c>
      <c r="O183" s="59"/>
      <c r="P183" s="159">
        <f>O183*H183</f>
        <v>0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720</v>
      </c>
      <c r="AT183" s="161" t="s">
        <v>153</v>
      </c>
      <c r="AU183" s="161" t="s">
        <v>83</v>
      </c>
      <c r="AY183" s="18" t="s">
        <v>151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8" t="s">
        <v>31</v>
      </c>
      <c r="BK183" s="162">
        <f>ROUND(I183*H183,2)</f>
        <v>0</v>
      </c>
      <c r="BL183" s="18" t="s">
        <v>720</v>
      </c>
      <c r="BM183" s="161" t="s">
        <v>2739</v>
      </c>
    </row>
    <row r="184" spans="1:65" s="2" customFormat="1" ht="16.5" customHeight="1">
      <c r="A184" s="33"/>
      <c r="B184" s="149"/>
      <c r="C184" s="150" t="s">
        <v>408</v>
      </c>
      <c r="D184" s="150" t="s">
        <v>153</v>
      </c>
      <c r="E184" s="151" t="s">
        <v>2740</v>
      </c>
      <c r="F184" s="152" t="s">
        <v>2741</v>
      </c>
      <c r="G184" s="153" t="s">
        <v>156</v>
      </c>
      <c r="H184" s="154">
        <v>189</v>
      </c>
      <c r="I184" s="155"/>
      <c r="J184" s="156">
        <f>ROUND(I184*H184,2)</f>
        <v>0</v>
      </c>
      <c r="K184" s="152" t="s">
        <v>1</v>
      </c>
      <c r="L184" s="34"/>
      <c r="M184" s="157" t="s">
        <v>1</v>
      </c>
      <c r="N184" s="158" t="s">
        <v>40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720</v>
      </c>
      <c r="AT184" s="161" t="s">
        <v>153</v>
      </c>
      <c r="AU184" s="161" t="s">
        <v>83</v>
      </c>
      <c r="AY184" s="18" t="s">
        <v>151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31</v>
      </c>
      <c r="BK184" s="162">
        <f>ROUND(I184*H184,2)</f>
        <v>0</v>
      </c>
      <c r="BL184" s="18" t="s">
        <v>720</v>
      </c>
      <c r="BM184" s="161" t="s">
        <v>2742</v>
      </c>
    </row>
    <row r="185" spans="1:65" s="13" customFormat="1">
      <c r="B185" s="163"/>
      <c r="D185" s="164" t="s">
        <v>160</v>
      </c>
      <c r="E185" s="165" t="s">
        <v>1</v>
      </c>
      <c r="F185" s="166" t="s">
        <v>2743</v>
      </c>
      <c r="H185" s="167">
        <v>189</v>
      </c>
      <c r="I185" s="168"/>
      <c r="L185" s="163"/>
      <c r="M185" s="169"/>
      <c r="N185" s="170"/>
      <c r="O185" s="170"/>
      <c r="P185" s="170"/>
      <c r="Q185" s="170"/>
      <c r="R185" s="170"/>
      <c r="S185" s="170"/>
      <c r="T185" s="171"/>
      <c r="AT185" s="165" t="s">
        <v>160</v>
      </c>
      <c r="AU185" s="165" t="s">
        <v>83</v>
      </c>
      <c r="AV185" s="13" t="s">
        <v>83</v>
      </c>
      <c r="AW185" s="13" t="s">
        <v>30</v>
      </c>
      <c r="AX185" s="13" t="s">
        <v>31</v>
      </c>
      <c r="AY185" s="165" t="s">
        <v>151</v>
      </c>
    </row>
    <row r="186" spans="1:65" s="2" customFormat="1" ht="16.5" customHeight="1">
      <c r="A186" s="33"/>
      <c r="B186" s="149"/>
      <c r="C186" s="150" t="s">
        <v>412</v>
      </c>
      <c r="D186" s="150" t="s">
        <v>153</v>
      </c>
      <c r="E186" s="151" t="s">
        <v>2744</v>
      </c>
      <c r="F186" s="152" t="s">
        <v>2745</v>
      </c>
      <c r="G186" s="153" t="s">
        <v>164</v>
      </c>
      <c r="H186" s="154">
        <v>35.07</v>
      </c>
      <c r="I186" s="155"/>
      <c r="J186" s="156">
        <f>ROUND(I186*H186,2)</f>
        <v>0</v>
      </c>
      <c r="K186" s="152" t="s">
        <v>1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720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720</v>
      </c>
      <c r="BM186" s="161" t="s">
        <v>2746</v>
      </c>
    </row>
    <row r="187" spans="1:65" s="13" customFormat="1">
      <c r="B187" s="163"/>
      <c r="D187" s="164" t="s">
        <v>160</v>
      </c>
      <c r="E187" s="165" t="s">
        <v>1</v>
      </c>
      <c r="F187" s="166" t="s">
        <v>2747</v>
      </c>
      <c r="H187" s="167">
        <v>35.07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 ht="16.5" customHeight="1">
      <c r="A188" s="33"/>
      <c r="B188" s="149"/>
      <c r="C188" s="150" t="s">
        <v>418</v>
      </c>
      <c r="D188" s="150" t="s">
        <v>153</v>
      </c>
      <c r="E188" s="151" t="s">
        <v>2748</v>
      </c>
      <c r="F188" s="152" t="s">
        <v>2749</v>
      </c>
      <c r="G188" s="153" t="s">
        <v>164</v>
      </c>
      <c r="H188" s="154">
        <v>20</v>
      </c>
      <c r="I188" s="155"/>
      <c r="J188" s="156">
        <f>ROUND(I188*H188,2)</f>
        <v>0</v>
      </c>
      <c r="K188" s="152" t="s">
        <v>1</v>
      </c>
      <c r="L188" s="34"/>
      <c r="M188" s="157" t="s">
        <v>1</v>
      </c>
      <c r="N188" s="158" t="s">
        <v>40</v>
      </c>
      <c r="O188" s="59"/>
      <c r="P188" s="159">
        <f>O188*H188</f>
        <v>0</v>
      </c>
      <c r="Q188" s="159">
        <v>0</v>
      </c>
      <c r="R188" s="159">
        <f>Q188*H188</f>
        <v>0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720</v>
      </c>
      <c r="AT188" s="161" t="s">
        <v>153</v>
      </c>
      <c r="AU188" s="161" t="s">
        <v>83</v>
      </c>
      <c r="AY188" s="18" t="s">
        <v>151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31</v>
      </c>
      <c r="BK188" s="162">
        <f>ROUND(I188*H188,2)</f>
        <v>0</v>
      </c>
      <c r="BL188" s="18" t="s">
        <v>720</v>
      </c>
      <c r="BM188" s="161" t="s">
        <v>2750</v>
      </c>
    </row>
    <row r="189" spans="1:65" s="13" customFormat="1">
      <c r="B189" s="163"/>
      <c r="D189" s="164" t="s">
        <v>160</v>
      </c>
      <c r="E189" s="165" t="s">
        <v>1</v>
      </c>
      <c r="F189" s="166" t="s">
        <v>251</v>
      </c>
      <c r="H189" s="167">
        <v>20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423</v>
      </c>
      <c r="D190" s="150" t="s">
        <v>153</v>
      </c>
      <c r="E190" s="151" t="s">
        <v>2751</v>
      </c>
      <c r="F190" s="152" t="s">
        <v>2752</v>
      </c>
      <c r="G190" s="153" t="s">
        <v>164</v>
      </c>
      <c r="H190" s="154">
        <v>180</v>
      </c>
      <c r="I190" s="155"/>
      <c r="J190" s="156">
        <f>ROUND(I190*H190,2)</f>
        <v>0</v>
      </c>
      <c r="K190" s="152" t="s">
        <v>1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720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720</v>
      </c>
      <c r="BM190" s="161" t="s">
        <v>2753</v>
      </c>
    </row>
    <row r="191" spans="1:65" s="13" customFormat="1">
      <c r="B191" s="163"/>
      <c r="D191" s="164" t="s">
        <v>160</v>
      </c>
      <c r="E191" s="165" t="s">
        <v>1</v>
      </c>
      <c r="F191" s="166" t="s">
        <v>2754</v>
      </c>
      <c r="H191" s="167">
        <v>180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 ht="16.5" customHeight="1">
      <c r="A192" s="33"/>
      <c r="B192" s="149"/>
      <c r="C192" s="150" t="s">
        <v>428</v>
      </c>
      <c r="D192" s="150" t="s">
        <v>153</v>
      </c>
      <c r="E192" s="151" t="s">
        <v>2755</v>
      </c>
      <c r="F192" s="152" t="s">
        <v>2756</v>
      </c>
      <c r="G192" s="153" t="s">
        <v>164</v>
      </c>
      <c r="H192" s="154">
        <v>20</v>
      </c>
      <c r="I192" s="155"/>
      <c r="J192" s="156">
        <f>ROUND(I192*H192,2)</f>
        <v>0</v>
      </c>
      <c r="K192" s="152" t="s">
        <v>1</v>
      </c>
      <c r="L192" s="34"/>
      <c r="M192" s="157" t="s">
        <v>1</v>
      </c>
      <c r="N192" s="158" t="s">
        <v>40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720</v>
      </c>
      <c r="AT192" s="161" t="s">
        <v>153</v>
      </c>
      <c r="AU192" s="161" t="s">
        <v>83</v>
      </c>
      <c r="AY192" s="18" t="s">
        <v>151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31</v>
      </c>
      <c r="BK192" s="162">
        <f>ROUND(I192*H192,2)</f>
        <v>0</v>
      </c>
      <c r="BL192" s="18" t="s">
        <v>720</v>
      </c>
      <c r="BM192" s="161" t="s">
        <v>2757</v>
      </c>
    </row>
    <row r="193" spans="1:65" s="2" customFormat="1" ht="16.5" customHeight="1">
      <c r="A193" s="33"/>
      <c r="B193" s="149"/>
      <c r="C193" s="150" t="s">
        <v>432</v>
      </c>
      <c r="D193" s="150" t="s">
        <v>153</v>
      </c>
      <c r="E193" s="151" t="s">
        <v>2758</v>
      </c>
      <c r="F193" s="152" t="s">
        <v>2759</v>
      </c>
      <c r="G193" s="153" t="s">
        <v>207</v>
      </c>
      <c r="H193" s="154">
        <v>9</v>
      </c>
      <c r="I193" s="155"/>
      <c r="J193" s="156">
        <f>ROUND(I193*H193,2)</f>
        <v>0</v>
      </c>
      <c r="K193" s="152" t="s">
        <v>1</v>
      </c>
      <c r="L193" s="34"/>
      <c r="M193" s="157" t="s">
        <v>1</v>
      </c>
      <c r="N193" s="158" t="s">
        <v>40</v>
      </c>
      <c r="O193" s="59"/>
      <c r="P193" s="159">
        <f>O193*H193</f>
        <v>0</v>
      </c>
      <c r="Q193" s="159">
        <v>0</v>
      </c>
      <c r="R193" s="159">
        <f>Q193*H193</f>
        <v>0</v>
      </c>
      <c r="S193" s="159">
        <v>0</v>
      </c>
      <c r="T193" s="160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1" t="s">
        <v>720</v>
      </c>
      <c r="AT193" s="161" t="s">
        <v>153</v>
      </c>
      <c r="AU193" s="161" t="s">
        <v>83</v>
      </c>
      <c r="AY193" s="18" t="s">
        <v>151</v>
      </c>
      <c r="BE193" s="162">
        <f>IF(N193="základní",J193,0)</f>
        <v>0</v>
      </c>
      <c r="BF193" s="162">
        <f>IF(N193="snížená",J193,0)</f>
        <v>0</v>
      </c>
      <c r="BG193" s="162">
        <f>IF(N193="zákl. přenesená",J193,0)</f>
        <v>0</v>
      </c>
      <c r="BH193" s="162">
        <f>IF(N193="sníž. přenesená",J193,0)</f>
        <v>0</v>
      </c>
      <c r="BI193" s="162">
        <f>IF(N193="nulová",J193,0)</f>
        <v>0</v>
      </c>
      <c r="BJ193" s="18" t="s">
        <v>31</v>
      </c>
      <c r="BK193" s="162">
        <f>ROUND(I193*H193,2)</f>
        <v>0</v>
      </c>
      <c r="BL193" s="18" t="s">
        <v>720</v>
      </c>
      <c r="BM193" s="161" t="s">
        <v>2760</v>
      </c>
    </row>
    <row r="194" spans="1:65" s="2" customFormat="1" ht="16.5" customHeight="1">
      <c r="A194" s="33"/>
      <c r="B194" s="149"/>
      <c r="C194" s="150" t="s">
        <v>437</v>
      </c>
      <c r="D194" s="150" t="s">
        <v>153</v>
      </c>
      <c r="E194" s="151" t="s">
        <v>2761</v>
      </c>
      <c r="F194" s="152" t="s">
        <v>2762</v>
      </c>
      <c r="G194" s="153" t="s">
        <v>207</v>
      </c>
      <c r="H194" s="154">
        <v>9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8.4250000000000005E-2</v>
      </c>
      <c r="R194" s="159">
        <f>Q194*H194</f>
        <v>0.75825000000000009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720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720</v>
      </c>
      <c r="BM194" s="161" t="s">
        <v>2763</v>
      </c>
    </row>
    <row r="195" spans="1:65" s="12" customFormat="1" ht="25.95" customHeight="1">
      <c r="B195" s="136"/>
      <c r="D195" s="137" t="s">
        <v>74</v>
      </c>
      <c r="E195" s="138" t="s">
        <v>2764</v>
      </c>
      <c r="F195" s="138" t="s">
        <v>2765</v>
      </c>
      <c r="I195" s="139"/>
      <c r="J195" s="140">
        <f>BK195</f>
        <v>0</v>
      </c>
      <c r="L195" s="136"/>
      <c r="M195" s="141"/>
      <c r="N195" s="142"/>
      <c r="O195" s="142"/>
      <c r="P195" s="143">
        <f>P196</f>
        <v>0</v>
      </c>
      <c r="Q195" s="142"/>
      <c r="R195" s="143">
        <f>R196</f>
        <v>0</v>
      </c>
      <c r="S195" s="142"/>
      <c r="T195" s="144">
        <f>T196</f>
        <v>0</v>
      </c>
      <c r="AR195" s="137" t="s">
        <v>176</v>
      </c>
      <c r="AT195" s="145" t="s">
        <v>74</v>
      </c>
      <c r="AU195" s="145" t="s">
        <v>75</v>
      </c>
      <c r="AY195" s="137" t="s">
        <v>151</v>
      </c>
      <c r="BK195" s="146">
        <f>BK196</f>
        <v>0</v>
      </c>
    </row>
    <row r="196" spans="1:65" s="12" customFormat="1" ht="22.8" customHeight="1">
      <c r="B196" s="136"/>
      <c r="D196" s="137" t="s">
        <v>74</v>
      </c>
      <c r="E196" s="147" t="s">
        <v>2766</v>
      </c>
      <c r="F196" s="147" t="s">
        <v>2767</v>
      </c>
      <c r="I196" s="139"/>
      <c r="J196" s="148">
        <f>BK196</f>
        <v>0</v>
      </c>
      <c r="L196" s="136"/>
      <c r="M196" s="141"/>
      <c r="N196" s="142"/>
      <c r="O196" s="142"/>
      <c r="P196" s="143">
        <f>SUM(P197:P202)</f>
        <v>0</v>
      </c>
      <c r="Q196" s="142"/>
      <c r="R196" s="143">
        <f>SUM(R197:R202)</f>
        <v>0</v>
      </c>
      <c r="S196" s="142"/>
      <c r="T196" s="144">
        <f>SUM(T197:T202)</f>
        <v>0</v>
      </c>
      <c r="AR196" s="137" t="s">
        <v>176</v>
      </c>
      <c r="AT196" s="145" t="s">
        <v>74</v>
      </c>
      <c r="AU196" s="145" t="s">
        <v>31</v>
      </c>
      <c r="AY196" s="137" t="s">
        <v>151</v>
      </c>
      <c r="BK196" s="146">
        <f>SUM(BK197:BK202)</f>
        <v>0</v>
      </c>
    </row>
    <row r="197" spans="1:65" s="2" customFormat="1" ht="16.5" customHeight="1">
      <c r="A197" s="33"/>
      <c r="B197" s="149"/>
      <c r="C197" s="150" t="s">
        <v>442</v>
      </c>
      <c r="D197" s="150" t="s">
        <v>153</v>
      </c>
      <c r="E197" s="151" t="s">
        <v>2768</v>
      </c>
      <c r="F197" s="152" t="s">
        <v>2769</v>
      </c>
      <c r="G197" s="153" t="s">
        <v>2517</v>
      </c>
      <c r="H197" s="154">
        <v>1</v>
      </c>
      <c r="I197" s="155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40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158</v>
      </c>
      <c r="AT197" s="161" t="s">
        <v>153</v>
      </c>
      <c r="AU197" s="161" t="s">
        <v>83</v>
      </c>
      <c r="AY197" s="18" t="s">
        <v>151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31</v>
      </c>
      <c r="BK197" s="162">
        <f>ROUND(I197*H197,2)</f>
        <v>0</v>
      </c>
      <c r="BL197" s="18" t="s">
        <v>158</v>
      </c>
      <c r="BM197" s="161" t="s">
        <v>2770</v>
      </c>
    </row>
    <row r="198" spans="1:65" s="2" customFormat="1" ht="16.5" customHeight="1">
      <c r="A198" s="33"/>
      <c r="B198" s="149"/>
      <c r="C198" s="150" t="s">
        <v>447</v>
      </c>
      <c r="D198" s="150" t="s">
        <v>153</v>
      </c>
      <c r="E198" s="151" t="s">
        <v>2771</v>
      </c>
      <c r="F198" s="152" t="s">
        <v>2772</v>
      </c>
      <c r="G198" s="153" t="s">
        <v>376</v>
      </c>
      <c r="H198" s="154">
        <v>1</v>
      </c>
      <c r="I198" s="155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40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158</v>
      </c>
      <c r="AT198" s="161" t="s">
        <v>153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2773</v>
      </c>
    </row>
    <row r="199" spans="1:65" s="14" customFormat="1">
      <c r="B199" s="172"/>
      <c r="D199" s="164" t="s">
        <v>160</v>
      </c>
      <c r="E199" s="173" t="s">
        <v>1</v>
      </c>
      <c r="F199" s="174" t="s">
        <v>2774</v>
      </c>
      <c r="H199" s="173" t="s">
        <v>1</v>
      </c>
      <c r="I199" s="175"/>
      <c r="L199" s="172"/>
      <c r="M199" s="176"/>
      <c r="N199" s="177"/>
      <c r="O199" s="177"/>
      <c r="P199" s="177"/>
      <c r="Q199" s="177"/>
      <c r="R199" s="177"/>
      <c r="S199" s="177"/>
      <c r="T199" s="178"/>
      <c r="AT199" s="173" t="s">
        <v>160</v>
      </c>
      <c r="AU199" s="173" t="s">
        <v>83</v>
      </c>
      <c r="AV199" s="14" t="s">
        <v>31</v>
      </c>
      <c r="AW199" s="14" t="s">
        <v>30</v>
      </c>
      <c r="AX199" s="14" t="s">
        <v>75</v>
      </c>
      <c r="AY199" s="173" t="s">
        <v>151</v>
      </c>
    </row>
    <row r="200" spans="1:65" s="14" customFormat="1">
      <c r="B200" s="172"/>
      <c r="D200" s="164" t="s">
        <v>160</v>
      </c>
      <c r="E200" s="173" t="s">
        <v>1</v>
      </c>
      <c r="F200" s="174" t="s">
        <v>2775</v>
      </c>
      <c r="H200" s="173" t="s">
        <v>1</v>
      </c>
      <c r="I200" s="175"/>
      <c r="L200" s="172"/>
      <c r="M200" s="176"/>
      <c r="N200" s="177"/>
      <c r="O200" s="177"/>
      <c r="P200" s="177"/>
      <c r="Q200" s="177"/>
      <c r="R200" s="177"/>
      <c r="S200" s="177"/>
      <c r="T200" s="178"/>
      <c r="AT200" s="173" t="s">
        <v>160</v>
      </c>
      <c r="AU200" s="173" t="s">
        <v>83</v>
      </c>
      <c r="AV200" s="14" t="s">
        <v>31</v>
      </c>
      <c r="AW200" s="14" t="s">
        <v>30</v>
      </c>
      <c r="AX200" s="14" t="s">
        <v>75</v>
      </c>
      <c r="AY200" s="173" t="s">
        <v>151</v>
      </c>
    </row>
    <row r="201" spans="1:65" s="14" customFormat="1">
      <c r="B201" s="172"/>
      <c r="D201" s="164" t="s">
        <v>160</v>
      </c>
      <c r="E201" s="173" t="s">
        <v>1</v>
      </c>
      <c r="F201" s="174" t="s">
        <v>2776</v>
      </c>
      <c r="H201" s="173" t="s">
        <v>1</v>
      </c>
      <c r="I201" s="175"/>
      <c r="L201" s="172"/>
      <c r="M201" s="176"/>
      <c r="N201" s="177"/>
      <c r="O201" s="177"/>
      <c r="P201" s="177"/>
      <c r="Q201" s="177"/>
      <c r="R201" s="177"/>
      <c r="S201" s="177"/>
      <c r="T201" s="178"/>
      <c r="AT201" s="173" t="s">
        <v>160</v>
      </c>
      <c r="AU201" s="173" t="s">
        <v>83</v>
      </c>
      <c r="AV201" s="14" t="s">
        <v>31</v>
      </c>
      <c r="AW201" s="14" t="s">
        <v>30</v>
      </c>
      <c r="AX201" s="14" t="s">
        <v>75</v>
      </c>
      <c r="AY201" s="173" t="s">
        <v>151</v>
      </c>
    </row>
    <row r="202" spans="1:65" s="13" customFormat="1">
      <c r="B202" s="163"/>
      <c r="D202" s="164" t="s">
        <v>160</v>
      </c>
      <c r="E202" s="165" t="s">
        <v>1</v>
      </c>
      <c r="F202" s="166" t="s">
        <v>31</v>
      </c>
      <c r="H202" s="167">
        <v>1</v>
      </c>
      <c r="I202" s="168"/>
      <c r="L202" s="163"/>
      <c r="M202" s="208"/>
      <c r="N202" s="209"/>
      <c r="O202" s="209"/>
      <c r="P202" s="209"/>
      <c r="Q202" s="209"/>
      <c r="R202" s="209"/>
      <c r="S202" s="209"/>
      <c r="T202" s="210"/>
      <c r="AT202" s="165" t="s">
        <v>160</v>
      </c>
      <c r="AU202" s="165" t="s">
        <v>83</v>
      </c>
      <c r="AV202" s="13" t="s">
        <v>83</v>
      </c>
      <c r="AW202" s="13" t="s">
        <v>30</v>
      </c>
      <c r="AX202" s="13" t="s">
        <v>31</v>
      </c>
      <c r="AY202" s="165" t="s">
        <v>151</v>
      </c>
    </row>
    <row r="203" spans="1:65" s="2" customFormat="1" ht="6.9" customHeight="1">
      <c r="A203" s="33"/>
      <c r="B203" s="48"/>
      <c r="C203" s="49"/>
      <c r="D203" s="49"/>
      <c r="E203" s="49"/>
      <c r="F203" s="49"/>
      <c r="G203" s="49"/>
      <c r="H203" s="49"/>
      <c r="I203" s="49"/>
      <c r="J203" s="49"/>
      <c r="K203" s="49"/>
      <c r="L203" s="34"/>
      <c r="M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</row>
  </sheetData>
  <autoFilter ref="C122:K202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117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57" t="s">
        <v>2777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>
        <f>'Rekapitulace stavby'!AN8</f>
        <v>0</v>
      </c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ROUND(J118,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ROUND((SUM(BE118:BE200)),  0)</f>
        <v>0</v>
      </c>
      <c r="G33" s="33"/>
      <c r="H33" s="33"/>
      <c r="I33" s="106">
        <v>0.21</v>
      </c>
      <c r="J33" s="105">
        <f>ROUND(((SUM(BE118:BE200))*I33),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ROUND((SUM(BF118:BF200)),  0)</f>
        <v>0</v>
      </c>
      <c r="G34" s="33"/>
      <c r="H34" s="33"/>
      <c r="I34" s="106">
        <v>0.12</v>
      </c>
      <c r="J34" s="105">
        <f>ROUND(((SUM(BF118:BF200))*I34),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ROUND((SUM(BG118:BG200)),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ROUND((SUM(BH118:BH200)),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ROUND((SUM(BI118:BI200)),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SO 90 - Vedlejší a ostatní náklady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Brno</v>
      </c>
      <c r="G89" s="33"/>
      <c r="H89" s="33"/>
      <c r="I89" s="28" t="s">
        <v>22</v>
      </c>
      <c r="J89" s="56">
        <f>IF(J12="","",J12)</f>
        <v>0</v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J118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129</v>
      </c>
      <c r="E97" s="120"/>
      <c r="F97" s="120"/>
      <c r="G97" s="120"/>
      <c r="H97" s="120"/>
      <c r="I97" s="120"/>
      <c r="J97" s="121">
        <f>J119</f>
        <v>0</v>
      </c>
      <c r="L97" s="118"/>
    </row>
    <row r="98" spans="1:31" s="10" customFormat="1" ht="19.95" customHeight="1">
      <c r="B98" s="122"/>
      <c r="D98" s="123" t="s">
        <v>1052</v>
      </c>
      <c r="E98" s="124"/>
      <c r="F98" s="124"/>
      <c r="G98" s="124"/>
      <c r="H98" s="124"/>
      <c r="I98" s="124"/>
      <c r="J98" s="125">
        <f>J120</f>
        <v>0</v>
      </c>
      <c r="L98" s="122"/>
    </row>
    <row r="99" spans="1:31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31" s="2" customFormat="1" ht="6.9" customHeight="1">
      <c r="A100" s="33"/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4" spans="1:31" s="2" customFormat="1" ht="6.9" customHeight="1">
      <c r="A104" s="33"/>
      <c r="B104" s="50"/>
      <c r="C104" s="51"/>
      <c r="D104" s="51"/>
      <c r="E104" s="51"/>
      <c r="F104" s="51"/>
      <c r="G104" s="51"/>
      <c r="H104" s="51"/>
      <c r="I104" s="51"/>
      <c r="J104" s="51"/>
      <c r="K104" s="51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24.9" customHeight="1">
      <c r="A105" s="33"/>
      <c r="B105" s="34"/>
      <c r="C105" s="22" t="s">
        <v>136</v>
      </c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12" customHeight="1">
      <c r="A107" s="33"/>
      <c r="B107" s="34"/>
      <c r="C107" s="28" t="s">
        <v>16</v>
      </c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6.5" customHeight="1">
      <c r="A108" s="33"/>
      <c r="B108" s="34"/>
      <c r="C108" s="33"/>
      <c r="D108" s="33"/>
      <c r="E108" s="274" t="str">
        <f>E7</f>
        <v>Brno, Hlávkova  – rekonstrukce kanalizace a vodovodu</v>
      </c>
      <c r="F108" s="275"/>
      <c r="G108" s="275"/>
      <c r="H108" s="275"/>
      <c r="I108" s="3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119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>
      <c r="A110" s="33"/>
      <c r="B110" s="34"/>
      <c r="C110" s="33"/>
      <c r="D110" s="33"/>
      <c r="E110" s="257" t="str">
        <f>E9</f>
        <v>SO 90 - Vedlejší a ostatní náklady</v>
      </c>
      <c r="F110" s="273"/>
      <c r="G110" s="273"/>
      <c r="H110" s="27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20</v>
      </c>
      <c r="D112" s="33"/>
      <c r="E112" s="33"/>
      <c r="F112" s="26" t="str">
        <f>F12</f>
        <v>Brno</v>
      </c>
      <c r="G112" s="33"/>
      <c r="H112" s="33"/>
      <c r="I112" s="28" t="s">
        <v>22</v>
      </c>
      <c r="J112" s="56">
        <f>IF(J12="","",J12)</f>
        <v>0</v>
      </c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15" customHeight="1">
      <c r="A114" s="33"/>
      <c r="B114" s="34"/>
      <c r="C114" s="28" t="s">
        <v>23</v>
      </c>
      <c r="D114" s="33"/>
      <c r="E114" s="33"/>
      <c r="F114" s="26" t="str">
        <f>E15</f>
        <v xml:space="preserve"> </v>
      </c>
      <c r="G114" s="33"/>
      <c r="H114" s="33"/>
      <c r="I114" s="28" t="s">
        <v>29</v>
      </c>
      <c r="J114" s="31" t="str">
        <f>E21</f>
        <v xml:space="preserve"> </v>
      </c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15" customHeight="1">
      <c r="A115" s="33"/>
      <c r="B115" s="34"/>
      <c r="C115" s="28" t="s">
        <v>27</v>
      </c>
      <c r="D115" s="33"/>
      <c r="E115" s="33"/>
      <c r="F115" s="26" t="str">
        <f>IF(E18="","",E18)</f>
        <v>Vyplň údaj</v>
      </c>
      <c r="G115" s="33"/>
      <c r="H115" s="33"/>
      <c r="I115" s="28" t="s">
        <v>32</v>
      </c>
      <c r="J115" s="31" t="str">
        <f>E24</f>
        <v xml:space="preserve"> </v>
      </c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26"/>
      <c r="B117" s="127"/>
      <c r="C117" s="128" t="s">
        <v>137</v>
      </c>
      <c r="D117" s="129" t="s">
        <v>60</v>
      </c>
      <c r="E117" s="129" t="s">
        <v>56</v>
      </c>
      <c r="F117" s="129" t="s">
        <v>57</v>
      </c>
      <c r="G117" s="129" t="s">
        <v>138</v>
      </c>
      <c r="H117" s="129" t="s">
        <v>139</v>
      </c>
      <c r="I117" s="129" t="s">
        <v>140</v>
      </c>
      <c r="J117" s="129" t="s">
        <v>126</v>
      </c>
      <c r="K117" s="130" t="s">
        <v>141</v>
      </c>
      <c r="L117" s="131"/>
      <c r="M117" s="63" t="s">
        <v>1</v>
      </c>
      <c r="N117" s="64" t="s">
        <v>39</v>
      </c>
      <c r="O117" s="64" t="s">
        <v>142</v>
      </c>
      <c r="P117" s="64" t="s">
        <v>143</v>
      </c>
      <c r="Q117" s="64" t="s">
        <v>144</v>
      </c>
      <c r="R117" s="64" t="s">
        <v>145</v>
      </c>
      <c r="S117" s="64" t="s">
        <v>146</v>
      </c>
      <c r="T117" s="65" t="s">
        <v>147</v>
      </c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</row>
    <row r="118" spans="1:65" s="2" customFormat="1" ht="22.8" customHeight="1">
      <c r="A118" s="33"/>
      <c r="B118" s="34"/>
      <c r="C118" s="70" t="s">
        <v>148</v>
      </c>
      <c r="D118" s="33"/>
      <c r="E118" s="33"/>
      <c r="F118" s="33"/>
      <c r="G118" s="33"/>
      <c r="H118" s="33"/>
      <c r="I118" s="33"/>
      <c r="J118" s="132">
        <f>BK118</f>
        <v>0</v>
      </c>
      <c r="K118" s="33"/>
      <c r="L118" s="34"/>
      <c r="M118" s="66"/>
      <c r="N118" s="57"/>
      <c r="O118" s="67"/>
      <c r="P118" s="133">
        <f>P119</f>
        <v>0</v>
      </c>
      <c r="Q118" s="67"/>
      <c r="R118" s="133">
        <f>R119</f>
        <v>2.0000000000000002E-5</v>
      </c>
      <c r="S118" s="67"/>
      <c r="T118" s="134">
        <f>T119</f>
        <v>0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8" t="s">
        <v>74</v>
      </c>
      <c r="AU118" s="18" t="s">
        <v>128</v>
      </c>
      <c r="BK118" s="135">
        <f>BK119</f>
        <v>0</v>
      </c>
    </row>
    <row r="119" spans="1:65" s="12" customFormat="1" ht="25.95" customHeight="1">
      <c r="B119" s="136"/>
      <c r="D119" s="137" t="s">
        <v>74</v>
      </c>
      <c r="E119" s="138" t="s">
        <v>149</v>
      </c>
      <c r="F119" s="138" t="s">
        <v>150</v>
      </c>
      <c r="I119" s="139"/>
      <c r="J119" s="140">
        <f>BK119</f>
        <v>0</v>
      </c>
      <c r="L119" s="136"/>
      <c r="M119" s="141"/>
      <c r="N119" s="142"/>
      <c r="O119" s="142"/>
      <c r="P119" s="143">
        <f>P120</f>
        <v>0</v>
      </c>
      <c r="Q119" s="142"/>
      <c r="R119" s="143">
        <f>R120</f>
        <v>2.0000000000000002E-5</v>
      </c>
      <c r="S119" s="142"/>
      <c r="T119" s="144">
        <f>T120</f>
        <v>0</v>
      </c>
      <c r="AR119" s="137" t="s">
        <v>31</v>
      </c>
      <c r="AT119" s="145" t="s">
        <v>74</v>
      </c>
      <c r="AU119" s="145" t="s">
        <v>75</v>
      </c>
      <c r="AY119" s="137" t="s">
        <v>151</v>
      </c>
      <c r="BK119" s="146">
        <f>BK120</f>
        <v>0</v>
      </c>
    </row>
    <row r="120" spans="1:65" s="12" customFormat="1" ht="22.8" customHeight="1">
      <c r="B120" s="136"/>
      <c r="D120" s="137" t="s">
        <v>74</v>
      </c>
      <c r="E120" s="147" t="s">
        <v>199</v>
      </c>
      <c r="F120" s="147" t="s">
        <v>1439</v>
      </c>
      <c r="I120" s="139"/>
      <c r="J120" s="148">
        <f>BK120</f>
        <v>0</v>
      </c>
      <c r="L120" s="136"/>
      <c r="M120" s="141"/>
      <c r="N120" s="142"/>
      <c r="O120" s="142"/>
      <c r="P120" s="143">
        <f>SUM(P121:P200)</f>
        <v>0</v>
      </c>
      <c r="Q120" s="142"/>
      <c r="R120" s="143">
        <f>SUM(R121:R200)</f>
        <v>2.0000000000000002E-5</v>
      </c>
      <c r="S120" s="142"/>
      <c r="T120" s="144">
        <f>SUM(T121:T200)</f>
        <v>0</v>
      </c>
      <c r="AR120" s="137" t="s">
        <v>31</v>
      </c>
      <c r="AT120" s="145" t="s">
        <v>74</v>
      </c>
      <c r="AU120" s="145" t="s">
        <v>31</v>
      </c>
      <c r="AY120" s="137" t="s">
        <v>151</v>
      </c>
      <c r="BK120" s="146">
        <f>SUM(BK121:BK200)</f>
        <v>0</v>
      </c>
    </row>
    <row r="121" spans="1:65" s="2" customFormat="1" ht="16.5" customHeight="1">
      <c r="A121" s="33"/>
      <c r="B121" s="149"/>
      <c r="C121" s="150" t="s">
        <v>31</v>
      </c>
      <c r="D121" s="150" t="s">
        <v>153</v>
      </c>
      <c r="E121" s="151" t="s">
        <v>2778</v>
      </c>
      <c r="F121" s="152" t="s">
        <v>2779</v>
      </c>
      <c r="G121" s="153" t="s">
        <v>376</v>
      </c>
      <c r="H121" s="154">
        <v>1</v>
      </c>
      <c r="I121" s="155"/>
      <c r="J121" s="156">
        <f>ROUND(I121*H121,2)</f>
        <v>0</v>
      </c>
      <c r="K121" s="152" t="s">
        <v>1</v>
      </c>
      <c r="L121" s="34"/>
      <c r="M121" s="157" t="s">
        <v>1</v>
      </c>
      <c r="N121" s="158" t="s">
        <v>40</v>
      </c>
      <c r="O121" s="59"/>
      <c r="P121" s="159">
        <f>O121*H121</f>
        <v>0</v>
      </c>
      <c r="Q121" s="159">
        <v>0</v>
      </c>
      <c r="R121" s="159">
        <f>Q121*H121</f>
        <v>0</v>
      </c>
      <c r="S121" s="159">
        <v>0</v>
      </c>
      <c r="T121" s="160">
        <f>S121*H121</f>
        <v>0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161" t="s">
        <v>158</v>
      </c>
      <c r="AT121" s="161" t="s">
        <v>153</v>
      </c>
      <c r="AU121" s="161" t="s">
        <v>83</v>
      </c>
      <c r="AY121" s="18" t="s">
        <v>151</v>
      </c>
      <c r="BE121" s="162">
        <f>IF(N121="základní",J121,0)</f>
        <v>0</v>
      </c>
      <c r="BF121" s="162">
        <f>IF(N121="snížená",J121,0)</f>
        <v>0</v>
      </c>
      <c r="BG121" s="162">
        <f>IF(N121="zákl. přenesená",J121,0)</f>
        <v>0</v>
      </c>
      <c r="BH121" s="162">
        <f>IF(N121="sníž. přenesená",J121,0)</f>
        <v>0</v>
      </c>
      <c r="BI121" s="162">
        <f>IF(N121="nulová",J121,0)</f>
        <v>0</v>
      </c>
      <c r="BJ121" s="18" t="s">
        <v>31</v>
      </c>
      <c r="BK121" s="162">
        <f>ROUND(I121*H121,2)</f>
        <v>0</v>
      </c>
      <c r="BL121" s="18" t="s">
        <v>158</v>
      </c>
      <c r="BM121" s="161" t="s">
        <v>2780</v>
      </c>
    </row>
    <row r="122" spans="1:65" s="13" customFormat="1">
      <c r="B122" s="163"/>
      <c r="D122" s="164" t="s">
        <v>160</v>
      </c>
      <c r="E122" s="165" t="s">
        <v>1</v>
      </c>
      <c r="F122" s="166" t="s">
        <v>31</v>
      </c>
      <c r="H122" s="167">
        <v>1</v>
      </c>
      <c r="I122" s="168"/>
      <c r="L122" s="163"/>
      <c r="M122" s="169"/>
      <c r="N122" s="170"/>
      <c r="O122" s="170"/>
      <c r="P122" s="170"/>
      <c r="Q122" s="170"/>
      <c r="R122" s="170"/>
      <c r="S122" s="170"/>
      <c r="T122" s="171"/>
      <c r="AT122" s="165" t="s">
        <v>160</v>
      </c>
      <c r="AU122" s="165" t="s">
        <v>83</v>
      </c>
      <c r="AV122" s="13" t="s">
        <v>83</v>
      </c>
      <c r="AW122" s="13" t="s">
        <v>30</v>
      </c>
      <c r="AX122" s="13" t="s">
        <v>31</v>
      </c>
      <c r="AY122" s="165" t="s">
        <v>151</v>
      </c>
    </row>
    <row r="123" spans="1:65" s="2" customFormat="1" ht="16.5" customHeight="1">
      <c r="A123" s="33"/>
      <c r="B123" s="149"/>
      <c r="C123" s="150" t="s">
        <v>83</v>
      </c>
      <c r="D123" s="150" t="s">
        <v>153</v>
      </c>
      <c r="E123" s="151" t="s">
        <v>2781</v>
      </c>
      <c r="F123" s="152" t="s">
        <v>2782</v>
      </c>
      <c r="G123" s="153" t="s">
        <v>376</v>
      </c>
      <c r="H123" s="154">
        <v>1</v>
      </c>
      <c r="I123" s="155"/>
      <c r="J123" s="156">
        <f>ROUND(I123*H123,2)</f>
        <v>0</v>
      </c>
      <c r="K123" s="152" t="s">
        <v>1</v>
      </c>
      <c r="L123" s="34"/>
      <c r="M123" s="157" t="s">
        <v>1</v>
      </c>
      <c r="N123" s="158" t="s">
        <v>40</v>
      </c>
      <c r="O123" s="59"/>
      <c r="P123" s="159">
        <f>O123*H123</f>
        <v>0</v>
      </c>
      <c r="Q123" s="159">
        <v>0</v>
      </c>
      <c r="R123" s="159">
        <f>Q123*H123</f>
        <v>0</v>
      </c>
      <c r="S123" s="159">
        <v>0</v>
      </c>
      <c r="T123" s="160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1" t="s">
        <v>158</v>
      </c>
      <c r="AT123" s="161" t="s">
        <v>153</v>
      </c>
      <c r="AU123" s="161" t="s">
        <v>83</v>
      </c>
      <c r="AY123" s="18" t="s">
        <v>151</v>
      </c>
      <c r="BE123" s="162">
        <f>IF(N123="základní",J123,0)</f>
        <v>0</v>
      </c>
      <c r="BF123" s="162">
        <f>IF(N123="snížená",J123,0)</f>
        <v>0</v>
      </c>
      <c r="BG123" s="162">
        <f>IF(N123="zákl. přenesená",J123,0)</f>
        <v>0</v>
      </c>
      <c r="BH123" s="162">
        <f>IF(N123="sníž. přenesená",J123,0)</f>
        <v>0</v>
      </c>
      <c r="BI123" s="162">
        <f>IF(N123="nulová",J123,0)</f>
        <v>0</v>
      </c>
      <c r="BJ123" s="18" t="s">
        <v>31</v>
      </c>
      <c r="BK123" s="162">
        <f>ROUND(I123*H123,2)</f>
        <v>0</v>
      </c>
      <c r="BL123" s="18" t="s">
        <v>158</v>
      </c>
      <c r="BM123" s="161" t="s">
        <v>2783</v>
      </c>
    </row>
    <row r="124" spans="1:65" s="13" customFormat="1">
      <c r="B124" s="163"/>
      <c r="D124" s="164" t="s">
        <v>160</v>
      </c>
      <c r="E124" s="165" t="s">
        <v>1</v>
      </c>
      <c r="F124" s="166" t="s">
        <v>31</v>
      </c>
      <c r="H124" s="167">
        <v>1</v>
      </c>
      <c r="I124" s="168"/>
      <c r="L124" s="163"/>
      <c r="M124" s="169"/>
      <c r="N124" s="170"/>
      <c r="O124" s="170"/>
      <c r="P124" s="170"/>
      <c r="Q124" s="170"/>
      <c r="R124" s="170"/>
      <c r="S124" s="170"/>
      <c r="T124" s="171"/>
      <c r="AT124" s="165" t="s">
        <v>160</v>
      </c>
      <c r="AU124" s="165" t="s">
        <v>83</v>
      </c>
      <c r="AV124" s="13" t="s">
        <v>83</v>
      </c>
      <c r="AW124" s="13" t="s">
        <v>30</v>
      </c>
      <c r="AX124" s="13" t="s">
        <v>31</v>
      </c>
      <c r="AY124" s="165" t="s">
        <v>151</v>
      </c>
    </row>
    <row r="125" spans="1:65" s="2" customFormat="1" ht="24.9" customHeight="1">
      <c r="A125" s="33"/>
      <c r="B125" s="149"/>
      <c r="C125" s="150" t="s">
        <v>167</v>
      </c>
      <c r="D125" s="150" t="s">
        <v>153</v>
      </c>
      <c r="E125" s="151" t="s">
        <v>2784</v>
      </c>
      <c r="F125" s="152" t="s">
        <v>2785</v>
      </c>
      <c r="G125" s="153" t="s">
        <v>376</v>
      </c>
      <c r="H125" s="154">
        <v>2</v>
      </c>
      <c r="I125" s="155"/>
      <c r="J125" s="156">
        <f>ROUND(I125*H125,2)</f>
        <v>0</v>
      </c>
      <c r="K125" s="152" t="s">
        <v>1</v>
      </c>
      <c r="L125" s="34"/>
      <c r="M125" s="157" t="s">
        <v>1</v>
      </c>
      <c r="N125" s="158" t="s">
        <v>40</v>
      </c>
      <c r="O125" s="59"/>
      <c r="P125" s="159">
        <f>O125*H125</f>
        <v>0</v>
      </c>
      <c r="Q125" s="159">
        <v>0</v>
      </c>
      <c r="R125" s="159">
        <f>Q125*H125</f>
        <v>0</v>
      </c>
      <c r="S125" s="159">
        <v>0</v>
      </c>
      <c r="T125" s="160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1" t="s">
        <v>158</v>
      </c>
      <c r="AT125" s="161" t="s">
        <v>153</v>
      </c>
      <c r="AU125" s="161" t="s">
        <v>83</v>
      </c>
      <c r="AY125" s="18" t="s">
        <v>151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8" t="s">
        <v>31</v>
      </c>
      <c r="BK125" s="162">
        <f>ROUND(I125*H125,2)</f>
        <v>0</v>
      </c>
      <c r="BL125" s="18" t="s">
        <v>158</v>
      </c>
      <c r="BM125" s="161" t="s">
        <v>2786</v>
      </c>
    </row>
    <row r="126" spans="1:65" s="14" customFormat="1">
      <c r="B126" s="172"/>
      <c r="D126" s="164" t="s">
        <v>160</v>
      </c>
      <c r="E126" s="173" t="s">
        <v>1</v>
      </c>
      <c r="F126" s="174" t="s">
        <v>2787</v>
      </c>
      <c r="H126" s="173" t="s">
        <v>1</v>
      </c>
      <c r="I126" s="175"/>
      <c r="L126" s="172"/>
      <c r="M126" s="176"/>
      <c r="N126" s="177"/>
      <c r="O126" s="177"/>
      <c r="P126" s="177"/>
      <c r="Q126" s="177"/>
      <c r="R126" s="177"/>
      <c r="S126" s="177"/>
      <c r="T126" s="178"/>
      <c r="AT126" s="173" t="s">
        <v>160</v>
      </c>
      <c r="AU126" s="173" t="s">
        <v>83</v>
      </c>
      <c r="AV126" s="14" t="s">
        <v>31</v>
      </c>
      <c r="AW126" s="14" t="s">
        <v>30</v>
      </c>
      <c r="AX126" s="14" t="s">
        <v>75</v>
      </c>
      <c r="AY126" s="173" t="s">
        <v>151</v>
      </c>
    </row>
    <row r="127" spans="1:65" s="14" customFormat="1">
      <c r="B127" s="172"/>
      <c r="D127" s="164" t="s">
        <v>160</v>
      </c>
      <c r="E127" s="173" t="s">
        <v>1</v>
      </c>
      <c r="F127" s="174" t="s">
        <v>2788</v>
      </c>
      <c r="H127" s="173" t="s">
        <v>1</v>
      </c>
      <c r="I127" s="175"/>
      <c r="L127" s="172"/>
      <c r="M127" s="176"/>
      <c r="N127" s="177"/>
      <c r="O127" s="177"/>
      <c r="P127" s="177"/>
      <c r="Q127" s="177"/>
      <c r="R127" s="177"/>
      <c r="S127" s="177"/>
      <c r="T127" s="178"/>
      <c r="AT127" s="173" t="s">
        <v>160</v>
      </c>
      <c r="AU127" s="173" t="s">
        <v>83</v>
      </c>
      <c r="AV127" s="14" t="s">
        <v>31</v>
      </c>
      <c r="AW127" s="14" t="s">
        <v>30</v>
      </c>
      <c r="AX127" s="14" t="s">
        <v>75</v>
      </c>
      <c r="AY127" s="173" t="s">
        <v>151</v>
      </c>
    </row>
    <row r="128" spans="1:65" s="13" customFormat="1">
      <c r="B128" s="163"/>
      <c r="D128" s="164" t="s">
        <v>160</v>
      </c>
      <c r="E128" s="165" t="s">
        <v>1</v>
      </c>
      <c r="F128" s="166" t="s">
        <v>83</v>
      </c>
      <c r="H128" s="167">
        <v>2</v>
      </c>
      <c r="I128" s="168"/>
      <c r="L128" s="163"/>
      <c r="M128" s="169"/>
      <c r="N128" s="170"/>
      <c r="O128" s="170"/>
      <c r="P128" s="170"/>
      <c r="Q128" s="170"/>
      <c r="R128" s="170"/>
      <c r="S128" s="170"/>
      <c r="T128" s="171"/>
      <c r="AT128" s="165" t="s">
        <v>160</v>
      </c>
      <c r="AU128" s="165" t="s">
        <v>83</v>
      </c>
      <c r="AV128" s="13" t="s">
        <v>83</v>
      </c>
      <c r="AW128" s="13" t="s">
        <v>30</v>
      </c>
      <c r="AX128" s="13" t="s">
        <v>31</v>
      </c>
      <c r="AY128" s="165" t="s">
        <v>151</v>
      </c>
    </row>
    <row r="129" spans="1:65" s="2" customFormat="1" ht="16.5" customHeight="1">
      <c r="A129" s="33"/>
      <c r="B129" s="149"/>
      <c r="C129" s="150" t="s">
        <v>158</v>
      </c>
      <c r="D129" s="150" t="s">
        <v>153</v>
      </c>
      <c r="E129" s="151" t="s">
        <v>2789</v>
      </c>
      <c r="F129" s="152" t="s">
        <v>2790</v>
      </c>
      <c r="G129" s="153" t="s">
        <v>215</v>
      </c>
      <c r="H129" s="154">
        <v>469.74</v>
      </c>
      <c r="I129" s="155"/>
      <c r="J129" s="156">
        <f>ROUND(I129*H129,2)</f>
        <v>0</v>
      </c>
      <c r="K129" s="152" t="s">
        <v>1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2791</v>
      </c>
    </row>
    <row r="130" spans="1:65" s="14" customFormat="1">
      <c r="B130" s="172"/>
      <c r="D130" s="164" t="s">
        <v>160</v>
      </c>
      <c r="E130" s="173" t="s">
        <v>1</v>
      </c>
      <c r="F130" s="174" t="s">
        <v>98</v>
      </c>
      <c r="H130" s="173" t="s">
        <v>1</v>
      </c>
      <c r="I130" s="175"/>
      <c r="L130" s="172"/>
      <c r="M130" s="176"/>
      <c r="N130" s="177"/>
      <c r="O130" s="177"/>
      <c r="P130" s="177"/>
      <c r="Q130" s="177"/>
      <c r="R130" s="177"/>
      <c r="S130" s="177"/>
      <c r="T130" s="178"/>
      <c r="AT130" s="173" t="s">
        <v>160</v>
      </c>
      <c r="AU130" s="173" t="s">
        <v>83</v>
      </c>
      <c r="AV130" s="14" t="s">
        <v>31</v>
      </c>
      <c r="AW130" s="14" t="s">
        <v>30</v>
      </c>
      <c r="AX130" s="14" t="s">
        <v>75</v>
      </c>
      <c r="AY130" s="173" t="s">
        <v>151</v>
      </c>
    </row>
    <row r="131" spans="1:65" s="13" customFormat="1">
      <c r="B131" s="163"/>
      <c r="D131" s="164" t="s">
        <v>160</v>
      </c>
      <c r="E131" s="165" t="s">
        <v>1</v>
      </c>
      <c r="F131" s="166" t="s">
        <v>2792</v>
      </c>
      <c r="H131" s="167">
        <v>315.33999999999997</v>
      </c>
      <c r="I131" s="168"/>
      <c r="L131" s="163"/>
      <c r="M131" s="169"/>
      <c r="N131" s="170"/>
      <c r="O131" s="170"/>
      <c r="P131" s="170"/>
      <c r="Q131" s="170"/>
      <c r="R131" s="170"/>
      <c r="S131" s="170"/>
      <c r="T131" s="171"/>
      <c r="AT131" s="165" t="s">
        <v>160</v>
      </c>
      <c r="AU131" s="165" t="s">
        <v>83</v>
      </c>
      <c r="AV131" s="13" t="s">
        <v>83</v>
      </c>
      <c r="AW131" s="13" t="s">
        <v>30</v>
      </c>
      <c r="AX131" s="13" t="s">
        <v>75</v>
      </c>
      <c r="AY131" s="165" t="s">
        <v>151</v>
      </c>
    </row>
    <row r="132" spans="1:65" s="14" customFormat="1">
      <c r="B132" s="172"/>
      <c r="D132" s="164" t="s">
        <v>160</v>
      </c>
      <c r="E132" s="173" t="s">
        <v>1</v>
      </c>
      <c r="F132" s="174" t="s">
        <v>101</v>
      </c>
      <c r="H132" s="173" t="s">
        <v>1</v>
      </c>
      <c r="I132" s="175"/>
      <c r="L132" s="172"/>
      <c r="M132" s="176"/>
      <c r="N132" s="177"/>
      <c r="O132" s="177"/>
      <c r="P132" s="177"/>
      <c r="Q132" s="177"/>
      <c r="R132" s="177"/>
      <c r="S132" s="177"/>
      <c r="T132" s="178"/>
      <c r="AT132" s="173" t="s">
        <v>160</v>
      </c>
      <c r="AU132" s="173" t="s">
        <v>83</v>
      </c>
      <c r="AV132" s="14" t="s">
        <v>31</v>
      </c>
      <c r="AW132" s="14" t="s">
        <v>30</v>
      </c>
      <c r="AX132" s="14" t="s">
        <v>75</v>
      </c>
      <c r="AY132" s="173" t="s">
        <v>151</v>
      </c>
    </row>
    <row r="133" spans="1:65" s="13" customFormat="1">
      <c r="B133" s="163"/>
      <c r="D133" s="164" t="s">
        <v>160</v>
      </c>
      <c r="E133" s="165" t="s">
        <v>1</v>
      </c>
      <c r="F133" s="166" t="s">
        <v>2793</v>
      </c>
      <c r="H133" s="167">
        <v>90.4</v>
      </c>
      <c r="I133" s="168"/>
      <c r="L133" s="163"/>
      <c r="M133" s="169"/>
      <c r="N133" s="170"/>
      <c r="O133" s="170"/>
      <c r="P133" s="170"/>
      <c r="Q133" s="170"/>
      <c r="R133" s="170"/>
      <c r="S133" s="170"/>
      <c r="T133" s="171"/>
      <c r="AT133" s="165" t="s">
        <v>160</v>
      </c>
      <c r="AU133" s="165" t="s">
        <v>83</v>
      </c>
      <c r="AV133" s="13" t="s">
        <v>83</v>
      </c>
      <c r="AW133" s="13" t="s">
        <v>30</v>
      </c>
      <c r="AX133" s="13" t="s">
        <v>75</v>
      </c>
      <c r="AY133" s="165" t="s">
        <v>151</v>
      </c>
    </row>
    <row r="134" spans="1:65" s="14" customFormat="1">
      <c r="B134" s="172"/>
      <c r="D134" s="164" t="s">
        <v>160</v>
      </c>
      <c r="E134" s="173" t="s">
        <v>1</v>
      </c>
      <c r="F134" s="174" t="s">
        <v>89</v>
      </c>
      <c r="H134" s="173" t="s">
        <v>1</v>
      </c>
      <c r="I134" s="175"/>
      <c r="L134" s="172"/>
      <c r="M134" s="176"/>
      <c r="N134" s="177"/>
      <c r="O134" s="177"/>
      <c r="P134" s="177"/>
      <c r="Q134" s="177"/>
      <c r="R134" s="177"/>
      <c r="S134" s="177"/>
      <c r="T134" s="178"/>
      <c r="AT134" s="173" t="s">
        <v>160</v>
      </c>
      <c r="AU134" s="173" t="s">
        <v>83</v>
      </c>
      <c r="AV134" s="14" t="s">
        <v>31</v>
      </c>
      <c r="AW134" s="14" t="s">
        <v>30</v>
      </c>
      <c r="AX134" s="14" t="s">
        <v>75</v>
      </c>
      <c r="AY134" s="173" t="s">
        <v>151</v>
      </c>
    </row>
    <row r="135" spans="1:65" s="13" customFormat="1">
      <c r="B135" s="163"/>
      <c r="D135" s="164" t="s">
        <v>160</v>
      </c>
      <c r="E135" s="165" t="s">
        <v>1</v>
      </c>
      <c r="F135" s="166" t="s">
        <v>2794</v>
      </c>
      <c r="H135" s="167">
        <v>64</v>
      </c>
      <c r="I135" s="168"/>
      <c r="L135" s="163"/>
      <c r="M135" s="169"/>
      <c r="N135" s="170"/>
      <c r="O135" s="170"/>
      <c r="P135" s="170"/>
      <c r="Q135" s="170"/>
      <c r="R135" s="170"/>
      <c r="S135" s="170"/>
      <c r="T135" s="171"/>
      <c r="AT135" s="165" t="s">
        <v>160</v>
      </c>
      <c r="AU135" s="165" t="s">
        <v>83</v>
      </c>
      <c r="AV135" s="13" t="s">
        <v>83</v>
      </c>
      <c r="AW135" s="13" t="s">
        <v>30</v>
      </c>
      <c r="AX135" s="13" t="s">
        <v>75</v>
      </c>
      <c r="AY135" s="165" t="s">
        <v>151</v>
      </c>
    </row>
    <row r="136" spans="1:65" s="15" customFormat="1">
      <c r="B136" s="179"/>
      <c r="D136" s="164" t="s">
        <v>160</v>
      </c>
      <c r="E136" s="180" t="s">
        <v>1</v>
      </c>
      <c r="F136" s="181" t="s">
        <v>182</v>
      </c>
      <c r="H136" s="182">
        <v>469.74</v>
      </c>
      <c r="I136" s="183"/>
      <c r="L136" s="179"/>
      <c r="M136" s="184"/>
      <c r="N136" s="185"/>
      <c r="O136" s="185"/>
      <c r="P136" s="185"/>
      <c r="Q136" s="185"/>
      <c r="R136" s="185"/>
      <c r="S136" s="185"/>
      <c r="T136" s="186"/>
      <c r="AT136" s="180" t="s">
        <v>160</v>
      </c>
      <c r="AU136" s="180" t="s">
        <v>83</v>
      </c>
      <c r="AV136" s="15" t="s">
        <v>158</v>
      </c>
      <c r="AW136" s="15" t="s">
        <v>30</v>
      </c>
      <c r="AX136" s="15" t="s">
        <v>31</v>
      </c>
      <c r="AY136" s="180" t="s">
        <v>151</v>
      </c>
    </row>
    <row r="137" spans="1:65" s="2" customFormat="1" ht="16.5" customHeight="1">
      <c r="A137" s="33"/>
      <c r="B137" s="149"/>
      <c r="C137" s="150" t="s">
        <v>176</v>
      </c>
      <c r="D137" s="150" t="s">
        <v>153</v>
      </c>
      <c r="E137" s="151" t="s">
        <v>2795</v>
      </c>
      <c r="F137" s="152" t="s">
        <v>2796</v>
      </c>
      <c r="G137" s="153" t="s">
        <v>376</v>
      </c>
      <c r="H137" s="154">
        <v>1</v>
      </c>
      <c r="I137" s="155"/>
      <c r="J137" s="156">
        <f>ROUND(I137*H137,2)</f>
        <v>0</v>
      </c>
      <c r="K137" s="152" t="s">
        <v>1</v>
      </c>
      <c r="L137" s="34"/>
      <c r="M137" s="157" t="s">
        <v>1</v>
      </c>
      <c r="N137" s="158" t="s">
        <v>40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158</v>
      </c>
      <c r="AT137" s="161" t="s">
        <v>153</v>
      </c>
      <c r="AU137" s="161" t="s">
        <v>83</v>
      </c>
      <c r="AY137" s="18" t="s">
        <v>151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31</v>
      </c>
      <c r="BK137" s="162">
        <f>ROUND(I137*H137,2)</f>
        <v>0</v>
      </c>
      <c r="BL137" s="18" t="s">
        <v>158</v>
      </c>
      <c r="BM137" s="161" t="s">
        <v>2797</v>
      </c>
    </row>
    <row r="138" spans="1:65" s="13" customFormat="1">
      <c r="B138" s="163"/>
      <c r="D138" s="164" t="s">
        <v>160</v>
      </c>
      <c r="E138" s="165" t="s">
        <v>1</v>
      </c>
      <c r="F138" s="166" t="s">
        <v>31</v>
      </c>
      <c r="H138" s="167">
        <v>1</v>
      </c>
      <c r="I138" s="168"/>
      <c r="L138" s="163"/>
      <c r="M138" s="169"/>
      <c r="N138" s="170"/>
      <c r="O138" s="170"/>
      <c r="P138" s="170"/>
      <c r="Q138" s="170"/>
      <c r="R138" s="170"/>
      <c r="S138" s="170"/>
      <c r="T138" s="171"/>
      <c r="AT138" s="165" t="s">
        <v>160</v>
      </c>
      <c r="AU138" s="165" t="s">
        <v>83</v>
      </c>
      <c r="AV138" s="13" t="s">
        <v>83</v>
      </c>
      <c r="AW138" s="13" t="s">
        <v>30</v>
      </c>
      <c r="AX138" s="13" t="s">
        <v>31</v>
      </c>
      <c r="AY138" s="165" t="s">
        <v>151</v>
      </c>
    </row>
    <row r="139" spans="1:65" s="2" customFormat="1" ht="16.5" customHeight="1">
      <c r="A139" s="33"/>
      <c r="B139" s="149"/>
      <c r="C139" s="150" t="s">
        <v>183</v>
      </c>
      <c r="D139" s="150" t="s">
        <v>153</v>
      </c>
      <c r="E139" s="151" t="s">
        <v>2798</v>
      </c>
      <c r="F139" s="152" t="s">
        <v>2799</v>
      </c>
      <c r="G139" s="153" t="s">
        <v>376</v>
      </c>
      <c r="H139" s="154">
        <v>1</v>
      </c>
      <c r="I139" s="155"/>
      <c r="J139" s="156">
        <f>ROUND(I139*H139,2)</f>
        <v>0</v>
      </c>
      <c r="K139" s="152" t="s">
        <v>1</v>
      </c>
      <c r="L139" s="34"/>
      <c r="M139" s="157" t="s">
        <v>1</v>
      </c>
      <c r="N139" s="158" t="s">
        <v>40</v>
      </c>
      <c r="O139" s="59"/>
      <c r="P139" s="159">
        <f>O139*H139</f>
        <v>0</v>
      </c>
      <c r="Q139" s="159">
        <v>0</v>
      </c>
      <c r="R139" s="159">
        <f>Q139*H139</f>
        <v>0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158</v>
      </c>
      <c r="AT139" s="161" t="s">
        <v>153</v>
      </c>
      <c r="AU139" s="161" t="s">
        <v>83</v>
      </c>
      <c r="AY139" s="18" t="s">
        <v>151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31</v>
      </c>
      <c r="BK139" s="162">
        <f>ROUND(I139*H139,2)</f>
        <v>0</v>
      </c>
      <c r="BL139" s="18" t="s">
        <v>158</v>
      </c>
      <c r="BM139" s="161" t="s">
        <v>2800</v>
      </c>
    </row>
    <row r="140" spans="1:65" s="13" customFormat="1">
      <c r="B140" s="163"/>
      <c r="D140" s="164" t="s">
        <v>160</v>
      </c>
      <c r="E140" s="165" t="s">
        <v>1</v>
      </c>
      <c r="F140" s="166" t="s">
        <v>31</v>
      </c>
      <c r="H140" s="167">
        <v>1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160</v>
      </c>
      <c r="AU140" s="165" t="s">
        <v>83</v>
      </c>
      <c r="AV140" s="13" t="s">
        <v>83</v>
      </c>
      <c r="AW140" s="13" t="s">
        <v>30</v>
      </c>
      <c r="AX140" s="13" t="s">
        <v>31</v>
      </c>
      <c r="AY140" s="165" t="s">
        <v>151</v>
      </c>
    </row>
    <row r="141" spans="1:65" s="2" customFormat="1" ht="16.5" customHeight="1">
      <c r="A141" s="33"/>
      <c r="B141" s="149"/>
      <c r="C141" s="150" t="s">
        <v>188</v>
      </c>
      <c r="D141" s="150" t="s">
        <v>153</v>
      </c>
      <c r="E141" s="151" t="s">
        <v>2801</v>
      </c>
      <c r="F141" s="152" t="s">
        <v>2802</v>
      </c>
      <c r="G141" s="153" t="s">
        <v>376</v>
      </c>
      <c r="H141" s="154">
        <v>1</v>
      </c>
      <c r="I141" s="155"/>
      <c r="J141" s="156">
        <f>ROUND(I141*H141,2)</f>
        <v>0</v>
      </c>
      <c r="K141" s="152" t="s">
        <v>1</v>
      </c>
      <c r="L141" s="34"/>
      <c r="M141" s="157" t="s">
        <v>1</v>
      </c>
      <c r="N141" s="158" t="s">
        <v>40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158</v>
      </c>
      <c r="AT141" s="161" t="s">
        <v>153</v>
      </c>
      <c r="AU141" s="161" t="s">
        <v>83</v>
      </c>
      <c r="AY141" s="18" t="s">
        <v>151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31</v>
      </c>
      <c r="BK141" s="162">
        <f>ROUND(I141*H141,2)</f>
        <v>0</v>
      </c>
      <c r="BL141" s="18" t="s">
        <v>158</v>
      </c>
      <c r="BM141" s="161" t="s">
        <v>2803</v>
      </c>
    </row>
    <row r="142" spans="1:65" s="13" customFormat="1">
      <c r="B142" s="163"/>
      <c r="D142" s="164" t="s">
        <v>160</v>
      </c>
      <c r="E142" s="165" t="s">
        <v>1</v>
      </c>
      <c r="F142" s="166" t="s">
        <v>31</v>
      </c>
      <c r="H142" s="167">
        <v>1</v>
      </c>
      <c r="I142" s="168"/>
      <c r="L142" s="163"/>
      <c r="M142" s="169"/>
      <c r="N142" s="170"/>
      <c r="O142" s="170"/>
      <c r="P142" s="170"/>
      <c r="Q142" s="170"/>
      <c r="R142" s="170"/>
      <c r="S142" s="170"/>
      <c r="T142" s="171"/>
      <c r="AT142" s="165" t="s">
        <v>160</v>
      </c>
      <c r="AU142" s="165" t="s">
        <v>83</v>
      </c>
      <c r="AV142" s="13" t="s">
        <v>83</v>
      </c>
      <c r="AW142" s="13" t="s">
        <v>30</v>
      </c>
      <c r="AX142" s="13" t="s">
        <v>31</v>
      </c>
      <c r="AY142" s="165" t="s">
        <v>151</v>
      </c>
    </row>
    <row r="143" spans="1:65" s="2" customFormat="1" ht="16.5" customHeight="1">
      <c r="A143" s="33"/>
      <c r="B143" s="149"/>
      <c r="C143" s="150" t="s">
        <v>194</v>
      </c>
      <c r="D143" s="150" t="s">
        <v>153</v>
      </c>
      <c r="E143" s="151" t="s">
        <v>2804</v>
      </c>
      <c r="F143" s="152" t="s">
        <v>2805</v>
      </c>
      <c r="G143" s="153" t="s">
        <v>376</v>
      </c>
      <c r="H143" s="154">
        <v>1</v>
      </c>
      <c r="I143" s="155"/>
      <c r="J143" s="156">
        <f>ROUND(I143*H143,2)</f>
        <v>0</v>
      </c>
      <c r="K143" s="152" t="s">
        <v>1</v>
      </c>
      <c r="L143" s="34"/>
      <c r="M143" s="157" t="s">
        <v>1</v>
      </c>
      <c r="N143" s="158" t="s">
        <v>40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158</v>
      </c>
      <c r="AT143" s="161" t="s">
        <v>153</v>
      </c>
      <c r="AU143" s="161" t="s">
        <v>83</v>
      </c>
      <c r="AY143" s="18" t="s">
        <v>151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31</v>
      </c>
      <c r="BK143" s="162">
        <f>ROUND(I143*H143,2)</f>
        <v>0</v>
      </c>
      <c r="BL143" s="18" t="s">
        <v>158</v>
      </c>
      <c r="BM143" s="161" t="s">
        <v>2806</v>
      </c>
    </row>
    <row r="144" spans="1:65" s="13" customFormat="1">
      <c r="B144" s="163"/>
      <c r="D144" s="164" t="s">
        <v>160</v>
      </c>
      <c r="E144" s="165" t="s">
        <v>1</v>
      </c>
      <c r="F144" s="166" t="s">
        <v>31</v>
      </c>
      <c r="H144" s="167">
        <v>1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160</v>
      </c>
      <c r="AU144" s="165" t="s">
        <v>83</v>
      </c>
      <c r="AV144" s="13" t="s">
        <v>83</v>
      </c>
      <c r="AW144" s="13" t="s">
        <v>30</v>
      </c>
      <c r="AX144" s="13" t="s">
        <v>31</v>
      </c>
      <c r="AY144" s="165" t="s">
        <v>151</v>
      </c>
    </row>
    <row r="145" spans="1:65" s="2" customFormat="1" ht="16.5" customHeight="1">
      <c r="A145" s="33"/>
      <c r="B145" s="149"/>
      <c r="C145" s="150" t="s">
        <v>199</v>
      </c>
      <c r="D145" s="150" t="s">
        <v>153</v>
      </c>
      <c r="E145" s="151" t="s">
        <v>2807</v>
      </c>
      <c r="F145" s="152" t="s">
        <v>2808</v>
      </c>
      <c r="G145" s="153" t="s">
        <v>350</v>
      </c>
      <c r="H145" s="154">
        <v>1</v>
      </c>
      <c r="I145" s="155"/>
      <c r="J145" s="156">
        <f>ROUND(I145*H145,2)</f>
        <v>0</v>
      </c>
      <c r="K145" s="152" t="s">
        <v>1</v>
      </c>
      <c r="L145" s="34"/>
      <c r="M145" s="157" t="s">
        <v>1</v>
      </c>
      <c r="N145" s="158" t="s">
        <v>40</v>
      </c>
      <c r="O145" s="59"/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158</v>
      </c>
      <c r="AT145" s="161" t="s">
        <v>153</v>
      </c>
      <c r="AU145" s="161" t="s">
        <v>83</v>
      </c>
      <c r="AY145" s="18" t="s">
        <v>151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31</v>
      </c>
      <c r="BK145" s="162">
        <f>ROUND(I145*H145,2)</f>
        <v>0</v>
      </c>
      <c r="BL145" s="18" t="s">
        <v>158</v>
      </c>
      <c r="BM145" s="161" t="s">
        <v>2809</v>
      </c>
    </row>
    <row r="146" spans="1:65" s="13" customFormat="1">
      <c r="B146" s="163"/>
      <c r="D146" s="164" t="s">
        <v>160</v>
      </c>
      <c r="E146" s="165" t="s">
        <v>1</v>
      </c>
      <c r="F146" s="166" t="s">
        <v>31</v>
      </c>
      <c r="H146" s="167">
        <v>1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160</v>
      </c>
      <c r="AU146" s="165" t="s">
        <v>83</v>
      </c>
      <c r="AV146" s="13" t="s">
        <v>83</v>
      </c>
      <c r="AW146" s="13" t="s">
        <v>30</v>
      </c>
      <c r="AX146" s="13" t="s">
        <v>31</v>
      </c>
      <c r="AY146" s="165" t="s">
        <v>151</v>
      </c>
    </row>
    <row r="147" spans="1:65" s="2" customFormat="1" ht="16.5" customHeight="1">
      <c r="A147" s="33"/>
      <c r="B147" s="149"/>
      <c r="C147" s="150" t="s">
        <v>204</v>
      </c>
      <c r="D147" s="150" t="s">
        <v>153</v>
      </c>
      <c r="E147" s="151" t="s">
        <v>2810</v>
      </c>
      <c r="F147" s="152" t="s">
        <v>2811</v>
      </c>
      <c r="G147" s="153" t="s">
        <v>376</v>
      </c>
      <c r="H147" s="154">
        <v>1</v>
      </c>
      <c r="I147" s="155"/>
      <c r="J147" s="156">
        <f>ROUND(I147*H147,2)</f>
        <v>0</v>
      </c>
      <c r="K147" s="152" t="s">
        <v>1</v>
      </c>
      <c r="L147" s="34"/>
      <c r="M147" s="157" t="s">
        <v>1</v>
      </c>
      <c r="N147" s="158" t="s">
        <v>40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158</v>
      </c>
      <c r="AT147" s="161" t="s">
        <v>153</v>
      </c>
      <c r="AU147" s="161" t="s">
        <v>83</v>
      </c>
      <c r="AY147" s="18" t="s">
        <v>151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31</v>
      </c>
      <c r="BK147" s="162">
        <f>ROUND(I147*H147,2)</f>
        <v>0</v>
      </c>
      <c r="BL147" s="18" t="s">
        <v>158</v>
      </c>
      <c r="BM147" s="161" t="s">
        <v>2812</v>
      </c>
    </row>
    <row r="148" spans="1:65" s="13" customFormat="1">
      <c r="B148" s="163"/>
      <c r="D148" s="164" t="s">
        <v>160</v>
      </c>
      <c r="E148" s="165" t="s">
        <v>1</v>
      </c>
      <c r="F148" s="166" t="s">
        <v>31</v>
      </c>
      <c r="H148" s="167">
        <v>1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160</v>
      </c>
      <c r="AU148" s="165" t="s">
        <v>83</v>
      </c>
      <c r="AV148" s="13" t="s">
        <v>83</v>
      </c>
      <c r="AW148" s="13" t="s">
        <v>30</v>
      </c>
      <c r="AX148" s="13" t="s">
        <v>31</v>
      </c>
      <c r="AY148" s="165" t="s">
        <v>151</v>
      </c>
    </row>
    <row r="149" spans="1:65" s="2" customFormat="1" ht="16.5" customHeight="1">
      <c r="A149" s="33"/>
      <c r="B149" s="149"/>
      <c r="C149" s="150" t="s">
        <v>211</v>
      </c>
      <c r="D149" s="150" t="s">
        <v>153</v>
      </c>
      <c r="E149" s="151" t="s">
        <v>2813</v>
      </c>
      <c r="F149" s="152" t="s">
        <v>2814</v>
      </c>
      <c r="G149" s="153" t="s">
        <v>376</v>
      </c>
      <c r="H149" s="154">
        <v>1</v>
      </c>
      <c r="I149" s="155"/>
      <c r="J149" s="156">
        <f>ROUND(I149*H149,2)</f>
        <v>0</v>
      </c>
      <c r="K149" s="152" t="s">
        <v>1</v>
      </c>
      <c r="L149" s="34"/>
      <c r="M149" s="157" t="s">
        <v>1</v>
      </c>
      <c r="N149" s="158" t="s">
        <v>40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158</v>
      </c>
      <c r="AT149" s="161" t="s">
        <v>153</v>
      </c>
      <c r="AU149" s="161" t="s">
        <v>83</v>
      </c>
      <c r="AY149" s="18" t="s">
        <v>151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31</v>
      </c>
      <c r="BK149" s="162">
        <f>ROUND(I149*H149,2)</f>
        <v>0</v>
      </c>
      <c r="BL149" s="18" t="s">
        <v>158</v>
      </c>
      <c r="BM149" s="161" t="s">
        <v>2815</v>
      </c>
    </row>
    <row r="150" spans="1:65" s="13" customFormat="1">
      <c r="B150" s="163"/>
      <c r="D150" s="164" t="s">
        <v>160</v>
      </c>
      <c r="E150" s="165" t="s">
        <v>1</v>
      </c>
      <c r="F150" s="166" t="s">
        <v>31</v>
      </c>
      <c r="H150" s="167">
        <v>1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160</v>
      </c>
      <c r="AU150" s="165" t="s">
        <v>83</v>
      </c>
      <c r="AV150" s="13" t="s">
        <v>83</v>
      </c>
      <c r="AW150" s="13" t="s">
        <v>30</v>
      </c>
      <c r="AX150" s="13" t="s">
        <v>31</v>
      </c>
      <c r="AY150" s="165" t="s">
        <v>151</v>
      </c>
    </row>
    <row r="151" spans="1:65" s="2" customFormat="1" ht="16.5" customHeight="1">
      <c r="A151" s="33"/>
      <c r="B151" s="149"/>
      <c r="C151" s="150" t="s">
        <v>8</v>
      </c>
      <c r="D151" s="150" t="s">
        <v>153</v>
      </c>
      <c r="E151" s="151" t="s">
        <v>2816</v>
      </c>
      <c r="F151" s="152" t="s">
        <v>2817</v>
      </c>
      <c r="G151" s="153" t="s">
        <v>376</v>
      </c>
      <c r="H151" s="154">
        <v>1</v>
      </c>
      <c r="I151" s="155"/>
      <c r="J151" s="156">
        <f>ROUND(I151*H151,2)</f>
        <v>0</v>
      </c>
      <c r="K151" s="152" t="s">
        <v>1</v>
      </c>
      <c r="L151" s="34"/>
      <c r="M151" s="157" t="s">
        <v>1</v>
      </c>
      <c r="N151" s="158" t="s">
        <v>40</v>
      </c>
      <c r="O151" s="59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158</v>
      </c>
      <c r="AT151" s="161" t="s">
        <v>153</v>
      </c>
      <c r="AU151" s="161" t="s">
        <v>83</v>
      </c>
      <c r="AY151" s="18" t="s">
        <v>151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8" t="s">
        <v>31</v>
      </c>
      <c r="BK151" s="162">
        <f>ROUND(I151*H151,2)</f>
        <v>0</v>
      </c>
      <c r="BL151" s="18" t="s">
        <v>158</v>
      </c>
      <c r="BM151" s="161" t="s">
        <v>2818</v>
      </c>
    </row>
    <row r="152" spans="1:65" s="13" customFormat="1">
      <c r="B152" s="163"/>
      <c r="D152" s="164" t="s">
        <v>160</v>
      </c>
      <c r="E152" s="165" t="s">
        <v>1</v>
      </c>
      <c r="F152" s="166" t="s">
        <v>31</v>
      </c>
      <c r="H152" s="167">
        <v>1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160</v>
      </c>
      <c r="AU152" s="165" t="s">
        <v>83</v>
      </c>
      <c r="AV152" s="13" t="s">
        <v>83</v>
      </c>
      <c r="AW152" s="13" t="s">
        <v>30</v>
      </c>
      <c r="AX152" s="13" t="s">
        <v>31</v>
      </c>
      <c r="AY152" s="165" t="s">
        <v>151</v>
      </c>
    </row>
    <row r="153" spans="1:65" s="2" customFormat="1" ht="16.5" customHeight="1">
      <c r="A153" s="33"/>
      <c r="B153" s="149"/>
      <c r="C153" s="150" t="s">
        <v>222</v>
      </c>
      <c r="D153" s="150" t="s">
        <v>153</v>
      </c>
      <c r="E153" s="151" t="s">
        <v>2819</v>
      </c>
      <c r="F153" s="152" t="s">
        <v>2820</v>
      </c>
      <c r="G153" s="153" t="s">
        <v>350</v>
      </c>
      <c r="H153" s="154">
        <v>13</v>
      </c>
      <c r="I153" s="155"/>
      <c r="J153" s="156">
        <f>ROUND(I153*H153,2)</f>
        <v>0</v>
      </c>
      <c r="K153" s="152" t="s">
        <v>1</v>
      </c>
      <c r="L153" s="34"/>
      <c r="M153" s="157" t="s">
        <v>1</v>
      </c>
      <c r="N153" s="158" t="s">
        <v>40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158</v>
      </c>
      <c r="AT153" s="161" t="s">
        <v>153</v>
      </c>
      <c r="AU153" s="161" t="s">
        <v>83</v>
      </c>
      <c r="AY153" s="18" t="s">
        <v>151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31</v>
      </c>
      <c r="BK153" s="162">
        <f>ROUND(I153*H153,2)</f>
        <v>0</v>
      </c>
      <c r="BL153" s="18" t="s">
        <v>158</v>
      </c>
      <c r="BM153" s="161" t="s">
        <v>2821</v>
      </c>
    </row>
    <row r="154" spans="1:65" s="14" customFormat="1">
      <c r="B154" s="172"/>
      <c r="D154" s="164" t="s">
        <v>160</v>
      </c>
      <c r="E154" s="173" t="s">
        <v>1</v>
      </c>
      <c r="F154" s="174" t="s">
        <v>2822</v>
      </c>
      <c r="H154" s="173" t="s">
        <v>1</v>
      </c>
      <c r="I154" s="175"/>
      <c r="L154" s="172"/>
      <c r="M154" s="176"/>
      <c r="N154" s="177"/>
      <c r="O154" s="177"/>
      <c r="P154" s="177"/>
      <c r="Q154" s="177"/>
      <c r="R154" s="177"/>
      <c r="S154" s="177"/>
      <c r="T154" s="178"/>
      <c r="AT154" s="173" t="s">
        <v>160</v>
      </c>
      <c r="AU154" s="173" t="s">
        <v>83</v>
      </c>
      <c r="AV154" s="14" t="s">
        <v>31</v>
      </c>
      <c r="AW154" s="14" t="s">
        <v>30</v>
      </c>
      <c r="AX154" s="14" t="s">
        <v>75</v>
      </c>
      <c r="AY154" s="173" t="s">
        <v>151</v>
      </c>
    </row>
    <row r="155" spans="1:65" s="14" customFormat="1">
      <c r="B155" s="172"/>
      <c r="D155" s="164" t="s">
        <v>160</v>
      </c>
      <c r="E155" s="173" t="s">
        <v>1</v>
      </c>
      <c r="F155" s="174" t="s">
        <v>2823</v>
      </c>
      <c r="H155" s="173" t="s">
        <v>1</v>
      </c>
      <c r="I155" s="175"/>
      <c r="L155" s="172"/>
      <c r="M155" s="176"/>
      <c r="N155" s="177"/>
      <c r="O155" s="177"/>
      <c r="P155" s="177"/>
      <c r="Q155" s="177"/>
      <c r="R155" s="177"/>
      <c r="S155" s="177"/>
      <c r="T155" s="178"/>
      <c r="AT155" s="173" t="s">
        <v>160</v>
      </c>
      <c r="AU155" s="173" t="s">
        <v>83</v>
      </c>
      <c r="AV155" s="14" t="s">
        <v>31</v>
      </c>
      <c r="AW155" s="14" t="s">
        <v>30</v>
      </c>
      <c r="AX155" s="14" t="s">
        <v>75</v>
      </c>
      <c r="AY155" s="173" t="s">
        <v>151</v>
      </c>
    </row>
    <row r="156" spans="1:65" s="13" customFormat="1">
      <c r="B156" s="163"/>
      <c r="D156" s="164" t="s">
        <v>160</v>
      </c>
      <c r="E156" s="165" t="s">
        <v>1</v>
      </c>
      <c r="F156" s="166" t="s">
        <v>2824</v>
      </c>
      <c r="H156" s="167">
        <v>13</v>
      </c>
      <c r="I156" s="168"/>
      <c r="L156" s="163"/>
      <c r="M156" s="169"/>
      <c r="N156" s="170"/>
      <c r="O156" s="170"/>
      <c r="P156" s="170"/>
      <c r="Q156" s="170"/>
      <c r="R156" s="170"/>
      <c r="S156" s="170"/>
      <c r="T156" s="171"/>
      <c r="AT156" s="165" t="s">
        <v>160</v>
      </c>
      <c r="AU156" s="165" t="s">
        <v>83</v>
      </c>
      <c r="AV156" s="13" t="s">
        <v>83</v>
      </c>
      <c r="AW156" s="13" t="s">
        <v>30</v>
      </c>
      <c r="AX156" s="13" t="s">
        <v>31</v>
      </c>
      <c r="AY156" s="165" t="s">
        <v>151</v>
      </c>
    </row>
    <row r="157" spans="1:65" s="2" customFormat="1" ht="16.5" customHeight="1">
      <c r="A157" s="33"/>
      <c r="B157" s="149"/>
      <c r="C157" s="150" t="s">
        <v>227</v>
      </c>
      <c r="D157" s="150" t="s">
        <v>153</v>
      </c>
      <c r="E157" s="151" t="s">
        <v>2825</v>
      </c>
      <c r="F157" s="152" t="s">
        <v>2826</v>
      </c>
      <c r="G157" s="153" t="s">
        <v>350</v>
      </c>
      <c r="H157" s="154">
        <v>13</v>
      </c>
      <c r="I157" s="155"/>
      <c r="J157" s="156">
        <f>ROUND(I157*H157,2)</f>
        <v>0</v>
      </c>
      <c r="K157" s="152" t="s">
        <v>1</v>
      </c>
      <c r="L157" s="34"/>
      <c r="M157" s="157" t="s">
        <v>1</v>
      </c>
      <c r="N157" s="158" t="s">
        <v>40</v>
      </c>
      <c r="O157" s="59"/>
      <c r="P157" s="159">
        <f>O157*H157</f>
        <v>0</v>
      </c>
      <c r="Q157" s="159">
        <v>0</v>
      </c>
      <c r="R157" s="159">
        <f>Q157*H157</f>
        <v>0</v>
      </c>
      <c r="S157" s="159">
        <v>0</v>
      </c>
      <c r="T157" s="160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1" t="s">
        <v>158</v>
      </c>
      <c r="AT157" s="161" t="s">
        <v>153</v>
      </c>
      <c r="AU157" s="161" t="s">
        <v>83</v>
      </c>
      <c r="AY157" s="18" t="s">
        <v>151</v>
      </c>
      <c r="BE157" s="162">
        <f>IF(N157="základní",J157,0)</f>
        <v>0</v>
      </c>
      <c r="BF157" s="162">
        <f>IF(N157="snížená",J157,0)</f>
        <v>0</v>
      </c>
      <c r="BG157" s="162">
        <f>IF(N157="zákl. přenesená",J157,0)</f>
        <v>0</v>
      </c>
      <c r="BH157" s="162">
        <f>IF(N157="sníž. přenesená",J157,0)</f>
        <v>0</v>
      </c>
      <c r="BI157" s="162">
        <f>IF(N157="nulová",J157,0)</f>
        <v>0</v>
      </c>
      <c r="BJ157" s="18" t="s">
        <v>31</v>
      </c>
      <c r="BK157" s="162">
        <f>ROUND(I157*H157,2)</f>
        <v>0</v>
      </c>
      <c r="BL157" s="18" t="s">
        <v>158</v>
      </c>
      <c r="BM157" s="161" t="s">
        <v>2827</v>
      </c>
    </row>
    <row r="158" spans="1:65" s="14" customFormat="1">
      <c r="B158" s="172"/>
      <c r="D158" s="164" t="s">
        <v>160</v>
      </c>
      <c r="E158" s="173" t="s">
        <v>1</v>
      </c>
      <c r="F158" s="174" t="s">
        <v>2826</v>
      </c>
      <c r="H158" s="173" t="s">
        <v>1</v>
      </c>
      <c r="I158" s="175"/>
      <c r="L158" s="172"/>
      <c r="M158" s="176"/>
      <c r="N158" s="177"/>
      <c r="O158" s="177"/>
      <c r="P158" s="177"/>
      <c r="Q158" s="177"/>
      <c r="R158" s="177"/>
      <c r="S158" s="177"/>
      <c r="T158" s="178"/>
      <c r="AT158" s="173" t="s">
        <v>160</v>
      </c>
      <c r="AU158" s="173" t="s">
        <v>83</v>
      </c>
      <c r="AV158" s="14" t="s">
        <v>31</v>
      </c>
      <c r="AW158" s="14" t="s">
        <v>30</v>
      </c>
      <c r="AX158" s="14" t="s">
        <v>75</v>
      </c>
      <c r="AY158" s="173" t="s">
        <v>151</v>
      </c>
    </row>
    <row r="159" spans="1:65" s="14" customFormat="1">
      <c r="B159" s="172"/>
      <c r="D159" s="164" t="s">
        <v>160</v>
      </c>
      <c r="E159" s="173" t="s">
        <v>1</v>
      </c>
      <c r="F159" s="174" t="s">
        <v>2828</v>
      </c>
      <c r="H159" s="173" t="s">
        <v>1</v>
      </c>
      <c r="I159" s="175"/>
      <c r="L159" s="172"/>
      <c r="M159" s="176"/>
      <c r="N159" s="177"/>
      <c r="O159" s="177"/>
      <c r="P159" s="177"/>
      <c r="Q159" s="177"/>
      <c r="R159" s="177"/>
      <c r="S159" s="177"/>
      <c r="T159" s="178"/>
      <c r="AT159" s="173" t="s">
        <v>160</v>
      </c>
      <c r="AU159" s="173" t="s">
        <v>83</v>
      </c>
      <c r="AV159" s="14" t="s">
        <v>31</v>
      </c>
      <c r="AW159" s="14" t="s">
        <v>30</v>
      </c>
      <c r="AX159" s="14" t="s">
        <v>75</v>
      </c>
      <c r="AY159" s="173" t="s">
        <v>151</v>
      </c>
    </row>
    <row r="160" spans="1:65" s="13" customFormat="1">
      <c r="B160" s="163"/>
      <c r="D160" s="164" t="s">
        <v>160</v>
      </c>
      <c r="E160" s="165" t="s">
        <v>1</v>
      </c>
      <c r="F160" s="166" t="s">
        <v>2824</v>
      </c>
      <c r="H160" s="167">
        <v>13</v>
      </c>
      <c r="I160" s="168"/>
      <c r="L160" s="163"/>
      <c r="M160" s="169"/>
      <c r="N160" s="170"/>
      <c r="O160" s="170"/>
      <c r="P160" s="170"/>
      <c r="Q160" s="170"/>
      <c r="R160" s="170"/>
      <c r="S160" s="170"/>
      <c r="T160" s="171"/>
      <c r="AT160" s="165" t="s">
        <v>160</v>
      </c>
      <c r="AU160" s="165" t="s">
        <v>83</v>
      </c>
      <c r="AV160" s="13" t="s">
        <v>83</v>
      </c>
      <c r="AW160" s="13" t="s">
        <v>30</v>
      </c>
      <c r="AX160" s="13" t="s">
        <v>31</v>
      </c>
      <c r="AY160" s="165" t="s">
        <v>151</v>
      </c>
    </row>
    <row r="161" spans="1:65" s="2" customFormat="1" ht="16.5" customHeight="1">
      <c r="A161" s="33"/>
      <c r="B161" s="149"/>
      <c r="C161" s="150" t="s">
        <v>232</v>
      </c>
      <c r="D161" s="150" t="s">
        <v>153</v>
      </c>
      <c r="E161" s="151" t="s">
        <v>2829</v>
      </c>
      <c r="F161" s="152" t="s">
        <v>2830</v>
      </c>
      <c r="G161" s="153" t="s">
        <v>376</v>
      </c>
      <c r="H161" s="154">
        <v>1</v>
      </c>
      <c r="I161" s="155"/>
      <c r="J161" s="156">
        <f>ROUND(I161*H161,2)</f>
        <v>0</v>
      </c>
      <c r="K161" s="152" t="s">
        <v>1</v>
      </c>
      <c r="L161" s="34"/>
      <c r="M161" s="157" t="s">
        <v>1</v>
      </c>
      <c r="N161" s="158" t="s">
        <v>40</v>
      </c>
      <c r="O161" s="59"/>
      <c r="P161" s="159">
        <f>O161*H161</f>
        <v>0</v>
      </c>
      <c r="Q161" s="159">
        <v>0</v>
      </c>
      <c r="R161" s="159">
        <f>Q161*H161</f>
        <v>0</v>
      </c>
      <c r="S161" s="159">
        <v>0</v>
      </c>
      <c r="T161" s="160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1" t="s">
        <v>158</v>
      </c>
      <c r="AT161" s="161" t="s">
        <v>153</v>
      </c>
      <c r="AU161" s="161" t="s">
        <v>83</v>
      </c>
      <c r="AY161" s="18" t="s">
        <v>151</v>
      </c>
      <c r="BE161" s="162">
        <f>IF(N161="základní",J161,0)</f>
        <v>0</v>
      </c>
      <c r="BF161" s="162">
        <f>IF(N161="snížená",J161,0)</f>
        <v>0</v>
      </c>
      <c r="BG161" s="162">
        <f>IF(N161="zákl. přenesená",J161,0)</f>
        <v>0</v>
      </c>
      <c r="BH161" s="162">
        <f>IF(N161="sníž. přenesená",J161,0)</f>
        <v>0</v>
      </c>
      <c r="BI161" s="162">
        <f>IF(N161="nulová",J161,0)</f>
        <v>0</v>
      </c>
      <c r="BJ161" s="18" t="s">
        <v>31</v>
      </c>
      <c r="BK161" s="162">
        <f>ROUND(I161*H161,2)</f>
        <v>0</v>
      </c>
      <c r="BL161" s="18" t="s">
        <v>158</v>
      </c>
      <c r="BM161" s="161" t="s">
        <v>2831</v>
      </c>
    </row>
    <row r="162" spans="1:65" s="13" customFormat="1">
      <c r="B162" s="163"/>
      <c r="D162" s="164" t="s">
        <v>160</v>
      </c>
      <c r="E162" s="165" t="s">
        <v>1</v>
      </c>
      <c r="F162" s="166" t="s">
        <v>31</v>
      </c>
      <c r="H162" s="167">
        <v>1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160</v>
      </c>
      <c r="AU162" s="165" t="s">
        <v>83</v>
      </c>
      <c r="AV162" s="13" t="s">
        <v>83</v>
      </c>
      <c r="AW162" s="13" t="s">
        <v>30</v>
      </c>
      <c r="AX162" s="13" t="s">
        <v>31</v>
      </c>
      <c r="AY162" s="165" t="s">
        <v>151</v>
      </c>
    </row>
    <row r="163" spans="1:65" s="2" customFormat="1" ht="16.5" customHeight="1">
      <c r="A163" s="33"/>
      <c r="B163" s="149"/>
      <c r="C163" s="150" t="s">
        <v>237</v>
      </c>
      <c r="D163" s="150" t="s">
        <v>153</v>
      </c>
      <c r="E163" s="151" t="s">
        <v>2832</v>
      </c>
      <c r="F163" s="152" t="s">
        <v>2833</v>
      </c>
      <c r="G163" s="153" t="s">
        <v>376</v>
      </c>
      <c r="H163" s="154">
        <v>1</v>
      </c>
      <c r="I163" s="155"/>
      <c r="J163" s="156">
        <f>ROUND(I163*H163,2)</f>
        <v>0</v>
      </c>
      <c r="K163" s="152" t="s">
        <v>1</v>
      </c>
      <c r="L163" s="34"/>
      <c r="M163" s="157" t="s">
        <v>1</v>
      </c>
      <c r="N163" s="158" t="s">
        <v>40</v>
      </c>
      <c r="O163" s="59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158</v>
      </c>
      <c r="AT163" s="161" t="s">
        <v>153</v>
      </c>
      <c r="AU163" s="161" t="s">
        <v>83</v>
      </c>
      <c r="AY163" s="18" t="s">
        <v>151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8" t="s">
        <v>31</v>
      </c>
      <c r="BK163" s="162">
        <f>ROUND(I163*H163,2)</f>
        <v>0</v>
      </c>
      <c r="BL163" s="18" t="s">
        <v>158</v>
      </c>
      <c r="BM163" s="161" t="s">
        <v>2834</v>
      </c>
    </row>
    <row r="164" spans="1:65" s="14" customFormat="1">
      <c r="B164" s="172"/>
      <c r="D164" s="164" t="s">
        <v>160</v>
      </c>
      <c r="E164" s="173" t="s">
        <v>1</v>
      </c>
      <c r="F164" s="174" t="s">
        <v>2835</v>
      </c>
      <c r="H164" s="173" t="s">
        <v>1</v>
      </c>
      <c r="I164" s="175"/>
      <c r="L164" s="172"/>
      <c r="M164" s="176"/>
      <c r="N164" s="177"/>
      <c r="O164" s="177"/>
      <c r="P164" s="177"/>
      <c r="Q164" s="177"/>
      <c r="R164" s="177"/>
      <c r="S164" s="177"/>
      <c r="T164" s="178"/>
      <c r="AT164" s="173" t="s">
        <v>160</v>
      </c>
      <c r="AU164" s="173" t="s">
        <v>83</v>
      </c>
      <c r="AV164" s="14" t="s">
        <v>31</v>
      </c>
      <c r="AW164" s="14" t="s">
        <v>30</v>
      </c>
      <c r="AX164" s="14" t="s">
        <v>75</v>
      </c>
      <c r="AY164" s="173" t="s">
        <v>151</v>
      </c>
    </row>
    <row r="165" spans="1:65" s="14" customFormat="1">
      <c r="B165" s="172"/>
      <c r="D165" s="164" t="s">
        <v>160</v>
      </c>
      <c r="E165" s="173" t="s">
        <v>1</v>
      </c>
      <c r="F165" s="174" t="s">
        <v>2836</v>
      </c>
      <c r="H165" s="173" t="s">
        <v>1</v>
      </c>
      <c r="I165" s="175"/>
      <c r="L165" s="172"/>
      <c r="M165" s="176"/>
      <c r="N165" s="177"/>
      <c r="O165" s="177"/>
      <c r="P165" s="177"/>
      <c r="Q165" s="177"/>
      <c r="R165" s="177"/>
      <c r="S165" s="177"/>
      <c r="T165" s="178"/>
      <c r="AT165" s="173" t="s">
        <v>160</v>
      </c>
      <c r="AU165" s="173" t="s">
        <v>83</v>
      </c>
      <c r="AV165" s="14" t="s">
        <v>31</v>
      </c>
      <c r="AW165" s="14" t="s">
        <v>30</v>
      </c>
      <c r="AX165" s="14" t="s">
        <v>75</v>
      </c>
      <c r="AY165" s="173" t="s">
        <v>151</v>
      </c>
    </row>
    <row r="166" spans="1:65" s="14" customFormat="1">
      <c r="B166" s="172"/>
      <c r="D166" s="164" t="s">
        <v>160</v>
      </c>
      <c r="E166" s="173" t="s">
        <v>1</v>
      </c>
      <c r="F166" s="174" t="s">
        <v>2837</v>
      </c>
      <c r="H166" s="173" t="s">
        <v>1</v>
      </c>
      <c r="I166" s="175"/>
      <c r="L166" s="172"/>
      <c r="M166" s="176"/>
      <c r="N166" s="177"/>
      <c r="O166" s="177"/>
      <c r="P166" s="177"/>
      <c r="Q166" s="177"/>
      <c r="R166" s="177"/>
      <c r="S166" s="177"/>
      <c r="T166" s="178"/>
      <c r="AT166" s="173" t="s">
        <v>160</v>
      </c>
      <c r="AU166" s="173" t="s">
        <v>83</v>
      </c>
      <c r="AV166" s="14" t="s">
        <v>31</v>
      </c>
      <c r="AW166" s="14" t="s">
        <v>30</v>
      </c>
      <c r="AX166" s="14" t="s">
        <v>75</v>
      </c>
      <c r="AY166" s="173" t="s">
        <v>151</v>
      </c>
    </row>
    <row r="167" spans="1:65" s="14" customFormat="1">
      <c r="B167" s="172"/>
      <c r="D167" s="164" t="s">
        <v>160</v>
      </c>
      <c r="E167" s="173" t="s">
        <v>1</v>
      </c>
      <c r="F167" s="174" t="s">
        <v>2838</v>
      </c>
      <c r="H167" s="173" t="s">
        <v>1</v>
      </c>
      <c r="I167" s="175"/>
      <c r="L167" s="172"/>
      <c r="M167" s="176"/>
      <c r="N167" s="177"/>
      <c r="O167" s="177"/>
      <c r="P167" s="177"/>
      <c r="Q167" s="177"/>
      <c r="R167" s="177"/>
      <c r="S167" s="177"/>
      <c r="T167" s="178"/>
      <c r="AT167" s="173" t="s">
        <v>160</v>
      </c>
      <c r="AU167" s="173" t="s">
        <v>83</v>
      </c>
      <c r="AV167" s="14" t="s">
        <v>31</v>
      </c>
      <c r="AW167" s="14" t="s">
        <v>30</v>
      </c>
      <c r="AX167" s="14" t="s">
        <v>75</v>
      </c>
      <c r="AY167" s="173" t="s">
        <v>151</v>
      </c>
    </row>
    <row r="168" spans="1:65" s="14" customFormat="1">
      <c r="B168" s="172"/>
      <c r="D168" s="164" t="s">
        <v>160</v>
      </c>
      <c r="E168" s="173" t="s">
        <v>1</v>
      </c>
      <c r="F168" s="174" t="s">
        <v>2839</v>
      </c>
      <c r="H168" s="173" t="s">
        <v>1</v>
      </c>
      <c r="I168" s="175"/>
      <c r="L168" s="172"/>
      <c r="M168" s="176"/>
      <c r="N168" s="177"/>
      <c r="O168" s="177"/>
      <c r="P168" s="177"/>
      <c r="Q168" s="177"/>
      <c r="R168" s="177"/>
      <c r="S168" s="177"/>
      <c r="T168" s="178"/>
      <c r="AT168" s="173" t="s">
        <v>160</v>
      </c>
      <c r="AU168" s="173" t="s">
        <v>83</v>
      </c>
      <c r="AV168" s="14" t="s">
        <v>31</v>
      </c>
      <c r="AW168" s="14" t="s">
        <v>30</v>
      </c>
      <c r="AX168" s="14" t="s">
        <v>75</v>
      </c>
      <c r="AY168" s="173" t="s">
        <v>151</v>
      </c>
    </row>
    <row r="169" spans="1:65" s="14" customFormat="1">
      <c r="B169" s="172"/>
      <c r="D169" s="164" t="s">
        <v>160</v>
      </c>
      <c r="E169" s="173" t="s">
        <v>1</v>
      </c>
      <c r="F169" s="174" t="s">
        <v>2840</v>
      </c>
      <c r="H169" s="173" t="s">
        <v>1</v>
      </c>
      <c r="I169" s="175"/>
      <c r="L169" s="172"/>
      <c r="M169" s="176"/>
      <c r="N169" s="177"/>
      <c r="O169" s="177"/>
      <c r="P169" s="177"/>
      <c r="Q169" s="177"/>
      <c r="R169" s="177"/>
      <c r="S169" s="177"/>
      <c r="T169" s="178"/>
      <c r="AT169" s="173" t="s">
        <v>160</v>
      </c>
      <c r="AU169" s="173" t="s">
        <v>83</v>
      </c>
      <c r="AV169" s="14" t="s">
        <v>31</v>
      </c>
      <c r="AW169" s="14" t="s">
        <v>30</v>
      </c>
      <c r="AX169" s="14" t="s">
        <v>75</v>
      </c>
      <c r="AY169" s="173" t="s">
        <v>151</v>
      </c>
    </row>
    <row r="170" spans="1:65" s="13" customFormat="1">
      <c r="B170" s="163"/>
      <c r="D170" s="164" t="s">
        <v>160</v>
      </c>
      <c r="E170" s="165" t="s">
        <v>1</v>
      </c>
      <c r="F170" s="166" t="s">
        <v>31</v>
      </c>
      <c r="H170" s="167">
        <v>1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160</v>
      </c>
      <c r="AU170" s="165" t="s">
        <v>83</v>
      </c>
      <c r="AV170" s="13" t="s">
        <v>83</v>
      </c>
      <c r="AW170" s="13" t="s">
        <v>30</v>
      </c>
      <c r="AX170" s="13" t="s">
        <v>31</v>
      </c>
      <c r="AY170" s="165" t="s">
        <v>151</v>
      </c>
    </row>
    <row r="171" spans="1:65" s="2" customFormat="1" ht="16.5" customHeight="1">
      <c r="A171" s="33"/>
      <c r="B171" s="149"/>
      <c r="C171" s="150" t="s">
        <v>242</v>
      </c>
      <c r="D171" s="150" t="s">
        <v>153</v>
      </c>
      <c r="E171" s="151" t="s">
        <v>2841</v>
      </c>
      <c r="F171" s="152" t="s">
        <v>2842</v>
      </c>
      <c r="G171" s="153" t="s">
        <v>376</v>
      </c>
      <c r="H171" s="154">
        <v>1</v>
      </c>
      <c r="I171" s="155"/>
      <c r="J171" s="156">
        <f>ROUND(I171*H171,2)</f>
        <v>0</v>
      </c>
      <c r="K171" s="152" t="s">
        <v>1</v>
      </c>
      <c r="L171" s="34"/>
      <c r="M171" s="157" t="s">
        <v>1</v>
      </c>
      <c r="N171" s="158" t="s">
        <v>40</v>
      </c>
      <c r="O171" s="59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1" t="s">
        <v>158</v>
      </c>
      <c r="AT171" s="161" t="s">
        <v>153</v>
      </c>
      <c r="AU171" s="161" t="s">
        <v>83</v>
      </c>
      <c r="AY171" s="18" t="s">
        <v>151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8" t="s">
        <v>31</v>
      </c>
      <c r="BK171" s="162">
        <f>ROUND(I171*H171,2)</f>
        <v>0</v>
      </c>
      <c r="BL171" s="18" t="s">
        <v>158</v>
      </c>
      <c r="BM171" s="161" t="s">
        <v>2843</v>
      </c>
    </row>
    <row r="172" spans="1:65" s="13" customFormat="1">
      <c r="B172" s="163"/>
      <c r="D172" s="164" t="s">
        <v>160</v>
      </c>
      <c r="E172" s="165" t="s">
        <v>1</v>
      </c>
      <c r="F172" s="166" t="s">
        <v>31</v>
      </c>
      <c r="H172" s="167">
        <v>1</v>
      </c>
      <c r="I172" s="168"/>
      <c r="L172" s="163"/>
      <c r="M172" s="169"/>
      <c r="N172" s="170"/>
      <c r="O172" s="170"/>
      <c r="P172" s="170"/>
      <c r="Q172" s="170"/>
      <c r="R172" s="170"/>
      <c r="S172" s="170"/>
      <c r="T172" s="171"/>
      <c r="AT172" s="165" t="s">
        <v>160</v>
      </c>
      <c r="AU172" s="165" t="s">
        <v>83</v>
      </c>
      <c r="AV172" s="13" t="s">
        <v>83</v>
      </c>
      <c r="AW172" s="13" t="s">
        <v>30</v>
      </c>
      <c r="AX172" s="13" t="s">
        <v>31</v>
      </c>
      <c r="AY172" s="165" t="s">
        <v>151</v>
      </c>
    </row>
    <row r="173" spans="1:65" s="2" customFormat="1" ht="21.75" customHeight="1">
      <c r="A173" s="33"/>
      <c r="B173" s="149"/>
      <c r="C173" s="150" t="s">
        <v>245</v>
      </c>
      <c r="D173" s="150" t="s">
        <v>153</v>
      </c>
      <c r="E173" s="151" t="s">
        <v>2844</v>
      </c>
      <c r="F173" s="152" t="s">
        <v>2845</v>
      </c>
      <c r="G173" s="153" t="s">
        <v>2517</v>
      </c>
      <c r="H173" s="154">
        <v>21</v>
      </c>
      <c r="I173" s="155"/>
      <c r="J173" s="156">
        <f>ROUND(I173*H173,2)</f>
        <v>0</v>
      </c>
      <c r="K173" s="152" t="s">
        <v>1</v>
      </c>
      <c r="L173" s="34"/>
      <c r="M173" s="157" t="s">
        <v>1</v>
      </c>
      <c r="N173" s="158" t="s">
        <v>40</v>
      </c>
      <c r="O173" s="59"/>
      <c r="P173" s="159">
        <f>O173*H173</f>
        <v>0</v>
      </c>
      <c r="Q173" s="159">
        <v>0</v>
      </c>
      <c r="R173" s="159">
        <f>Q173*H173</f>
        <v>0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158</v>
      </c>
      <c r="AT173" s="161" t="s">
        <v>153</v>
      </c>
      <c r="AU173" s="161" t="s">
        <v>83</v>
      </c>
      <c r="AY173" s="18" t="s">
        <v>151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31</v>
      </c>
      <c r="BK173" s="162">
        <f>ROUND(I173*H173,2)</f>
        <v>0</v>
      </c>
      <c r="BL173" s="18" t="s">
        <v>158</v>
      </c>
      <c r="BM173" s="161" t="s">
        <v>2846</v>
      </c>
    </row>
    <row r="174" spans="1:65" s="14" customFormat="1">
      <c r="B174" s="172"/>
      <c r="D174" s="164" t="s">
        <v>160</v>
      </c>
      <c r="E174" s="173" t="s">
        <v>1</v>
      </c>
      <c r="F174" s="174" t="s">
        <v>2847</v>
      </c>
      <c r="H174" s="173" t="s">
        <v>1</v>
      </c>
      <c r="I174" s="175"/>
      <c r="L174" s="172"/>
      <c r="M174" s="176"/>
      <c r="N174" s="177"/>
      <c r="O174" s="177"/>
      <c r="P174" s="177"/>
      <c r="Q174" s="177"/>
      <c r="R174" s="177"/>
      <c r="S174" s="177"/>
      <c r="T174" s="178"/>
      <c r="AT174" s="173" t="s">
        <v>160</v>
      </c>
      <c r="AU174" s="173" t="s">
        <v>83</v>
      </c>
      <c r="AV174" s="14" t="s">
        <v>31</v>
      </c>
      <c r="AW174" s="14" t="s">
        <v>30</v>
      </c>
      <c r="AX174" s="14" t="s">
        <v>75</v>
      </c>
      <c r="AY174" s="173" t="s">
        <v>151</v>
      </c>
    </row>
    <row r="175" spans="1:65" s="13" customFormat="1">
      <c r="B175" s="163"/>
      <c r="D175" s="164" t="s">
        <v>160</v>
      </c>
      <c r="E175" s="165" t="s">
        <v>1</v>
      </c>
      <c r="F175" s="166" t="s">
        <v>227</v>
      </c>
      <c r="H175" s="167">
        <v>14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75</v>
      </c>
      <c r="AY175" s="165" t="s">
        <v>151</v>
      </c>
    </row>
    <row r="176" spans="1:65" s="14" customFormat="1">
      <c r="B176" s="172"/>
      <c r="D176" s="164" t="s">
        <v>160</v>
      </c>
      <c r="E176" s="173" t="s">
        <v>1</v>
      </c>
      <c r="F176" s="174" t="s">
        <v>2848</v>
      </c>
      <c r="H176" s="173" t="s">
        <v>1</v>
      </c>
      <c r="I176" s="175"/>
      <c r="L176" s="172"/>
      <c r="M176" s="176"/>
      <c r="N176" s="177"/>
      <c r="O176" s="177"/>
      <c r="P176" s="177"/>
      <c r="Q176" s="177"/>
      <c r="R176" s="177"/>
      <c r="S176" s="177"/>
      <c r="T176" s="178"/>
      <c r="AT176" s="173" t="s">
        <v>160</v>
      </c>
      <c r="AU176" s="173" t="s">
        <v>83</v>
      </c>
      <c r="AV176" s="14" t="s">
        <v>31</v>
      </c>
      <c r="AW176" s="14" t="s">
        <v>30</v>
      </c>
      <c r="AX176" s="14" t="s">
        <v>75</v>
      </c>
      <c r="AY176" s="173" t="s">
        <v>151</v>
      </c>
    </row>
    <row r="177" spans="1:65" s="13" customFormat="1">
      <c r="B177" s="163"/>
      <c r="D177" s="164" t="s">
        <v>160</v>
      </c>
      <c r="E177" s="165" t="s">
        <v>1</v>
      </c>
      <c r="F177" s="166" t="s">
        <v>188</v>
      </c>
      <c r="H177" s="167">
        <v>7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75</v>
      </c>
      <c r="AY177" s="165" t="s">
        <v>151</v>
      </c>
    </row>
    <row r="178" spans="1:65" s="15" customFormat="1">
      <c r="B178" s="179"/>
      <c r="D178" s="164" t="s">
        <v>160</v>
      </c>
      <c r="E178" s="180" t="s">
        <v>1</v>
      </c>
      <c r="F178" s="181" t="s">
        <v>182</v>
      </c>
      <c r="H178" s="182">
        <v>21</v>
      </c>
      <c r="I178" s="183"/>
      <c r="L178" s="179"/>
      <c r="M178" s="184"/>
      <c r="N178" s="185"/>
      <c r="O178" s="185"/>
      <c r="P178" s="185"/>
      <c r="Q178" s="185"/>
      <c r="R178" s="185"/>
      <c r="S178" s="185"/>
      <c r="T178" s="186"/>
      <c r="AT178" s="180" t="s">
        <v>160</v>
      </c>
      <c r="AU178" s="180" t="s">
        <v>83</v>
      </c>
      <c r="AV178" s="15" t="s">
        <v>158</v>
      </c>
      <c r="AW178" s="15" t="s">
        <v>30</v>
      </c>
      <c r="AX178" s="15" t="s">
        <v>31</v>
      </c>
      <c r="AY178" s="180" t="s">
        <v>151</v>
      </c>
    </row>
    <row r="179" spans="1:65" s="2" customFormat="1" ht="21.75" customHeight="1">
      <c r="A179" s="33"/>
      <c r="B179" s="149"/>
      <c r="C179" s="150" t="s">
        <v>248</v>
      </c>
      <c r="D179" s="150" t="s">
        <v>153</v>
      </c>
      <c r="E179" s="151" t="s">
        <v>2849</v>
      </c>
      <c r="F179" s="152" t="s">
        <v>2850</v>
      </c>
      <c r="G179" s="153" t="s">
        <v>376</v>
      </c>
      <c r="H179" s="154">
        <v>1</v>
      </c>
      <c r="I179" s="155"/>
      <c r="J179" s="156">
        <f>ROUND(I179*H179,2)</f>
        <v>0</v>
      </c>
      <c r="K179" s="152" t="s">
        <v>1</v>
      </c>
      <c r="L179" s="34"/>
      <c r="M179" s="157" t="s">
        <v>1</v>
      </c>
      <c r="N179" s="158" t="s">
        <v>40</v>
      </c>
      <c r="O179" s="59"/>
      <c r="P179" s="159">
        <f>O179*H179</f>
        <v>0</v>
      </c>
      <c r="Q179" s="159">
        <v>1.0000000000000001E-5</v>
      </c>
      <c r="R179" s="159">
        <f>Q179*H179</f>
        <v>1.0000000000000001E-5</v>
      </c>
      <c r="S179" s="159">
        <v>0</v>
      </c>
      <c r="T179" s="160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1" t="s">
        <v>158</v>
      </c>
      <c r="AT179" s="161" t="s">
        <v>153</v>
      </c>
      <c r="AU179" s="161" t="s">
        <v>83</v>
      </c>
      <c r="AY179" s="18" t="s">
        <v>151</v>
      </c>
      <c r="BE179" s="162">
        <f>IF(N179="základní",J179,0)</f>
        <v>0</v>
      </c>
      <c r="BF179" s="162">
        <f>IF(N179="snížená",J179,0)</f>
        <v>0</v>
      </c>
      <c r="BG179" s="162">
        <f>IF(N179="zákl. přenesená",J179,0)</f>
        <v>0</v>
      </c>
      <c r="BH179" s="162">
        <f>IF(N179="sníž. přenesená",J179,0)</f>
        <v>0</v>
      </c>
      <c r="BI179" s="162">
        <f>IF(N179="nulová",J179,0)</f>
        <v>0</v>
      </c>
      <c r="BJ179" s="18" t="s">
        <v>31</v>
      </c>
      <c r="BK179" s="162">
        <f>ROUND(I179*H179,2)</f>
        <v>0</v>
      </c>
      <c r="BL179" s="18" t="s">
        <v>158</v>
      </c>
      <c r="BM179" s="161" t="s">
        <v>2851</v>
      </c>
    </row>
    <row r="180" spans="1:65" s="13" customFormat="1">
      <c r="B180" s="163"/>
      <c r="D180" s="164" t="s">
        <v>160</v>
      </c>
      <c r="E180" s="165" t="s">
        <v>1</v>
      </c>
      <c r="F180" s="166" t="s">
        <v>31</v>
      </c>
      <c r="H180" s="167">
        <v>1</v>
      </c>
      <c r="I180" s="168"/>
      <c r="L180" s="163"/>
      <c r="M180" s="169"/>
      <c r="N180" s="170"/>
      <c r="O180" s="170"/>
      <c r="P180" s="170"/>
      <c r="Q180" s="170"/>
      <c r="R180" s="170"/>
      <c r="S180" s="170"/>
      <c r="T180" s="171"/>
      <c r="AT180" s="165" t="s">
        <v>160</v>
      </c>
      <c r="AU180" s="165" t="s">
        <v>83</v>
      </c>
      <c r="AV180" s="13" t="s">
        <v>83</v>
      </c>
      <c r="AW180" s="13" t="s">
        <v>30</v>
      </c>
      <c r="AX180" s="13" t="s">
        <v>31</v>
      </c>
      <c r="AY180" s="165" t="s">
        <v>151</v>
      </c>
    </row>
    <row r="181" spans="1:65" s="2" customFormat="1" ht="24.15" customHeight="1">
      <c r="A181" s="33"/>
      <c r="B181" s="149"/>
      <c r="C181" s="150" t="s">
        <v>251</v>
      </c>
      <c r="D181" s="150" t="s">
        <v>153</v>
      </c>
      <c r="E181" s="151" t="s">
        <v>2852</v>
      </c>
      <c r="F181" s="152" t="s">
        <v>2853</v>
      </c>
      <c r="G181" s="153" t="s">
        <v>376</v>
      </c>
      <c r="H181" s="154">
        <v>1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40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158</v>
      </c>
      <c r="AT181" s="161" t="s">
        <v>153</v>
      </c>
      <c r="AU181" s="161" t="s">
        <v>83</v>
      </c>
      <c r="AY181" s="18" t="s">
        <v>151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31</v>
      </c>
      <c r="BK181" s="162">
        <f>ROUND(I181*H181,2)</f>
        <v>0</v>
      </c>
      <c r="BL181" s="18" t="s">
        <v>158</v>
      </c>
      <c r="BM181" s="161" t="s">
        <v>2854</v>
      </c>
    </row>
    <row r="182" spans="1:65" s="13" customFormat="1">
      <c r="B182" s="163"/>
      <c r="D182" s="164" t="s">
        <v>160</v>
      </c>
      <c r="E182" s="165" t="s">
        <v>1</v>
      </c>
      <c r="F182" s="166" t="s">
        <v>31</v>
      </c>
      <c r="H182" s="167">
        <v>1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160</v>
      </c>
      <c r="AU182" s="165" t="s">
        <v>83</v>
      </c>
      <c r="AV182" s="13" t="s">
        <v>83</v>
      </c>
      <c r="AW182" s="13" t="s">
        <v>30</v>
      </c>
      <c r="AX182" s="13" t="s">
        <v>31</v>
      </c>
      <c r="AY182" s="165" t="s">
        <v>151</v>
      </c>
    </row>
    <row r="183" spans="1:65" s="2" customFormat="1" ht="24.15" customHeight="1">
      <c r="A183" s="33"/>
      <c r="B183" s="149"/>
      <c r="C183" s="150" t="s">
        <v>7</v>
      </c>
      <c r="D183" s="150" t="s">
        <v>153</v>
      </c>
      <c r="E183" s="151" t="s">
        <v>2855</v>
      </c>
      <c r="F183" s="152" t="s">
        <v>2856</v>
      </c>
      <c r="G183" s="153" t="s">
        <v>376</v>
      </c>
      <c r="H183" s="154">
        <v>1</v>
      </c>
      <c r="I183" s="155"/>
      <c r="J183" s="156">
        <f>ROUND(I183*H183,2)</f>
        <v>0</v>
      </c>
      <c r="K183" s="152" t="s">
        <v>1</v>
      </c>
      <c r="L183" s="34"/>
      <c r="M183" s="157" t="s">
        <v>1</v>
      </c>
      <c r="N183" s="158" t="s">
        <v>40</v>
      </c>
      <c r="O183" s="59"/>
      <c r="P183" s="159">
        <f>O183*H183</f>
        <v>0</v>
      </c>
      <c r="Q183" s="159">
        <v>1.0000000000000001E-5</v>
      </c>
      <c r="R183" s="159">
        <f>Q183*H183</f>
        <v>1.0000000000000001E-5</v>
      </c>
      <c r="S183" s="159">
        <v>0</v>
      </c>
      <c r="T183" s="16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158</v>
      </c>
      <c r="AT183" s="161" t="s">
        <v>153</v>
      </c>
      <c r="AU183" s="161" t="s">
        <v>83</v>
      </c>
      <c r="AY183" s="18" t="s">
        <v>151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8" t="s">
        <v>31</v>
      </c>
      <c r="BK183" s="162">
        <f>ROUND(I183*H183,2)</f>
        <v>0</v>
      </c>
      <c r="BL183" s="18" t="s">
        <v>158</v>
      </c>
      <c r="BM183" s="161" t="s">
        <v>2857</v>
      </c>
    </row>
    <row r="184" spans="1:65" s="13" customFormat="1">
      <c r="B184" s="163"/>
      <c r="D184" s="164" t="s">
        <v>160</v>
      </c>
      <c r="E184" s="165" t="s">
        <v>1</v>
      </c>
      <c r="F184" s="166" t="s">
        <v>31</v>
      </c>
      <c r="H184" s="167">
        <v>1</v>
      </c>
      <c r="I184" s="168"/>
      <c r="L184" s="163"/>
      <c r="M184" s="169"/>
      <c r="N184" s="170"/>
      <c r="O184" s="170"/>
      <c r="P184" s="170"/>
      <c r="Q184" s="170"/>
      <c r="R184" s="170"/>
      <c r="S184" s="170"/>
      <c r="T184" s="171"/>
      <c r="AT184" s="165" t="s">
        <v>160</v>
      </c>
      <c r="AU184" s="165" t="s">
        <v>83</v>
      </c>
      <c r="AV184" s="13" t="s">
        <v>83</v>
      </c>
      <c r="AW184" s="13" t="s">
        <v>30</v>
      </c>
      <c r="AX184" s="13" t="s">
        <v>31</v>
      </c>
      <c r="AY184" s="165" t="s">
        <v>151</v>
      </c>
    </row>
    <row r="185" spans="1:65" s="2" customFormat="1" ht="16.5" customHeight="1">
      <c r="A185" s="33"/>
      <c r="B185" s="149"/>
      <c r="C185" s="150" t="s">
        <v>261</v>
      </c>
      <c r="D185" s="150" t="s">
        <v>153</v>
      </c>
      <c r="E185" s="151" t="s">
        <v>2858</v>
      </c>
      <c r="F185" s="152" t="s">
        <v>2859</v>
      </c>
      <c r="G185" s="153" t="s">
        <v>376</v>
      </c>
      <c r="H185" s="154">
        <v>1</v>
      </c>
      <c r="I185" s="155"/>
      <c r="J185" s="156">
        <f>ROUND(I185*H185,2)</f>
        <v>0</v>
      </c>
      <c r="K185" s="152" t="s">
        <v>1</v>
      </c>
      <c r="L185" s="34"/>
      <c r="M185" s="157" t="s">
        <v>1</v>
      </c>
      <c r="N185" s="158" t="s">
        <v>40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158</v>
      </c>
      <c r="AT185" s="161" t="s">
        <v>153</v>
      </c>
      <c r="AU185" s="161" t="s">
        <v>83</v>
      </c>
      <c r="AY185" s="18" t="s">
        <v>151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31</v>
      </c>
      <c r="BK185" s="162">
        <f>ROUND(I185*H185,2)</f>
        <v>0</v>
      </c>
      <c r="BL185" s="18" t="s">
        <v>158</v>
      </c>
      <c r="BM185" s="161" t="s">
        <v>2860</v>
      </c>
    </row>
    <row r="186" spans="1:65" s="13" customFormat="1">
      <c r="B186" s="163"/>
      <c r="D186" s="164" t="s">
        <v>160</v>
      </c>
      <c r="E186" s="165" t="s">
        <v>1</v>
      </c>
      <c r="F186" s="166" t="s">
        <v>31</v>
      </c>
      <c r="H186" s="167">
        <v>1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160</v>
      </c>
      <c r="AU186" s="165" t="s">
        <v>83</v>
      </c>
      <c r="AV186" s="13" t="s">
        <v>83</v>
      </c>
      <c r="AW186" s="13" t="s">
        <v>30</v>
      </c>
      <c r="AX186" s="13" t="s">
        <v>31</v>
      </c>
      <c r="AY186" s="165" t="s">
        <v>151</v>
      </c>
    </row>
    <row r="187" spans="1:65" s="2" customFormat="1" ht="16.5" customHeight="1">
      <c r="A187" s="33"/>
      <c r="B187" s="149"/>
      <c r="C187" s="150" t="s">
        <v>266</v>
      </c>
      <c r="D187" s="150" t="s">
        <v>153</v>
      </c>
      <c r="E187" s="151" t="s">
        <v>2861</v>
      </c>
      <c r="F187" s="152" t="s">
        <v>2862</v>
      </c>
      <c r="G187" s="153" t="s">
        <v>376</v>
      </c>
      <c r="H187" s="154">
        <v>1</v>
      </c>
      <c r="I187" s="155"/>
      <c r="J187" s="156">
        <f>ROUND(I187*H187,2)</f>
        <v>0</v>
      </c>
      <c r="K187" s="152" t="s">
        <v>1</v>
      </c>
      <c r="L187" s="34"/>
      <c r="M187" s="157" t="s">
        <v>1</v>
      </c>
      <c r="N187" s="158" t="s">
        <v>40</v>
      </c>
      <c r="O187" s="59"/>
      <c r="P187" s="159">
        <f>O187*H187</f>
        <v>0</v>
      </c>
      <c r="Q187" s="159">
        <v>0</v>
      </c>
      <c r="R187" s="159">
        <f>Q187*H187</f>
        <v>0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158</v>
      </c>
      <c r="AT187" s="161" t="s">
        <v>153</v>
      </c>
      <c r="AU187" s="161" t="s">
        <v>83</v>
      </c>
      <c r="AY187" s="18" t="s">
        <v>151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31</v>
      </c>
      <c r="BK187" s="162">
        <f>ROUND(I187*H187,2)</f>
        <v>0</v>
      </c>
      <c r="BL187" s="18" t="s">
        <v>158</v>
      </c>
      <c r="BM187" s="161" t="s">
        <v>2863</v>
      </c>
    </row>
    <row r="188" spans="1:65" s="13" customFormat="1">
      <c r="B188" s="163"/>
      <c r="D188" s="164" t="s">
        <v>160</v>
      </c>
      <c r="E188" s="165" t="s">
        <v>1</v>
      </c>
      <c r="F188" s="166" t="s">
        <v>31</v>
      </c>
      <c r="H188" s="167">
        <v>1</v>
      </c>
      <c r="I188" s="168"/>
      <c r="L188" s="163"/>
      <c r="M188" s="169"/>
      <c r="N188" s="170"/>
      <c r="O188" s="170"/>
      <c r="P188" s="170"/>
      <c r="Q188" s="170"/>
      <c r="R188" s="170"/>
      <c r="S188" s="170"/>
      <c r="T188" s="171"/>
      <c r="AT188" s="165" t="s">
        <v>160</v>
      </c>
      <c r="AU188" s="165" t="s">
        <v>83</v>
      </c>
      <c r="AV188" s="13" t="s">
        <v>83</v>
      </c>
      <c r="AW188" s="13" t="s">
        <v>30</v>
      </c>
      <c r="AX188" s="13" t="s">
        <v>31</v>
      </c>
      <c r="AY188" s="165" t="s">
        <v>151</v>
      </c>
    </row>
    <row r="189" spans="1:65" s="2" customFormat="1" ht="16.5" customHeight="1">
      <c r="A189" s="33"/>
      <c r="B189" s="149"/>
      <c r="C189" s="150" t="s">
        <v>271</v>
      </c>
      <c r="D189" s="150" t="s">
        <v>153</v>
      </c>
      <c r="E189" s="151" t="s">
        <v>2864</v>
      </c>
      <c r="F189" s="152" t="s">
        <v>2865</v>
      </c>
      <c r="G189" s="153" t="s">
        <v>376</v>
      </c>
      <c r="H189" s="154">
        <v>1</v>
      </c>
      <c r="I189" s="155"/>
      <c r="J189" s="156">
        <f>ROUND(I189*H189,2)</f>
        <v>0</v>
      </c>
      <c r="K189" s="152" t="s">
        <v>1</v>
      </c>
      <c r="L189" s="34"/>
      <c r="M189" s="157" t="s">
        <v>1</v>
      </c>
      <c r="N189" s="158" t="s">
        <v>40</v>
      </c>
      <c r="O189" s="59"/>
      <c r="P189" s="159">
        <f>O189*H189</f>
        <v>0</v>
      </c>
      <c r="Q189" s="159">
        <v>0</v>
      </c>
      <c r="R189" s="159">
        <f>Q189*H189</f>
        <v>0</v>
      </c>
      <c r="S189" s="159">
        <v>0</v>
      </c>
      <c r="T189" s="16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158</v>
      </c>
      <c r="AT189" s="161" t="s">
        <v>153</v>
      </c>
      <c r="AU189" s="161" t="s">
        <v>83</v>
      </c>
      <c r="AY189" s="18" t="s">
        <v>151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8" t="s">
        <v>31</v>
      </c>
      <c r="BK189" s="162">
        <f>ROUND(I189*H189,2)</f>
        <v>0</v>
      </c>
      <c r="BL189" s="18" t="s">
        <v>158</v>
      </c>
      <c r="BM189" s="161" t="s">
        <v>2866</v>
      </c>
    </row>
    <row r="190" spans="1:65" s="14" customFormat="1">
      <c r="B190" s="172"/>
      <c r="D190" s="164" t="s">
        <v>160</v>
      </c>
      <c r="E190" s="173" t="s">
        <v>1</v>
      </c>
      <c r="F190" s="174" t="s">
        <v>2867</v>
      </c>
      <c r="H190" s="173" t="s">
        <v>1</v>
      </c>
      <c r="I190" s="175"/>
      <c r="L190" s="172"/>
      <c r="M190" s="176"/>
      <c r="N190" s="177"/>
      <c r="O190" s="177"/>
      <c r="P190" s="177"/>
      <c r="Q190" s="177"/>
      <c r="R190" s="177"/>
      <c r="S190" s="177"/>
      <c r="T190" s="178"/>
      <c r="AT190" s="173" t="s">
        <v>160</v>
      </c>
      <c r="AU190" s="173" t="s">
        <v>83</v>
      </c>
      <c r="AV190" s="14" t="s">
        <v>31</v>
      </c>
      <c r="AW190" s="14" t="s">
        <v>30</v>
      </c>
      <c r="AX190" s="14" t="s">
        <v>75</v>
      </c>
      <c r="AY190" s="173" t="s">
        <v>151</v>
      </c>
    </row>
    <row r="191" spans="1:65" s="14" customFormat="1">
      <c r="B191" s="172"/>
      <c r="D191" s="164" t="s">
        <v>160</v>
      </c>
      <c r="E191" s="173" t="s">
        <v>1</v>
      </c>
      <c r="F191" s="174" t="s">
        <v>2868</v>
      </c>
      <c r="H191" s="173" t="s">
        <v>1</v>
      </c>
      <c r="I191" s="175"/>
      <c r="L191" s="172"/>
      <c r="M191" s="176"/>
      <c r="N191" s="177"/>
      <c r="O191" s="177"/>
      <c r="P191" s="177"/>
      <c r="Q191" s="177"/>
      <c r="R191" s="177"/>
      <c r="S191" s="177"/>
      <c r="T191" s="178"/>
      <c r="AT191" s="173" t="s">
        <v>160</v>
      </c>
      <c r="AU191" s="173" t="s">
        <v>83</v>
      </c>
      <c r="AV191" s="14" t="s">
        <v>31</v>
      </c>
      <c r="AW191" s="14" t="s">
        <v>30</v>
      </c>
      <c r="AX191" s="14" t="s">
        <v>75</v>
      </c>
      <c r="AY191" s="173" t="s">
        <v>151</v>
      </c>
    </row>
    <row r="192" spans="1:65" s="14" customFormat="1">
      <c r="B192" s="172"/>
      <c r="D192" s="164" t="s">
        <v>160</v>
      </c>
      <c r="E192" s="173" t="s">
        <v>1</v>
      </c>
      <c r="F192" s="174" t="s">
        <v>2869</v>
      </c>
      <c r="H192" s="173" t="s">
        <v>1</v>
      </c>
      <c r="I192" s="175"/>
      <c r="L192" s="172"/>
      <c r="M192" s="176"/>
      <c r="N192" s="177"/>
      <c r="O192" s="177"/>
      <c r="P192" s="177"/>
      <c r="Q192" s="177"/>
      <c r="R192" s="177"/>
      <c r="S192" s="177"/>
      <c r="T192" s="178"/>
      <c r="AT192" s="173" t="s">
        <v>160</v>
      </c>
      <c r="AU192" s="173" t="s">
        <v>83</v>
      </c>
      <c r="AV192" s="14" t="s">
        <v>31</v>
      </c>
      <c r="AW192" s="14" t="s">
        <v>30</v>
      </c>
      <c r="AX192" s="14" t="s">
        <v>75</v>
      </c>
      <c r="AY192" s="173" t="s">
        <v>151</v>
      </c>
    </row>
    <row r="193" spans="1:65" s="14" customFormat="1">
      <c r="B193" s="172"/>
      <c r="D193" s="164" t="s">
        <v>160</v>
      </c>
      <c r="E193" s="173" t="s">
        <v>1</v>
      </c>
      <c r="F193" s="174" t="s">
        <v>2870</v>
      </c>
      <c r="H193" s="173" t="s">
        <v>1</v>
      </c>
      <c r="I193" s="175"/>
      <c r="L193" s="172"/>
      <c r="M193" s="176"/>
      <c r="N193" s="177"/>
      <c r="O193" s="177"/>
      <c r="P193" s="177"/>
      <c r="Q193" s="177"/>
      <c r="R193" s="177"/>
      <c r="S193" s="177"/>
      <c r="T193" s="178"/>
      <c r="AT193" s="173" t="s">
        <v>160</v>
      </c>
      <c r="AU193" s="173" t="s">
        <v>83</v>
      </c>
      <c r="AV193" s="14" t="s">
        <v>31</v>
      </c>
      <c r="AW193" s="14" t="s">
        <v>30</v>
      </c>
      <c r="AX193" s="14" t="s">
        <v>75</v>
      </c>
      <c r="AY193" s="173" t="s">
        <v>151</v>
      </c>
    </row>
    <row r="194" spans="1:65" s="13" customFormat="1">
      <c r="B194" s="163"/>
      <c r="D194" s="164" t="s">
        <v>160</v>
      </c>
      <c r="E194" s="165" t="s">
        <v>1</v>
      </c>
      <c r="F194" s="166" t="s">
        <v>31</v>
      </c>
      <c r="H194" s="167">
        <v>1</v>
      </c>
      <c r="I194" s="168"/>
      <c r="L194" s="163"/>
      <c r="M194" s="169"/>
      <c r="N194" s="170"/>
      <c r="O194" s="170"/>
      <c r="P194" s="170"/>
      <c r="Q194" s="170"/>
      <c r="R194" s="170"/>
      <c r="S194" s="170"/>
      <c r="T194" s="171"/>
      <c r="AT194" s="165" t="s">
        <v>160</v>
      </c>
      <c r="AU194" s="165" t="s">
        <v>83</v>
      </c>
      <c r="AV194" s="13" t="s">
        <v>83</v>
      </c>
      <c r="AW194" s="13" t="s">
        <v>30</v>
      </c>
      <c r="AX194" s="13" t="s">
        <v>31</v>
      </c>
      <c r="AY194" s="165" t="s">
        <v>151</v>
      </c>
    </row>
    <row r="195" spans="1:65" s="2" customFormat="1" ht="16.5" customHeight="1">
      <c r="A195" s="33"/>
      <c r="B195" s="149"/>
      <c r="C195" s="150" t="s">
        <v>276</v>
      </c>
      <c r="D195" s="150" t="s">
        <v>153</v>
      </c>
      <c r="E195" s="151" t="s">
        <v>2871</v>
      </c>
      <c r="F195" s="152" t="s">
        <v>2872</v>
      </c>
      <c r="G195" s="153" t="s">
        <v>376</v>
      </c>
      <c r="H195" s="154">
        <v>1</v>
      </c>
      <c r="I195" s="155"/>
      <c r="J195" s="156">
        <f>ROUND(I195*H195,2)</f>
        <v>0</v>
      </c>
      <c r="K195" s="152" t="s">
        <v>1</v>
      </c>
      <c r="L195" s="34"/>
      <c r="M195" s="157" t="s">
        <v>1</v>
      </c>
      <c r="N195" s="158" t="s">
        <v>40</v>
      </c>
      <c r="O195" s="59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1" t="s">
        <v>158</v>
      </c>
      <c r="AT195" s="161" t="s">
        <v>153</v>
      </c>
      <c r="AU195" s="161" t="s">
        <v>83</v>
      </c>
      <c r="AY195" s="18" t="s">
        <v>151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8" t="s">
        <v>31</v>
      </c>
      <c r="BK195" s="162">
        <f>ROUND(I195*H195,2)</f>
        <v>0</v>
      </c>
      <c r="BL195" s="18" t="s">
        <v>158</v>
      </c>
      <c r="BM195" s="161" t="s">
        <v>2873</v>
      </c>
    </row>
    <row r="196" spans="1:65" s="13" customFormat="1">
      <c r="B196" s="163"/>
      <c r="D196" s="164" t="s">
        <v>160</v>
      </c>
      <c r="E196" s="165" t="s">
        <v>1</v>
      </c>
      <c r="F196" s="166" t="s">
        <v>31</v>
      </c>
      <c r="H196" s="167">
        <v>1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160</v>
      </c>
      <c r="AU196" s="165" t="s">
        <v>83</v>
      </c>
      <c r="AV196" s="13" t="s">
        <v>83</v>
      </c>
      <c r="AW196" s="13" t="s">
        <v>30</v>
      </c>
      <c r="AX196" s="13" t="s">
        <v>31</v>
      </c>
      <c r="AY196" s="165" t="s">
        <v>151</v>
      </c>
    </row>
    <row r="197" spans="1:65" s="2" customFormat="1" ht="16.5" customHeight="1">
      <c r="A197" s="33"/>
      <c r="B197" s="149"/>
      <c r="C197" s="150" t="s">
        <v>281</v>
      </c>
      <c r="D197" s="150" t="s">
        <v>153</v>
      </c>
      <c r="E197" s="151" t="s">
        <v>2874</v>
      </c>
      <c r="F197" s="152" t="s">
        <v>2875</v>
      </c>
      <c r="G197" s="153" t="s">
        <v>376</v>
      </c>
      <c r="H197" s="154">
        <v>1</v>
      </c>
      <c r="I197" s="155"/>
      <c r="J197" s="156">
        <f>ROUND(I197*H197,2)</f>
        <v>0</v>
      </c>
      <c r="K197" s="152" t="s">
        <v>1</v>
      </c>
      <c r="L197" s="34"/>
      <c r="M197" s="157" t="s">
        <v>1</v>
      </c>
      <c r="N197" s="158" t="s">
        <v>40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158</v>
      </c>
      <c r="AT197" s="161" t="s">
        <v>153</v>
      </c>
      <c r="AU197" s="161" t="s">
        <v>83</v>
      </c>
      <c r="AY197" s="18" t="s">
        <v>151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31</v>
      </c>
      <c r="BK197" s="162">
        <f>ROUND(I197*H197,2)</f>
        <v>0</v>
      </c>
      <c r="BL197" s="18" t="s">
        <v>158</v>
      </c>
      <c r="BM197" s="161" t="s">
        <v>2876</v>
      </c>
    </row>
    <row r="198" spans="1:65" s="13" customFormat="1">
      <c r="B198" s="163"/>
      <c r="D198" s="164" t="s">
        <v>160</v>
      </c>
      <c r="E198" s="165" t="s">
        <v>1</v>
      </c>
      <c r="F198" s="166" t="s">
        <v>31</v>
      </c>
      <c r="H198" s="167">
        <v>1</v>
      </c>
      <c r="I198" s="168"/>
      <c r="L198" s="163"/>
      <c r="M198" s="169"/>
      <c r="N198" s="170"/>
      <c r="O198" s="170"/>
      <c r="P198" s="170"/>
      <c r="Q198" s="170"/>
      <c r="R198" s="170"/>
      <c r="S198" s="170"/>
      <c r="T198" s="171"/>
      <c r="AT198" s="165" t="s">
        <v>160</v>
      </c>
      <c r="AU198" s="165" t="s">
        <v>83</v>
      </c>
      <c r="AV198" s="13" t="s">
        <v>83</v>
      </c>
      <c r="AW198" s="13" t="s">
        <v>30</v>
      </c>
      <c r="AX198" s="13" t="s">
        <v>31</v>
      </c>
      <c r="AY198" s="165" t="s">
        <v>151</v>
      </c>
    </row>
    <row r="199" spans="1:65" s="2" customFormat="1" ht="24.15" customHeight="1">
      <c r="A199" s="33"/>
      <c r="B199" s="149"/>
      <c r="C199" s="150" t="s">
        <v>284</v>
      </c>
      <c r="D199" s="150" t="s">
        <v>153</v>
      </c>
      <c r="E199" s="151" t="s">
        <v>2877</v>
      </c>
      <c r="F199" s="152" t="s">
        <v>2878</v>
      </c>
      <c r="G199" s="153" t="s">
        <v>376</v>
      </c>
      <c r="H199" s="154">
        <v>1</v>
      </c>
      <c r="I199" s="155"/>
      <c r="J199" s="156">
        <f>ROUND(I199*H199,2)</f>
        <v>0</v>
      </c>
      <c r="K199" s="152" t="s">
        <v>1</v>
      </c>
      <c r="L199" s="34"/>
      <c r="M199" s="157" t="s">
        <v>1</v>
      </c>
      <c r="N199" s="158" t="s">
        <v>40</v>
      </c>
      <c r="O199" s="59"/>
      <c r="P199" s="159">
        <f>O199*H199</f>
        <v>0</v>
      </c>
      <c r="Q199" s="159">
        <v>0</v>
      </c>
      <c r="R199" s="159">
        <f>Q199*H199</f>
        <v>0</v>
      </c>
      <c r="S199" s="159">
        <v>0</v>
      </c>
      <c r="T199" s="160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1" t="s">
        <v>158</v>
      </c>
      <c r="AT199" s="161" t="s">
        <v>153</v>
      </c>
      <c r="AU199" s="161" t="s">
        <v>83</v>
      </c>
      <c r="AY199" s="18" t="s">
        <v>151</v>
      </c>
      <c r="BE199" s="162">
        <f>IF(N199="základní",J199,0)</f>
        <v>0</v>
      </c>
      <c r="BF199" s="162">
        <f>IF(N199="snížená",J199,0)</f>
        <v>0</v>
      </c>
      <c r="BG199" s="162">
        <f>IF(N199="zákl. přenesená",J199,0)</f>
        <v>0</v>
      </c>
      <c r="BH199" s="162">
        <f>IF(N199="sníž. přenesená",J199,0)</f>
        <v>0</v>
      </c>
      <c r="BI199" s="162">
        <f>IF(N199="nulová",J199,0)</f>
        <v>0</v>
      </c>
      <c r="BJ199" s="18" t="s">
        <v>31</v>
      </c>
      <c r="BK199" s="162">
        <f>ROUND(I199*H199,2)</f>
        <v>0</v>
      </c>
      <c r="BL199" s="18" t="s">
        <v>158</v>
      </c>
      <c r="BM199" s="161" t="s">
        <v>2879</v>
      </c>
    </row>
    <row r="200" spans="1:65" s="13" customFormat="1">
      <c r="B200" s="163"/>
      <c r="D200" s="164" t="s">
        <v>160</v>
      </c>
      <c r="E200" s="165" t="s">
        <v>1</v>
      </c>
      <c r="F200" s="166" t="s">
        <v>31</v>
      </c>
      <c r="H200" s="167">
        <v>1</v>
      </c>
      <c r="I200" s="168"/>
      <c r="L200" s="163"/>
      <c r="M200" s="208"/>
      <c r="N200" s="209"/>
      <c r="O200" s="209"/>
      <c r="P200" s="209"/>
      <c r="Q200" s="209"/>
      <c r="R200" s="209"/>
      <c r="S200" s="209"/>
      <c r="T200" s="210"/>
      <c r="AT200" s="165" t="s">
        <v>160</v>
      </c>
      <c r="AU200" s="165" t="s">
        <v>83</v>
      </c>
      <c r="AV200" s="13" t="s">
        <v>83</v>
      </c>
      <c r="AW200" s="13" t="s">
        <v>30</v>
      </c>
      <c r="AX200" s="13" t="s">
        <v>31</v>
      </c>
      <c r="AY200" s="165" t="s">
        <v>151</v>
      </c>
    </row>
    <row r="201" spans="1:65" s="2" customFormat="1" ht="6.9" customHeight="1">
      <c r="A201" s="33"/>
      <c r="B201" s="48"/>
      <c r="C201" s="49"/>
      <c r="D201" s="49"/>
      <c r="E201" s="49"/>
      <c r="F201" s="49"/>
      <c r="G201" s="49"/>
      <c r="H201" s="49"/>
      <c r="I201" s="49"/>
      <c r="J201" s="49"/>
      <c r="K201" s="49"/>
      <c r="L201" s="34"/>
      <c r="M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</row>
  </sheetData>
  <autoFilter ref="C117:K200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2"/>
  <sheetViews>
    <sheetView showGridLines="0" workbookViewId="0"/>
  </sheetViews>
  <sheetFormatPr defaultRowHeight="10.199999999999999"/>
  <cols>
    <col min="1" max="1" width="8.28515625" style="1" customWidth="1"/>
    <col min="2" max="2" width="1.7109375" style="1" customWidth="1"/>
    <col min="3" max="3" width="25" style="1" customWidth="1"/>
    <col min="4" max="4" width="130.85546875" style="1" customWidth="1"/>
    <col min="5" max="5" width="13.28515625" style="1" customWidth="1"/>
    <col min="6" max="6" width="20" style="1" customWidth="1"/>
    <col min="7" max="7" width="1.7109375" style="1" customWidth="1"/>
    <col min="8" max="8" width="8.28515625" style="1" customWidth="1"/>
  </cols>
  <sheetData>
    <row r="1" spans="1:8" s="1" customFormat="1" ht="11.25" customHeight="1"/>
    <row r="2" spans="1:8" s="1" customFormat="1" ht="36.9" customHeight="1"/>
    <row r="3" spans="1:8" s="1" customFormat="1" ht="6.9" customHeight="1">
      <c r="B3" s="19"/>
      <c r="C3" s="20"/>
      <c r="D3" s="20"/>
      <c r="E3" s="20"/>
      <c r="F3" s="20"/>
      <c r="G3" s="20"/>
      <c r="H3" s="21"/>
    </row>
    <row r="4" spans="1:8" s="1" customFormat="1" ht="24.9" customHeight="1">
      <c r="B4" s="21"/>
      <c r="C4" s="22" t="s">
        <v>2880</v>
      </c>
      <c r="H4" s="21"/>
    </row>
    <row r="5" spans="1:8" s="1" customFormat="1" ht="12" customHeight="1">
      <c r="B5" s="21"/>
      <c r="C5" s="25" t="s">
        <v>13</v>
      </c>
      <c r="D5" s="267" t="s">
        <v>14</v>
      </c>
      <c r="E5" s="247"/>
      <c r="F5" s="247"/>
      <c r="H5" s="21"/>
    </row>
    <row r="6" spans="1:8" s="1" customFormat="1" ht="36.9" customHeight="1">
      <c r="B6" s="21"/>
      <c r="C6" s="27" t="s">
        <v>16</v>
      </c>
      <c r="D6" s="264" t="s">
        <v>17</v>
      </c>
      <c r="E6" s="247"/>
      <c r="F6" s="247"/>
      <c r="H6" s="21"/>
    </row>
    <row r="7" spans="1:8" s="1" customFormat="1" ht="16.5" customHeight="1">
      <c r="B7" s="21"/>
      <c r="C7" s="28" t="s">
        <v>22</v>
      </c>
      <c r="D7" s="56">
        <f>'Rekapitulace stavby'!AN8</f>
        <v>0</v>
      </c>
      <c r="H7" s="21"/>
    </row>
    <row r="8" spans="1:8" s="2" customFormat="1" ht="10.8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26"/>
      <c r="B9" s="127"/>
      <c r="C9" s="128" t="s">
        <v>56</v>
      </c>
      <c r="D9" s="129" t="s">
        <v>57</v>
      </c>
      <c r="E9" s="129" t="s">
        <v>138</v>
      </c>
      <c r="F9" s="130" t="s">
        <v>2881</v>
      </c>
      <c r="G9" s="126"/>
      <c r="H9" s="127"/>
    </row>
    <row r="10" spans="1:8" s="2" customFormat="1" ht="26.4" customHeight="1">
      <c r="A10" s="33"/>
      <c r="B10" s="34"/>
      <c r="C10" s="222" t="s">
        <v>98</v>
      </c>
      <c r="D10" s="222" t="s">
        <v>99</v>
      </c>
      <c r="E10" s="33"/>
      <c r="F10" s="33"/>
      <c r="G10" s="33"/>
      <c r="H10" s="34"/>
    </row>
    <row r="11" spans="1:8" s="2" customFormat="1" ht="16.8" customHeight="1">
      <c r="A11" s="33"/>
      <c r="B11" s="34"/>
      <c r="C11" s="223" t="s">
        <v>1038</v>
      </c>
      <c r="D11" s="224" t="s">
        <v>1039</v>
      </c>
      <c r="E11" s="225" t="s">
        <v>207</v>
      </c>
      <c r="F11" s="226">
        <v>181.99</v>
      </c>
      <c r="G11" s="33"/>
      <c r="H11" s="34"/>
    </row>
    <row r="12" spans="1:8" s="2" customFormat="1" ht="16.8" customHeight="1">
      <c r="A12" s="33"/>
      <c r="B12" s="34"/>
      <c r="C12" s="227" t="s">
        <v>1</v>
      </c>
      <c r="D12" s="227" t="s">
        <v>1067</v>
      </c>
      <c r="E12" s="18" t="s">
        <v>1</v>
      </c>
      <c r="F12" s="228">
        <v>0</v>
      </c>
      <c r="G12" s="33"/>
      <c r="H12" s="34"/>
    </row>
    <row r="13" spans="1:8" s="2" customFormat="1" ht="16.8" customHeight="1">
      <c r="A13" s="33"/>
      <c r="B13" s="34"/>
      <c r="C13" s="227" t="s">
        <v>1</v>
      </c>
      <c r="D13" s="227" t="s">
        <v>1068</v>
      </c>
      <c r="E13" s="18" t="s">
        <v>1</v>
      </c>
      <c r="F13" s="228">
        <v>152.83000000000001</v>
      </c>
      <c r="G13" s="33"/>
      <c r="H13" s="34"/>
    </row>
    <row r="14" spans="1:8" s="2" customFormat="1" ht="16.8" customHeight="1">
      <c r="A14" s="33"/>
      <c r="B14" s="34"/>
      <c r="C14" s="227" t="s">
        <v>1</v>
      </c>
      <c r="D14" s="227" t="s">
        <v>1069</v>
      </c>
      <c r="E14" s="18" t="s">
        <v>1</v>
      </c>
      <c r="F14" s="228">
        <v>29.16</v>
      </c>
      <c r="G14" s="33"/>
      <c r="H14" s="34"/>
    </row>
    <row r="15" spans="1:8" s="2" customFormat="1" ht="16.8" customHeight="1">
      <c r="A15" s="33"/>
      <c r="B15" s="34"/>
      <c r="C15" s="227" t="s">
        <v>1038</v>
      </c>
      <c r="D15" s="227" t="s">
        <v>182</v>
      </c>
      <c r="E15" s="18" t="s">
        <v>1</v>
      </c>
      <c r="F15" s="228">
        <v>181.99</v>
      </c>
      <c r="G15" s="33"/>
      <c r="H15" s="34"/>
    </row>
    <row r="16" spans="1:8" s="2" customFormat="1" ht="16.8" customHeight="1">
      <c r="A16" s="33"/>
      <c r="B16" s="34"/>
      <c r="C16" s="229" t="s">
        <v>2882</v>
      </c>
      <c r="D16" s="33"/>
      <c r="E16" s="33"/>
      <c r="F16" s="33"/>
      <c r="G16" s="33"/>
      <c r="H16" s="34"/>
    </row>
    <row r="17" spans="1:8" s="2" customFormat="1" ht="16.8" customHeight="1">
      <c r="A17" s="33"/>
      <c r="B17" s="34"/>
      <c r="C17" s="227" t="s">
        <v>797</v>
      </c>
      <c r="D17" s="227" t="s">
        <v>798</v>
      </c>
      <c r="E17" s="18" t="s">
        <v>207</v>
      </c>
      <c r="F17" s="228">
        <v>181.99</v>
      </c>
      <c r="G17" s="33"/>
      <c r="H17" s="34"/>
    </row>
    <row r="18" spans="1:8" s="2" customFormat="1" ht="16.8" customHeight="1">
      <c r="A18" s="33"/>
      <c r="B18" s="34"/>
      <c r="C18" s="227" t="s">
        <v>783</v>
      </c>
      <c r="D18" s="227" t="s">
        <v>784</v>
      </c>
      <c r="E18" s="18" t="s">
        <v>207</v>
      </c>
      <c r="F18" s="228">
        <v>181.99</v>
      </c>
      <c r="G18" s="33"/>
      <c r="H18" s="34"/>
    </row>
    <row r="19" spans="1:8" s="2" customFormat="1" ht="16.8" customHeight="1">
      <c r="A19" s="33"/>
      <c r="B19" s="34"/>
      <c r="C19" s="227" t="s">
        <v>1163</v>
      </c>
      <c r="D19" s="227" t="s">
        <v>528</v>
      </c>
      <c r="E19" s="18" t="s">
        <v>156</v>
      </c>
      <c r="F19" s="228">
        <v>1057.9269999999999</v>
      </c>
      <c r="G19" s="33"/>
      <c r="H19" s="34"/>
    </row>
    <row r="20" spans="1:8" s="2" customFormat="1" ht="16.8" customHeight="1">
      <c r="A20" s="33"/>
      <c r="B20" s="34"/>
      <c r="C20" s="227" t="s">
        <v>205</v>
      </c>
      <c r="D20" s="227" t="s">
        <v>206</v>
      </c>
      <c r="E20" s="18" t="s">
        <v>207</v>
      </c>
      <c r="F20" s="228">
        <v>216.38300000000001</v>
      </c>
      <c r="G20" s="33"/>
      <c r="H20" s="34"/>
    </row>
    <row r="21" spans="1:8" s="2" customFormat="1" ht="16.8" customHeight="1">
      <c r="A21" s="33"/>
      <c r="B21" s="34"/>
      <c r="C21" s="227" t="s">
        <v>1188</v>
      </c>
      <c r="D21" s="227" t="s">
        <v>1189</v>
      </c>
      <c r="E21" s="18" t="s">
        <v>207</v>
      </c>
      <c r="F21" s="228">
        <v>24.042999999999999</v>
      </c>
      <c r="G21" s="33"/>
      <c r="H21" s="34"/>
    </row>
    <row r="22" spans="1:8" s="2" customFormat="1" ht="16.8" customHeight="1">
      <c r="A22" s="33"/>
      <c r="B22" s="34"/>
      <c r="C22" s="227" t="s">
        <v>1176</v>
      </c>
      <c r="D22" s="227" t="s">
        <v>1177</v>
      </c>
      <c r="E22" s="18" t="s">
        <v>164</v>
      </c>
      <c r="F22" s="228">
        <v>239.92500000000001</v>
      </c>
      <c r="G22" s="33"/>
      <c r="H22" s="34"/>
    </row>
    <row r="23" spans="1:8" s="2" customFormat="1" ht="16.8" customHeight="1">
      <c r="A23" s="33"/>
      <c r="B23" s="34"/>
      <c r="C23" s="223" t="s">
        <v>1041</v>
      </c>
      <c r="D23" s="224" t="s">
        <v>1042</v>
      </c>
      <c r="E23" s="225" t="s">
        <v>207</v>
      </c>
      <c r="F23" s="226">
        <v>58.435000000000002</v>
      </c>
      <c r="G23" s="33"/>
      <c r="H23" s="34"/>
    </row>
    <row r="24" spans="1:8" s="2" customFormat="1" ht="16.8" customHeight="1">
      <c r="A24" s="33"/>
      <c r="B24" s="34"/>
      <c r="C24" s="227" t="s">
        <v>1</v>
      </c>
      <c r="D24" s="227" t="s">
        <v>1061</v>
      </c>
      <c r="E24" s="18" t="s">
        <v>1</v>
      </c>
      <c r="F24" s="228">
        <v>0</v>
      </c>
      <c r="G24" s="33"/>
      <c r="H24" s="34"/>
    </row>
    <row r="25" spans="1:8" s="2" customFormat="1" ht="16.8" customHeight="1">
      <c r="A25" s="33"/>
      <c r="B25" s="34"/>
      <c r="C25" s="227" t="s">
        <v>1</v>
      </c>
      <c r="D25" s="227" t="s">
        <v>1062</v>
      </c>
      <c r="E25" s="18" t="s">
        <v>1</v>
      </c>
      <c r="F25" s="228">
        <v>52.66</v>
      </c>
      <c r="G25" s="33"/>
      <c r="H25" s="34"/>
    </row>
    <row r="26" spans="1:8" s="2" customFormat="1" ht="16.8" customHeight="1">
      <c r="A26" s="33"/>
      <c r="B26" s="34"/>
      <c r="C26" s="227" t="s">
        <v>1</v>
      </c>
      <c r="D26" s="227" t="s">
        <v>1063</v>
      </c>
      <c r="E26" s="18" t="s">
        <v>1</v>
      </c>
      <c r="F26" s="228">
        <v>5.7750000000000004</v>
      </c>
      <c r="G26" s="33"/>
      <c r="H26" s="34"/>
    </row>
    <row r="27" spans="1:8" s="2" customFormat="1" ht="16.8" customHeight="1">
      <c r="A27" s="33"/>
      <c r="B27" s="34"/>
      <c r="C27" s="227" t="s">
        <v>1041</v>
      </c>
      <c r="D27" s="227" t="s">
        <v>182</v>
      </c>
      <c r="E27" s="18" t="s">
        <v>1</v>
      </c>
      <c r="F27" s="228">
        <v>58.435000000000002</v>
      </c>
      <c r="G27" s="33"/>
      <c r="H27" s="34"/>
    </row>
    <row r="28" spans="1:8" s="2" customFormat="1" ht="16.8" customHeight="1">
      <c r="A28" s="33"/>
      <c r="B28" s="34"/>
      <c r="C28" s="229" t="s">
        <v>2882</v>
      </c>
      <c r="D28" s="33"/>
      <c r="E28" s="33"/>
      <c r="F28" s="33"/>
      <c r="G28" s="33"/>
      <c r="H28" s="34"/>
    </row>
    <row r="29" spans="1:8" s="2" customFormat="1" ht="16.8" customHeight="1">
      <c r="A29" s="33"/>
      <c r="B29" s="34"/>
      <c r="C29" s="227" t="s">
        <v>1071</v>
      </c>
      <c r="D29" s="227" t="s">
        <v>1072</v>
      </c>
      <c r="E29" s="18" t="s">
        <v>207</v>
      </c>
      <c r="F29" s="228">
        <v>58.435000000000002</v>
      </c>
      <c r="G29" s="33"/>
      <c r="H29" s="34"/>
    </row>
    <row r="30" spans="1:8" s="2" customFormat="1" ht="16.8" customHeight="1">
      <c r="A30" s="33"/>
      <c r="B30" s="34"/>
      <c r="C30" s="227" t="s">
        <v>1055</v>
      </c>
      <c r="D30" s="227" t="s">
        <v>1056</v>
      </c>
      <c r="E30" s="18" t="s">
        <v>207</v>
      </c>
      <c r="F30" s="228">
        <v>58.435000000000002</v>
      </c>
      <c r="G30" s="33"/>
      <c r="H30" s="34"/>
    </row>
    <row r="31" spans="1:8" s="2" customFormat="1" ht="16.8" customHeight="1">
      <c r="A31" s="33"/>
      <c r="B31" s="34"/>
      <c r="C31" s="227" t="s">
        <v>1163</v>
      </c>
      <c r="D31" s="227" t="s">
        <v>528</v>
      </c>
      <c r="E31" s="18" t="s">
        <v>156</v>
      </c>
      <c r="F31" s="228">
        <v>1057.9269999999999</v>
      </c>
      <c r="G31" s="33"/>
      <c r="H31" s="34"/>
    </row>
    <row r="32" spans="1:8" s="2" customFormat="1" ht="16.8" customHeight="1">
      <c r="A32" s="33"/>
      <c r="B32" s="34"/>
      <c r="C32" s="227" t="s">
        <v>205</v>
      </c>
      <c r="D32" s="227" t="s">
        <v>206</v>
      </c>
      <c r="E32" s="18" t="s">
        <v>207</v>
      </c>
      <c r="F32" s="228">
        <v>216.38300000000001</v>
      </c>
      <c r="G32" s="33"/>
      <c r="H32" s="34"/>
    </row>
    <row r="33" spans="1:8" s="2" customFormat="1" ht="16.8" customHeight="1">
      <c r="A33" s="33"/>
      <c r="B33" s="34"/>
      <c r="C33" s="227" t="s">
        <v>1188</v>
      </c>
      <c r="D33" s="227" t="s">
        <v>1189</v>
      </c>
      <c r="E33" s="18" t="s">
        <v>207</v>
      </c>
      <c r="F33" s="228">
        <v>24.042999999999999</v>
      </c>
      <c r="G33" s="33"/>
      <c r="H33" s="34"/>
    </row>
    <row r="34" spans="1:8" s="2" customFormat="1" ht="16.8" customHeight="1">
      <c r="A34" s="33"/>
      <c r="B34" s="34"/>
      <c r="C34" s="227" t="s">
        <v>1176</v>
      </c>
      <c r="D34" s="227" t="s">
        <v>1177</v>
      </c>
      <c r="E34" s="18" t="s">
        <v>164</v>
      </c>
      <c r="F34" s="228">
        <v>239.92500000000001</v>
      </c>
      <c r="G34" s="33"/>
      <c r="H34" s="34"/>
    </row>
    <row r="35" spans="1:8" s="2" customFormat="1" ht="16.8" customHeight="1">
      <c r="A35" s="33"/>
      <c r="B35" s="34"/>
      <c r="C35" s="223" t="s">
        <v>2883</v>
      </c>
      <c r="D35" s="224" t="s">
        <v>1</v>
      </c>
      <c r="E35" s="225" t="s">
        <v>1</v>
      </c>
      <c r="F35" s="226">
        <v>28</v>
      </c>
      <c r="G35" s="33"/>
      <c r="H35" s="34"/>
    </row>
    <row r="36" spans="1:8" s="2" customFormat="1" ht="16.8" customHeight="1">
      <c r="A36" s="33"/>
      <c r="B36" s="34"/>
      <c r="C36" s="223" t="s">
        <v>1044</v>
      </c>
      <c r="D36" s="224" t="s">
        <v>1045</v>
      </c>
      <c r="E36" s="225" t="s">
        <v>156</v>
      </c>
      <c r="F36" s="226">
        <v>1031.74</v>
      </c>
      <c r="G36" s="33"/>
      <c r="H36" s="34"/>
    </row>
    <row r="37" spans="1:8" s="2" customFormat="1" ht="16.8" customHeight="1">
      <c r="A37" s="33"/>
      <c r="B37" s="34"/>
      <c r="C37" s="227" t="s">
        <v>1</v>
      </c>
      <c r="D37" s="227" t="s">
        <v>1112</v>
      </c>
      <c r="E37" s="18" t="s">
        <v>1</v>
      </c>
      <c r="F37" s="228">
        <v>0</v>
      </c>
      <c r="G37" s="33"/>
      <c r="H37" s="34"/>
    </row>
    <row r="38" spans="1:8" s="2" customFormat="1" ht="16.8" customHeight="1">
      <c r="A38" s="33"/>
      <c r="B38" s="34"/>
      <c r="C38" s="227" t="s">
        <v>1</v>
      </c>
      <c r="D38" s="227" t="s">
        <v>1046</v>
      </c>
      <c r="E38" s="18" t="s">
        <v>1</v>
      </c>
      <c r="F38" s="228">
        <v>1031.74</v>
      </c>
      <c r="G38" s="33"/>
      <c r="H38" s="34"/>
    </row>
    <row r="39" spans="1:8" s="2" customFormat="1" ht="16.8" customHeight="1">
      <c r="A39" s="33"/>
      <c r="B39" s="34"/>
      <c r="C39" s="227" t="s">
        <v>1044</v>
      </c>
      <c r="D39" s="227" t="s">
        <v>182</v>
      </c>
      <c r="E39" s="18" t="s">
        <v>1</v>
      </c>
      <c r="F39" s="228">
        <v>1031.74</v>
      </c>
      <c r="G39" s="33"/>
      <c r="H39" s="34"/>
    </row>
    <row r="40" spans="1:8" s="2" customFormat="1" ht="16.8" customHeight="1">
      <c r="A40" s="33"/>
      <c r="B40" s="34"/>
      <c r="C40" s="229" t="s">
        <v>2882</v>
      </c>
      <c r="D40" s="33"/>
      <c r="E40" s="33"/>
      <c r="F40" s="33"/>
      <c r="G40" s="33"/>
      <c r="H40" s="34"/>
    </row>
    <row r="41" spans="1:8" s="2" customFormat="1" ht="16.8" customHeight="1">
      <c r="A41" s="33"/>
      <c r="B41" s="34"/>
      <c r="C41" s="227" t="s">
        <v>1109</v>
      </c>
      <c r="D41" s="227" t="s">
        <v>1110</v>
      </c>
      <c r="E41" s="18" t="s">
        <v>156</v>
      </c>
      <c r="F41" s="228">
        <v>928.56600000000003</v>
      </c>
      <c r="G41" s="33"/>
      <c r="H41" s="34"/>
    </row>
    <row r="42" spans="1:8" s="2" customFormat="1" ht="20.399999999999999">
      <c r="A42" s="33"/>
      <c r="B42" s="34"/>
      <c r="C42" s="227" t="s">
        <v>1115</v>
      </c>
      <c r="D42" s="227" t="s">
        <v>1116</v>
      </c>
      <c r="E42" s="18" t="s">
        <v>156</v>
      </c>
      <c r="F42" s="228">
        <v>103.17400000000001</v>
      </c>
      <c r="G42" s="33"/>
      <c r="H42" s="34"/>
    </row>
    <row r="43" spans="1:8" s="2" customFormat="1" ht="16.8" customHeight="1">
      <c r="A43" s="33"/>
      <c r="B43" s="34"/>
      <c r="C43" s="227" t="s">
        <v>511</v>
      </c>
      <c r="D43" s="227" t="s">
        <v>512</v>
      </c>
      <c r="E43" s="18" t="s">
        <v>156</v>
      </c>
      <c r="F43" s="228">
        <v>103.17400000000001</v>
      </c>
      <c r="G43" s="33"/>
      <c r="H43" s="34"/>
    </row>
    <row r="44" spans="1:8" s="2" customFormat="1" ht="16.8" customHeight="1">
      <c r="A44" s="33"/>
      <c r="B44" s="34"/>
      <c r="C44" s="223" t="s">
        <v>1168</v>
      </c>
      <c r="D44" s="224" t="s">
        <v>2884</v>
      </c>
      <c r="E44" s="225" t="s">
        <v>156</v>
      </c>
      <c r="F44" s="226">
        <v>1057.9269999999999</v>
      </c>
      <c r="G44" s="33"/>
      <c r="H44" s="34"/>
    </row>
    <row r="45" spans="1:8" s="2" customFormat="1" ht="16.8" customHeight="1">
      <c r="A45" s="33"/>
      <c r="B45" s="34"/>
      <c r="C45" s="227" t="s">
        <v>1</v>
      </c>
      <c r="D45" s="227" t="s">
        <v>1165</v>
      </c>
      <c r="E45" s="18" t="s">
        <v>1</v>
      </c>
      <c r="F45" s="228">
        <v>0</v>
      </c>
      <c r="G45" s="33"/>
      <c r="H45" s="34"/>
    </row>
    <row r="46" spans="1:8" s="2" customFormat="1" ht="16.8" customHeight="1">
      <c r="A46" s="33"/>
      <c r="B46" s="34"/>
      <c r="C46" s="227" t="s">
        <v>1</v>
      </c>
      <c r="D46" s="227" t="s">
        <v>1166</v>
      </c>
      <c r="E46" s="18" t="s">
        <v>1</v>
      </c>
      <c r="F46" s="228">
        <v>866.08</v>
      </c>
      <c r="G46" s="33"/>
      <c r="H46" s="34"/>
    </row>
    <row r="47" spans="1:8" s="2" customFormat="1" ht="16.8" customHeight="1">
      <c r="A47" s="33"/>
      <c r="B47" s="34"/>
      <c r="C47" s="227" t="s">
        <v>1</v>
      </c>
      <c r="D47" s="227" t="s">
        <v>1167</v>
      </c>
      <c r="E47" s="18" t="s">
        <v>1</v>
      </c>
      <c r="F47" s="228">
        <v>96.17</v>
      </c>
      <c r="G47" s="33"/>
      <c r="H47" s="34"/>
    </row>
    <row r="48" spans="1:8" s="2" customFormat="1" ht="16.8" customHeight="1">
      <c r="A48" s="33"/>
      <c r="B48" s="34"/>
      <c r="C48" s="227" t="s">
        <v>1</v>
      </c>
      <c r="D48" s="227" t="s">
        <v>1047</v>
      </c>
      <c r="E48" s="18" t="s">
        <v>1</v>
      </c>
      <c r="F48" s="228">
        <v>95.677000000000007</v>
      </c>
      <c r="G48" s="33"/>
      <c r="H48" s="34"/>
    </row>
    <row r="49" spans="1:8" s="2" customFormat="1" ht="16.8" customHeight="1">
      <c r="A49" s="33"/>
      <c r="B49" s="34"/>
      <c r="C49" s="227" t="s">
        <v>1168</v>
      </c>
      <c r="D49" s="227" t="s">
        <v>182</v>
      </c>
      <c r="E49" s="18" t="s">
        <v>1</v>
      </c>
      <c r="F49" s="228">
        <v>1057.9269999999999</v>
      </c>
      <c r="G49" s="33"/>
      <c r="H49" s="34"/>
    </row>
    <row r="50" spans="1:8" s="2" customFormat="1" ht="16.8" customHeight="1">
      <c r="A50" s="33"/>
      <c r="B50" s="34"/>
      <c r="C50" s="223" t="s">
        <v>1047</v>
      </c>
      <c r="D50" s="224" t="s">
        <v>1048</v>
      </c>
      <c r="E50" s="225" t="s">
        <v>156</v>
      </c>
      <c r="F50" s="226">
        <v>95.677000000000007</v>
      </c>
      <c r="G50" s="33"/>
      <c r="H50" s="34"/>
    </row>
    <row r="51" spans="1:8" s="2" customFormat="1" ht="16.8" customHeight="1">
      <c r="A51" s="33"/>
      <c r="B51" s="34"/>
      <c r="C51" s="227" t="s">
        <v>1047</v>
      </c>
      <c r="D51" s="227" t="s">
        <v>1170</v>
      </c>
      <c r="E51" s="18" t="s">
        <v>1</v>
      </c>
      <c r="F51" s="228">
        <v>95.677000000000007</v>
      </c>
      <c r="G51" s="33"/>
      <c r="H51" s="34"/>
    </row>
    <row r="52" spans="1:8" s="2" customFormat="1" ht="16.8" customHeight="1">
      <c r="A52" s="33"/>
      <c r="B52" s="34"/>
      <c r="C52" s="229" t="s">
        <v>2882</v>
      </c>
      <c r="D52" s="33"/>
      <c r="E52" s="33"/>
      <c r="F52" s="33"/>
      <c r="G52" s="33"/>
      <c r="H52" s="34"/>
    </row>
    <row r="53" spans="1:8" s="2" customFormat="1" ht="16.8" customHeight="1">
      <c r="A53" s="33"/>
      <c r="B53" s="34"/>
      <c r="C53" s="227" t="s">
        <v>1171</v>
      </c>
      <c r="D53" s="227" t="s">
        <v>1172</v>
      </c>
      <c r="E53" s="18" t="s">
        <v>156</v>
      </c>
      <c r="F53" s="228">
        <v>95.677000000000007</v>
      </c>
      <c r="G53" s="33"/>
      <c r="H53" s="34"/>
    </row>
    <row r="54" spans="1:8" s="2" customFormat="1" ht="16.8" customHeight="1">
      <c r="A54" s="33"/>
      <c r="B54" s="34"/>
      <c r="C54" s="227" t="s">
        <v>1163</v>
      </c>
      <c r="D54" s="227" t="s">
        <v>528</v>
      </c>
      <c r="E54" s="18" t="s">
        <v>156</v>
      </c>
      <c r="F54" s="228">
        <v>1057.9269999999999</v>
      </c>
      <c r="G54" s="33"/>
      <c r="H54" s="34"/>
    </row>
    <row r="55" spans="1:8" s="2" customFormat="1" ht="26.4" customHeight="1">
      <c r="A55" s="33"/>
      <c r="B55" s="34"/>
      <c r="C55" s="222" t="s">
        <v>101</v>
      </c>
      <c r="D55" s="222" t="s">
        <v>102</v>
      </c>
      <c r="E55" s="33"/>
      <c r="F55" s="33"/>
      <c r="G55" s="33"/>
      <c r="H55" s="34"/>
    </row>
    <row r="56" spans="1:8" s="2" customFormat="1" ht="16.8" customHeight="1">
      <c r="A56" s="33"/>
      <c r="B56" s="34"/>
      <c r="C56" s="223" t="s">
        <v>1038</v>
      </c>
      <c r="D56" s="224" t="s">
        <v>1039</v>
      </c>
      <c r="E56" s="225" t="s">
        <v>207</v>
      </c>
      <c r="F56" s="226">
        <v>30.626999999999999</v>
      </c>
      <c r="G56" s="33"/>
      <c r="H56" s="34"/>
    </row>
    <row r="57" spans="1:8" s="2" customFormat="1" ht="16.8" customHeight="1">
      <c r="A57" s="33"/>
      <c r="B57" s="34"/>
      <c r="C57" s="227" t="s">
        <v>1038</v>
      </c>
      <c r="D57" s="227" t="s">
        <v>1521</v>
      </c>
      <c r="E57" s="18" t="s">
        <v>1</v>
      </c>
      <c r="F57" s="228">
        <v>30.626999999999999</v>
      </c>
      <c r="G57" s="33"/>
      <c r="H57" s="34"/>
    </row>
    <row r="58" spans="1:8" s="2" customFormat="1" ht="16.8" customHeight="1">
      <c r="A58" s="33"/>
      <c r="B58" s="34"/>
      <c r="C58" s="229" t="s">
        <v>2882</v>
      </c>
      <c r="D58" s="33"/>
      <c r="E58" s="33"/>
      <c r="F58" s="33"/>
      <c r="G58" s="33"/>
      <c r="H58" s="34"/>
    </row>
    <row r="59" spans="1:8" s="2" customFormat="1" ht="16.8" customHeight="1">
      <c r="A59" s="33"/>
      <c r="B59" s="34"/>
      <c r="C59" s="227" t="s">
        <v>897</v>
      </c>
      <c r="D59" s="227" t="s">
        <v>898</v>
      </c>
      <c r="E59" s="18" t="s">
        <v>207</v>
      </c>
      <c r="F59" s="228">
        <v>30.626999999999999</v>
      </c>
      <c r="G59" s="33"/>
      <c r="H59" s="34"/>
    </row>
    <row r="60" spans="1:8" s="2" customFormat="1" ht="16.8" customHeight="1">
      <c r="A60" s="33"/>
      <c r="B60" s="34"/>
      <c r="C60" s="227" t="s">
        <v>1518</v>
      </c>
      <c r="D60" s="227" t="s">
        <v>1519</v>
      </c>
      <c r="E60" s="18" t="s">
        <v>207</v>
      </c>
      <c r="F60" s="228">
        <v>30.626999999999999</v>
      </c>
      <c r="G60" s="33"/>
      <c r="H60" s="34"/>
    </row>
    <row r="61" spans="1:8" s="2" customFormat="1" ht="16.8" customHeight="1">
      <c r="A61" s="33"/>
      <c r="B61" s="34"/>
      <c r="C61" s="227" t="s">
        <v>1163</v>
      </c>
      <c r="D61" s="227" t="s">
        <v>528</v>
      </c>
      <c r="E61" s="18" t="s">
        <v>156</v>
      </c>
      <c r="F61" s="228">
        <v>288.14699999999999</v>
      </c>
      <c r="G61" s="33"/>
      <c r="H61" s="34"/>
    </row>
    <row r="62" spans="1:8" s="2" customFormat="1" ht="16.8" customHeight="1">
      <c r="A62" s="33"/>
      <c r="B62" s="34"/>
      <c r="C62" s="227" t="s">
        <v>205</v>
      </c>
      <c r="D62" s="227" t="s">
        <v>1629</v>
      </c>
      <c r="E62" s="18" t="s">
        <v>207</v>
      </c>
      <c r="F62" s="228">
        <v>52.031999999999996</v>
      </c>
      <c r="G62" s="33"/>
      <c r="H62" s="34"/>
    </row>
    <row r="63" spans="1:8" s="2" customFormat="1" ht="16.8" customHeight="1">
      <c r="A63" s="33"/>
      <c r="B63" s="34"/>
      <c r="C63" s="223" t="s">
        <v>1041</v>
      </c>
      <c r="D63" s="224" t="s">
        <v>1485</v>
      </c>
      <c r="E63" s="225" t="s">
        <v>207</v>
      </c>
      <c r="F63" s="226">
        <v>5.1479999999999997</v>
      </c>
      <c r="G63" s="33"/>
      <c r="H63" s="34"/>
    </row>
    <row r="64" spans="1:8" s="2" customFormat="1" ht="16.8" customHeight="1">
      <c r="A64" s="33"/>
      <c r="B64" s="34"/>
      <c r="C64" s="227" t="s">
        <v>1041</v>
      </c>
      <c r="D64" s="227" t="s">
        <v>1517</v>
      </c>
      <c r="E64" s="18" t="s">
        <v>1</v>
      </c>
      <c r="F64" s="228">
        <v>5.1479999999999997</v>
      </c>
      <c r="G64" s="33"/>
      <c r="H64" s="34"/>
    </row>
    <row r="65" spans="1:8" s="2" customFormat="1" ht="16.8" customHeight="1">
      <c r="A65" s="33"/>
      <c r="B65" s="34"/>
      <c r="C65" s="229" t="s">
        <v>2882</v>
      </c>
      <c r="D65" s="33"/>
      <c r="E65" s="33"/>
      <c r="F65" s="33"/>
      <c r="G65" s="33"/>
      <c r="H65" s="34"/>
    </row>
    <row r="66" spans="1:8" s="2" customFormat="1" ht="16.8" customHeight="1">
      <c r="A66" s="33"/>
      <c r="B66" s="34"/>
      <c r="C66" s="227" t="s">
        <v>1526</v>
      </c>
      <c r="D66" s="227" t="s">
        <v>1527</v>
      </c>
      <c r="E66" s="18" t="s">
        <v>207</v>
      </c>
      <c r="F66" s="228">
        <v>5.1479999999999997</v>
      </c>
      <c r="G66" s="33"/>
      <c r="H66" s="34"/>
    </row>
    <row r="67" spans="1:8" s="2" customFormat="1" ht="16.8" customHeight="1">
      <c r="A67" s="33"/>
      <c r="B67" s="34"/>
      <c r="C67" s="227" t="s">
        <v>888</v>
      </c>
      <c r="D67" s="227" t="s">
        <v>1511</v>
      </c>
      <c r="E67" s="18" t="s">
        <v>207</v>
      </c>
      <c r="F67" s="228">
        <v>27.186</v>
      </c>
      <c r="G67" s="33"/>
      <c r="H67" s="34"/>
    </row>
    <row r="68" spans="1:8" s="2" customFormat="1" ht="16.8" customHeight="1">
      <c r="A68" s="33"/>
      <c r="B68" s="34"/>
      <c r="C68" s="227" t="s">
        <v>1163</v>
      </c>
      <c r="D68" s="227" t="s">
        <v>528</v>
      </c>
      <c r="E68" s="18" t="s">
        <v>156</v>
      </c>
      <c r="F68" s="228">
        <v>288.14699999999999</v>
      </c>
      <c r="G68" s="33"/>
      <c r="H68" s="34"/>
    </row>
    <row r="69" spans="1:8" s="2" customFormat="1" ht="16.8" customHeight="1">
      <c r="A69" s="33"/>
      <c r="B69" s="34"/>
      <c r="C69" s="227" t="s">
        <v>205</v>
      </c>
      <c r="D69" s="227" t="s">
        <v>1629</v>
      </c>
      <c r="E69" s="18" t="s">
        <v>207</v>
      </c>
      <c r="F69" s="228">
        <v>52.031999999999996</v>
      </c>
      <c r="G69" s="33"/>
      <c r="H69" s="34"/>
    </row>
    <row r="70" spans="1:8" s="2" customFormat="1" ht="16.8" customHeight="1">
      <c r="A70" s="33"/>
      <c r="B70" s="34"/>
      <c r="C70" s="223" t="s">
        <v>1487</v>
      </c>
      <c r="D70" s="224" t="s">
        <v>1488</v>
      </c>
      <c r="E70" s="225" t="s">
        <v>207</v>
      </c>
      <c r="F70" s="226">
        <v>17.323</v>
      </c>
      <c r="G70" s="33"/>
      <c r="H70" s="34"/>
    </row>
    <row r="71" spans="1:8" s="2" customFormat="1" ht="16.8" customHeight="1">
      <c r="A71" s="33"/>
      <c r="B71" s="34"/>
      <c r="C71" s="227" t="s">
        <v>1487</v>
      </c>
      <c r="D71" s="227" t="s">
        <v>1504</v>
      </c>
      <c r="E71" s="18" t="s">
        <v>1</v>
      </c>
      <c r="F71" s="228">
        <v>17.323</v>
      </c>
      <c r="G71" s="33"/>
      <c r="H71" s="34"/>
    </row>
    <row r="72" spans="1:8" s="2" customFormat="1" ht="16.8" customHeight="1">
      <c r="A72" s="33"/>
      <c r="B72" s="34"/>
      <c r="C72" s="229" t="s">
        <v>2882</v>
      </c>
      <c r="D72" s="33"/>
      <c r="E72" s="33"/>
      <c r="F72" s="33"/>
      <c r="G72" s="33"/>
      <c r="H72" s="34"/>
    </row>
    <row r="73" spans="1:8" s="2" customFormat="1" ht="16.8" customHeight="1">
      <c r="A73" s="33"/>
      <c r="B73" s="34"/>
      <c r="C73" s="227" t="s">
        <v>1501</v>
      </c>
      <c r="D73" s="227" t="s">
        <v>1502</v>
      </c>
      <c r="E73" s="18" t="s">
        <v>207</v>
      </c>
      <c r="F73" s="228">
        <v>17.323</v>
      </c>
      <c r="G73" s="33"/>
      <c r="H73" s="34"/>
    </row>
    <row r="74" spans="1:8" s="2" customFormat="1" ht="16.8" customHeight="1">
      <c r="A74" s="33"/>
      <c r="B74" s="34"/>
      <c r="C74" s="227" t="s">
        <v>888</v>
      </c>
      <c r="D74" s="227" t="s">
        <v>1511</v>
      </c>
      <c r="E74" s="18" t="s">
        <v>207</v>
      </c>
      <c r="F74" s="228">
        <v>27.186</v>
      </c>
      <c r="G74" s="33"/>
      <c r="H74" s="34"/>
    </row>
    <row r="75" spans="1:8" s="2" customFormat="1" ht="16.8" customHeight="1">
      <c r="A75" s="33"/>
      <c r="B75" s="34"/>
      <c r="C75" s="227" t="s">
        <v>1163</v>
      </c>
      <c r="D75" s="227" t="s">
        <v>528</v>
      </c>
      <c r="E75" s="18" t="s">
        <v>156</v>
      </c>
      <c r="F75" s="228">
        <v>288.14699999999999</v>
      </c>
      <c r="G75" s="33"/>
      <c r="H75" s="34"/>
    </row>
    <row r="76" spans="1:8" s="2" customFormat="1" ht="16.8" customHeight="1">
      <c r="A76" s="33"/>
      <c r="B76" s="34"/>
      <c r="C76" s="227" t="s">
        <v>205</v>
      </c>
      <c r="D76" s="227" t="s">
        <v>1629</v>
      </c>
      <c r="E76" s="18" t="s">
        <v>207</v>
      </c>
      <c r="F76" s="228">
        <v>52.031999999999996</v>
      </c>
      <c r="G76" s="33"/>
      <c r="H76" s="34"/>
    </row>
    <row r="77" spans="1:8" s="2" customFormat="1" ht="16.8" customHeight="1">
      <c r="A77" s="33"/>
      <c r="B77" s="34"/>
      <c r="C77" s="223" t="s">
        <v>1490</v>
      </c>
      <c r="D77" s="224" t="s">
        <v>1491</v>
      </c>
      <c r="E77" s="225" t="s">
        <v>207</v>
      </c>
      <c r="F77" s="226">
        <v>3.1949999999999998</v>
      </c>
      <c r="G77" s="33"/>
      <c r="H77" s="34"/>
    </row>
    <row r="78" spans="1:8" s="2" customFormat="1" ht="16.8" customHeight="1">
      <c r="A78" s="33"/>
      <c r="B78" s="34"/>
      <c r="C78" s="227" t="s">
        <v>1490</v>
      </c>
      <c r="D78" s="227" t="s">
        <v>1508</v>
      </c>
      <c r="E78" s="18" t="s">
        <v>1</v>
      </c>
      <c r="F78" s="228">
        <v>3.1949999999999998</v>
      </c>
      <c r="G78" s="33"/>
      <c r="H78" s="34"/>
    </row>
    <row r="79" spans="1:8" s="2" customFormat="1" ht="16.8" customHeight="1">
      <c r="A79" s="33"/>
      <c r="B79" s="34"/>
      <c r="C79" s="229" t="s">
        <v>2882</v>
      </c>
      <c r="D79" s="33"/>
      <c r="E79" s="33"/>
      <c r="F79" s="33"/>
      <c r="G79" s="33"/>
      <c r="H79" s="34"/>
    </row>
    <row r="80" spans="1:8" s="2" customFormat="1" ht="16.8" customHeight="1">
      <c r="A80" s="33"/>
      <c r="B80" s="34"/>
      <c r="C80" s="227" t="s">
        <v>1505</v>
      </c>
      <c r="D80" s="227" t="s">
        <v>1506</v>
      </c>
      <c r="E80" s="18" t="s">
        <v>207</v>
      </c>
      <c r="F80" s="228">
        <v>3.1949999999999998</v>
      </c>
      <c r="G80" s="33"/>
      <c r="H80" s="34"/>
    </row>
    <row r="81" spans="1:8" s="2" customFormat="1" ht="16.8" customHeight="1">
      <c r="A81" s="33"/>
      <c r="B81" s="34"/>
      <c r="C81" s="227" t="s">
        <v>888</v>
      </c>
      <c r="D81" s="227" t="s">
        <v>1511</v>
      </c>
      <c r="E81" s="18" t="s">
        <v>207</v>
      </c>
      <c r="F81" s="228">
        <v>27.186</v>
      </c>
      <c r="G81" s="33"/>
      <c r="H81" s="34"/>
    </row>
    <row r="82" spans="1:8" s="2" customFormat="1" ht="16.8" customHeight="1">
      <c r="A82" s="33"/>
      <c r="B82" s="34"/>
      <c r="C82" s="227" t="s">
        <v>901</v>
      </c>
      <c r="D82" s="227" t="s">
        <v>1522</v>
      </c>
      <c r="E82" s="18" t="s">
        <v>207</v>
      </c>
      <c r="F82" s="228">
        <v>4.7149999999999999</v>
      </c>
      <c r="G82" s="33"/>
      <c r="H82" s="34"/>
    </row>
    <row r="83" spans="1:8" s="2" customFormat="1" ht="16.8" customHeight="1">
      <c r="A83" s="33"/>
      <c r="B83" s="34"/>
      <c r="C83" s="227" t="s">
        <v>1163</v>
      </c>
      <c r="D83" s="227" t="s">
        <v>528</v>
      </c>
      <c r="E83" s="18" t="s">
        <v>156</v>
      </c>
      <c r="F83" s="228">
        <v>288.14699999999999</v>
      </c>
      <c r="G83" s="33"/>
      <c r="H83" s="34"/>
    </row>
    <row r="84" spans="1:8" s="2" customFormat="1" ht="16.8" customHeight="1">
      <c r="A84" s="33"/>
      <c r="B84" s="34"/>
      <c r="C84" s="227" t="s">
        <v>205</v>
      </c>
      <c r="D84" s="227" t="s">
        <v>1629</v>
      </c>
      <c r="E84" s="18" t="s">
        <v>207</v>
      </c>
      <c r="F84" s="228">
        <v>52.031999999999996</v>
      </c>
      <c r="G84" s="33"/>
      <c r="H84" s="34"/>
    </row>
    <row r="85" spans="1:8" s="2" customFormat="1" ht="16.8" customHeight="1">
      <c r="A85" s="33"/>
      <c r="B85" s="34"/>
      <c r="C85" s="223" t="s">
        <v>1493</v>
      </c>
      <c r="D85" s="224" t="s">
        <v>1494</v>
      </c>
      <c r="E85" s="225" t="s">
        <v>207</v>
      </c>
      <c r="F85" s="226">
        <v>1.52</v>
      </c>
      <c r="G85" s="33"/>
      <c r="H85" s="34"/>
    </row>
    <row r="86" spans="1:8" s="2" customFormat="1" ht="16.8" customHeight="1">
      <c r="A86" s="33"/>
      <c r="B86" s="34"/>
      <c r="C86" s="227" t="s">
        <v>1493</v>
      </c>
      <c r="D86" s="227" t="s">
        <v>1510</v>
      </c>
      <c r="E86" s="18" t="s">
        <v>1</v>
      </c>
      <c r="F86" s="228">
        <v>1.52</v>
      </c>
      <c r="G86" s="33"/>
      <c r="H86" s="34"/>
    </row>
    <row r="87" spans="1:8" s="2" customFormat="1" ht="16.8" customHeight="1">
      <c r="A87" s="33"/>
      <c r="B87" s="34"/>
      <c r="C87" s="229" t="s">
        <v>2882</v>
      </c>
      <c r="D87" s="33"/>
      <c r="E87" s="33"/>
      <c r="F87" s="33"/>
      <c r="G87" s="33"/>
      <c r="H87" s="34"/>
    </row>
    <row r="88" spans="1:8" s="2" customFormat="1" ht="16.8" customHeight="1">
      <c r="A88" s="33"/>
      <c r="B88" s="34"/>
      <c r="C88" s="227" t="s">
        <v>922</v>
      </c>
      <c r="D88" s="227" t="s">
        <v>923</v>
      </c>
      <c r="E88" s="18" t="s">
        <v>207</v>
      </c>
      <c r="F88" s="228">
        <v>1.52</v>
      </c>
      <c r="G88" s="33"/>
      <c r="H88" s="34"/>
    </row>
    <row r="89" spans="1:8" s="2" customFormat="1" ht="16.8" customHeight="1">
      <c r="A89" s="33"/>
      <c r="B89" s="34"/>
      <c r="C89" s="227" t="s">
        <v>888</v>
      </c>
      <c r="D89" s="227" t="s">
        <v>1511</v>
      </c>
      <c r="E89" s="18" t="s">
        <v>207</v>
      </c>
      <c r="F89" s="228">
        <v>27.186</v>
      </c>
      <c r="G89" s="33"/>
      <c r="H89" s="34"/>
    </row>
    <row r="90" spans="1:8" s="2" customFormat="1" ht="16.8" customHeight="1">
      <c r="A90" s="33"/>
      <c r="B90" s="34"/>
      <c r="C90" s="227" t="s">
        <v>901</v>
      </c>
      <c r="D90" s="227" t="s">
        <v>1522</v>
      </c>
      <c r="E90" s="18" t="s">
        <v>207</v>
      </c>
      <c r="F90" s="228">
        <v>4.7149999999999999</v>
      </c>
      <c r="G90" s="33"/>
      <c r="H90" s="34"/>
    </row>
    <row r="91" spans="1:8" s="2" customFormat="1" ht="16.8" customHeight="1">
      <c r="A91" s="33"/>
      <c r="B91" s="34"/>
      <c r="C91" s="227" t="s">
        <v>1163</v>
      </c>
      <c r="D91" s="227" t="s">
        <v>528</v>
      </c>
      <c r="E91" s="18" t="s">
        <v>156</v>
      </c>
      <c r="F91" s="228">
        <v>288.14699999999999</v>
      </c>
      <c r="G91" s="33"/>
      <c r="H91" s="34"/>
    </row>
    <row r="92" spans="1:8" s="2" customFormat="1" ht="16.8" customHeight="1">
      <c r="A92" s="33"/>
      <c r="B92" s="34"/>
      <c r="C92" s="227" t="s">
        <v>205</v>
      </c>
      <c r="D92" s="227" t="s">
        <v>1629</v>
      </c>
      <c r="E92" s="18" t="s">
        <v>207</v>
      </c>
      <c r="F92" s="228">
        <v>52.031999999999996</v>
      </c>
      <c r="G92" s="33"/>
      <c r="H92" s="34"/>
    </row>
    <row r="93" spans="1:8" s="2" customFormat="1" ht="16.8" customHeight="1">
      <c r="A93" s="33"/>
      <c r="B93" s="34"/>
      <c r="C93" s="223" t="s">
        <v>1044</v>
      </c>
      <c r="D93" s="224" t="s">
        <v>1045</v>
      </c>
      <c r="E93" s="225" t="s">
        <v>156</v>
      </c>
      <c r="F93" s="226">
        <v>209.52</v>
      </c>
      <c r="G93" s="33"/>
      <c r="H93" s="34"/>
    </row>
    <row r="94" spans="1:8" s="2" customFormat="1" ht="16.8" customHeight="1">
      <c r="A94" s="33"/>
      <c r="B94" s="34"/>
      <c r="C94" s="227" t="s">
        <v>1</v>
      </c>
      <c r="D94" s="227" t="s">
        <v>1112</v>
      </c>
      <c r="E94" s="18" t="s">
        <v>1</v>
      </c>
      <c r="F94" s="228">
        <v>0</v>
      </c>
      <c r="G94" s="33"/>
      <c r="H94" s="34"/>
    </row>
    <row r="95" spans="1:8" s="2" customFormat="1" ht="16.8" customHeight="1">
      <c r="A95" s="33"/>
      <c r="B95" s="34"/>
      <c r="C95" s="227" t="s">
        <v>1</v>
      </c>
      <c r="D95" s="227" t="s">
        <v>1496</v>
      </c>
      <c r="E95" s="18" t="s">
        <v>1</v>
      </c>
      <c r="F95" s="228">
        <v>209.52</v>
      </c>
      <c r="G95" s="33"/>
      <c r="H95" s="34"/>
    </row>
    <row r="96" spans="1:8" s="2" customFormat="1" ht="16.8" customHeight="1">
      <c r="A96" s="33"/>
      <c r="B96" s="34"/>
      <c r="C96" s="227" t="s">
        <v>1044</v>
      </c>
      <c r="D96" s="227" t="s">
        <v>182</v>
      </c>
      <c r="E96" s="18" t="s">
        <v>1</v>
      </c>
      <c r="F96" s="228">
        <v>209.52</v>
      </c>
      <c r="G96" s="33"/>
      <c r="H96" s="34"/>
    </row>
    <row r="97" spans="1:8" s="2" customFormat="1" ht="16.8" customHeight="1">
      <c r="A97" s="33"/>
      <c r="B97" s="34"/>
      <c r="C97" s="229" t="s">
        <v>2882</v>
      </c>
      <c r="D97" s="33"/>
      <c r="E97" s="33"/>
      <c r="F97" s="33"/>
      <c r="G97" s="33"/>
      <c r="H97" s="34"/>
    </row>
    <row r="98" spans="1:8" s="2" customFormat="1" ht="16.8" customHeight="1">
      <c r="A98" s="33"/>
      <c r="B98" s="34"/>
      <c r="C98" s="227" t="s">
        <v>1570</v>
      </c>
      <c r="D98" s="227" t="s">
        <v>1571</v>
      </c>
      <c r="E98" s="18" t="s">
        <v>156</v>
      </c>
      <c r="F98" s="228">
        <v>188.56800000000001</v>
      </c>
      <c r="G98" s="33"/>
      <c r="H98" s="34"/>
    </row>
    <row r="99" spans="1:8" s="2" customFormat="1" ht="16.8" customHeight="1">
      <c r="A99" s="33"/>
      <c r="B99" s="34"/>
      <c r="C99" s="227" t="s">
        <v>1573</v>
      </c>
      <c r="D99" s="227" t="s">
        <v>1574</v>
      </c>
      <c r="E99" s="18" t="s">
        <v>156</v>
      </c>
      <c r="F99" s="228">
        <v>20.952000000000002</v>
      </c>
      <c r="G99" s="33"/>
      <c r="H99" s="34"/>
    </row>
    <row r="100" spans="1:8" s="2" customFormat="1" ht="16.8" customHeight="1">
      <c r="A100" s="33"/>
      <c r="B100" s="34"/>
      <c r="C100" s="223" t="s">
        <v>1497</v>
      </c>
      <c r="D100" s="224" t="s">
        <v>1498</v>
      </c>
      <c r="E100" s="225" t="s">
        <v>156</v>
      </c>
      <c r="F100" s="226">
        <v>56</v>
      </c>
      <c r="G100" s="33"/>
      <c r="H100" s="34"/>
    </row>
    <row r="101" spans="1:8" s="2" customFormat="1" ht="16.8" customHeight="1">
      <c r="A101" s="33"/>
      <c r="B101" s="34"/>
      <c r="C101" s="227" t="s">
        <v>1497</v>
      </c>
      <c r="D101" s="227" t="s">
        <v>1555</v>
      </c>
      <c r="E101" s="18" t="s">
        <v>1</v>
      </c>
      <c r="F101" s="228">
        <v>56</v>
      </c>
      <c r="G101" s="33"/>
      <c r="H101" s="34"/>
    </row>
    <row r="102" spans="1:8" s="2" customFormat="1" ht="16.8" customHeight="1">
      <c r="A102" s="33"/>
      <c r="B102" s="34"/>
      <c r="C102" s="229" t="s">
        <v>2882</v>
      </c>
      <c r="D102" s="33"/>
      <c r="E102" s="33"/>
      <c r="F102" s="33"/>
      <c r="G102" s="33"/>
      <c r="H102" s="34"/>
    </row>
    <row r="103" spans="1:8" s="2" customFormat="1" ht="16.8" customHeight="1">
      <c r="A103" s="33"/>
      <c r="B103" s="34"/>
      <c r="C103" s="227" t="s">
        <v>1552</v>
      </c>
      <c r="D103" s="227" t="s">
        <v>1553</v>
      </c>
      <c r="E103" s="18" t="s">
        <v>156</v>
      </c>
      <c r="F103" s="228">
        <v>35.28</v>
      </c>
      <c r="G103" s="33"/>
      <c r="H103" s="34"/>
    </row>
    <row r="104" spans="1:8" s="2" customFormat="1" ht="16.8" customHeight="1">
      <c r="A104" s="33"/>
      <c r="B104" s="34"/>
      <c r="C104" s="227" t="s">
        <v>1558</v>
      </c>
      <c r="D104" s="227" t="s">
        <v>1559</v>
      </c>
      <c r="E104" s="18" t="s">
        <v>156</v>
      </c>
      <c r="F104" s="228">
        <v>15.12</v>
      </c>
      <c r="G104" s="33"/>
      <c r="H104" s="34"/>
    </row>
    <row r="105" spans="1:8" s="2" customFormat="1" ht="16.8" customHeight="1">
      <c r="A105" s="33"/>
      <c r="B105" s="34"/>
      <c r="C105" s="227" t="s">
        <v>1562</v>
      </c>
      <c r="D105" s="227" t="s">
        <v>1563</v>
      </c>
      <c r="E105" s="18" t="s">
        <v>156</v>
      </c>
      <c r="F105" s="228">
        <v>3.92</v>
      </c>
      <c r="G105" s="33"/>
      <c r="H105" s="34"/>
    </row>
    <row r="106" spans="1:8" s="2" customFormat="1" ht="16.8" customHeight="1">
      <c r="A106" s="33"/>
      <c r="B106" s="34"/>
      <c r="C106" s="227" t="s">
        <v>1566</v>
      </c>
      <c r="D106" s="227" t="s">
        <v>1567</v>
      </c>
      <c r="E106" s="18" t="s">
        <v>156</v>
      </c>
      <c r="F106" s="228">
        <v>1.68</v>
      </c>
      <c r="G106" s="33"/>
      <c r="H106" s="34"/>
    </row>
    <row r="107" spans="1:8" s="2" customFormat="1" ht="16.8" customHeight="1">
      <c r="A107" s="33"/>
      <c r="B107" s="34"/>
      <c r="C107" s="227" t="s">
        <v>1163</v>
      </c>
      <c r="D107" s="227" t="s">
        <v>528</v>
      </c>
      <c r="E107" s="18" t="s">
        <v>156</v>
      </c>
      <c r="F107" s="228">
        <v>288.14699999999999</v>
      </c>
      <c r="G107" s="33"/>
      <c r="H107" s="34"/>
    </row>
    <row r="108" spans="1:8" s="2" customFormat="1" ht="16.8" customHeight="1">
      <c r="A108" s="33"/>
      <c r="B108" s="34"/>
      <c r="C108" s="223" t="s">
        <v>1168</v>
      </c>
      <c r="D108" s="224" t="s">
        <v>2884</v>
      </c>
      <c r="E108" s="225" t="s">
        <v>156</v>
      </c>
      <c r="F108" s="226">
        <v>288.14699999999999</v>
      </c>
      <c r="G108" s="33"/>
      <c r="H108" s="34"/>
    </row>
    <row r="109" spans="1:8" s="2" customFormat="1" ht="16.8" customHeight="1">
      <c r="A109" s="33"/>
      <c r="B109" s="34"/>
      <c r="C109" s="223" t="s">
        <v>1047</v>
      </c>
      <c r="D109" s="224" t="s">
        <v>1048</v>
      </c>
      <c r="E109" s="225" t="s">
        <v>156</v>
      </c>
      <c r="F109" s="226">
        <v>24.57</v>
      </c>
      <c r="G109" s="33"/>
      <c r="H109" s="34"/>
    </row>
    <row r="110" spans="1:8" s="2" customFormat="1" ht="16.8" customHeight="1">
      <c r="A110" s="33"/>
      <c r="B110" s="34"/>
      <c r="C110" s="227" t="s">
        <v>1047</v>
      </c>
      <c r="D110" s="227" t="s">
        <v>1617</v>
      </c>
      <c r="E110" s="18" t="s">
        <v>1</v>
      </c>
      <c r="F110" s="228">
        <v>24.57</v>
      </c>
      <c r="G110" s="33"/>
      <c r="H110" s="34"/>
    </row>
    <row r="111" spans="1:8" s="2" customFormat="1" ht="16.8" customHeight="1">
      <c r="A111" s="33"/>
      <c r="B111" s="34"/>
      <c r="C111" s="229" t="s">
        <v>2882</v>
      </c>
      <c r="D111" s="33"/>
      <c r="E111" s="33"/>
      <c r="F111" s="33"/>
      <c r="G111" s="33"/>
      <c r="H111" s="34"/>
    </row>
    <row r="112" spans="1:8" s="2" customFormat="1" ht="16.8" customHeight="1">
      <c r="A112" s="33"/>
      <c r="B112" s="34"/>
      <c r="C112" s="227" t="s">
        <v>1171</v>
      </c>
      <c r="D112" s="227" t="s">
        <v>1172</v>
      </c>
      <c r="E112" s="18" t="s">
        <v>156</v>
      </c>
      <c r="F112" s="228">
        <v>24.57</v>
      </c>
      <c r="G112" s="33"/>
      <c r="H112" s="34"/>
    </row>
    <row r="113" spans="1:8" s="2" customFormat="1" ht="16.8" customHeight="1">
      <c r="A113" s="33"/>
      <c r="B113" s="34"/>
      <c r="C113" s="227" t="s">
        <v>1163</v>
      </c>
      <c r="D113" s="227" t="s">
        <v>528</v>
      </c>
      <c r="E113" s="18" t="s">
        <v>156</v>
      </c>
      <c r="F113" s="228">
        <v>288.14699999999999</v>
      </c>
      <c r="G113" s="33"/>
      <c r="H113" s="34"/>
    </row>
    <row r="114" spans="1:8" s="2" customFormat="1" ht="26.4" customHeight="1">
      <c r="A114" s="33"/>
      <c r="B114" s="34"/>
      <c r="C114" s="222" t="s">
        <v>104</v>
      </c>
      <c r="D114" s="222" t="s">
        <v>105</v>
      </c>
      <c r="E114" s="33"/>
      <c r="F114" s="33"/>
      <c r="G114" s="33"/>
      <c r="H114" s="34"/>
    </row>
    <row r="115" spans="1:8" s="2" customFormat="1" ht="16.8" customHeight="1">
      <c r="A115" s="33"/>
      <c r="B115" s="34"/>
      <c r="C115" s="223" t="s">
        <v>1722</v>
      </c>
      <c r="D115" s="224" t="s">
        <v>1723</v>
      </c>
      <c r="E115" s="225" t="s">
        <v>156</v>
      </c>
      <c r="F115" s="226">
        <v>308.3</v>
      </c>
      <c r="G115" s="33"/>
      <c r="H115" s="34"/>
    </row>
    <row r="116" spans="1:8" s="2" customFormat="1" ht="16.8" customHeight="1">
      <c r="A116" s="33"/>
      <c r="B116" s="34"/>
      <c r="C116" s="227" t="s">
        <v>1</v>
      </c>
      <c r="D116" s="227" t="s">
        <v>1789</v>
      </c>
      <c r="E116" s="18" t="s">
        <v>1</v>
      </c>
      <c r="F116" s="228">
        <v>0</v>
      </c>
      <c r="G116" s="33"/>
      <c r="H116" s="34"/>
    </row>
    <row r="117" spans="1:8" s="2" customFormat="1" ht="16.8" customHeight="1">
      <c r="A117" s="33"/>
      <c r="B117" s="34"/>
      <c r="C117" s="227" t="s">
        <v>1722</v>
      </c>
      <c r="D117" s="227" t="s">
        <v>1793</v>
      </c>
      <c r="E117" s="18" t="s">
        <v>1</v>
      </c>
      <c r="F117" s="228">
        <v>308.3</v>
      </c>
      <c r="G117" s="33"/>
      <c r="H117" s="34"/>
    </row>
    <row r="118" spans="1:8" s="2" customFormat="1" ht="16.8" customHeight="1">
      <c r="A118" s="33"/>
      <c r="B118" s="34"/>
      <c r="C118" s="229" t="s">
        <v>2882</v>
      </c>
      <c r="D118" s="33"/>
      <c r="E118" s="33"/>
      <c r="F118" s="33"/>
      <c r="G118" s="33"/>
      <c r="H118" s="34"/>
    </row>
    <row r="119" spans="1:8" s="2" customFormat="1" ht="16.8" customHeight="1">
      <c r="A119" s="33"/>
      <c r="B119" s="34"/>
      <c r="C119" s="227" t="s">
        <v>1570</v>
      </c>
      <c r="D119" s="227" t="s">
        <v>1791</v>
      </c>
      <c r="E119" s="18" t="s">
        <v>156</v>
      </c>
      <c r="F119" s="228">
        <v>308.3</v>
      </c>
      <c r="G119" s="33"/>
      <c r="H119" s="34"/>
    </row>
    <row r="120" spans="1:8" s="2" customFormat="1" ht="16.8" customHeight="1">
      <c r="A120" s="33"/>
      <c r="B120" s="34"/>
      <c r="C120" s="227" t="s">
        <v>189</v>
      </c>
      <c r="D120" s="227" t="s">
        <v>190</v>
      </c>
      <c r="E120" s="18" t="s">
        <v>156</v>
      </c>
      <c r="F120" s="228">
        <v>321.89999999999998</v>
      </c>
      <c r="G120" s="33"/>
      <c r="H120" s="34"/>
    </row>
    <row r="121" spans="1:8" s="2" customFormat="1" ht="16.8" customHeight="1">
      <c r="A121" s="33"/>
      <c r="B121" s="34"/>
      <c r="C121" s="223" t="s">
        <v>1725</v>
      </c>
      <c r="D121" s="224" t="s">
        <v>1726</v>
      </c>
      <c r="E121" s="225" t="s">
        <v>156</v>
      </c>
      <c r="F121" s="226">
        <v>13.6</v>
      </c>
      <c r="G121" s="33"/>
      <c r="H121" s="34"/>
    </row>
    <row r="122" spans="1:8" s="2" customFormat="1" ht="16.8" customHeight="1">
      <c r="A122" s="33"/>
      <c r="B122" s="34"/>
      <c r="C122" s="227" t="s">
        <v>1</v>
      </c>
      <c r="D122" s="227" t="s">
        <v>1789</v>
      </c>
      <c r="E122" s="18" t="s">
        <v>1</v>
      </c>
      <c r="F122" s="228">
        <v>0</v>
      </c>
      <c r="G122" s="33"/>
      <c r="H122" s="34"/>
    </row>
    <row r="123" spans="1:8" s="2" customFormat="1" ht="16.8" customHeight="1">
      <c r="A123" s="33"/>
      <c r="B123" s="34"/>
      <c r="C123" s="227" t="s">
        <v>1725</v>
      </c>
      <c r="D123" s="227" t="s">
        <v>1790</v>
      </c>
      <c r="E123" s="18" t="s">
        <v>1</v>
      </c>
      <c r="F123" s="228">
        <v>13.6</v>
      </c>
      <c r="G123" s="33"/>
      <c r="H123" s="34"/>
    </row>
    <row r="124" spans="1:8" s="2" customFormat="1" ht="16.8" customHeight="1">
      <c r="A124" s="33"/>
      <c r="B124" s="34"/>
      <c r="C124" s="229" t="s">
        <v>2882</v>
      </c>
      <c r="D124" s="33"/>
      <c r="E124" s="33"/>
      <c r="F124" s="33"/>
      <c r="G124" s="33"/>
      <c r="H124" s="34"/>
    </row>
    <row r="125" spans="1:8" s="2" customFormat="1" ht="16.8" customHeight="1">
      <c r="A125" s="33"/>
      <c r="B125" s="34"/>
      <c r="C125" s="227" t="s">
        <v>1786</v>
      </c>
      <c r="D125" s="227" t="s">
        <v>1787</v>
      </c>
      <c r="E125" s="18" t="s">
        <v>156</v>
      </c>
      <c r="F125" s="228">
        <v>13.6</v>
      </c>
      <c r="G125" s="33"/>
      <c r="H125" s="34"/>
    </row>
    <row r="126" spans="1:8" s="2" customFormat="1" ht="16.8" customHeight="1">
      <c r="A126" s="33"/>
      <c r="B126" s="34"/>
      <c r="C126" s="227" t="s">
        <v>189</v>
      </c>
      <c r="D126" s="227" t="s">
        <v>190</v>
      </c>
      <c r="E126" s="18" t="s">
        <v>156</v>
      </c>
      <c r="F126" s="228">
        <v>321.89999999999998</v>
      </c>
      <c r="G126" s="33"/>
      <c r="H126" s="34"/>
    </row>
    <row r="127" spans="1:8" s="2" customFormat="1" ht="16.8" customHeight="1">
      <c r="A127" s="33"/>
      <c r="B127" s="34"/>
      <c r="C127" s="223" t="s">
        <v>1883</v>
      </c>
      <c r="D127" s="224" t="s">
        <v>2885</v>
      </c>
      <c r="E127" s="225" t="s">
        <v>156</v>
      </c>
      <c r="F127" s="226">
        <v>22.7</v>
      </c>
      <c r="G127" s="33"/>
      <c r="H127" s="34"/>
    </row>
    <row r="128" spans="1:8" s="2" customFormat="1" ht="16.8" customHeight="1">
      <c r="A128" s="33"/>
      <c r="B128" s="34"/>
      <c r="C128" s="227" t="s">
        <v>1883</v>
      </c>
      <c r="D128" s="227" t="s">
        <v>1884</v>
      </c>
      <c r="E128" s="18" t="s">
        <v>1</v>
      </c>
      <c r="F128" s="228">
        <v>22.7</v>
      </c>
      <c r="G128" s="33"/>
      <c r="H128" s="34"/>
    </row>
    <row r="129" spans="1:8" s="2" customFormat="1" ht="16.8" customHeight="1">
      <c r="A129" s="33"/>
      <c r="B129" s="34"/>
      <c r="C129" s="223" t="s">
        <v>2886</v>
      </c>
      <c r="D129" s="224" t="s">
        <v>2887</v>
      </c>
      <c r="E129" s="225" t="s">
        <v>156</v>
      </c>
      <c r="F129" s="226">
        <v>16.170000000000002</v>
      </c>
      <c r="G129" s="33"/>
      <c r="H129" s="34"/>
    </row>
    <row r="130" spans="1:8" s="2" customFormat="1" ht="16.8" customHeight="1">
      <c r="A130" s="33"/>
      <c r="B130" s="34"/>
      <c r="C130" s="227" t="s">
        <v>1</v>
      </c>
      <c r="D130" s="227" t="s">
        <v>1829</v>
      </c>
      <c r="E130" s="18" t="s">
        <v>1</v>
      </c>
      <c r="F130" s="228">
        <v>0</v>
      </c>
      <c r="G130" s="33"/>
      <c r="H130" s="34"/>
    </row>
    <row r="131" spans="1:8" s="2" customFormat="1" ht="16.8" customHeight="1">
      <c r="A131" s="33"/>
      <c r="B131" s="34"/>
      <c r="C131" s="227" t="s">
        <v>2886</v>
      </c>
      <c r="D131" s="227" t="s">
        <v>1830</v>
      </c>
      <c r="E131" s="18" t="s">
        <v>1</v>
      </c>
      <c r="F131" s="228">
        <v>16.170000000000002</v>
      </c>
      <c r="G131" s="33"/>
      <c r="H131" s="34"/>
    </row>
    <row r="132" spans="1:8" s="2" customFormat="1" ht="16.8" customHeight="1">
      <c r="A132" s="33"/>
      <c r="B132" s="34"/>
      <c r="C132" s="223" t="s">
        <v>2335</v>
      </c>
      <c r="D132" s="224" t="s">
        <v>2888</v>
      </c>
      <c r="E132" s="225" t="s">
        <v>156</v>
      </c>
      <c r="F132" s="226">
        <v>106.6</v>
      </c>
      <c r="G132" s="33"/>
      <c r="H132" s="34"/>
    </row>
    <row r="133" spans="1:8" s="2" customFormat="1" ht="16.8" customHeight="1">
      <c r="A133" s="33"/>
      <c r="B133" s="34"/>
      <c r="C133" s="227" t="s">
        <v>2335</v>
      </c>
      <c r="D133" s="227" t="s">
        <v>1831</v>
      </c>
      <c r="E133" s="18" t="s">
        <v>1</v>
      </c>
      <c r="F133" s="228">
        <v>106.6</v>
      </c>
      <c r="G133" s="33"/>
      <c r="H133" s="34"/>
    </row>
    <row r="134" spans="1:8" s="2" customFormat="1" ht="16.8" customHeight="1">
      <c r="A134" s="33"/>
      <c r="B134" s="34"/>
      <c r="C134" s="223" t="s">
        <v>2889</v>
      </c>
      <c r="D134" s="224" t="s">
        <v>2890</v>
      </c>
      <c r="E134" s="225" t="s">
        <v>156</v>
      </c>
      <c r="F134" s="226">
        <v>122.77</v>
      </c>
      <c r="G134" s="33"/>
      <c r="H134" s="34"/>
    </row>
    <row r="135" spans="1:8" s="2" customFormat="1" ht="16.8" customHeight="1">
      <c r="A135" s="33"/>
      <c r="B135" s="34"/>
      <c r="C135" s="227" t="s">
        <v>1</v>
      </c>
      <c r="D135" s="227" t="s">
        <v>1829</v>
      </c>
      <c r="E135" s="18" t="s">
        <v>1</v>
      </c>
      <c r="F135" s="228">
        <v>0</v>
      </c>
      <c r="G135" s="33"/>
      <c r="H135" s="34"/>
    </row>
    <row r="136" spans="1:8" s="2" customFormat="1" ht="16.8" customHeight="1">
      <c r="A136" s="33"/>
      <c r="B136" s="34"/>
      <c r="C136" s="227" t="s">
        <v>2886</v>
      </c>
      <c r="D136" s="227" t="s">
        <v>1830</v>
      </c>
      <c r="E136" s="18" t="s">
        <v>1</v>
      </c>
      <c r="F136" s="228">
        <v>16.170000000000002</v>
      </c>
      <c r="G136" s="33"/>
      <c r="H136" s="34"/>
    </row>
    <row r="137" spans="1:8" s="2" customFormat="1" ht="16.8" customHeight="1">
      <c r="A137" s="33"/>
      <c r="B137" s="34"/>
      <c r="C137" s="227" t="s">
        <v>2335</v>
      </c>
      <c r="D137" s="227" t="s">
        <v>1831</v>
      </c>
      <c r="E137" s="18" t="s">
        <v>1</v>
      </c>
      <c r="F137" s="228">
        <v>106.6</v>
      </c>
      <c r="G137" s="33"/>
      <c r="H137" s="34"/>
    </row>
    <row r="138" spans="1:8" s="2" customFormat="1" ht="16.8" customHeight="1">
      <c r="A138" s="33"/>
      <c r="B138" s="34"/>
      <c r="C138" s="227" t="s">
        <v>2889</v>
      </c>
      <c r="D138" s="227" t="s">
        <v>182</v>
      </c>
      <c r="E138" s="18" t="s">
        <v>1</v>
      </c>
      <c r="F138" s="228">
        <v>122.77</v>
      </c>
      <c r="G138" s="33"/>
      <c r="H138" s="34"/>
    </row>
    <row r="139" spans="1:8" s="2" customFormat="1" ht="16.8" customHeight="1">
      <c r="A139" s="33"/>
      <c r="B139" s="34"/>
      <c r="C139" s="223" t="s">
        <v>1820</v>
      </c>
      <c r="D139" s="224" t="s">
        <v>2891</v>
      </c>
      <c r="E139" s="225" t="s">
        <v>156</v>
      </c>
      <c r="F139" s="226">
        <v>75.099999999999994</v>
      </c>
      <c r="G139" s="33"/>
      <c r="H139" s="34"/>
    </row>
    <row r="140" spans="1:8" s="2" customFormat="1" ht="16.8" customHeight="1">
      <c r="A140" s="33"/>
      <c r="B140" s="34"/>
      <c r="C140" s="227" t="s">
        <v>1</v>
      </c>
      <c r="D140" s="227" t="s">
        <v>1819</v>
      </c>
      <c r="E140" s="18" t="s">
        <v>1</v>
      </c>
      <c r="F140" s="228">
        <v>0</v>
      </c>
      <c r="G140" s="33"/>
      <c r="H140" s="34"/>
    </row>
    <row r="141" spans="1:8" s="2" customFormat="1" ht="16.8" customHeight="1">
      <c r="A141" s="33"/>
      <c r="B141" s="34"/>
      <c r="C141" s="227" t="s">
        <v>1820</v>
      </c>
      <c r="D141" s="227" t="s">
        <v>1821</v>
      </c>
      <c r="E141" s="18" t="s">
        <v>1</v>
      </c>
      <c r="F141" s="228">
        <v>75.099999999999994</v>
      </c>
      <c r="G141" s="33"/>
      <c r="H141" s="34"/>
    </row>
    <row r="142" spans="1:8" s="2" customFormat="1" ht="16.8" customHeight="1">
      <c r="A142" s="33"/>
      <c r="B142" s="34"/>
      <c r="C142" s="223" t="s">
        <v>2892</v>
      </c>
      <c r="D142" s="224" t="s">
        <v>2893</v>
      </c>
      <c r="E142" s="225" t="s">
        <v>164</v>
      </c>
      <c r="F142" s="226">
        <v>146.98500000000001</v>
      </c>
      <c r="G142" s="33"/>
      <c r="H142" s="34"/>
    </row>
    <row r="143" spans="1:8" s="2" customFormat="1" ht="16.8" customHeight="1">
      <c r="A143" s="33"/>
      <c r="B143" s="34"/>
      <c r="C143" s="227" t="s">
        <v>1</v>
      </c>
      <c r="D143" s="227" t="s">
        <v>2894</v>
      </c>
      <c r="E143" s="18" t="s">
        <v>1</v>
      </c>
      <c r="F143" s="228">
        <v>93.495999999999995</v>
      </c>
      <c r="G143" s="33"/>
      <c r="H143" s="34"/>
    </row>
    <row r="144" spans="1:8" s="2" customFormat="1" ht="16.8" customHeight="1">
      <c r="A144" s="33"/>
      <c r="B144" s="34"/>
      <c r="C144" s="227" t="s">
        <v>1</v>
      </c>
      <c r="D144" s="227" t="s">
        <v>2895</v>
      </c>
      <c r="E144" s="18" t="s">
        <v>1</v>
      </c>
      <c r="F144" s="228">
        <v>53.488999999999997</v>
      </c>
      <c r="G144" s="33"/>
      <c r="H144" s="34"/>
    </row>
    <row r="145" spans="1:8" s="2" customFormat="1" ht="16.8" customHeight="1">
      <c r="A145" s="33"/>
      <c r="B145" s="34"/>
      <c r="C145" s="227" t="s">
        <v>2892</v>
      </c>
      <c r="D145" s="227" t="s">
        <v>182</v>
      </c>
      <c r="E145" s="18" t="s">
        <v>1</v>
      </c>
      <c r="F145" s="228">
        <v>146.98500000000001</v>
      </c>
      <c r="G145" s="33"/>
      <c r="H145" s="34"/>
    </row>
    <row r="146" spans="1:8" s="2" customFormat="1" ht="26.4" customHeight="1">
      <c r="A146" s="33"/>
      <c r="B146" s="34"/>
      <c r="C146" s="222" t="s">
        <v>108</v>
      </c>
      <c r="D146" s="222" t="s">
        <v>109</v>
      </c>
      <c r="E146" s="33"/>
      <c r="F146" s="33"/>
      <c r="G146" s="33"/>
      <c r="H146" s="34"/>
    </row>
    <row r="147" spans="1:8" s="2" customFormat="1" ht="16.8" customHeight="1">
      <c r="A147" s="33"/>
      <c r="B147" s="34"/>
      <c r="C147" s="223" t="s">
        <v>1722</v>
      </c>
      <c r="D147" s="224" t="s">
        <v>1723</v>
      </c>
      <c r="E147" s="225" t="s">
        <v>156</v>
      </c>
      <c r="F147" s="226">
        <v>140.30000000000001</v>
      </c>
      <c r="G147" s="33"/>
      <c r="H147" s="34"/>
    </row>
    <row r="148" spans="1:8" s="2" customFormat="1" ht="16.8" customHeight="1">
      <c r="A148" s="33"/>
      <c r="B148" s="34"/>
      <c r="C148" s="227" t="s">
        <v>1722</v>
      </c>
      <c r="D148" s="227" t="s">
        <v>2304</v>
      </c>
      <c r="E148" s="18" t="s">
        <v>1</v>
      </c>
      <c r="F148" s="228">
        <v>140.30000000000001</v>
      </c>
      <c r="G148" s="33"/>
      <c r="H148" s="34"/>
    </row>
    <row r="149" spans="1:8" s="2" customFormat="1" ht="16.8" customHeight="1">
      <c r="A149" s="33"/>
      <c r="B149" s="34"/>
      <c r="C149" s="229" t="s">
        <v>2882</v>
      </c>
      <c r="D149" s="33"/>
      <c r="E149" s="33"/>
      <c r="F149" s="33"/>
      <c r="G149" s="33"/>
      <c r="H149" s="34"/>
    </row>
    <row r="150" spans="1:8" s="2" customFormat="1" ht="16.8" customHeight="1">
      <c r="A150" s="33"/>
      <c r="B150" s="34"/>
      <c r="C150" s="227" t="s">
        <v>2301</v>
      </c>
      <c r="D150" s="227" t="s">
        <v>2302</v>
      </c>
      <c r="E150" s="18" t="s">
        <v>156</v>
      </c>
      <c r="F150" s="228">
        <v>84.18</v>
      </c>
      <c r="G150" s="33"/>
      <c r="H150" s="34"/>
    </row>
    <row r="151" spans="1:8" s="2" customFormat="1" ht="16.8" customHeight="1">
      <c r="A151" s="33"/>
      <c r="B151" s="34"/>
      <c r="C151" s="227" t="s">
        <v>1570</v>
      </c>
      <c r="D151" s="227" t="s">
        <v>2307</v>
      </c>
      <c r="E151" s="18" t="s">
        <v>156</v>
      </c>
      <c r="F151" s="228">
        <v>56.12</v>
      </c>
      <c r="G151" s="33"/>
      <c r="H151" s="34"/>
    </row>
    <row r="152" spans="1:8" s="2" customFormat="1" ht="16.8" customHeight="1">
      <c r="A152" s="33"/>
      <c r="B152" s="34"/>
      <c r="C152" s="223" t="s">
        <v>1883</v>
      </c>
      <c r="D152" s="224" t="s">
        <v>2896</v>
      </c>
      <c r="E152" s="225" t="s">
        <v>156</v>
      </c>
      <c r="F152" s="226">
        <v>8.6</v>
      </c>
      <c r="G152" s="33"/>
      <c r="H152" s="34"/>
    </row>
    <row r="153" spans="1:8" s="2" customFormat="1" ht="16.8" customHeight="1">
      <c r="A153" s="33"/>
      <c r="B153" s="34"/>
      <c r="C153" s="227" t="s">
        <v>1883</v>
      </c>
      <c r="D153" s="227" t="s">
        <v>2396</v>
      </c>
      <c r="E153" s="18" t="s">
        <v>1</v>
      </c>
      <c r="F153" s="228">
        <v>8.6</v>
      </c>
      <c r="G153" s="33"/>
      <c r="H153" s="34"/>
    </row>
    <row r="154" spans="1:8" s="2" customFormat="1" ht="16.8" customHeight="1">
      <c r="A154" s="33"/>
      <c r="B154" s="34"/>
      <c r="C154" s="223" t="s">
        <v>2341</v>
      </c>
      <c r="D154" s="224" t="s">
        <v>2897</v>
      </c>
      <c r="E154" s="225" t="s">
        <v>156</v>
      </c>
      <c r="F154" s="226">
        <v>51.7</v>
      </c>
      <c r="G154" s="33"/>
      <c r="H154" s="34"/>
    </row>
    <row r="155" spans="1:8" s="2" customFormat="1" ht="16.8" customHeight="1">
      <c r="A155" s="33"/>
      <c r="B155" s="34"/>
      <c r="C155" s="227" t="s">
        <v>1</v>
      </c>
      <c r="D155" s="227" t="s">
        <v>2339</v>
      </c>
      <c r="E155" s="18" t="s">
        <v>1</v>
      </c>
      <c r="F155" s="228">
        <v>29</v>
      </c>
      <c r="G155" s="33"/>
      <c r="H155" s="34"/>
    </row>
    <row r="156" spans="1:8" s="2" customFormat="1" ht="16.8" customHeight="1">
      <c r="A156" s="33"/>
      <c r="B156" s="34"/>
      <c r="C156" s="227" t="s">
        <v>1</v>
      </c>
      <c r="D156" s="227" t="s">
        <v>2340</v>
      </c>
      <c r="E156" s="18" t="s">
        <v>1</v>
      </c>
      <c r="F156" s="228">
        <v>22.7</v>
      </c>
      <c r="G156" s="33"/>
      <c r="H156" s="34"/>
    </row>
    <row r="157" spans="1:8" s="2" customFormat="1" ht="16.8" customHeight="1">
      <c r="A157" s="33"/>
      <c r="B157" s="34"/>
      <c r="C157" s="227" t="s">
        <v>2341</v>
      </c>
      <c r="D157" s="227" t="s">
        <v>182</v>
      </c>
      <c r="E157" s="18" t="s">
        <v>1</v>
      </c>
      <c r="F157" s="228">
        <v>51.7</v>
      </c>
      <c r="G157" s="33"/>
      <c r="H157" s="34"/>
    </row>
    <row r="158" spans="1:8" s="2" customFormat="1" ht="16.8" customHeight="1">
      <c r="A158" s="33"/>
      <c r="B158" s="34"/>
      <c r="C158" s="223" t="s">
        <v>2898</v>
      </c>
      <c r="D158" s="224" t="s">
        <v>2899</v>
      </c>
      <c r="E158" s="225" t="s">
        <v>156</v>
      </c>
      <c r="F158" s="226">
        <v>25.85</v>
      </c>
      <c r="G158" s="33"/>
      <c r="H158" s="34"/>
    </row>
    <row r="159" spans="1:8" s="2" customFormat="1" ht="16.8" customHeight="1">
      <c r="A159" s="33"/>
      <c r="B159" s="34"/>
      <c r="C159" s="227" t="s">
        <v>1</v>
      </c>
      <c r="D159" s="227" t="s">
        <v>2900</v>
      </c>
      <c r="E159" s="18" t="s">
        <v>1</v>
      </c>
      <c r="F159" s="228">
        <v>0</v>
      </c>
      <c r="G159" s="33"/>
      <c r="H159" s="34"/>
    </row>
    <row r="160" spans="1:8" s="2" customFormat="1" ht="16.8" customHeight="1">
      <c r="A160" s="33"/>
      <c r="B160" s="34"/>
      <c r="C160" s="227" t="s">
        <v>1</v>
      </c>
      <c r="D160" s="227" t="s">
        <v>2901</v>
      </c>
      <c r="E160" s="18" t="s">
        <v>1</v>
      </c>
      <c r="F160" s="228">
        <v>14.5</v>
      </c>
      <c r="G160" s="33"/>
      <c r="H160" s="34"/>
    </row>
    <row r="161" spans="1:8" s="2" customFormat="1" ht="16.8" customHeight="1">
      <c r="A161" s="33"/>
      <c r="B161" s="34"/>
      <c r="C161" s="227" t="s">
        <v>1</v>
      </c>
      <c r="D161" s="227" t="s">
        <v>2902</v>
      </c>
      <c r="E161" s="18" t="s">
        <v>1</v>
      </c>
      <c r="F161" s="228">
        <v>11.35</v>
      </c>
      <c r="G161" s="33"/>
      <c r="H161" s="34"/>
    </row>
    <row r="162" spans="1:8" s="2" customFormat="1" ht="16.8" customHeight="1">
      <c r="A162" s="33"/>
      <c r="B162" s="34"/>
      <c r="C162" s="227" t="s">
        <v>2898</v>
      </c>
      <c r="D162" s="227" t="s">
        <v>182</v>
      </c>
      <c r="E162" s="18" t="s">
        <v>1</v>
      </c>
      <c r="F162" s="228">
        <v>25.85</v>
      </c>
      <c r="G162" s="33"/>
      <c r="H162" s="34"/>
    </row>
    <row r="163" spans="1:8" s="2" customFormat="1" ht="16.8" customHeight="1">
      <c r="A163" s="33"/>
      <c r="B163" s="34"/>
      <c r="C163" s="223" t="s">
        <v>2335</v>
      </c>
      <c r="D163" s="224" t="s">
        <v>2903</v>
      </c>
      <c r="E163" s="225" t="s">
        <v>156</v>
      </c>
      <c r="F163" s="226">
        <v>67.5</v>
      </c>
      <c r="G163" s="33"/>
      <c r="H163" s="34"/>
    </row>
    <row r="164" spans="1:8" s="2" customFormat="1" ht="16.8" customHeight="1">
      <c r="A164" s="33"/>
      <c r="B164" s="34"/>
      <c r="C164" s="227" t="s">
        <v>1</v>
      </c>
      <c r="D164" s="227" t="s">
        <v>2329</v>
      </c>
      <c r="E164" s="18" t="s">
        <v>1</v>
      </c>
      <c r="F164" s="228">
        <v>0</v>
      </c>
      <c r="G164" s="33"/>
      <c r="H164" s="34"/>
    </row>
    <row r="165" spans="1:8" s="2" customFormat="1" ht="16.8" customHeight="1">
      <c r="A165" s="33"/>
      <c r="B165" s="34"/>
      <c r="C165" s="227" t="s">
        <v>1</v>
      </c>
      <c r="D165" s="227" t="s">
        <v>2330</v>
      </c>
      <c r="E165" s="18" t="s">
        <v>1</v>
      </c>
      <c r="F165" s="228">
        <v>13.9</v>
      </c>
      <c r="G165" s="33"/>
      <c r="H165" s="34"/>
    </row>
    <row r="166" spans="1:8" s="2" customFormat="1" ht="16.8" customHeight="1">
      <c r="A166" s="33"/>
      <c r="B166" s="34"/>
      <c r="C166" s="227" t="s">
        <v>1</v>
      </c>
      <c r="D166" s="227" t="s">
        <v>2332</v>
      </c>
      <c r="E166" s="18" t="s">
        <v>1</v>
      </c>
      <c r="F166" s="228">
        <v>0</v>
      </c>
      <c r="G166" s="33"/>
      <c r="H166" s="34"/>
    </row>
    <row r="167" spans="1:8" s="2" customFormat="1" ht="16.8" customHeight="1">
      <c r="A167" s="33"/>
      <c r="B167" s="34"/>
      <c r="C167" s="227" t="s">
        <v>1</v>
      </c>
      <c r="D167" s="227" t="s">
        <v>2333</v>
      </c>
      <c r="E167" s="18" t="s">
        <v>1</v>
      </c>
      <c r="F167" s="228">
        <v>53.6</v>
      </c>
      <c r="G167" s="33"/>
      <c r="H167" s="34"/>
    </row>
    <row r="168" spans="1:8" s="2" customFormat="1" ht="16.8" customHeight="1">
      <c r="A168" s="33"/>
      <c r="B168" s="34"/>
      <c r="C168" s="227" t="s">
        <v>2335</v>
      </c>
      <c r="D168" s="227" t="s">
        <v>182</v>
      </c>
      <c r="E168" s="18" t="s">
        <v>1</v>
      </c>
      <c r="F168" s="228">
        <v>67.5</v>
      </c>
      <c r="G168" s="33"/>
      <c r="H168" s="34"/>
    </row>
    <row r="169" spans="1:8" s="2" customFormat="1" ht="16.8" customHeight="1">
      <c r="A169" s="33"/>
      <c r="B169" s="34"/>
      <c r="C169" s="223" t="s">
        <v>2331</v>
      </c>
      <c r="D169" s="224" t="s">
        <v>2904</v>
      </c>
      <c r="E169" s="225" t="s">
        <v>156</v>
      </c>
      <c r="F169" s="226">
        <v>13.9</v>
      </c>
      <c r="G169" s="33"/>
      <c r="H169" s="34"/>
    </row>
    <row r="170" spans="1:8" s="2" customFormat="1" ht="16.8" customHeight="1">
      <c r="A170" s="33"/>
      <c r="B170" s="34"/>
      <c r="C170" s="227" t="s">
        <v>1</v>
      </c>
      <c r="D170" s="227" t="s">
        <v>2329</v>
      </c>
      <c r="E170" s="18" t="s">
        <v>1</v>
      </c>
      <c r="F170" s="228">
        <v>0</v>
      </c>
      <c r="G170" s="33"/>
      <c r="H170" s="34"/>
    </row>
    <row r="171" spans="1:8" s="2" customFormat="1" ht="16.8" customHeight="1">
      <c r="A171" s="33"/>
      <c r="B171" s="34"/>
      <c r="C171" s="227" t="s">
        <v>1</v>
      </c>
      <c r="D171" s="227" t="s">
        <v>2330</v>
      </c>
      <c r="E171" s="18" t="s">
        <v>1</v>
      </c>
      <c r="F171" s="228">
        <v>13.9</v>
      </c>
      <c r="G171" s="33"/>
      <c r="H171" s="34"/>
    </row>
    <row r="172" spans="1:8" s="2" customFormat="1" ht="16.8" customHeight="1">
      <c r="A172" s="33"/>
      <c r="B172" s="34"/>
      <c r="C172" s="227" t="s">
        <v>2331</v>
      </c>
      <c r="D172" s="227" t="s">
        <v>1615</v>
      </c>
      <c r="E172" s="18" t="s">
        <v>1</v>
      </c>
      <c r="F172" s="228">
        <v>13.9</v>
      </c>
      <c r="G172" s="33"/>
      <c r="H172" s="34"/>
    </row>
    <row r="173" spans="1:8" s="2" customFormat="1" ht="16.8" customHeight="1">
      <c r="A173" s="33"/>
      <c r="B173" s="34"/>
      <c r="C173" s="223" t="s">
        <v>2334</v>
      </c>
      <c r="D173" s="224" t="s">
        <v>2905</v>
      </c>
      <c r="E173" s="225" t="s">
        <v>156</v>
      </c>
      <c r="F173" s="226">
        <v>53.6</v>
      </c>
      <c r="G173" s="33"/>
      <c r="H173" s="34"/>
    </row>
    <row r="174" spans="1:8" s="2" customFormat="1" ht="16.8" customHeight="1">
      <c r="A174" s="33"/>
      <c r="B174" s="34"/>
      <c r="C174" s="227" t="s">
        <v>1</v>
      </c>
      <c r="D174" s="227" t="s">
        <v>2332</v>
      </c>
      <c r="E174" s="18" t="s">
        <v>1</v>
      </c>
      <c r="F174" s="228">
        <v>0</v>
      </c>
      <c r="G174" s="33"/>
      <c r="H174" s="34"/>
    </row>
    <row r="175" spans="1:8" s="2" customFormat="1" ht="16.8" customHeight="1">
      <c r="A175" s="33"/>
      <c r="B175" s="34"/>
      <c r="C175" s="227" t="s">
        <v>1</v>
      </c>
      <c r="D175" s="227" t="s">
        <v>2333</v>
      </c>
      <c r="E175" s="18" t="s">
        <v>1</v>
      </c>
      <c r="F175" s="228">
        <v>53.6</v>
      </c>
      <c r="G175" s="33"/>
      <c r="H175" s="34"/>
    </row>
    <row r="176" spans="1:8" s="2" customFormat="1" ht="16.8" customHeight="1">
      <c r="A176" s="33"/>
      <c r="B176" s="34"/>
      <c r="C176" s="227" t="s">
        <v>2334</v>
      </c>
      <c r="D176" s="227" t="s">
        <v>1615</v>
      </c>
      <c r="E176" s="18" t="s">
        <v>1</v>
      </c>
      <c r="F176" s="228">
        <v>53.6</v>
      </c>
      <c r="G176" s="33"/>
      <c r="H176" s="34"/>
    </row>
    <row r="177" spans="1:8" s="2" customFormat="1" ht="16.8" customHeight="1">
      <c r="A177" s="33"/>
      <c r="B177" s="34"/>
      <c r="C177" s="223" t="s">
        <v>2889</v>
      </c>
      <c r="D177" s="224" t="s">
        <v>2906</v>
      </c>
      <c r="E177" s="225" t="s">
        <v>156</v>
      </c>
      <c r="F177" s="226">
        <v>145.05000000000001</v>
      </c>
      <c r="G177" s="33"/>
      <c r="H177" s="34"/>
    </row>
    <row r="178" spans="1:8" s="2" customFormat="1" ht="16.8" customHeight="1">
      <c r="A178" s="33"/>
      <c r="B178" s="34"/>
      <c r="C178" s="227" t="s">
        <v>1</v>
      </c>
      <c r="D178" s="227" t="s">
        <v>2907</v>
      </c>
      <c r="E178" s="18" t="s">
        <v>1</v>
      </c>
      <c r="F178" s="228">
        <v>0</v>
      </c>
      <c r="G178" s="33"/>
      <c r="H178" s="34"/>
    </row>
    <row r="179" spans="1:8" s="2" customFormat="1" ht="16.8" customHeight="1">
      <c r="A179" s="33"/>
      <c r="B179" s="34"/>
      <c r="C179" s="227" t="s">
        <v>1</v>
      </c>
      <c r="D179" s="227" t="s">
        <v>2908</v>
      </c>
      <c r="E179" s="18" t="s">
        <v>1</v>
      </c>
      <c r="F179" s="228">
        <v>67.5</v>
      </c>
      <c r="G179" s="33"/>
      <c r="H179" s="34"/>
    </row>
    <row r="180" spans="1:8" s="2" customFormat="1" ht="16.8" customHeight="1">
      <c r="A180" s="33"/>
      <c r="B180" s="34"/>
      <c r="C180" s="227" t="s">
        <v>1</v>
      </c>
      <c r="D180" s="227" t="s">
        <v>2909</v>
      </c>
      <c r="E180" s="18" t="s">
        <v>1</v>
      </c>
      <c r="F180" s="228">
        <v>77.55</v>
      </c>
      <c r="G180" s="33"/>
      <c r="H180" s="34"/>
    </row>
    <row r="181" spans="1:8" s="2" customFormat="1" ht="16.8" customHeight="1">
      <c r="A181" s="33"/>
      <c r="B181" s="34"/>
      <c r="C181" s="227" t="s">
        <v>2889</v>
      </c>
      <c r="D181" s="227" t="s">
        <v>182</v>
      </c>
      <c r="E181" s="18" t="s">
        <v>1</v>
      </c>
      <c r="F181" s="228">
        <v>145.05000000000001</v>
      </c>
      <c r="G181" s="33"/>
      <c r="H181" s="34"/>
    </row>
    <row r="182" spans="1:8" s="2" customFormat="1" ht="16.8" customHeight="1">
      <c r="A182" s="33"/>
      <c r="B182" s="34"/>
      <c r="C182" s="223" t="s">
        <v>2910</v>
      </c>
      <c r="D182" s="224" t="s">
        <v>2911</v>
      </c>
      <c r="E182" s="225" t="s">
        <v>156</v>
      </c>
      <c r="F182" s="226">
        <v>0</v>
      </c>
      <c r="G182" s="33"/>
      <c r="H182" s="34"/>
    </row>
    <row r="183" spans="1:8" s="2" customFormat="1" ht="16.8" customHeight="1">
      <c r="A183" s="33"/>
      <c r="B183" s="34"/>
      <c r="C183" s="223" t="s">
        <v>1820</v>
      </c>
      <c r="D183" s="224" t="s">
        <v>2912</v>
      </c>
      <c r="E183" s="225" t="s">
        <v>164</v>
      </c>
      <c r="F183" s="226">
        <v>56.133000000000003</v>
      </c>
      <c r="G183" s="33"/>
      <c r="H183" s="34"/>
    </row>
    <row r="184" spans="1:8" s="2" customFormat="1" ht="16.8" customHeight="1">
      <c r="A184" s="33"/>
      <c r="B184" s="34"/>
      <c r="C184" s="227" t="s">
        <v>1</v>
      </c>
      <c r="D184" s="227" t="s">
        <v>2913</v>
      </c>
      <c r="E184" s="18" t="s">
        <v>1</v>
      </c>
      <c r="F184" s="228">
        <v>40.918999999999997</v>
      </c>
      <c r="G184" s="33"/>
      <c r="H184" s="34"/>
    </row>
    <row r="185" spans="1:8" s="2" customFormat="1" ht="16.8" customHeight="1">
      <c r="A185" s="33"/>
      <c r="B185" s="34"/>
      <c r="C185" s="227" t="s">
        <v>1</v>
      </c>
      <c r="D185" s="227" t="s">
        <v>2914</v>
      </c>
      <c r="E185" s="18" t="s">
        <v>1</v>
      </c>
      <c r="F185" s="228">
        <v>10.103</v>
      </c>
      <c r="G185" s="33"/>
      <c r="H185" s="34"/>
    </row>
    <row r="186" spans="1:8" s="2" customFormat="1" ht="16.8" customHeight="1">
      <c r="A186" s="33"/>
      <c r="B186" s="34"/>
      <c r="C186" s="227" t="s">
        <v>1</v>
      </c>
      <c r="D186" s="227" t="s">
        <v>2915</v>
      </c>
      <c r="E186" s="18" t="s">
        <v>1</v>
      </c>
      <c r="F186" s="228">
        <v>5.1109999999999998</v>
      </c>
      <c r="G186" s="33"/>
      <c r="H186" s="34"/>
    </row>
    <row r="187" spans="1:8" s="2" customFormat="1" ht="16.8" customHeight="1">
      <c r="A187" s="33"/>
      <c r="B187" s="34"/>
      <c r="C187" s="227" t="s">
        <v>1820</v>
      </c>
      <c r="D187" s="227" t="s">
        <v>182</v>
      </c>
      <c r="E187" s="18" t="s">
        <v>1</v>
      </c>
      <c r="F187" s="228">
        <v>56.133000000000003</v>
      </c>
      <c r="G187" s="33"/>
      <c r="H187" s="34"/>
    </row>
    <row r="188" spans="1:8" s="2" customFormat="1" ht="16.8" customHeight="1">
      <c r="A188" s="33"/>
      <c r="B188" s="34"/>
      <c r="C188" s="223" t="s">
        <v>2916</v>
      </c>
      <c r="D188" s="224" t="s">
        <v>2917</v>
      </c>
      <c r="E188" s="225" t="s">
        <v>164</v>
      </c>
      <c r="F188" s="226">
        <v>29.004999999999999</v>
      </c>
      <c r="G188" s="33"/>
      <c r="H188" s="34"/>
    </row>
    <row r="189" spans="1:8" s="2" customFormat="1" ht="16.8" customHeight="1">
      <c r="A189" s="33"/>
      <c r="B189" s="34"/>
      <c r="C189" s="223" t="s">
        <v>2918</v>
      </c>
      <c r="D189" s="224" t="s">
        <v>2919</v>
      </c>
      <c r="E189" s="225" t="s">
        <v>164</v>
      </c>
      <c r="F189" s="226">
        <v>0.45</v>
      </c>
      <c r="G189" s="33"/>
      <c r="H189" s="34"/>
    </row>
    <row r="190" spans="1:8" s="2" customFormat="1" ht="16.8" customHeight="1">
      <c r="A190" s="33"/>
      <c r="B190" s="34"/>
      <c r="C190" s="227" t="s">
        <v>2918</v>
      </c>
      <c r="D190" s="227" t="s">
        <v>2920</v>
      </c>
      <c r="E190" s="18" t="s">
        <v>1</v>
      </c>
      <c r="F190" s="228">
        <v>0.45</v>
      </c>
      <c r="G190" s="33"/>
      <c r="H190" s="34"/>
    </row>
    <row r="191" spans="1:8" s="2" customFormat="1" ht="7.35" customHeight="1">
      <c r="A191" s="33"/>
      <c r="B191" s="48"/>
      <c r="C191" s="49"/>
      <c r="D191" s="49"/>
      <c r="E191" s="49"/>
      <c r="F191" s="49"/>
      <c r="G191" s="49"/>
      <c r="H191" s="34"/>
    </row>
    <row r="192" spans="1:8" s="2" customFormat="1">
      <c r="A192" s="33"/>
      <c r="B192" s="33"/>
      <c r="C192" s="33"/>
      <c r="D192" s="33"/>
      <c r="E192" s="33"/>
      <c r="F192" s="33"/>
      <c r="G192" s="33"/>
      <c r="H192" s="33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78"/>
  <sheetViews>
    <sheetView showGridLines="0" topLeftCell="A118" workbookViewId="0">
      <selection activeCell="I130" sqref="I13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88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74" t="s">
        <v>120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122</v>
      </c>
      <c r="F11" s="273"/>
      <c r="G11" s="273"/>
      <c r="H11" s="27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123</v>
      </c>
      <c r="G14" s="33"/>
      <c r="H14" s="33"/>
      <c r="I14" s="28" t="s">
        <v>22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6" t="str">
        <f>'Rekapitulace stavby'!E14</f>
        <v>Vyplň údaj</v>
      </c>
      <c r="F20" s="263"/>
      <c r="G20" s="263"/>
      <c r="H20" s="263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ROUND(J127, 0)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39</v>
      </c>
      <c r="E35" s="28" t="s">
        <v>40</v>
      </c>
      <c r="F35" s="105">
        <f>ROUND((SUM(BE127:BE277)),  0)</f>
        <v>0</v>
      </c>
      <c r="G35" s="33"/>
      <c r="H35" s="33"/>
      <c r="I35" s="106">
        <v>0.21</v>
      </c>
      <c r="J35" s="105">
        <f>ROUND(((SUM(BE127:BE277))*I35),  0)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41</v>
      </c>
      <c r="F36" s="105">
        <f>ROUND((SUM(BF127:BF277)),  0)</f>
        <v>0</v>
      </c>
      <c r="G36" s="33"/>
      <c r="H36" s="33"/>
      <c r="I36" s="106">
        <v>0.12</v>
      </c>
      <c r="J36" s="105">
        <f>ROUND(((SUM(BF127:BF277))*I36),  0)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05">
        <f>ROUND((SUM(BG127:BG277)),  0)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05">
        <f>ROUND((SUM(BH127:BH277)),  0)</f>
        <v>0</v>
      </c>
      <c r="G38" s="33"/>
      <c r="H38" s="33"/>
      <c r="I38" s="106">
        <v>0.12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44</v>
      </c>
      <c r="F39" s="105">
        <f>ROUND((SUM(BI127:BI277)),  0)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74" t="s">
        <v>120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SO 110 - VOZOVKY</v>
      </c>
      <c r="F89" s="273"/>
      <c r="G89" s="273"/>
      <c r="H89" s="273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BRNO</v>
      </c>
      <c r="G91" s="33"/>
      <c r="H91" s="33"/>
      <c r="I91" s="28" t="s">
        <v>22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125</v>
      </c>
      <c r="D96" s="107"/>
      <c r="E96" s="107"/>
      <c r="F96" s="107"/>
      <c r="G96" s="107"/>
      <c r="H96" s="107"/>
      <c r="I96" s="107"/>
      <c r="J96" s="116" t="s">
        <v>126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127</v>
      </c>
      <c r="D98" s="33"/>
      <c r="E98" s="33"/>
      <c r="F98" s="33"/>
      <c r="G98" s="33"/>
      <c r="H98" s="33"/>
      <c r="I98" s="33"/>
      <c r="J98" s="72">
        <f>J127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128</v>
      </c>
    </row>
    <row r="99" spans="1:47" s="9" customFormat="1" ht="24.9" customHeight="1">
      <c r="B99" s="118"/>
      <c r="D99" s="119" t="s">
        <v>129</v>
      </c>
      <c r="E99" s="120"/>
      <c r="F99" s="120"/>
      <c r="G99" s="120"/>
      <c r="H99" s="120"/>
      <c r="I99" s="120"/>
      <c r="J99" s="121">
        <f>J128</f>
        <v>0</v>
      </c>
      <c r="L99" s="118"/>
    </row>
    <row r="100" spans="1:47" s="10" customFormat="1" ht="19.95" customHeight="1">
      <c r="B100" s="122"/>
      <c r="D100" s="123" t="s">
        <v>130</v>
      </c>
      <c r="E100" s="124"/>
      <c r="F100" s="124"/>
      <c r="G100" s="124"/>
      <c r="H100" s="124"/>
      <c r="I100" s="124"/>
      <c r="J100" s="125">
        <f>J129</f>
        <v>0</v>
      </c>
      <c r="L100" s="122"/>
    </row>
    <row r="101" spans="1:47" s="10" customFormat="1" ht="19.95" customHeight="1">
      <c r="B101" s="122"/>
      <c r="D101" s="123" t="s">
        <v>131</v>
      </c>
      <c r="E101" s="124"/>
      <c r="F101" s="124"/>
      <c r="G101" s="124"/>
      <c r="H101" s="124"/>
      <c r="I101" s="124"/>
      <c r="J101" s="125">
        <f>J157</f>
        <v>0</v>
      </c>
      <c r="L101" s="122"/>
    </row>
    <row r="102" spans="1:47" s="10" customFormat="1" ht="19.95" customHeight="1">
      <c r="B102" s="122"/>
      <c r="D102" s="123" t="s">
        <v>132</v>
      </c>
      <c r="E102" s="124"/>
      <c r="F102" s="124"/>
      <c r="G102" s="124"/>
      <c r="H102" s="124"/>
      <c r="I102" s="124"/>
      <c r="J102" s="125">
        <f>J206</f>
        <v>0</v>
      </c>
      <c r="L102" s="122"/>
    </row>
    <row r="103" spans="1:47" s="10" customFormat="1" ht="19.95" customHeight="1">
      <c r="B103" s="122"/>
      <c r="D103" s="123" t="s">
        <v>133</v>
      </c>
      <c r="E103" s="124"/>
      <c r="F103" s="124"/>
      <c r="G103" s="124"/>
      <c r="H103" s="124"/>
      <c r="I103" s="124"/>
      <c r="J103" s="125">
        <f>J227</f>
        <v>0</v>
      </c>
      <c r="L103" s="122"/>
    </row>
    <row r="104" spans="1:47" s="10" customFormat="1" ht="19.95" customHeight="1">
      <c r="B104" s="122"/>
      <c r="D104" s="123" t="s">
        <v>134</v>
      </c>
      <c r="E104" s="124"/>
      <c r="F104" s="124"/>
      <c r="G104" s="124"/>
      <c r="H104" s="124"/>
      <c r="I104" s="124"/>
      <c r="J104" s="125">
        <f>J238</f>
        <v>0</v>
      </c>
      <c r="L104" s="122"/>
    </row>
    <row r="105" spans="1:47" s="10" customFormat="1" ht="19.95" customHeight="1">
      <c r="B105" s="122"/>
      <c r="D105" s="123" t="s">
        <v>135</v>
      </c>
      <c r="E105" s="124"/>
      <c r="F105" s="124"/>
      <c r="G105" s="124"/>
      <c r="H105" s="124"/>
      <c r="I105" s="124"/>
      <c r="J105" s="125">
        <f>J276</f>
        <v>0</v>
      </c>
      <c r="L105" s="122"/>
    </row>
    <row r="106" spans="1:47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47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47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24.9" customHeight="1">
      <c r="A112" s="33"/>
      <c r="B112" s="34"/>
      <c r="C112" s="22" t="s">
        <v>136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6.5" customHeight="1">
      <c r="A115" s="33"/>
      <c r="B115" s="34"/>
      <c r="C115" s="33"/>
      <c r="D115" s="33"/>
      <c r="E115" s="274" t="str">
        <f>E7</f>
        <v>Brno, Hlávkova  – rekonstrukce kanalizace a vodovodu</v>
      </c>
      <c r="F115" s="275"/>
      <c r="G115" s="275"/>
      <c r="H115" s="275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1" customFormat="1" ht="12" customHeight="1">
      <c r="B116" s="21"/>
      <c r="C116" s="28" t="s">
        <v>119</v>
      </c>
      <c r="L116" s="21"/>
    </row>
    <row r="117" spans="1:63" s="2" customFormat="1" ht="16.5" customHeight="1">
      <c r="A117" s="33"/>
      <c r="B117" s="34"/>
      <c r="C117" s="33"/>
      <c r="D117" s="33"/>
      <c r="E117" s="274" t="s">
        <v>120</v>
      </c>
      <c r="F117" s="273"/>
      <c r="G117" s="273"/>
      <c r="H117" s="27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121</v>
      </c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57" t="str">
        <f>E11</f>
        <v>SO 110 - VOZOVKY</v>
      </c>
      <c r="F119" s="273"/>
      <c r="G119" s="273"/>
      <c r="H119" s="27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3"/>
      <c r="E121" s="33"/>
      <c r="F121" s="26" t="str">
        <f>F14</f>
        <v>BRNO</v>
      </c>
      <c r="G121" s="33"/>
      <c r="H121" s="33"/>
      <c r="I121" s="28" t="s">
        <v>22</v>
      </c>
      <c r="J121" s="56" t="str">
        <f>IF(J14="","",J14)</f>
        <v/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23</v>
      </c>
      <c r="D123" s="33"/>
      <c r="E123" s="33"/>
      <c r="F123" s="26" t="str">
        <f>E17</f>
        <v xml:space="preserve"> </v>
      </c>
      <c r="G123" s="33"/>
      <c r="H123" s="33"/>
      <c r="I123" s="28" t="s">
        <v>29</v>
      </c>
      <c r="J123" s="31" t="str">
        <f>E23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15" customHeight="1">
      <c r="A124" s="33"/>
      <c r="B124" s="34"/>
      <c r="C124" s="28" t="s">
        <v>27</v>
      </c>
      <c r="D124" s="33"/>
      <c r="E124" s="33"/>
      <c r="F124" s="26" t="str">
        <f>IF(E20="","",E20)</f>
        <v>Vyplň údaj</v>
      </c>
      <c r="G124" s="33"/>
      <c r="H124" s="33"/>
      <c r="I124" s="28" t="s">
        <v>32</v>
      </c>
      <c r="J124" s="31" t="str">
        <f>E26</f>
        <v xml:space="preserve"> 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26"/>
      <c r="B126" s="127"/>
      <c r="C126" s="128" t="s">
        <v>137</v>
      </c>
      <c r="D126" s="129" t="s">
        <v>60</v>
      </c>
      <c r="E126" s="129" t="s">
        <v>56</v>
      </c>
      <c r="F126" s="129" t="s">
        <v>57</v>
      </c>
      <c r="G126" s="129" t="s">
        <v>138</v>
      </c>
      <c r="H126" s="129" t="s">
        <v>139</v>
      </c>
      <c r="I126" s="129" t="s">
        <v>140</v>
      </c>
      <c r="J126" s="129" t="s">
        <v>126</v>
      </c>
      <c r="K126" s="130" t="s">
        <v>141</v>
      </c>
      <c r="L126" s="131"/>
      <c r="M126" s="63" t="s">
        <v>1</v>
      </c>
      <c r="N126" s="64" t="s">
        <v>39</v>
      </c>
      <c r="O126" s="64" t="s">
        <v>142</v>
      </c>
      <c r="P126" s="64" t="s">
        <v>143</v>
      </c>
      <c r="Q126" s="64" t="s">
        <v>144</v>
      </c>
      <c r="R126" s="64" t="s">
        <v>145</v>
      </c>
      <c r="S126" s="64" t="s">
        <v>146</v>
      </c>
      <c r="T126" s="65" t="s">
        <v>147</v>
      </c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</row>
    <row r="127" spans="1:63" s="2" customFormat="1" ht="22.8" customHeight="1">
      <c r="A127" s="33"/>
      <c r="B127" s="34"/>
      <c r="C127" s="70" t="s">
        <v>148</v>
      </c>
      <c r="D127" s="33"/>
      <c r="E127" s="33"/>
      <c r="F127" s="33"/>
      <c r="G127" s="33"/>
      <c r="H127" s="33"/>
      <c r="I127" s="33"/>
      <c r="J127" s="132">
        <f>BK127</f>
        <v>0</v>
      </c>
      <c r="K127" s="33"/>
      <c r="L127" s="34"/>
      <c r="M127" s="66"/>
      <c r="N127" s="57"/>
      <c r="O127" s="67"/>
      <c r="P127" s="133">
        <f>P128</f>
        <v>0</v>
      </c>
      <c r="Q127" s="67"/>
      <c r="R127" s="133">
        <f>R128</f>
        <v>226.66764664000004</v>
      </c>
      <c r="S127" s="67"/>
      <c r="T127" s="134">
        <f>T128</f>
        <v>540.67330000000004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74</v>
      </c>
      <c r="AU127" s="18" t="s">
        <v>128</v>
      </c>
      <c r="BK127" s="135">
        <f>BK128</f>
        <v>0</v>
      </c>
    </row>
    <row r="128" spans="1:63" s="12" customFormat="1" ht="25.95" customHeight="1">
      <c r="B128" s="136"/>
      <c r="D128" s="137" t="s">
        <v>74</v>
      </c>
      <c r="E128" s="138" t="s">
        <v>149</v>
      </c>
      <c r="F128" s="138" t="s">
        <v>150</v>
      </c>
      <c r="I128" s="139"/>
      <c r="J128" s="140">
        <f>BK128</f>
        <v>0</v>
      </c>
      <c r="L128" s="136"/>
      <c r="M128" s="141"/>
      <c r="N128" s="142"/>
      <c r="O128" s="142"/>
      <c r="P128" s="143">
        <f>P129+P157+P206+P227+P238+P276</f>
        <v>0</v>
      </c>
      <c r="Q128" s="142"/>
      <c r="R128" s="143">
        <f>R129+R157+R206+R227+R238+R276</f>
        <v>226.66764664000004</v>
      </c>
      <c r="S128" s="142"/>
      <c r="T128" s="144">
        <f>T129+T157+T206+T227+T238+T276</f>
        <v>540.67330000000004</v>
      </c>
      <c r="AR128" s="137" t="s">
        <v>31</v>
      </c>
      <c r="AT128" s="145" t="s">
        <v>74</v>
      </c>
      <c r="AU128" s="145" t="s">
        <v>75</v>
      </c>
      <c r="AY128" s="137" t="s">
        <v>151</v>
      </c>
      <c r="BK128" s="146">
        <f>BK129+BK157+BK206+BK227+BK238+BK276</f>
        <v>0</v>
      </c>
    </row>
    <row r="129" spans="1:65" s="12" customFormat="1" ht="22.8" customHeight="1">
      <c r="B129" s="136"/>
      <c r="D129" s="137" t="s">
        <v>74</v>
      </c>
      <c r="E129" s="147" t="s">
        <v>31</v>
      </c>
      <c r="F129" s="147" t="s">
        <v>152</v>
      </c>
      <c r="I129" s="139"/>
      <c r="J129" s="148">
        <f>BK129</f>
        <v>0</v>
      </c>
      <c r="L129" s="136"/>
      <c r="M129" s="141"/>
      <c r="N129" s="142"/>
      <c r="O129" s="142"/>
      <c r="P129" s="143">
        <f>SUM(P130:P156)</f>
        <v>0</v>
      </c>
      <c r="Q129" s="142"/>
      <c r="R129" s="143">
        <f>SUM(R130:R156)</f>
        <v>0</v>
      </c>
      <c r="S129" s="142"/>
      <c r="T129" s="144">
        <f>SUM(T130:T156)</f>
        <v>0</v>
      </c>
      <c r="AR129" s="137" t="s">
        <v>31</v>
      </c>
      <c r="AT129" s="145" t="s">
        <v>74</v>
      </c>
      <c r="AU129" s="145" t="s">
        <v>31</v>
      </c>
      <c r="AY129" s="137" t="s">
        <v>151</v>
      </c>
      <c r="BK129" s="146">
        <f>SUM(BK130:BK156)</f>
        <v>0</v>
      </c>
    </row>
    <row r="130" spans="1:65" s="2" customFormat="1" ht="24.15" customHeight="1">
      <c r="A130" s="33"/>
      <c r="B130" s="149"/>
      <c r="C130" s="150" t="s">
        <v>31</v>
      </c>
      <c r="D130" s="150" t="s">
        <v>153</v>
      </c>
      <c r="E130" s="151" t="s">
        <v>154</v>
      </c>
      <c r="F130" s="152" t="s">
        <v>155</v>
      </c>
      <c r="G130" s="153" t="s">
        <v>156</v>
      </c>
      <c r="H130" s="154">
        <v>360.39499999999998</v>
      </c>
      <c r="I130" s="155"/>
      <c r="J130" s="156">
        <f>ROUND(I130*H130,2)</f>
        <v>0</v>
      </c>
      <c r="K130" s="152" t="s">
        <v>157</v>
      </c>
      <c r="L130" s="34"/>
      <c r="M130" s="157" t="s">
        <v>1</v>
      </c>
      <c r="N130" s="158" t="s">
        <v>40</v>
      </c>
      <c r="O130" s="59"/>
      <c r="P130" s="159">
        <f>O130*H130</f>
        <v>0</v>
      </c>
      <c r="Q130" s="159">
        <v>0</v>
      </c>
      <c r="R130" s="159">
        <f>Q130*H130</f>
        <v>0</v>
      </c>
      <c r="S130" s="159">
        <v>0</v>
      </c>
      <c r="T130" s="160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1" t="s">
        <v>158</v>
      </c>
      <c r="AT130" s="161" t="s">
        <v>153</v>
      </c>
      <c r="AU130" s="161" t="s">
        <v>83</v>
      </c>
      <c r="AY130" s="18" t="s">
        <v>151</v>
      </c>
      <c r="BE130" s="162">
        <f>IF(N130="základní",J130,0)</f>
        <v>0</v>
      </c>
      <c r="BF130" s="162">
        <f>IF(N130="snížená",J130,0)</f>
        <v>0</v>
      </c>
      <c r="BG130" s="162">
        <f>IF(N130="zákl. přenesená",J130,0)</f>
        <v>0</v>
      </c>
      <c r="BH130" s="162">
        <f>IF(N130="sníž. přenesená",J130,0)</f>
        <v>0</v>
      </c>
      <c r="BI130" s="162">
        <f>IF(N130="nulová",J130,0)</f>
        <v>0</v>
      </c>
      <c r="BJ130" s="18" t="s">
        <v>31</v>
      </c>
      <c r="BK130" s="162">
        <f>ROUND(I130*H130,2)</f>
        <v>0</v>
      </c>
      <c r="BL130" s="18" t="s">
        <v>158</v>
      </c>
      <c r="BM130" s="161" t="s">
        <v>159</v>
      </c>
    </row>
    <row r="131" spans="1:65" s="13" customFormat="1">
      <c r="B131" s="163"/>
      <c r="D131" s="164" t="s">
        <v>160</v>
      </c>
      <c r="E131" s="165" t="s">
        <v>1</v>
      </c>
      <c r="F131" s="166" t="s">
        <v>161</v>
      </c>
      <c r="H131" s="167">
        <v>360.39499999999998</v>
      </c>
      <c r="I131" s="168"/>
      <c r="L131" s="163"/>
      <c r="M131" s="169"/>
      <c r="N131" s="170"/>
      <c r="O131" s="170"/>
      <c r="P131" s="170"/>
      <c r="Q131" s="170"/>
      <c r="R131" s="170"/>
      <c r="S131" s="170"/>
      <c r="T131" s="171"/>
      <c r="AT131" s="165" t="s">
        <v>160</v>
      </c>
      <c r="AU131" s="165" t="s">
        <v>83</v>
      </c>
      <c r="AV131" s="13" t="s">
        <v>83</v>
      </c>
      <c r="AW131" s="13" t="s">
        <v>30</v>
      </c>
      <c r="AX131" s="13" t="s">
        <v>31</v>
      </c>
      <c r="AY131" s="165" t="s">
        <v>151</v>
      </c>
    </row>
    <row r="132" spans="1:65" s="2" customFormat="1" ht="16.5" customHeight="1">
      <c r="A132" s="33"/>
      <c r="B132" s="149"/>
      <c r="C132" s="150" t="s">
        <v>83</v>
      </c>
      <c r="D132" s="150" t="s">
        <v>153</v>
      </c>
      <c r="E132" s="151" t="s">
        <v>162</v>
      </c>
      <c r="F132" s="152" t="s">
        <v>163</v>
      </c>
      <c r="G132" s="153" t="s">
        <v>164</v>
      </c>
      <c r="H132" s="154">
        <v>641.50300000000004</v>
      </c>
      <c r="I132" s="155"/>
      <c r="J132" s="156">
        <f>ROUND(I132*H132,2)</f>
        <v>0</v>
      </c>
      <c r="K132" s="152" t="s">
        <v>157</v>
      </c>
      <c r="L132" s="34"/>
      <c r="M132" s="157" t="s">
        <v>1</v>
      </c>
      <c r="N132" s="158" t="s">
        <v>40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158</v>
      </c>
      <c r="AT132" s="161" t="s">
        <v>153</v>
      </c>
      <c r="AU132" s="161" t="s">
        <v>83</v>
      </c>
      <c r="AY132" s="18" t="s">
        <v>151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31</v>
      </c>
      <c r="BK132" s="162">
        <f>ROUND(I132*H132,2)</f>
        <v>0</v>
      </c>
      <c r="BL132" s="18" t="s">
        <v>158</v>
      </c>
      <c r="BM132" s="161" t="s">
        <v>165</v>
      </c>
    </row>
    <row r="133" spans="1:65" s="13" customFormat="1">
      <c r="B133" s="163"/>
      <c r="D133" s="164" t="s">
        <v>160</v>
      </c>
      <c r="E133" s="165" t="s">
        <v>1</v>
      </c>
      <c r="F133" s="166" t="s">
        <v>166</v>
      </c>
      <c r="H133" s="167">
        <v>641.50300000000004</v>
      </c>
      <c r="I133" s="168"/>
      <c r="L133" s="163"/>
      <c r="M133" s="169"/>
      <c r="N133" s="170"/>
      <c r="O133" s="170"/>
      <c r="P133" s="170"/>
      <c r="Q133" s="170"/>
      <c r="R133" s="170"/>
      <c r="S133" s="170"/>
      <c r="T133" s="171"/>
      <c r="AT133" s="165" t="s">
        <v>160</v>
      </c>
      <c r="AU133" s="165" t="s">
        <v>83</v>
      </c>
      <c r="AV133" s="13" t="s">
        <v>83</v>
      </c>
      <c r="AW133" s="13" t="s">
        <v>30</v>
      </c>
      <c r="AX133" s="13" t="s">
        <v>75</v>
      </c>
      <c r="AY133" s="165" t="s">
        <v>151</v>
      </c>
    </row>
    <row r="134" spans="1:65" s="2" customFormat="1" ht="16.5" customHeight="1">
      <c r="A134" s="33"/>
      <c r="B134" s="149"/>
      <c r="C134" s="150" t="s">
        <v>167</v>
      </c>
      <c r="D134" s="150" t="s">
        <v>153</v>
      </c>
      <c r="E134" s="151" t="s">
        <v>168</v>
      </c>
      <c r="F134" s="152" t="s">
        <v>169</v>
      </c>
      <c r="G134" s="153" t="s">
        <v>164</v>
      </c>
      <c r="H134" s="154">
        <v>5132.0240000000003</v>
      </c>
      <c r="I134" s="155"/>
      <c r="J134" s="156">
        <f>ROUND(I134*H134,2)</f>
        <v>0</v>
      </c>
      <c r="K134" s="152" t="s">
        <v>157</v>
      </c>
      <c r="L134" s="34"/>
      <c r="M134" s="157" t="s">
        <v>1</v>
      </c>
      <c r="N134" s="158" t="s">
        <v>40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158</v>
      </c>
      <c r="AT134" s="161" t="s">
        <v>153</v>
      </c>
      <c r="AU134" s="161" t="s">
        <v>83</v>
      </c>
      <c r="AY134" s="18" t="s">
        <v>151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31</v>
      </c>
      <c r="BK134" s="162">
        <f>ROUND(I134*H134,2)</f>
        <v>0</v>
      </c>
      <c r="BL134" s="18" t="s">
        <v>158</v>
      </c>
      <c r="BM134" s="161" t="s">
        <v>170</v>
      </c>
    </row>
    <row r="135" spans="1:65" s="13" customFormat="1">
      <c r="B135" s="163"/>
      <c r="D135" s="164" t="s">
        <v>160</v>
      </c>
      <c r="E135" s="165" t="s">
        <v>1</v>
      </c>
      <c r="F135" s="166" t="s">
        <v>171</v>
      </c>
      <c r="H135" s="167">
        <v>5132.0240000000003</v>
      </c>
      <c r="I135" s="168"/>
      <c r="L135" s="163"/>
      <c r="M135" s="169"/>
      <c r="N135" s="170"/>
      <c r="O135" s="170"/>
      <c r="P135" s="170"/>
      <c r="Q135" s="170"/>
      <c r="R135" s="170"/>
      <c r="S135" s="170"/>
      <c r="T135" s="171"/>
      <c r="AT135" s="165" t="s">
        <v>160</v>
      </c>
      <c r="AU135" s="165" t="s">
        <v>83</v>
      </c>
      <c r="AV135" s="13" t="s">
        <v>83</v>
      </c>
      <c r="AW135" s="13" t="s">
        <v>30</v>
      </c>
      <c r="AX135" s="13" t="s">
        <v>31</v>
      </c>
      <c r="AY135" s="165" t="s">
        <v>151</v>
      </c>
    </row>
    <row r="136" spans="1:65" s="2" customFormat="1" ht="16.5" customHeight="1">
      <c r="A136" s="33"/>
      <c r="B136" s="149"/>
      <c r="C136" s="150" t="s">
        <v>158</v>
      </c>
      <c r="D136" s="150" t="s">
        <v>153</v>
      </c>
      <c r="E136" s="151" t="s">
        <v>172</v>
      </c>
      <c r="F136" s="152" t="s">
        <v>173</v>
      </c>
      <c r="G136" s="153" t="s">
        <v>164</v>
      </c>
      <c r="H136" s="154">
        <v>641.50300000000004</v>
      </c>
      <c r="I136" s="155"/>
      <c r="J136" s="156">
        <f>ROUND(I136*H136,2)</f>
        <v>0</v>
      </c>
      <c r="K136" s="152" t="s">
        <v>1</v>
      </c>
      <c r="L136" s="34"/>
      <c r="M136" s="157" t="s">
        <v>1</v>
      </c>
      <c r="N136" s="158" t="s">
        <v>40</v>
      </c>
      <c r="O136" s="59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158</v>
      </c>
      <c r="AT136" s="161" t="s">
        <v>153</v>
      </c>
      <c r="AU136" s="161" t="s">
        <v>83</v>
      </c>
      <c r="AY136" s="18" t="s">
        <v>151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8" t="s">
        <v>31</v>
      </c>
      <c r="BK136" s="162">
        <f>ROUND(I136*H136,2)</f>
        <v>0</v>
      </c>
      <c r="BL136" s="18" t="s">
        <v>158</v>
      </c>
      <c r="BM136" s="161" t="s">
        <v>174</v>
      </c>
    </row>
    <row r="137" spans="1:65" s="13" customFormat="1">
      <c r="B137" s="163"/>
      <c r="D137" s="164" t="s">
        <v>160</v>
      </c>
      <c r="E137" s="165" t="s">
        <v>1</v>
      </c>
      <c r="F137" s="166" t="s">
        <v>175</v>
      </c>
      <c r="H137" s="167">
        <v>641.50300000000004</v>
      </c>
      <c r="I137" s="168"/>
      <c r="L137" s="163"/>
      <c r="M137" s="169"/>
      <c r="N137" s="170"/>
      <c r="O137" s="170"/>
      <c r="P137" s="170"/>
      <c r="Q137" s="170"/>
      <c r="R137" s="170"/>
      <c r="S137" s="170"/>
      <c r="T137" s="171"/>
      <c r="AT137" s="165" t="s">
        <v>160</v>
      </c>
      <c r="AU137" s="165" t="s">
        <v>83</v>
      </c>
      <c r="AV137" s="13" t="s">
        <v>83</v>
      </c>
      <c r="AW137" s="13" t="s">
        <v>30</v>
      </c>
      <c r="AX137" s="13" t="s">
        <v>75</v>
      </c>
      <c r="AY137" s="165" t="s">
        <v>151</v>
      </c>
    </row>
    <row r="138" spans="1:65" s="2" customFormat="1" ht="24.15" customHeight="1">
      <c r="A138" s="33"/>
      <c r="B138" s="149"/>
      <c r="C138" s="150" t="s">
        <v>176</v>
      </c>
      <c r="D138" s="150" t="s">
        <v>153</v>
      </c>
      <c r="E138" s="151" t="s">
        <v>177</v>
      </c>
      <c r="F138" s="152" t="s">
        <v>178</v>
      </c>
      <c r="G138" s="153" t="s">
        <v>156</v>
      </c>
      <c r="H138" s="154">
        <v>189.52</v>
      </c>
      <c r="I138" s="155"/>
      <c r="J138" s="156">
        <f>ROUND(I138*H138,2)</f>
        <v>0</v>
      </c>
      <c r="K138" s="152" t="s">
        <v>157</v>
      </c>
      <c r="L138" s="34"/>
      <c r="M138" s="157" t="s">
        <v>1</v>
      </c>
      <c r="N138" s="158" t="s">
        <v>40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158</v>
      </c>
      <c r="AT138" s="161" t="s">
        <v>153</v>
      </c>
      <c r="AU138" s="161" t="s">
        <v>83</v>
      </c>
      <c r="AY138" s="18" t="s">
        <v>151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31</v>
      </c>
      <c r="BK138" s="162">
        <f>ROUND(I138*H138,2)</f>
        <v>0</v>
      </c>
      <c r="BL138" s="18" t="s">
        <v>158</v>
      </c>
      <c r="BM138" s="161" t="s">
        <v>179</v>
      </c>
    </row>
    <row r="139" spans="1:65" s="14" customFormat="1">
      <c r="B139" s="172"/>
      <c r="D139" s="164" t="s">
        <v>160</v>
      </c>
      <c r="E139" s="173" t="s">
        <v>1</v>
      </c>
      <c r="F139" s="174" t="s">
        <v>180</v>
      </c>
      <c r="H139" s="173" t="s">
        <v>1</v>
      </c>
      <c r="I139" s="175"/>
      <c r="L139" s="172"/>
      <c r="M139" s="176"/>
      <c r="N139" s="177"/>
      <c r="O139" s="177"/>
      <c r="P139" s="177"/>
      <c r="Q139" s="177"/>
      <c r="R139" s="177"/>
      <c r="S139" s="177"/>
      <c r="T139" s="178"/>
      <c r="AT139" s="173" t="s">
        <v>160</v>
      </c>
      <c r="AU139" s="173" t="s">
        <v>83</v>
      </c>
      <c r="AV139" s="14" t="s">
        <v>31</v>
      </c>
      <c r="AW139" s="14" t="s">
        <v>30</v>
      </c>
      <c r="AX139" s="14" t="s">
        <v>75</v>
      </c>
      <c r="AY139" s="173" t="s">
        <v>151</v>
      </c>
    </row>
    <row r="140" spans="1:65" s="13" customFormat="1">
      <c r="B140" s="163"/>
      <c r="D140" s="164" t="s">
        <v>160</v>
      </c>
      <c r="E140" s="165" t="s">
        <v>1</v>
      </c>
      <c r="F140" s="166" t="s">
        <v>181</v>
      </c>
      <c r="H140" s="167">
        <v>189.52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160</v>
      </c>
      <c r="AU140" s="165" t="s">
        <v>83</v>
      </c>
      <c r="AV140" s="13" t="s">
        <v>83</v>
      </c>
      <c r="AW140" s="13" t="s">
        <v>30</v>
      </c>
      <c r="AX140" s="13" t="s">
        <v>75</v>
      </c>
      <c r="AY140" s="165" t="s">
        <v>151</v>
      </c>
    </row>
    <row r="141" spans="1:65" s="15" customFormat="1">
      <c r="B141" s="179"/>
      <c r="D141" s="164" t="s">
        <v>160</v>
      </c>
      <c r="E141" s="180" t="s">
        <v>1</v>
      </c>
      <c r="F141" s="181" t="s">
        <v>182</v>
      </c>
      <c r="H141" s="182">
        <v>189.52</v>
      </c>
      <c r="I141" s="183"/>
      <c r="L141" s="179"/>
      <c r="M141" s="184"/>
      <c r="N141" s="185"/>
      <c r="O141" s="185"/>
      <c r="P141" s="185"/>
      <c r="Q141" s="185"/>
      <c r="R141" s="185"/>
      <c r="S141" s="185"/>
      <c r="T141" s="186"/>
      <c r="AT141" s="180" t="s">
        <v>160</v>
      </c>
      <c r="AU141" s="180" t="s">
        <v>83</v>
      </c>
      <c r="AV141" s="15" t="s">
        <v>158</v>
      </c>
      <c r="AW141" s="15" t="s">
        <v>30</v>
      </c>
      <c r="AX141" s="15" t="s">
        <v>31</v>
      </c>
      <c r="AY141" s="180" t="s">
        <v>151</v>
      </c>
    </row>
    <row r="142" spans="1:65" s="2" customFormat="1" ht="24.15" customHeight="1">
      <c r="A142" s="33"/>
      <c r="B142" s="149"/>
      <c r="C142" s="150" t="s">
        <v>183</v>
      </c>
      <c r="D142" s="150" t="s">
        <v>153</v>
      </c>
      <c r="E142" s="151" t="s">
        <v>184</v>
      </c>
      <c r="F142" s="152" t="s">
        <v>185</v>
      </c>
      <c r="G142" s="153" t="s">
        <v>156</v>
      </c>
      <c r="H142" s="154">
        <v>48.6</v>
      </c>
      <c r="I142" s="155"/>
      <c r="J142" s="156">
        <f>ROUND(I142*H142,2)</f>
        <v>0</v>
      </c>
      <c r="K142" s="152" t="s">
        <v>157</v>
      </c>
      <c r="L142" s="34"/>
      <c r="M142" s="157" t="s">
        <v>1</v>
      </c>
      <c r="N142" s="158" t="s">
        <v>40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158</v>
      </c>
      <c r="AT142" s="161" t="s">
        <v>153</v>
      </c>
      <c r="AU142" s="161" t="s">
        <v>83</v>
      </c>
      <c r="AY142" s="18" t="s">
        <v>151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31</v>
      </c>
      <c r="BK142" s="162">
        <f>ROUND(I142*H142,2)</f>
        <v>0</v>
      </c>
      <c r="BL142" s="18" t="s">
        <v>158</v>
      </c>
      <c r="BM142" s="161" t="s">
        <v>186</v>
      </c>
    </row>
    <row r="143" spans="1:65" s="13" customFormat="1">
      <c r="B143" s="163"/>
      <c r="D143" s="164" t="s">
        <v>160</v>
      </c>
      <c r="E143" s="165" t="s">
        <v>1</v>
      </c>
      <c r="F143" s="166" t="s">
        <v>187</v>
      </c>
      <c r="H143" s="167">
        <v>48.6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160</v>
      </c>
      <c r="AU143" s="165" t="s">
        <v>83</v>
      </c>
      <c r="AV143" s="13" t="s">
        <v>83</v>
      </c>
      <c r="AW143" s="13" t="s">
        <v>30</v>
      </c>
      <c r="AX143" s="13" t="s">
        <v>31</v>
      </c>
      <c r="AY143" s="165" t="s">
        <v>151</v>
      </c>
    </row>
    <row r="144" spans="1:65" s="2" customFormat="1" ht="21.75" customHeight="1">
      <c r="A144" s="33"/>
      <c r="B144" s="149"/>
      <c r="C144" s="150" t="s">
        <v>188</v>
      </c>
      <c r="D144" s="150" t="s">
        <v>153</v>
      </c>
      <c r="E144" s="151" t="s">
        <v>189</v>
      </c>
      <c r="F144" s="152" t="s">
        <v>190</v>
      </c>
      <c r="G144" s="153" t="s">
        <v>156</v>
      </c>
      <c r="H144" s="154">
        <v>238.12</v>
      </c>
      <c r="I144" s="155"/>
      <c r="J144" s="156">
        <f>ROUND(I144*H144,2)</f>
        <v>0</v>
      </c>
      <c r="K144" s="152" t="s">
        <v>157</v>
      </c>
      <c r="L144" s="34"/>
      <c r="M144" s="157" t="s">
        <v>1</v>
      </c>
      <c r="N144" s="158" t="s">
        <v>40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158</v>
      </c>
      <c r="AT144" s="161" t="s">
        <v>153</v>
      </c>
      <c r="AU144" s="161" t="s">
        <v>83</v>
      </c>
      <c r="AY144" s="18" t="s">
        <v>151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31</v>
      </c>
      <c r="BK144" s="162">
        <f>ROUND(I144*H144,2)</f>
        <v>0</v>
      </c>
      <c r="BL144" s="18" t="s">
        <v>158</v>
      </c>
      <c r="BM144" s="161" t="s">
        <v>191</v>
      </c>
    </row>
    <row r="145" spans="1:65" s="13" customFormat="1">
      <c r="B145" s="163"/>
      <c r="D145" s="164" t="s">
        <v>160</v>
      </c>
      <c r="E145" s="165" t="s">
        <v>1</v>
      </c>
      <c r="F145" s="166" t="s">
        <v>192</v>
      </c>
      <c r="H145" s="167">
        <v>48.6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160</v>
      </c>
      <c r="AU145" s="165" t="s">
        <v>83</v>
      </c>
      <c r="AV145" s="13" t="s">
        <v>83</v>
      </c>
      <c r="AW145" s="13" t="s">
        <v>30</v>
      </c>
      <c r="AX145" s="13" t="s">
        <v>75</v>
      </c>
      <c r="AY145" s="165" t="s">
        <v>151</v>
      </c>
    </row>
    <row r="146" spans="1:65" s="13" customFormat="1">
      <c r="B146" s="163"/>
      <c r="D146" s="164" t="s">
        <v>160</v>
      </c>
      <c r="E146" s="165" t="s">
        <v>1</v>
      </c>
      <c r="F146" s="166" t="s">
        <v>193</v>
      </c>
      <c r="H146" s="167">
        <v>189.52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160</v>
      </c>
      <c r="AU146" s="165" t="s">
        <v>83</v>
      </c>
      <c r="AV146" s="13" t="s">
        <v>83</v>
      </c>
      <c r="AW146" s="13" t="s">
        <v>30</v>
      </c>
      <c r="AX146" s="13" t="s">
        <v>75</v>
      </c>
      <c r="AY146" s="165" t="s">
        <v>151</v>
      </c>
    </row>
    <row r="147" spans="1:65" s="15" customFormat="1">
      <c r="B147" s="179"/>
      <c r="D147" s="164" t="s">
        <v>160</v>
      </c>
      <c r="E147" s="180" t="s">
        <v>1</v>
      </c>
      <c r="F147" s="181" t="s">
        <v>182</v>
      </c>
      <c r="H147" s="182">
        <v>238.12</v>
      </c>
      <c r="I147" s="183"/>
      <c r="L147" s="179"/>
      <c r="M147" s="184"/>
      <c r="N147" s="185"/>
      <c r="O147" s="185"/>
      <c r="P147" s="185"/>
      <c r="Q147" s="185"/>
      <c r="R147" s="185"/>
      <c r="S147" s="185"/>
      <c r="T147" s="186"/>
      <c r="AT147" s="180" t="s">
        <v>160</v>
      </c>
      <c r="AU147" s="180" t="s">
        <v>83</v>
      </c>
      <c r="AV147" s="15" t="s">
        <v>158</v>
      </c>
      <c r="AW147" s="15" t="s">
        <v>30</v>
      </c>
      <c r="AX147" s="15" t="s">
        <v>31</v>
      </c>
      <c r="AY147" s="180" t="s">
        <v>151</v>
      </c>
    </row>
    <row r="148" spans="1:65" s="2" customFormat="1" ht="16.5" customHeight="1">
      <c r="A148" s="33"/>
      <c r="B148" s="149"/>
      <c r="C148" s="150" t="s">
        <v>194</v>
      </c>
      <c r="D148" s="150" t="s">
        <v>153</v>
      </c>
      <c r="E148" s="151" t="s">
        <v>195</v>
      </c>
      <c r="F148" s="152" t="s">
        <v>196</v>
      </c>
      <c r="G148" s="153" t="s">
        <v>156</v>
      </c>
      <c r="H148" s="154">
        <v>238.12</v>
      </c>
      <c r="I148" s="155"/>
      <c r="J148" s="156">
        <f>ROUND(I148*H148,2)</f>
        <v>0</v>
      </c>
      <c r="K148" s="152" t="s">
        <v>157</v>
      </c>
      <c r="L148" s="34"/>
      <c r="M148" s="157" t="s">
        <v>1</v>
      </c>
      <c r="N148" s="158" t="s">
        <v>40</v>
      </c>
      <c r="O148" s="59"/>
      <c r="P148" s="159">
        <f>O148*H148</f>
        <v>0</v>
      </c>
      <c r="Q148" s="159">
        <v>0</v>
      </c>
      <c r="R148" s="159">
        <f>Q148*H148</f>
        <v>0</v>
      </c>
      <c r="S148" s="159">
        <v>0</v>
      </c>
      <c r="T148" s="160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158</v>
      </c>
      <c r="AT148" s="161" t="s">
        <v>153</v>
      </c>
      <c r="AU148" s="161" t="s">
        <v>83</v>
      </c>
      <c r="AY148" s="18" t="s">
        <v>151</v>
      </c>
      <c r="BE148" s="162">
        <f>IF(N148="základní",J148,0)</f>
        <v>0</v>
      </c>
      <c r="BF148" s="162">
        <f>IF(N148="snížená",J148,0)</f>
        <v>0</v>
      </c>
      <c r="BG148" s="162">
        <f>IF(N148="zákl. přenesená",J148,0)</f>
        <v>0</v>
      </c>
      <c r="BH148" s="162">
        <f>IF(N148="sníž. přenesená",J148,0)</f>
        <v>0</v>
      </c>
      <c r="BI148" s="162">
        <f>IF(N148="nulová",J148,0)</f>
        <v>0</v>
      </c>
      <c r="BJ148" s="18" t="s">
        <v>31</v>
      </c>
      <c r="BK148" s="162">
        <f>ROUND(I148*H148,2)</f>
        <v>0</v>
      </c>
      <c r="BL148" s="18" t="s">
        <v>158</v>
      </c>
      <c r="BM148" s="161" t="s">
        <v>197</v>
      </c>
    </row>
    <row r="149" spans="1:65" s="13" customFormat="1">
      <c r="B149" s="163"/>
      <c r="D149" s="164" t="s">
        <v>160</v>
      </c>
      <c r="E149" s="165" t="s">
        <v>1</v>
      </c>
      <c r="F149" s="166" t="s">
        <v>198</v>
      </c>
      <c r="H149" s="167">
        <v>238.12</v>
      </c>
      <c r="I149" s="168"/>
      <c r="L149" s="163"/>
      <c r="M149" s="169"/>
      <c r="N149" s="170"/>
      <c r="O149" s="170"/>
      <c r="P149" s="170"/>
      <c r="Q149" s="170"/>
      <c r="R149" s="170"/>
      <c r="S149" s="170"/>
      <c r="T149" s="171"/>
      <c r="AT149" s="165" t="s">
        <v>160</v>
      </c>
      <c r="AU149" s="165" t="s">
        <v>83</v>
      </c>
      <c r="AV149" s="13" t="s">
        <v>83</v>
      </c>
      <c r="AW149" s="13" t="s">
        <v>30</v>
      </c>
      <c r="AX149" s="13" t="s">
        <v>75</v>
      </c>
      <c r="AY149" s="165" t="s">
        <v>151</v>
      </c>
    </row>
    <row r="150" spans="1:65" s="2" customFormat="1" ht="16.5" customHeight="1">
      <c r="A150" s="33"/>
      <c r="B150" s="149"/>
      <c r="C150" s="150" t="s">
        <v>199</v>
      </c>
      <c r="D150" s="150" t="s">
        <v>153</v>
      </c>
      <c r="E150" s="151" t="s">
        <v>200</v>
      </c>
      <c r="F150" s="152" t="s">
        <v>201</v>
      </c>
      <c r="G150" s="153" t="s">
        <v>156</v>
      </c>
      <c r="H150" s="154">
        <v>238.12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40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</v>
      </c>
      <c r="T150" s="160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158</v>
      </c>
      <c r="AT150" s="161" t="s">
        <v>153</v>
      </c>
      <c r="AU150" s="161" t="s">
        <v>83</v>
      </c>
      <c r="AY150" s="18" t="s">
        <v>151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31</v>
      </c>
      <c r="BK150" s="162">
        <f>ROUND(I150*H150,2)</f>
        <v>0</v>
      </c>
      <c r="BL150" s="18" t="s">
        <v>158</v>
      </c>
      <c r="BM150" s="161" t="s">
        <v>202</v>
      </c>
    </row>
    <row r="151" spans="1:65" s="13" customFormat="1">
      <c r="B151" s="163"/>
      <c r="D151" s="164" t="s">
        <v>160</v>
      </c>
      <c r="E151" s="165" t="s">
        <v>1</v>
      </c>
      <c r="F151" s="166" t="s">
        <v>203</v>
      </c>
      <c r="H151" s="167">
        <v>189.52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160</v>
      </c>
      <c r="AU151" s="165" t="s">
        <v>83</v>
      </c>
      <c r="AV151" s="13" t="s">
        <v>83</v>
      </c>
      <c r="AW151" s="13" t="s">
        <v>30</v>
      </c>
      <c r="AX151" s="13" t="s">
        <v>75</v>
      </c>
      <c r="AY151" s="165" t="s">
        <v>151</v>
      </c>
    </row>
    <row r="152" spans="1:65" s="13" customFormat="1">
      <c r="B152" s="163"/>
      <c r="D152" s="164" t="s">
        <v>160</v>
      </c>
      <c r="E152" s="165" t="s">
        <v>1</v>
      </c>
      <c r="F152" s="166" t="s">
        <v>192</v>
      </c>
      <c r="H152" s="167">
        <v>48.6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160</v>
      </c>
      <c r="AU152" s="165" t="s">
        <v>83</v>
      </c>
      <c r="AV152" s="13" t="s">
        <v>83</v>
      </c>
      <c r="AW152" s="13" t="s">
        <v>30</v>
      </c>
      <c r="AX152" s="13" t="s">
        <v>75</v>
      </c>
      <c r="AY152" s="165" t="s">
        <v>151</v>
      </c>
    </row>
    <row r="153" spans="1:65" s="15" customFormat="1">
      <c r="B153" s="179"/>
      <c r="D153" s="164" t="s">
        <v>160</v>
      </c>
      <c r="E153" s="180" t="s">
        <v>1</v>
      </c>
      <c r="F153" s="181" t="s">
        <v>182</v>
      </c>
      <c r="H153" s="182">
        <v>238.12</v>
      </c>
      <c r="I153" s="183"/>
      <c r="L153" s="179"/>
      <c r="M153" s="184"/>
      <c r="N153" s="185"/>
      <c r="O153" s="185"/>
      <c r="P153" s="185"/>
      <c r="Q153" s="185"/>
      <c r="R153" s="185"/>
      <c r="S153" s="185"/>
      <c r="T153" s="186"/>
      <c r="AT153" s="180" t="s">
        <v>160</v>
      </c>
      <c r="AU153" s="180" t="s">
        <v>83</v>
      </c>
      <c r="AV153" s="15" t="s">
        <v>158</v>
      </c>
      <c r="AW153" s="15" t="s">
        <v>30</v>
      </c>
      <c r="AX153" s="15" t="s">
        <v>31</v>
      </c>
      <c r="AY153" s="180" t="s">
        <v>151</v>
      </c>
    </row>
    <row r="154" spans="1:65" s="2" customFormat="1" ht="16.5" customHeight="1">
      <c r="A154" s="33"/>
      <c r="B154" s="149"/>
      <c r="C154" s="150" t="s">
        <v>204</v>
      </c>
      <c r="D154" s="150" t="s">
        <v>153</v>
      </c>
      <c r="E154" s="151" t="s">
        <v>205</v>
      </c>
      <c r="F154" s="152" t="s">
        <v>206</v>
      </c>
      <c r="G154" s="153" t="s">
        <v>207</v>
      </c>
      <c r="H154" s="154">
        <v>1454.9</v>
      </c>
      <c r="I154" s="155"/>
      <c r="J154" s="156">
        <f>ROUND(I154*H154,2)</f>
        <v>0</v>
      </c>
      <c r="K154" s="152" t="s">
        <v>157</v>
      </c>
      <c r="L154" s="34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158</v>
      </c>
      <c r="AT154" s="161" t="s">
        <v>153</v>
      </c>
      <c r="AU154" s="161" t="s">
        <v>83</v>
      </c>
      <c r="AY154" s="18" t="s">
        <v>151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31</v>
      </c>
      <c r="BK154" s="162">
        <f>ROUND(I154*H154,2)</f>
        <v>0</v>
      </c>
      <c r="BL154" s="18" t="s">
        <v>158</v>
      </c>
      <c r="BM154" s="161" t="s">
        <v>208</v>
      </c>
    </row>
    <row r="155" spans="1:65" s="13" customFormat="1">
      <c r="B155" s="163"/>
      <c r="D155" s="164" t="s">
        <v>160</v>
      </c>
      <c r="E155" s="165" t="s">
        <v>1</v>
      </c>
      <c r="F155" s="166" t="s">
        <v>209</v>
      </c>
      <c r="H155" s="167">
        <v>727.45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75</v>
      </c>
      <c r="AY155" s="165" t="s">
        <v>151</v>
      </c>
    </row>
    <row r="156" spans="1:65" s="13" customFormat="1">
      <c r="B156" s="163"/>
      <c r="D156" s="164" t="s">
        <v>160</v>
      </c>
      <c r="E156" s="165" t="s">
        <v>1</v>
      </c>
      <c r="F156" s="166" t="s">
        <v>210</v>
      </c>
      <c r="H156" s="167">
        <v>727.45</v>
      </c>
      <c r="I156" s="168"/>
      <c r="L156" s="163"/>
      <c r="M156" s="169"/>
      <c r="N156" s="170"/>
      <c r="O156" s="170"/>
      <c r="P156" s="170"/>
      <c r="Q156" s="170"/>
      <c r="R156" s="170"/>
      <c r="S156" s="170"/>
      <c r="T156" s="171"/>
      <c r="AT156" s="165" t="s">
        <v>160</v>
      </c>
      <c r="AU156" s="165" t="s">
        <v>83</v>
      </c>
      <c r="AV156" s="13" t="s">
        <v>83</v>
      </c>
      <c r="AW156" s="13" t="s">
        <v>30</v>
      </c>
      <c r="AX156" s="13" t="s">
        <v>75</v>
      </c>
      <c r="AY156" s="165" t="s">
        <v>151</v>
      </c>
    </row>
    <row r="157" spans="1:65" s="12" customFormat="1" ht="22.8" customHeight="1">
      <c r="B157" s="136"/>
      <c r="D157" s="137" t="s">
        <v>74</v>
      </c>
      <c r="E157" s="147" t="s">
        <v>211</v>
      </c>
      <c r="F157" s="147" t="s">
        <v>212</v>
      </c>
      <c r="I157" s="139"/>
      <c r="J157" s="148">
        <f>BK157</f>
        <v>0</v>
      </c>
      <c r="L157" s="136"/>
      <c r="M157" s="141"/>
      <c r="N157" s="142"/>
      <c r="O157" s="142"/>
      <c r="P157" s="143">
        <f>SUM(P158:P205)</f>
        <v>0</v>
      </c>
      <c r="Q157" s="142"/>
      <c r="R157" s="143">
        <f>SUM(R158:R205)</f>
        <v>5.1320000000000005E-2</v>
      </c>
      <c r="S157" s="142"/>
      <c r="T157" s="144">
        <f>SUM(T158:T205)</f>
        <v>540.67330000000004</v>
      </c>
      <c r="AR157" s="137" t="s">
        <v>31</v>
      </c>
      <c r="AT157" s="145" t="s">
        <v>74</v>
      </c>
      <c r="AU157" s="145" t="s">
        <v>31</v>
      </c>
      <c r="AY157" s="137" t="s">
        <v>151</v>
      </c>
      <c r="BK157" s="146">
        <f>SUM(BK158:BK205)</f>
        <v>0</v>
      </c>
    </row>
    <row r="158" spans="1:65" s="2" customFormat="1" ht="16.5" customHeight="1">
      <c r="A158" s="33"/>
      <c r="B158" s="149"/>
      <c r="C158" s="150" t="s">
        <v>211</v>
      </c>
      <c r="D158" s="150" t="s">
        <v>153</v>
      </c>
      <c r="E158" s="151" t="s">
        <v>213</v>
      </c>
      <c r="F158" s="152" t="s">
        <v>214</v>
      </c>
      <c r="G158" s="153" t="s">
        <v>215</v>
      </c>
      <c r="H158" s="154">
        <v>201</v>
      </c>
      <c r="I158" s="155"/>
      <c r="J158" s="156">
        <f>ROUND(I158*H158,2)</f>
        <v>0</v>
      </c>
      <c r="K158" s="152" t="s">
        <v>1</v>
      </c>
      <c r="L158" s="34"/>
      <c r="M158" s="157" t="s">
        <v>1</v>
      </c>
      <c r="N158" s="158" t="s">
        <v>40</v>
      </c>
      <c r="O158" s="59"/>
      <c r="P158" s="159">
        <f>O158*H158</f>
        <v>0</v>
      </c>
      <c r="Q158" s="159">
        <v>0</v>
      </c>
      <c r="R158" s="159">
        <f>Q158*H158</f>
        <v>0</v>
      </c>
      <c r="S158" s="159">
        <v>0.115</v>
      </c>
      <c r="T158" s="160">
        <f>S158*H158</f>
        <v>23.115000000000002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158</v>
      </c>
      <c r="AT158" s="161" t="s">
        <v>153</v>
      </c>
      <c r="AU158" s="161" t="s">
        <v>83</v>
      </c>
      <c r="AY158" s="18" t="s">
        <v>151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31</v>
      </c>
      <c r="BK158" s="162">
        <f>ROUND(I158*H158,2)</f>
        <v>0</v>
      </c>
      <c r="BL158" s="18" t="s">
        <v>158</v>
      </c>
      <c r="BM158" s="161" t="s">
        <v>216</v>
      </c>
    </row>
    <row r="159" spans="1:65" s="13" customFormat="1">
      <c r="B159" s="163"/>
      <c r="D159" s="164" t="s">
        <v>160</v>
      </c>
      <c r="E159" s="165" t="s">
        <v>1</v>
      </c>
      <c r="F159" s="166" t="s">
        <v>217</v>
      </c>
      <c r="H159" s="167">
        <v>201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160</v>
      </c>
      <c r="AU159" s="165" t="s">
        <v>83</v>
      </c>
      <c r="AV159" s="13" t="s">
        <v>83</v>
      </c>
      <c r="AW159" s="13" t="s">
        <v>30</v>
      </c>
      <c r="AX159" s="13" t="s">
        <v>75</v>
      </c>
      <c r="AY159" s="165" t="s">
        <v>151</v>
      </c>
    </row>
    <row r="160" spans="1:65" s="2" customFormat="1" ht="21.75" customHeight="1">
      <c r="A160" s="33"/>
      <c r="B160" s="149"/>
      <c r="C160" s="150" t="s">
        <v>8</v>
      </c>
      <c r="D160" s="150" t="s">
        <v>153</v>
      </c>
      <c r="E160" s="151" t="s">
        <v>218</v>
      </c>
      <c r="F160" s="152" t="s">
        <v>219</v>
      </c>
      <c r="G160" s="153" t="s">
        <v>207</v>
      </c>
      <c r="H160" s="154">
        <v>24.12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220</v>
      </c>
    </row>
    <row r="161" spans="1:65" s="13" customFormat="1">
      <c r="B161" s="163"/>
      <c r="D161" s="164" t="s">
        <v>160</v>
      </c>
      <c r="E161" s="165" t="s">
        <v>1</v>
      </c>
      <c r="F161" s="166" t="s">
        <v>221</v>
      </c>
      <c r="H161" s="167">
        <v>24.12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160</v>
      </c>
      <c r="AU161" s="165" t="s">
        <v>83</v>
      </c>
      <c r="AV161" s="13" t="s">
        <v>83</v>
      </c>
      <c r="AW161" s="13" t="s">
        <v>30</v>
      </c>
      <c r="AX161" s="13" t="s">
        <v>31</v>
      </c>
      <c r="AY161" s="165" t="s">
        <v>151</v>
      </c>
    </row>
    <row r="162" spans="1:65" s="2" customFormat="1" ht="16.5" customHeight="1">
      <c r="A162" s="33"/>
      <c r="B162" s="149"/>
      <c r="C162" s="150" t="s">
        <v>222</v>
      </c>
      <c r="D162" s="150" t="s">
        <v>153</v>
      </c>
      <c r="E162" s="151" t="s">
        <v>223</v>
      </c>
      <c r="F162" s="152" t="s">
        <v>224</v>
      </c>
      <c r="G162" s="153" t="s">
        <v>164</v>
      </c>
      <c r="H162" s="154">
        <v>3.5880000000000001</v>
      </c>
      <c r="I162" s="155"/>
      <c r="J162" s="156">
        <f>ROUND(I162*H162,2)</f>
        <v>0</v>
      </c>
      <c r="K162" s="152" t="s">
        <v>157</v>
      </c>
      <c r="L162" s="34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158</v>
      </c>
      <c r="AT162" s="161" t="s">
        <v>153</v>
      </c>
      <c r="AU162" s="161" t="s">
        <v>83</v>
      </c>
      <c r="AY162" s="18" t="s">
        <v>151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8" t="s">
        <v>31</v>
      </c>
      <c r="BK162" s="162">
        <f>ROUND(I162*H162,2)</f>
        <v>0</v>
      </c>
      <c r="BL162" s="18" t="s">
        <v>158</v>
      </c>
      <c r="BM162" s="161" t="s">
        <v>225</v>
      </c>
    </row>
    <row r="163" spans="1:65" s="13" customFormat="1">
      <c r="B163" s="163"/>
      <c r="D163" s="164" t="s">
        <v>160</v>
      </c>
      <c r="E163" s="165" t="s">
        <v>1</v>
      </c>
      <c r="F163" s="166" t="s">
        <v>226</v>
      </c>
      <c r="H163" s="167">
        <v>3.5880000000000001</v>
      </c>
      <c r="I163" s="168"/>
      <c r="L163" s="163"/>
      <c r="M163" s="169"/>
      <c r="N163" s="170"/>
      <c r="O163" s="170"/>
      <c r="P163" s="170"/>
      <c r="Q163" s="170"/>
      <c r="R163" s="170"/>
      <c r="S163" s="170"/>
      <c r="T163" s="171"/>
      <c r="AT163" s="165" t="s">
        <v>160</v>
      </c>
      <c r="AU163" s="165" t="s">
        <v>83</v>
      </c>
      <c r="AV163" s="13" t="s">
        <v>83</v>
      </c>
      <c r="AW163" s="13" t="s">
        <v>30</v>
      </c>
      <c r="AX163" s="13" t="s">
        <v>31</v>
      </c>
      <c r="AY163" s="165" t="s">
        <v>151</v>
      </c>
    </row>
    <row r="164" spans="1:65" s="2" customFormat="1" ht="16.5" customHeight="1">
      <c r="A164" s="33"/>
      <c r="B164" s="149"/>
      <c r="C164" s="150" t="s">
        <v>227</v>
      </c>
      <c r="D164" s="150" t="s">
        <v>153</v>
      </c>
      <c r="E164" s="151" t="s">
        <v>228</v>
      </c>
      <c r="F164" s="152" t="s">
        <v>229</v>
      </c>
      <c r="G164" s="153" t="s">
        <v>164</v>
      </c>
      <c r="H164" s="154">
        <v>28.704000000000001</v>
      </c>
      <c r="I164" s="155"/>
      <c r="J164" s="156">
        <f>ROUND(I164*H164,2)</f>
        <v>0</v>
      </c>
      <c r="K164" s="152" t="s">
        <v>157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230</v>
      </c>
    </row>
    <row r="165" spans="1:65" s="13" customFormat="1">
      <c r="B165" s="163"/>
      <c r="D165" s="164" t="s">
        <v>160</v>
      </c>
      <c r="E165" s="165" t="s">
        <v>1</v>
      </c>
      <c r="F165" s="166" t="s">
        <v>231</v>
      </c>
      <c r="H165" s="167">
        <v>28.704000000000001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31</v>
      </c>
      <c r="AY165" s="165" t="s">
        <v>151</v>
      </c>
    </row>
    <row r="166" spans="1:65" s="2" customFormat="1" ht="16.5" customHeight="1">
      <c r="A166" s="33"/>
      <c r="B166" s="149"/>
      <c r="C166" s="150" t="s">
        <v>232</v>
      </c>
      <c r="D166" s="150" t="s">
        <v>153</v>
      </c>
      <c r="E166" s="151" t="s">
        <v>233</v>
      </c>
      <c r="F166" s="152" t="s">
        <v>234</v>
      </c>
      <c r="G166" s="153" t="s">
        <v>207</v>
      </c>
      <c r="H166" s="154">
        <v>35.909999999999997</v>
      </c>
      <c r="I166" s="155"/>
      <c r="J166" s="156">
        <f>ROUND(I166*H166,2)</f>
        <v>0</v>
      </c>
      <c r="K166" s="152" t="s">
        <v>157</v>
      </c>
      <c r="L166" s="34"/>
      <c r="M166" s="157" t="s">
        <v>1</v>
      </c>
      <c r="N166" s="158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0.28999999999999998</v>
      </c>
      <c r="T166" s="160">
        <f>S166*H166</f>
        <v>10.413899999999998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158</v>
      </c>
      <c r="AT166" s="161" t="s">
        <v>153</v>
      </c>
      <c r="AU166" s="161" t="s">
        <v>83</v>
      </c>
      <c r="AY166" s="18" t="s">
        <v>151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8" t="s">
        <v>31</v>
      </c>
      <c r="BK166" s="162">
        <f>ROUND(I166*H166,2)</f>
        <v>0</v>
      </c>
      <c r="BL166" s="18" t="s">
        <v>158</v>
      </c>
      <c r="BM166" s="161" t="s">
        <v>235</v>
      </c>
    </row>
    <row r="167" spans="1:65" s="13" customFormat="1">
      <c r="B167" s="163"/>
      <c r="D167" s="164" t="s">
        <v>160</v>
      </c>
      <c r="E167" s="165" t="s">
        <v>1</v>
      </c>
      <c r="F167" s="166" t="s">
        <v>236</v>
      </c>
      <c r="H167" s="167">
        <v>35.909999999999997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31</v>
      </c>
      <c r="AY167" s="165" t="s">
        <v>151</v>
      </c>
    </row>
    <row r="168" spans="1:65" s="2" customFormat="1" ht="16.5" customHeight="1">
      <c r="A168" s="33"/>
      <c r="B168" s="149"/>
      <c r="C168" s="150" t="s">
        <v>237</v>
      </c>
      <c r="D168" s="150" t="s">
        <v>153</v>
      </c>
      <c r="E168" s="151" t="s">
        <v>238</v>
      </c>
      <c r="F168" s="152" t="s">
        <v>239</v>
      </c>
      <c r="G168" s="153" t="s">
        <v>207</v>
      </c>
      <c r="H168" s="154">
        <v>20.14</v>
      </c>
      <c r="I168" s="155"/>
      <c r="J168" s="156">
        <f>ROUND(I168*H168,2)</f>
        <v>0</v>
      </c>
      <c r="K168" s="152" t="s">
        <v>157</v>
      </c>
      <c r="L168" s="34"/>
      <c r="M168" s="157" t="s">
        <v>1</v>
      </c>
      <c r="N168" s="158" t="s">
        <v>40</v>
      </c>
      <c r="O168" s="59"/>
      <c r="P168" s="159">
        <f>O168*H168</f>
        <v>0</v>
      </c>
      <c r="Q168" s="159">
        <v>0</v>
      </c>
      <c r="R168" s="159">
        <f>Q168*H168</f>
        <v>0</v>
      </c>
      <c r="S168" s="159">
        <v>0.57999999999999996</v>
      </c>
      <c r="T168" s="160">
        <f>S168*H168</f>
        <v>11.681199999999999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158</v>
      </c>
      <c r="AT168" s="161" t="s">
        <v>153</v>
      </c>
      <c r="AU168" s="161" t="s">
        <v>83</v>
      </c>
      <c r="AY168" s="18" t="s">
        <v>151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31</v>
      </c>
      <c r="BK168" s="162">
        <f>ROUND(I168*H168,2)</f>
        <v>0</v>
      </c>
      <c r="BL168" s="18" t="s">
        <v>158</v>
      </c>
      <c r="BM168" s="161" t="s">
        <v>240</v>
      </c>
    </row>
    <row r="169" spans="1:65" s="13" customFormat="1">
      <c r="B169" s="163"/>
      <c r="D169" s="164" t="s">
        <v>160</v>
      </c>
      <c r="E169" s="165" t="s">
        <v>1</v>
      </c>
      <c r="F169" s="166" t="s">
        <v>241</v>
      </c>
      <c r="H169" s="167">
        <v>20.14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160</v>
      </c>
      <c r="AU169" s="165" t="s">
        <v>83</v>
      </c>
      <c r="AV169" s="13" t="s">
        <v>83</v>
      </c>
      <c r="AW169" s="13" t="s">
        <v>30</v>
      </c>
      <c r="AX169" s="13" t="s">
        <v>31</v>
      </c>
      <c r="AY169" s="165" t="s">
        <v>151</v>
      </c>
    </row>
    <row r="170" spans="1:65" s="2" customFormat="1" ht="16.5" customHeight="1">
      <c r="A170" s="33"/>
      <c r="B170" s="149"/>
      <c r="C170" s="150" t="s">
        <v>242</v>
      </c>
      <c r="D170" s="150" t="s">
        <v>153</v>
      </c>
      <c r="E170" s="151" t="s">
        <v>162</v>
      </c>
      <c r="F170" s="152" t="s">
        <v>163</v>
      </c>
      <c r="G170" s="153" t="s">
        <v>164</v>
      </c>
      <c r="H170" s="154">
        <v>19.716999999999999</v>
      </c>
      <c r="I170" s="155"/>
      <c r="J170" s="156">
        <f>ROUND(I170*H170,2)</f>
        <v>0</v>
      </c>
      <c r="K170" s="152" t="s">
        <v>157</v>
      </c>
      <c r="L170" s="34"/>
      <c r="M170" s="157" t="s">
        <v>1</v>
      </c>
      <c r="N170" s="158" t="s">
        <v>40</v>
      </c>
      <c r="O170" s="59"/>
      <c r="P170" s="159">
        <f>O170*H170</f>
        <v>0</v>
      </c>
      <c r="Q170" s="159">
        <v>0</v>
      </c>
      <c r="R170" s="159">
        <f>Q170*H170</f>
        <v>0</v>
      </c>
      <c r="S170" s="159">
        <v>0</v>
      </c>
      <c r="T170" s="160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158</v>
      </c>
      <c r="AT170" s="161" t="s">
        <v>153</v>
      </c>
      <c r="AU170" s="161" t="s">
        <v>83</v>
      </c>
      <c r="AY170" s="18" t="s">
        <v>151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8" t="s">
        <v>31</v>
      </c>
      <c r="BK170" s="162">
        <f>ROUND(I170*H170,2)</f>
        <v>0</v>
      </c>
      <c r="BL170" s="18" t="s">
        <v>158</v>
      </c>
      <c r="BM170" s="161" t="s">
        <v>243</v>
      </c>
    </row>
    <row r="171" spans="1:65" s="13" customFormat="1">
      <c r="B171" s="163"/>
      <c r="D171" s="164" t="s">
        <v>160</v>
      </c>
      <c r="E171" s="165" t="s">
        <v>1</v>
      </c>
      <c r="F171" s="166" t="s">
        <v>244</v>
      </c>
      <c r="H171" s="167">
        <v>19.716999999999999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160</v>
      </c>
      <c r="AU171" s="165" t="s">
        <v>83</v>
      </c>
      <c r="AV171" s="13" t="s">
        <v>83</v>
      </c>
      <c r="AW171" s="13" t="s">
        <v>30</v>
      </c>
      <c r="AX171" s="13" t="s">
        <v>31</v>
      </c>
      <c r="AY171" s="165" t="s">
        <v>151</v>
      </c>
    </row>
    <row r="172" spans="1:65" s="2" customFormat="1" ht="16.5" customHeight="1">
      <c r="A172" s="33"/>
      <c r="B172" s="149"/>
      <c r="C172" s="150" t="s">
        <v>245</v>
      </c>
      <c r="D172" s="150" t="s">
        <v>153</v>
      </c>
      <c r="E172" s="151" t="s">
        <v>168</v>
      </c>
      <c r="F172" s="152" t="s">
        <v>169</v>
      </c>
      <c r="G172" s="153" t="s">
        <v>164</v>
      </c>
      <c r="H172" s="154">
        <v>157.73599999999999</v>
      </c>
      <c r="I172" s="155"/>
      <c r="J172" s="156">
        <f>ROUND(I172*H172,2)</f>
        <v>0</v>
      </c>
      <c r="K172" s="152" t="s">
        <v>157</v>
      </c>
      <c r="L172" s="34"/>
      <c r="M172" s="157" t="s">
        <v>1</v>
      </c>
      <c r="N172" s="158" t="s">
        <v>40</v>
      </c>
      <c r="O172" s="59"/>
      <c r="P172" s="159">
        <f>O172*H172</f>
        <v>0</v>
      </c>
      <c r="Q172" s="159">
        <v>0</v>
      </c>
      <c r="R172" s="159">
        <f>Q172*H172</f>
        <v>0</v>
      </c>
      <c r="S172" s="159">
        <v>0</v>
      </c>
      <c r="T172" s="16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158</v>
      </c>
      <c r="AT172" s="161" t="s">
        <v>153</v>
      </c>
      <c r="AU172" s="161" t="s">
        <v>83</v>
      </c>
      <c r="AY172" s="18" t="s">
        <v>151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31</v>
      </c>
      <c r="BK172" s="162">
        <f>ROUND(I172*H172,2)</f>
        <v>0</v>
      </c>
      <c r="BL172" s="18" t="s">
        <v>158</v>
      </c>
      <c r="BM172" s="161" t="s">
        <v>246</v>
      </c>
    </row>
    <row r="173" spans="1:65" s="13" customFormat="1">
      <c r="B173" s="163"/>
      <c r="D173" s="164" t="s">
        <v>160</v>
      </c>
      <c r="E173" s="165" t="s">
        <v>1</v>
      </c>
      <c r="F173" s="166" t="s">
        <v>247</v>
      </c>
      <c r="H173" s="167">
        <v>157.73599999999999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31</v>
      </c>
      <c r="AY173" s="165" t="s">
        <v>151</v>
      </c>
    </row>
    <row r="174" spans="1:65" s="2" customFormat="1" ht="16.5" customHeight="1">
      <c r="A174" s="33"/>
      <c r="B174" s="149"/>
      <c r="C174" s="150" t="s">
        <v>248</v>
      </c>
      <c r="D174" s="150" t="s">
        <v>153</v>
      </c>
      <c r="E174" s="151" t="s">
        <v>172</v>
      </c>
      <c r="F174" s="152" t="s">
        <v>173</v>
      </c>
      <c r="G174" s="153" t="s">
        <v>164</v>
      </c>
      <c r="H174" s="154">
        <v>19.716999999999999</v>
      </c>
      <c r="I174" s="155"/>
      <c r="J174" s="156">
        <f>ROUND(I174*H174,2)</f>
        <v>0</v>
      </c>
      <c r="K174" s="152" t="s">
        <v>1</v>
      </c>
      <c r="L174" s="34"/>
      <c r="M174" s="157" t="s">
        <v>1</v>
      </c>
      <c r="N174" s="158" t="s">
        <v>40</v>
      </c>
      <c r="O174" s="59"/>
      <c r="P174" s="159">
        <f>O174*H174</f>
        <v>0</v>
      </c>
      <c r="Q174" s="159">
        <v>0</v>
      </c>
      <c r="R174" s="159">
        <f>Q174*H174</f>
        <v>0</v>
      </c>
      <c r="S174" s="159">
        <v>0</v>
      </c>
      <c r="T174" s="16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158</v>
      </c>
      <c r="AT174" s="161" t="s">
        <v>153</v>
      </c>
      <c r="AU174" s="161" t="s">
        <v>83</v>
      </c>
      <c r="AY174" s="18" t="s">
        <v>151</v>
      </c>
      <c r="BE174" s="162">
        <f>IF(N174="základní",J174,0)</f>
        <v>0</v>
      </c>
      <c r="BF174" s="162">
        <f>IF(N174="snížená",J174,0)</f>
        <v>0</v>
      </c>
      <c r="BG174" s="162">
        <f>IF(N174="zákl. přenesená",J174,0)</f>
        <v>0</v>
      </c>
      <c r="BH174" s="162">
        <f>IF(N174="sníž. přenesená",J174,0)</f>
        <v>0</v>
      </c>
      <c r="BI174" s="162">
        <f>IF(N174="nulová",J174,0)</f>
        <v>0</v>
      </c>
      <c r="BJ174" s="18" t="s">
        <v>31</v>
      </c>
      <c r="BK174" s="162">
        <f>ROUND(I174*H174,2)</f>
        <v>0</v>
      </c>
      <c r="BL174" s="18" t="s">
        <v>158</v>
      </c>
      <c r="BM174" s="161" t="s">
        <v>249</v>
      </c>
    </row>
    <row r="175" spans="1:65" s="13" customFormat="1">
      <c r="B175" s="163"/>
      <c r="D175" s="164" t="s">
        <v>160</v>
      </c>
      <c r="E175" s="165" t="s">
        <v>1</v>
      </c>
      <c r="F175" s="166" t="s">
        <v>250</v>
      </c>
      <c r="H175" s="167">
        <v>19.716999999999999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75</v>
      </c>
      <c r="AY175" s="165" t="s">
        <v>151</v>
      </c>
    </row>
    <row r="176" spans="1:65" s="2" customFormat="1" ht="16.5" customHeight="1">
      <c r="A176" s="33"/>
      <c r="B176" s="149"/>
      <c r="C176" s="150" t="s">
        <v>251</v>
      </c>
      <c r="D176" s="150" t="s">
        <v>153</v>
      </c>
      <c r="E176" s="151" t="s">
        <v>252</v>
      </c>
      <c r="F176" s="152" t="s">
        <v>253</v>
      </c>
      <c r="G176" s="153" t="s">
        <v>207</v>
      </c>
      <c r="H176" s="154">
        <v>514.85</v>
      </c>
      <c r="I176" s="155"/>
      <c r="J176" s="156">
        <f>ROUND(I176*H176,2)</f>
        <v>0</v>
      </c>
      <c r="K176" s="152" t="s">
        <v>1</v>
      </c>
      <c r="L176" s="34"/>
      <c r="M176" s="157" t="s">
        <v>1</v>
      </c>
      <c r="N176" s="158" t="s">
        <v>40</v>
      </c>
      <c r="O176" s="59"/>
      <c r="P176" s="159">
        <f>O176*H176</f>
        <v>0</v>
      </c>
      <c r="Q176" s="159">
        <v>0</v>
      </c>
      <c r="R176" s="159">
        <f>Q176*H176</f>
        <v>0</v>
      </c>
      <c r="S176" s="159">
        <v>0.45</v>
      </c>
      <c r="T176" s="160">
        <f>S176*H176</f>
        <v>231.6825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158</v>
      </c>
      <c r="AT176" s="161" t="s">
        <v>153</v>
      </c>
      <c r="AU176" s="161" t="s">
        <v>83</v>
      </c>
      <c r="AY176" s="18" t="s">
        <v>151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31</v>
      </c>
      <c r="BK176" s="162">
        <f>ROUND(I176*H176,2)</f>
        <v>0</v>
      </c>
      <c r="BL176" s="18" t="s">
        <v>158</v>
      </c>
      <c r="BM176" s="161" t="s">
        <v>254</v>
      </c>
    </row>
    <row r="177" spans="1:65" s="13" customFormat="1">
      <c r="B177" s="163"/>
      <c r="D177" s="164" t="s">
        <v>160</v>
      </c>
      <c r="E177" s="165" t="s">
        <v>1</v>
      </c>
      <c r="F177" s="166" t="s">
        <v>255</v>
      </c>
      <c r="H177" s="167">
        <v>260.85000000000002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75</v>
      </c>
      <c r="AY177" s="165" t="s">
        <v>151</v>
      </c>
    </row>
    <row r="178" spans="1:65" s="13" customFormat="1">
      <c r="B178" s="163"/>
      <c r="D178" s="164" t="s">
        <v>160</v>
      </c>
      <c r="E178" s="165" t="s">
        <v>1</v>
      </c>
      <c r="F178" s="166" t="s">
        <v>256</v>
      </c>
      <c r="H178" s="167">
        <v>254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160</v>
      </c>
      <c r="AU178" s="165" t="s">
        <v>83</v>
      </c>
      <c r="AV178" s="13" t="s">
        <v>83</v>
      </c>
      <c r="AW178" s="13" t="s">
        <v>30</v>
      </c>
      <c r="AX178" s="13" t="s">
        <v>75</v>
      </c>
      <c r="AY178" s="165" t="s">
        <v>151</v>
      </c>
    </row>
    <row r="179" spans="1:65" s="15" customFormat="1">
      <c r="B179" s="179"/>
      <c r="D179" s="164" t="s">
        <v>160</v>
      </c>
      <c r="E179" s="180" t="s">
        <v>1</v>
      </c>
      <c r="F179" s="181" t="s">
        <v>182</v>
      </c>
      <c r="H179" s="182">
        <v>514.85</v>
      </c>
      <c r="I179" s="183"/>
      <c r="L179" s="179"/>
      <c r="M179" s="184"/>
      <c r="N179" s="185"/>
      <c r="O179" s="185"/>
      <c r="P179" s="185"/>
      <c r="Q179" s="185"/>
      <c r="R179" s="185"/>
      <c r="S179" s="185"/>
      <c r="T179" s="186"/>
      <c r="AT179" s="180" t="s">
        <v>160</v>
      </c>
      <c r="AU179" s="180" t="s">
        <v>83</v>
      </c>
      <c r="AV179" s="15" t="s">
        <v>158</v>
      </c>
      <c r="AW179" s="15" t="s">
        <v>30</v>
      </c>
      <c r="AX179" s="15" t="s">
        <v>31</v>
      </c>
      <c r="AY179" s="180" t="s">
        <v>151</v>
      </c>
    </row>
    <row r="180" spans="1:65" s="2" customFormat="1" ht="16.5" customHeight="1">
      <c r="A180" s="33"/>
      <c r="B180" s="149"/>
      <c r="C180" s="150" t="s">
        <v>7</v>
      </c>
      <c r="D180" s="150" t="s">
        <v>153</v>
      </c>
      <c r="E180" s="151" t="s">
        <v>257</v>
      </c>
      <c r="F180" s="152" t="s">
        <v>258</v>
      </c>
      <c r="G180" s="153" t="s">
        <v>207</v>
      </c>
      <c r="H180" s="154">
        <v>20.14</v>
      </c>
      <c r="I180" s="155"/>
      <c r="J180" s="156">
        <f>ROUND(I180*H180,2)</f>
        <v>0</v>
      </c>
      <c r="K180" s="152" t="s">
        <v>157</v>
      </c>
      <c r="L180" s="34"/>
      <c r="M180" s="157" t="s">
        <v>1</v>
      </c>
      <c r="N180" s="158" t="s">
        <v>40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9.8000000000000004E-2</v>
      </c>
      <c r="T180" s="160">
        <f>S180*H180</f>
        <v>1.9737200000000001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158</v>
      </c>
      <c r="AT180" s="161" t="s">
        <v>153</v>
      </c>
      <c r="AU180" s="161" t="s">
        <v>83</v>
      </c>
      <c r="AY180" s="18" t="s">
        <v>151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31</v>
      </c>
      <c r="BK180" s="162">
        <f>ROUND(I180*H180,2)</f>
        <v>0</v>
      </c>
      <c r="BL180" s="18" t="s">
        <v>158</v>
      </c>
      <c r="BM180" s="161" t="s">
        <v>259</v>
      </c>
    </row>
    <row r="181" spans="1:65" s="13" customFormat="1">
      <c r="B181" s="163"/>
      <c r="D181" s="164" t="s">
        <v>160</v>
      </c>
      <c r="E181" s="165" t="s">
        <v>1</v>
      </c>
      <c r="F181" s="166" t="s">
        <v>260</v>
      </c>
      <c r="H181" s="167">
        <v>20.14</v>
      </c>
      <c r="I181" s="168"/>
      <c r="L181" s="163"/>
      <c r="M181" s="169"/>
      <c r="N181" s="170"/>
      <c r="O181" s="170"/>
      <c r="P181" s="170"/>
      <c r="Q181" s="170"/>
      <c r="R181" s="170"/>
      <c r="S181" s="170"/>
      <c r="T181" s="171"/>
      <c r="AT181" s="165" t="s">
        <v>160</v>
      </c>
      <c r="AU181" s="165" t="s">
        <v>83</v>
      </c>
      <c r="AV181" s="13" t="s">
        <v>83</v>
      </c>
      <c r="AW181" s="13" t="s">
        <v>30</v>
      </c>
      <c r="AX181" s="13" t="s">
        <v>31</v>
      </c>
      <c r="AY181" s="165" t="s">
        <v>151</v>
      </c>
    </row>
    <row r="182" spans="1:65" s="2" customFormat="1" ht="16.5" customHeight="1">
      <c r="A182" s="33"/>
      <c r="B182" s="149"/>
      <c r="C182" s="150" t="s">
        <v>261</v>
      </c>
      <c r="D182" s="150" t="s">
        <v>153</v>
      </c>
      <c r="E182" s="151" t="s">
        <v>262</v>
      </c>
      <c r="F182" s="152" t="s">
        <v>263</v>
      </c>
      <c r="G182" s="153" t="s">
        <v>207</v>
      </c>
      <c r="H182" s="154">
        <v>35.909999999999997</v>
      </c>
      <c r="I182" s="155"/>
      <c r="J182" s="156">
        <f>ROUND(I182*H182,2)</f>
        <v>0</v>
      </c>
      <c r="K182" s="152" t="s">
        <v>157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0.45</v>
      </c>
      <c r="T182" s="160">
        <f>S182*H182</f>
        <v>16.159499999999998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158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158</v>
      </c>
      <c r="BM182" s="161" t="s">
        <v>264</v>
      </c>
    </row>
    <row r="183" spans="1:65" s="13" customFormat="1">
      <c r="B183" s="163"/>
      <c r="D183" s="164" t="s">
        <v>160</v>
      </c>
      <c r="E183" s="165" t="s">
        <v>1</v>
      </c>
      <c r="F183" s="166" t="s">
        <v>265</v>
      </c>
      <c r="H183" s="167">
        <v>35.909999999999997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160</v>
      </c>
      <c r="AU183" s="165" t="s">
        <v>83</v>
      </c>
      <c r="AV183" s="13" t="s">
        <v>83</v>
      </c>
      <c r="AW183" s="13" t="s">
        <v>30</v>
      </c>
      <c r="AX183" s="13" t="s">
        <v>31</v>
      </c>
      <c r="AY183" s="165" t="s">
        <v>151</v>
      </c>
    </row>
    <row r="184" spans="1:65" s="2" customFormat="1" ht="16.5" customHeight="1">
      <c r="A184" s="33"/>
      <c r="B184" s="149"/>
      <c r="C184" s="150" t="s">
        <v>266</v>
      </c>
      <c r="D184" s="150" t="s">
        <v>153</v>
      </c>
      <c r="E184" s="151" t="s">
        <v>267</v>
      </c>
      <c r="F184" s="152" t="s">
        <v>268</v>
      </c>
      <c r="G184" s="153" t="s">
        <v>207</v>
      </c>
      <c r="H184" s="154">
        <v>109.78</v>
      </c>
      <c r="I184" s="155"/>
      <c r="J184" s="156">
        <f>ROUND(I184*H184,2)</f>
        <v>0</v>
      </c>
      <c r="K184" s="152" t="s">
        <v>157</v>
      </c>
      <c r="L184" s="34"/>
      <c r="M184" s="157" t="s">
        <v>1</v>
      </c>
      <c r="N184" s="158" t="s">
        <v>40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0.316</v>
      </c>
      <c r="T184" s="160">
        <f>S184*H184</f>
        <v>34.690480000000001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158</v>
      </c>
      <c r="AT184" s="161" t="s">
        <v>153</v>
      </c>
      <c r="AU184" s="161" t="s">
        <v>83</v>
      </c>
      <c r="AY184" s="18" t="s">
        <v>151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31</v>
      </c>
      <c r="BK184" s="162">
        <f>ROUND(I184*H184,2)</f>
        <v>0</v>
      </c>
      <c r="BL184" s="18" t="s">
        <v>158</v>
      </c>
      <c r="BM184" s="161" t="s">
        <v>269</v>
      </c>
    </row>
    <row r="185" spans="1:65" s="13" customFormat="1">
      <c r="B185" s="163"/>
      <c r="D185" s="164" t="s">
        <v>160</v>
      </c>
      <c r="E185" s="165" t="s">
        <v>1</v>
      </c>
      <c r="F185" s="166" t="s">
        <v>270</v>
      </c>
      <c r="H185" s="167">
        <v>109.78</v>
      </c>
      <c r="I185" s="168"/>
      <c r="L185" s="163"/>
      <c r="M185" s="169"/>
      <c r="N185" s="170"/>
      <c r="O185" s="170"/>
      <c r="P185" s="170"/>
      <c r="Q185" s="170"/>
      <c r="R185" s="170"/>
      <c r="S185" s="170"/>
      <c r="T185" s="171"/>
      <c r="AT185" s="165" t="s">
        <v>160</v>
      </c>
      <c r="AU185" s="165" t="s">
        <v>83</v>
      </c>
      <c r="AV185" s="13" t="s">
        <v>83</v>
      </c>
      <c r="AW185" s="13" t="s">
        <v>30</v>
      </c>
      <c r="AX185" s="13" t="s">
        <v>31</v>
      </c>
      <c r="AY185" s="165" t="s">
        <v>151</v>
      </c>
    </row>
    <row r="186" spans="1:65" s="2" customFormat="1" ht="16.5" customHeight="1">
      <c r="A186" s="33"/>
      <c r="B186" s="149"/>
      <c r="C186" s="150" t="s">
        <v>271</v>
      </c>
      <c r="D186" s="150" t="s">
        <v>153</v>
      </c>
      <c r="E186" s="151" t="s">
        <v>272</v>
      </c>
      <c r="F186" s="152" t="s">
        <v>273</v>
      </c>
      <c r="G186" s="153" t="s">
        <v>207</v>
      </c>
      <c r="H186" s="154">
        <v>433</v>
      </c>
      <c r="I186" s="155"/>
      <c r="J186" s="156">
        <f>ROUND(I186*H186,2)</f>
        <v>0</v>
      </c>
      <c r="K186" s="152" t="s">
        <v>157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4.0000000000000003E-5</v>
      </c>
      <c r="R186" s="159">
        <f>Q186*H186</f>
        <v>1.7320000000000002E-2</v>
      </c>
      <c r="S186" s="159">
        <v>0.115</v>
      </c>
      <c r="T186" s="160">
        <f>S186*H186</f>
        <v>49.795000000000002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158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158</v>
      </c>
      <c r="BM186" s="161" t="s">
        <v>274</v>
      </c>
    </row>
    <row r="187" spans="1:65" s="13" customFormat="1">
      <c r="B187" s="163"/>
      <c r="D187" s="164" t="s">
        <v>160</v>
      </c>
      <c r="E187" s="165" t="s">
        <v>1</v>
      </c>
      <c r="F187" s="166" t="s">
        <v>275</v>
      </c>
      <c r="H187" s="167">
        <v>433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 ht="16.5" customHeight="1">
      <c r="A188" s="33"/>
      <c r="B188" s="149"/>
      <c r="C188" s="150" t="s">
        <v>276</v>
      </c>
      <c r="D188" s="150" t="s">
        <v>153</v>
      </c>
      <c r="E188" s="151" t="s">
        <v>277</v>
      </c>
      <c r="F188" s="152" t="s">
        <v>278</v>
      </c>
      <c r="G188" s="153" t="s">
        <v>207</v>
      </c>
      <c r="H188" s="154">
        <v>425</v>
      </c>
      <c r="I188" s="155"/>
      <c r="J188" s="156">
        <f>ROUND(I188*H188,2)</f>
        <v>0</v>
      </c>
      <c r="K188" s="152" t="s">
        <v>157</v>
      </c>
      <c r="L188" s="34"/>
      <c r="M188" s="157" t="s">
        <v>1</v>
      </c>
      <c r="N188" s="158" t="s">
        <v>40</v>
      </c>
      <c r="O188" s="59"/>
      <c r="P188" s="159">
        <f>O188*H188</f>
        <v>0</v>
      </c>
      <c r="Q188" s="159">
        <v>8.0000000000000007E-5</v>
      </c>
      <c r="R188" s="159">
        <f>Q188*H188</f>
        <v>3.4000000000000002E-2</v>
      </c>
      <c r="S188" s="159">
        <v>0.23</v>
      </c>
      <c r="T188" s="160">
        <f>S188*H188</f>
        <v>97.75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158</v>
      </c>
      <c r="AT188" s="161" t="s">
        <v>153</v>
      </c>
      <c r="AU188" s="161" t="s">
        <v>83</v>
      </c>
      <c r="AY188" s="18" t="s">
        <v>151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31</v>
      </c>
      <c r="BK188" s="162">
        <f>ROUND(I188*H188,2)</f>
        <v>0</v>
      </c>
      <c r="BL188" s="18" t="s">
        <v>158</v>
      </c>
      <c r="BM188" s="161" t="s">
        <v>279</v>
      </c>
    </row>
    <row r="189" spans="1:65" s="13" customFormat="1">
      <c r="B189" s="163"/>
      <c r="D189" s="164" t="s">
        <v>160</v>
      </c>
      <c r="E189" s="165" t="s">
        <v>1</v>
      </c>
      <c r="F189" s="166" t="s">
        <v>280</v>
      </c>
      <c r="H189" s="167">
        <v>425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281</v>
      </c>
      <c r="D190" s="150" t="s">
        <v>153</v>
      </c>
      <c r="E190" s="151" t="s">
        <v>162</v>
      </c>
      <c r="F190" s="152" t="s">
        <v>163</v>
      </c>
      <c r="G190" s="153" t="s">
        <v>164</v>
      </c>
      <c r="H190" s="154">
        <v>448.73099999999999</v>
      </c>
      <c r="I190" s="155"/>
      <c r="J190" s="156">
        <f>ROUND(I190*H190,2)</f>
        <v>0</v>
      </c>
      <c r="K190" s="152" t="s">
        <v>157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282</v>
      </c>
    </row>
    <row r="191" spans="1:65" s="13" customFormat="1">
      <c r="B191" s="163"/>
      <c r="D191" s="164" t="s">
        <v>160</v>
      </c>
      <c r="E191" s="165" t="s">
        <v>1</v>
      </c>
      <c r="F191" s="166" t="s">
        <v>283</v>
      </c>
      <c r="H191" s="167">
        <v>448.73099999999999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 ht="16.5" customHeight="1">
      <c r="A192" s="33"/>
      <c r="B192" s="149"/>
      <c r="C192" s="150" t="s">
        <v>284</v>
      </c>
      <c r="D192" s="150" t="s">
        <v>153</v>
      </c>
      <c r="E192" s="151" t="s">
        <v>168</v>
      </c>
      <c r="F192" s="152" t="s">
        <v>169</v>
      </c>
      <c r="G192" s="153" t="s">
        <v>164</v>
      </c>
      <c r="H192" s="154">
        <v>3589.848</v>
      </c>
      <c r="I192" s="155"/>
      <c r="J192" s="156">
        <f>ROUND(I192*H192,2)</f>
        <v>0</v>
      </c>
      <c r="K192" s="152" t="s">
        <v>157</v>
      </c>
      <c r="L192" s="34"/>
      <c r="M192" s="157" t="s">
        <v>1</v>
      </c>
      <c r="N192" s="158" t="s">
        <v>40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158</v>
      </c>
      <c r="AT192" s="161" t="s">
        <v>153</v>
      </c>
      <c r="AU192" s="161" t="s">
        <v>83</v>
      </c>
      <c r="AY192" s="18" t="s">
        <v>151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31</v>
      </c>
      <c r="BK192" s="162">
        <f>ROUND(I192*H192,2)</f>
        <v>0</v>
      </c>
      <c r="BL192" s="18" t="s">
        <v>158</v>
      </c>
      <c r="BM192" s="161" t="s">
        <v>285</v>
      </c>
    </row>
    <row r="193" spans="1:65" s="13" customFormat="1">
      <c r="B193" s="163"/>
      <c r="D193" s="164" t="s">
        <v>160</v>
      </c>
      <c r="E193" s="165" t="s">
        <v>1</v>
      </c>
      <c r="F193" s="166" t="s">
        <v>286</v>
      </c>
      <c r="H193" s="167">
        <v>3589.848</v>
      </c>
      <c r="I193" s="168"/>
      <c r="L193" s="163"/>
      <c r="M193" s="169"/>
      <c r="N193" s="170"/>
      <c r="O193" s="170"/>
      <c r="P193" s="170"/>
      <c r="Q193" s="170"/>
      <c r="R193" s="170"/>
      <c r="S193" s="170"/>
      <c r="T193" s="171"/>
      <c r="AT193" s="165" t="s">
        <v>160</v>
      </c>
      <c r="AU193" s="165" t="s">
        <v>83</v>
      </c>
      <c r="AV193" s="13" t="s">
        <v>83</v>
      </c>
      <c r="AW193" s="13" t="s">
        <v>30</v>
      </c>
      <c r="AX193" s="13" t="s">
        <v>31</v>
      </c>
      <c r="AY193" s="165" t="s">
        <v>151</v>
      </c>
    </row>
    <row r="194" spans="1:65" s="2" customFormat="1" ht="16.5" customHeight="1">
      <c r="A194" s="33"/>
      <c r="B194" s="149"/>
      <c r="C194" s="150" t="s">
        <v>287</v>
      </c>
      <c r="D194" s="150" t="s">
        <v>153</v>
      </c>
      <c r="E194" s="151" t="s">
        <v>288</v>
      </c>
      <c r="F194" s="152" t="s">
        <v>289</v>
      </c>
      <c r="G194" s="153" t="s">
        <v>164</v>
      </c>
      <c r="H194" s="154">
        <v>448.73099999999999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158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158</v>
      </c>
      <c r="BM194" s="161" t="s">
        <v>290</v>
      </c>
    </row>
    <row r="195" spans="1:65" s="13" customFormat="1">
      <c r="B195" s="163"/>
      <c r="D195" s="164" t="s">
        <v>160</v>
      </c>
      <c r="E195" s="165" t="s">
        <v>1</v>
      </c>
      <c r="F195" s="166" t="s">
        <v>291</v>
      </c>
      <c r="H195" s="167">
        <v>448.73099999999999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160</v>
      </c>
      <c r="AU195" s="165" t="s">
        <v>83</v>
      </c>
      <c r="AV195" s="13" t="s">
        <v>83</v>
      </c>
      <c r="AW195" s="13" t="s">
        <v>30</v>
      </c>
      <c r="AX195" s="13" t="s">
        <v>31</v>
      </c>
      <c r="AY195" s="165" t="s">
        <v>151</v>
      </c>
    </row>
    <row r="196" spans="1:65" s="2" customFormat="1" ht="16.5" customHeight="1">
      <c r="A196" s="33"/>
      <c r="B196" s="149"/>
      <c r="C196" s="150" t="s">
        <v>292</v>
      </c>
      <c r="D196" s="150" t="s">
        <v>153</v>
      </c>
      <c r="E196" s="151" t="s">
        <v>293</v>
      </c>
      <c r="F196" s="152" t="s">
        <v>294</v>
      </c>
      <c r="G196" s="153" t="s">
        <v>215</v>
      </c>
      <c r="H196" s="154">
        <v>84.4</v>
      </c>
      <c r="I196" s="155"/>
      <c r="J196" s="156">
        <f>ROUND(I196*H196,2)</f>
        <v>0</v>
      </c>
      <c r="K196" s="152" t="s">
        <v>157</v>
      </c>
      <c r="L196" s="34"/>
      <c r="M196" s="157" t="s">
        <v>1</v>
      </c>
      <c r="N196" s="158" t="s">
        <v>40</v>
      </c>
      <c r="O196" s="59"/>
      <c r="P196" s="159">
        <f>O196*H196</f>
        <v>0</v>
      </c>
      <c r="Q196" s="159">
        <v>0</v>
      </c>
      <c r="R196" s="159">
        <f>Q196*H196</f>
        <v>0</v>
      </c>
      <c r="S196" s="159">
        <v>0.20499999999999999</v>
      </c>
      <c r="T196" s="160">
        <f>S196*H196</f>
        <v>17.302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158</v>
      </c>
      <c r="AT196" s="161" t="s">
        <v>153</v>
      </c>
      <c r="AU196" s="161" t="s">
        <v>83</v>
      </c>
      <c r="AY196" s="18" t="s">
        <v>151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31</v>
      </c>
      <c r="BK196" s="162">
        <f>ROUND(I196*H196,2)</f>
        <v>0</v>
      </c>
      <c r="BL196" s="18" t="s">
        <v>158</v>
      </c>
      <c r="BM196" s="161" t="s">
        <v>295</v>
      </c>
    </row>
    <row r="197" spans="1:65" s="13" customFormat="1">
      <c r="B197" s="163"/>
      <c r="D197" s="164" t="s">
        <v>160</v>
      </c>
      <c r="E197" s="165" t="s">
        <v>1</v>
      </c>
      <c r="F197" s="166" t="s">
        <v>296</v>
      </c>
      <c r="H197" s="167">
        <v>84.4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160</v>
      </c>
      <c r="AU197" s="165" t="s">
        <v>83</v>
      </c>
      <c r="AV197" s="13" t="s">
        <v>83</v>
      </c>
      <c r="AW197" s="13" t="s">
        <v>30</v>
      </c>
      <c r="AX197" s="13" t="s">
        <v>31</v>
      </c>
      <c r="AY197" s="165" t="s">
        <v>151</v>
      </c>
    </row>
    <row r="198" spans="1:65" s="2" customFormat="1" ht="16.5" customHeight="1">
      <c r="A198" s="33"/>
      <c r="B198" s="149"/>
      <c r="C198" s="150" t="s">
        <v>297</v>
      </c>
      <c r="D198" s="150" t="s">
        <v>153</v>
      </c>
      <c r="E198" s="151" t="s">
        <v>298</v>
      </c>
      <c r="F198" s="152" t="s">
        <v>299</v>
      </c>
      <c r="G198" s="153" t="s">
        <v>215</v>
      </c>
      <c r="H198" s="154">
        <v>159</v>
      </c>
      <c r="I198" s="155"/>
      <c r="J198" s="156">
        <f>ROUND(I198*H198,2)</f>
        <v>0</v>
      </c>
      <c r="K198" s="152" t="s">
        <v>157</v>
      </c>
      <c r="L198" s="34"/>
      <c r="M198" s="157" t="s">
        <v>1</v>
      </c>
      <c r="N198" s="158" t="s">
        <v>40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0.28999999999999998</v>
      </c>
      <c r="T198" s="160">
        <f>S198*H198</f>
        <v>46.11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158</v>
      </c>
      <c r="AT198" s="161" t="s">
        <v>153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300</v>
      </c>
    </row>
    <row r="199" spans="1:65" s="13" customFormat="1">
      <c r="B199" s="163"/>
      <c r="D199" s="164" t="s">
        <v>160</v>
      </c>
      <c r="E199" s="165" t="s">
        <v>1</v>
      </c>
      <c r="F199" s="166" t="s">
        <v>301</v>
      </c>
      <c r="H199" s="167">
        <v>159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31</v>
      </c>
      <c r="AY199" s="165" t="s">
        <v>151</v>
      </c>
    </row>
    <row r="200" spans="1:65" s="2" customFormat="1" ht="16.5" customHeight="1">
      <c r="A200" s="33"/>
      <c r="B200" s="149"/>
      <c r="C200" s="150" t="s">
        <v>302</v>
      </c>
      <c r="D200" s="150" t="s">
        <v>153</v>
      </c>
      <c r="E200" s="151" t="s">
        <v>223</v>
      </c>
      <c r="F200" s="152" t="s">
        <v>224</v>
      </c>
      <c r="G200" s="153" t="s">
        <v>164</v>
      </c>
      <c r="H200" s="154">
        <v>63.411999999999999</v>
      </c>
      <c r="I200" s="155"/>
      <c r="J200" s="156">
        <f>ROUND(I200*H200,2)</f>
        <v>0</v>
      </c>
      <c r="K200" s="152" t="s">
        <v>157</v>
      </c>
      <c r="L200" s="34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158</v>
      </c>
      <c r="AT200" s="161" t="s">
        <v>153</v>
      </c>
      <c r="AU200" s="161" t="s">
        <v>83</v>
      </c>
      <c r="AY200" s="18" t="s">
        <v>151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31</v>
      </c>
      <c r="BK200" s="162">
        <f>ROUND(I200*H200,2)</f>
        <v>0</v>
      </c>
      <c r="BL200" s="18" t="s">
        <v>158</v>
      </c>
      <c r="BM200" s="161" t="s">
        <v>303</v>
      </c>
    </row>
    <row r="201" spans="1:65" s="13" customFormat="1">
      <c r="B201" s="163"/>
      <c r="D201" s="164" t="s">
        <v>160</v>
      </c>
      <c r="E201" s="165" t="s">
        <v>1</v>
      </c>
      <c r="F201" s="166" t="s">
        <v>304</v>
      </c>
      <c r="H201" s="167">
        <v>63.411999999999999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31</v>
      </c>
      <c r="AY201" s="165" t="s">
        <v>151</v>
      </c>
    </row>
    <row r="202" spans="1:65" s="2" customFormat="1" ht="16.5" customHeight="1">
      <c r="A202" s="33"/>
      <c r="B202" s="149"/>
      <c r="C202" s="150" t="s">
        <v>305</v>
      </c>
      <c r="D202" s="150" t="s">
        <v>153</v>
      </c>
      <c r="E202" s="151" t="s">
        <v>228</v>
      </c>
      <c r="F202" s="152" t="s">
        <v>229</v>
      </c>
      <c r="G202" s="153" t="s">
        <v>164</v>
      </c>
      <c r="H202" s="154">
        <v>507.29599999999999</v>
      </c>
      <c r="I202" s="155"/>
      <c r="J202" s="156">
        <f>ROUND(I202*H202,2)</f>
        <v>0</v>
      </c>
      <c r="K202" s="152" t="s">
        <v>157</v>
      </c>
      <c r="L202" s="34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158</v>
      </c>
      <c r="AT202" s="161" t="s">
        <v>153</v>
      </c>
      <c r="AU202" s="161" t="s">
        <v>83</v>
      </c>
      <c r="AY202" s="18" t="s">
        <v>151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31</v>
      </c>
      <c r="BK202" s="162">
        <f>ROUND(I202*H202,2)</f>
        <v>0</v>
      </c>
      <c r="BL202" s="18" t="s">
        <v>158</v>
      </c>
      <c r="BM202" s="161" t="s">
        <v>306</v>
      </c>
    </row>
    <row r="203" spans="1:65" s="13" customFormat="1">
      <c r="B203" s="163"/>
      <c r="D203" s="164" t="s">
        <v>160</v>
      </c>
      <c r="E203" s="165" t="s">
        <v>1</v>
      </c>
      <c r="F203" s="166" t="s">
        <v>307</v>
      </c>
      <c r="H203" s="167">
        <v>507.29599999999999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160</v>
      </c>
      <c r="AU203" s="165" t="s">
        <v>83</v>
      </c>
      <c r="AV203" s="13" t="s">
        <v>83</v>
      </c>
      <c r="AW203" s="13" t="s">
        <v>30</v>
      </c>
      <c r="AX203" s="13" t="s">
        <v>31</v>
      </c>
      <c r="AY203" s="165" t="s">
        <v>151</v>
      </c>
    </row>
    <row r="204" spans="1:65" s="2" customFormat="1" ht="16.5" customHeight="1">
      <c r="A204" s="33"/>
      <c r="B204" s="149"/>
      <c r="C204" s="150" t="s">
        <v>308</v>
      </c>
      <c r="D204" s="150" t="s">
        <v>153</v>
      </c>
      <c r="E204" s="151" t="s">
        <v>172</v>
      </c>
      <c r="F204" s="152" t="s">
        <v>173</v>
      </c>
      <c r="G204" s="153" t="s">
        <v>164</v>
      </c>
      <c r="H204" s="154">
        <v>63.411999999999999</v>
      </c>
      <c r="I204" s="155"/>
      <c r="J204" s="156">
        <f>ROUND(I204*H204,2)</f>
        <v>0</v>
      </c>
      <c r="K204" s="152" t="s">
        <v>1</v>
      </c>
      <c r="L204" s="34"/>
      <c r="M204" s="157" t="s">
        <v>1</v>
      </c>
      <c r="N204" s="158" t="s">
        <v>40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158</v>
      </c>
      <c r="AT204" s="161" t="s">
        <v>153</v>
      </c>
      <c r="AU204" s="161" t="s">
        <v>83</v>
      </c>
      <c r="AY204" s="18" t="s">
        <v>151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31</v>
      </c>
      <c r="BK204" s="162">
        <f>ROUND(I204*H204,2)</f>
        <v>0</v>
      </c>
      <c r="BL204" s="18" t="s">
        <v>158</v>
      </c>
      <c r="BM204" s="161" t="s">
        <v>309</v>
      </c>
    </row>
    <row r="205" spans="1:65" s="13" customFormat="1">
      <c r="B205" s="163"/>
      <c r="D205" s="164" t="s">
        <v>160</v>
      </c>
      <c r="E205" s="165" t="s">
        <v>1</v>
      </c>
      <c r="F205" s="166" t="s">
        <v>310</v>
      </c>
      <c r="H205" s="167">
        <v>63.411999999999999</v>
      </c>
      <c r="I205" s="168"/>
      <c r="L205" s="163"/>
      <c r="M205" s="169"/>
      <c r="N205" s="170"/>
      <c r="O205" s="170"/>
      <c r="P205" s="170"/>
      <c r="Q205" s="170"/>
      <c r="R205" s="170"/>
      <c r="S205" s="170"/>
      <c r="T205" s="171"/>
      <c r="AT205" s="165" t="s">
        <v>160</v>
      </c>
      <c r="AU205" s="165" t="s">
        <v>83</v>
      </c>
      <c r="AV205" s="13" t="s">
        <v>83</v>
      </c>
      <c r="AW205" s="13" t="s">
        <v>30</v>
      </c>
      <c r="AX205" s="13" t="s">
        <v>75</v>
      </c>
      <c r="AY205" s="165" t="s">
        <v>151</v>
      </c>
    </row>
    <row r="206" spans="1:65" s="12" customFormat="1" ht="22.8" customHeight="1">
      <c r="B206" s="136"/>
      <c r="D206" s="137" t="s">
        <v>74</v>
      </c>
      <c r="E206" s="147" t="s">
        <v>176</v>
      </c>
      <c r="F206" s="147" t="s">
        <v>311</v>
      </c>
      <c r="I206" s="139"/>
      <c r="J206" s="148">
        <f>BK206</f>
        <v>0</v>
      </c>
      <c r="L206" s="136"/>
      <c r="M206" s="141"/>
      <c r="N206" s="142"/>
      <c r="O206" s="142"/>
      <c r="P206" s="143">
        <f>SUM(P207:P226)</f>
        <v>0</v>
      </c>
      <c r="Q206" s="142"/>
      <c r="R206" s="143">
        <f>SUM(R207:R226)</f>
        <v>0</v>
      </c>
      <c r="S206" s="142"/>
      <c r="T206" s="144">
        <f>SUM(T207:T226)</f>
        <v>0</v>
      </c>
      <c r="AR206" s="137" t="s">
        <v>31</v>
      </c>
      <c r="AT206" s="145" t="s">
        <v>74</v>
      </c>
      <c r="AU206" s="145" t="s">
        <v>31</v>
      </c>
      <c r="AY206" s="137" t="s">
        <v>151</v>
      </c>
      <c r="BK206" s="146">
        <f>SUM(BK207:BK226)</f>
        <v>0</v>
      </c>
    </row>
    <row r="207" spans="1:65" s="2" customFormat="1" ht="16.5" customHeight="1">
      <c r="A207" s="33"/>
      <c r="B207" s="149"/>
      <c r="C207" s="150" t="s">
        <v>312</v>
      </c>
      <c r="D207" s="150" t="s">
        <v>153</v>
      </c>
      <c r="E207" s="151" t="s">
        <v>313</v>
      </c>
      <c r="F207" s="152" t="s">
        <v>314</v>
      </c>
      <c r="G207" s="153" t="s">
        <v>207</v>
      </c>
      <c r="H207" s="154">
        <v>1061</v>
      </c>
      <c r="I207" s="155"/>
      <c r="J207" s="156">
        <f>ROUND(I207*H207,2)</f>
        <v>0</v>
      </c>
      <c r="K207" s="152" t="s">
        <v>1</v>
      </c>
      <c r="L207" s="34"/>
      <c r="M207" s="157" t="s">
        <v>1</v>
      </c>
      <c r="N207" s="158" t="s">
        <v>40</v>
      </c>
      <c r="O207" s="59"/>
      <c r="P207" s="159">
        <f>O207*H207</f>
        <v>0</v>
      </c>
      <c r="Q207" s="159">
        <v>0</v>
      </c>
      <c r="R207" s="159">
        <f>Q207*H207</f>
        <v>0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158</v>
      </c>
      <c r="AT207" s="161" t="s">
        <v>153</v>
      </c>
      <c r="AU207" s="161" t="s">
        <v>83</v>
      </c>
      <c r="AY207" s="18" t="s">
        <v>151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31</v>
      </c>
      <c r="BK207" s="162">
        <f>ROUND(I207*H207,2)</f>
        <v>0</v>
      </c>
      <c r="BL207" s="18" t="s">
        <v>158</v>
      </c>
      <c r="BM207" s="161" t="s">
        <v>315</v>
      </c>
    </row>
    <row r="208" spans="1:65" s="13" customFormat="1">
      <c r="B208" s="163"/>
      <c r="D208" s="164" t="s">
        <v>160</v>
      </c>
      <c r="E208" s="165" t="s">
        <v>1</v>
      </c>
      <c r="F208" s="166" t="s">
        <v>316</v>
      </c>
      <c r="H208" s="167">
        <v>628</v>
      </c>
      <c r="I208" s="168"/>
      <c r="L208" s="163"/>
      <c r="M208" s="169"/>
      <c r="N208" s="170"/>
      <c r="O208" s="170"/>
      <c r="P208" s="170"/>
      <c r="Q208" s="170"/>
      <c r="R208" s="170"/>
      <c r="S208" s="170"/>
      <c r="T208" s="171"/>
      <c r="AT208" s="165" t="s">
        <v>160</v>
      </c>
      <c r="AU208" s="165" t="s">
        <v>83</v>
      </c>
      <c r="AV208" s="13" t="s">
        <v>83</v>
      </c>
      <c r="AW208" s="13" t="s">
        <v>30</v>
      </c>
      <c r="AX208" s="13" t="s">
        <v>75</v>
      </c>
      <c r="AY208" s="165" t="s">
        <v>151</v>
      </c>
    </row>
    <row r="209" spans="1:65" s="13" customFormat="1">
      <c r="B209" s="163"/>
      <c r="D209" s="164" t="s">
        <v>160</v>
      </c>
      <c r="E209" s="165" t="s">
        <v>1</v>
      </c>
      <c r="F209" s="166" t="s">
        <v>317</v>
      </c>
      <c r="H209" s="167">
        <v>433</v>
      </c>
      <c r="I209" s="168"/>
      <c r="L209" s="163"/>
      <c r="M209" s="169"/>
      <c r="N209" s="170"/>
      <c r="O209" s="170"/>
      <c r="P209" s="170"/>
      <c r="Q209" s="170"/>
      <c r="R209" s="170"/>
      <c r="S209" s="170"/>
      <c r="T209" s="171"/>
      <c r="AT209" s="165" t="s">
        <v>160</v>
      </c>
      <c r="AU209" s="165" t="s">
        <v>83</v>
      </c>
      <c r="AV209" s="13" t="s">
        <v>83</v>
      </c>
      <c r="AW209" s="13" t="s">
        <v>30</v>
      </c>
      <c r="AX209" s="13" t="s">
        <v>75</v>
      </c>
      <c r="AY209" s="165" t="s">
        <v>151</v>
      </c>
    </row>
    <row r="210" spans="1:65" s="15" customFormat="1">
      <c r="B210" s="179"/>
      <c r="D210" s="164" t="s">
        <v>160</v>
      </c>
      <c r="E210" s="180" t="s">
        <v>1</v>
      </c>
      <c r="F210" s="181" t="s">
        <v>182</v>
      </c>
      <c r="H210" s="182">
        <v>1061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160</v>
      </c>
      <c r="AU210" s="180" t="s">
        <v>83</v>
      </c>
      <c r="AV210" s="15" t="s">
        <v>158</v>
      </c>
      <c r="AW210" s="15" t="s">
        <v>30</v>
      </c>
      <c r="AX210" s="15" t="s">
        <v>31</v>
      </c>
      <c r="AY210" s="180" t="s">
        <v>151</v>
      </c>
    </row>
    <row r="211" spans="1:65" s="2" customFormat="1" ht="16.5" customHeight="1">
      <c r="A211" s="33"/>
      <c r="B211" s="149"/>
      <c r="C211" s="150" t="s">
        <v>318</v>
      </c>
      <c r="D211" s="150" t="s">
        <v>153</v>
      </c>
      <c r="E211" s="151" t="s">
        <v>319</v>
      </c>
      <c r="F211" s="152" t="s">
        <v>320</v>
      </c>
      <c r="G211" s="153" t="s">
        <v>207</v>
      </c>
      <c r="H211" s="154">
        <v>1061</v>
      </c>
      <c r="I211" s="155"/>
      <c r="J211" s="156">
        <f>ROUND(I211*H211,2)</f>
        <v>0</v>
      </c>
      <c r="K211" s="152" t="s">
        <v>157</v>
      </c>
      <c r="L211" s="34"/>
      <c r="M211" s="157" t="s">
        <v>1</v>
      </c>
      <c r="N211" s="158" t="s">
        <v>40</v>
      </c>
      <c r="O211" s="59"/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1" t="s">
        <v>158</v>
      </c>
      <c r="AT211" s="161" t="s">
        <v>153</v>
      </c>
      <c r="AU211" s="161" t="s">
        <v>83</v>
      </c>
      <c r="AY211" s="18" t="s">
        <v>151</v>
      </c>
      <c r="BE211" s="162">
        <f>IF(N211="základní",J211,0)</f>
        <v>0</v>
      </c>
      <c r="BF211" s="162">
        <f>IF(N211="snížená",J211,0)</f>
        <v>0</v>
      </c>
      <c r="BG211" s="162">
        <f>IF(N211="zákl. přenesená",J211,0)</f>
        <v>0</v>
      </c>
      <c r="BH211" s="162">
        <f>IF(N211="sníž. přenesená",J211,0)</f>
        <v>0</v>
      </c>
      <c r="BI211" s="162">
        <f>IF(N211="nulová",J211,0)</f>
        <v>0</v>
      </c>
      <c r="BJ211" s="18" t="s">
        <v>31</v>
      </c>
      <c r="BK211" s="162">
        <f>ROUND(I211*H211,2)</f>
        <v>0</v>
      </c>
      <c r="BL211" s="18" t="s">
        <v>158</v>
      </c>
      <c r="BM211" s="161" t="s">
        <v>321</v>
      </c>
    </row>
    <row r="212" spans="1:65" s="13" customFormat="1">
      <c r="B212" s="163"/>
      <c r="D212" s="164" t="s">
        <v>160</v>
      </c>
      <c r="E212" s="165" t="s">
        <v>1</v>
      </c>
      <c r="F212" s="166" t="s">
        <v>322</v>
      </c>
      <c r="H212" s="167">
        <v>1061</v>
      </c>
      <c r="I212" s="168"/>
      <c r="L212" s="163"/>
      <c r="M212" s="169"/>
      <c r="N212" s="170"/>
      <c r="O212" s="170"/>
      <c r="P212" s="170"/>
      <c r="Q212" s="170"/>
      <c r="R212" s="170"/>
      <c r="S212" s="170"/>
      <c r="T212" s="171"/>
      <c r="AT212" s="165" t="s">
        <v>160</v>
      </c>
      <c r="AU212" s="165" t="s">
        <v>83</v>
      </c>
      <c r="AV212" s="13" t="s">
        <v>83</v>
      </c>
      <c r="AW212" s="13" t="s">
        <v>30</v>
      </c>
      <c r="AX212" s="13" t="s">
        <v>31</v>
      </c>
      <c r="AY212" s="165" t="s">
        <v>151</v>
      </c>
    </row>
    <row r="213" spans="1:65" s="2" customFormat="1" ht="16.5" customHeight="1">
      <c r="A213" s="33"/>
      <c r="B213" s="149"/>
      <c r="C213" s="150" t="s">
        <v>323</v>
      </c>
      <c r="D213" s="150" t="s">
        <v>153</v>
      </c>
      <c r="E213" s="151" t="s">
        <v>324</v>
      </c>
      <c r="F213" s="152" t="s">
        <v>325</v>
      </c>
      <c r="G213" s="153" t="s">
        <v>207</v>
      </c>
      <c r="H213" s="154">
        <v>1053</v>
      </c>
      <c r="I213" s="155"/>
      <c r="J213" s="156">
        <f>ROUND(I213*H213,2)</f>
        <v>0</v>
      </c>
      <c r="K213" s="152" t="s">
        <v>1</v>
      </c>
      <c r="L213" s="34"/>
      <c r="M213" s="157" t="s">
        <v>1</v>
      </c>
      <c r="N213" s="158" t="s">
        <v>40</v>
      </c>
      <c r="O213" s="59"/>
      <c r="P213" s="159">
        <f>O213*H213</f>
        <v>0</v>
      </c>
      <c r="Q213" s="159">
        <v>0</v>
      </c>
      <c r="R213" s="159">
        <f>Q213*H213</f>
        <v>0</v>
      </c>
      <c r="S213" s="159">
        <v>0</v>
      </c>
      <c r="T213" s="160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1" t="s">
        <v>158</v>
      </c>
      <c r="AT213" s="161" t="s">
        <v>153</v>
      </c>
      <c r="AU213" s="161" t="s">
        <v>83</v>
      </c>
      <c r="AY213" s="18" t="s">
        <v>151</v>
      </c>
      <c r="BE213" s="162">
        <f>IF(N213="základní",J213,0)</f>
        <v>0</v>
      </c>
      <c r="BF213" s="162">
        <f>IF(N213="snížená",J213,0)</f>
        <v>0</v>
      </c>
      <c r="BG213" s="162">
        <f>IF(N213="zákl. přenesená",J213,0)</f>
        <v>0</v>
      </c>
      <c r="BH213" s="162">
        <f>IF(N213="sníž. přenesená",J213,0)</f>
        <v>0</v>
      </c>
      <c r="BI213" s="162">
        <f>IF(N213="nulová",J213,0)</f>
        <v>0</v>
      </c>
      <c r="BJ213" s="18" t="s">
        <v>31</v>
      </c>
      <c r="BK213" s="162">
        <f>ROUND(I213*H213,2)</f>
        <v>0</v>
      </c>
      <c r="BL213" s="18" t="s">
        <v>158</v>
      </c>
      <c r="BM213" s="161" t="s">
        <v>326</v>
      </c>
    </row>
    <row r="214" spans="1:65" s="13" customFormat="1">
      <c r="B214" s="163"/>
      <c r="D214" s="164" t="s">
        <v>160</v>
      </c>
      <c r="E214" s="165" t="s">
        <v>1</v>
      </c>
      <c r="F214" s="166" t="s">
        <v>327</v>
      </c>
      <c r="H214" s="167">
        <v>628</v>
      </c>
      <c r="I214" s="168"/>
      <c r="L214" s="163"/>
      <c r="M214" s="169"/>
      <c r="N214" s="170"/>
      <c r="O214" s="170"/>
      <c r="P214" s="170"/>
      <c r="Q214" s="170"/>
      <c r="R214" s="170"/>
      <c r="S214" s="170"/>
      <c r="T214" s="171"/>
      <c r="AT214" s="165" t="s">
        <v>160</v>
      </c>
      <c r="AU214" s="165" t="s">
        <v>83</v>
      </c>
      <c r="AV214" s="13" t="s">
        <v>83</v>
      </c>
      <c r="AW214" s="13" t="s">
        <v>30</v>
      </c>
      <c r="AX214" s="13" t="s">
        <v>75</v>
      </c>
      <c r="AY214" s="165" t="s">
        <v>151</v>
      </c>
    </row>
    <row r="215" spans="1:65" s="13" customFormat="1">
      <c r="B215" s="163"/>
      <c r="D215" s="164" t="s">
        <v>160</v>
      </c>
      <c r="E215" s="165" t="s">
        <v>1</v>
      </c>
      <c r="F215" s="166" t="s">
        <v>328</v>
      </c>
      <c r="H215" s="167">
        <v>425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160</v>
      </c>
      <c r="AU215" s="165" t="s">
        <v>83</v>
      </c>
      <c r="AV215" s="13" t="s">
        <v>83</v>
      </c>
      <c r="AW215" s="13" t="s">
        <v>30</v>
      </c>
      <c r="AX215" s="13" t="s">
        <v>75</v>
      </c>
      <c r="AY215" s="165" t="s">
        <v>151</v>
      </c>
    </row>
    <row r="216" spans="1:65" s="15" customFormat="1">
      <c r="B216" s="179"/>
      <c r="D216" s="164" t="s">
        <v>160</v>
      </c>
      <c r="E216" s="180" t="s">
        <v>1</v>
      </c>
      <c r="F216" s="181" t="s">
        <v>182</v>
      </c>
      <c r="H216" s="182">
        <v>1053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160</v>
      </c>
      <c r="AU216" s="180" t="s">
        <v>83</v>
      </c>
      <c r="AV216" s="15" t="s">
        <v>158</v>
      </c>
      <c r="AW216" s="15" t="s">
        <v>30</v>
      </c>
      <c r="AX216" s="15" t="s">
        <v>31</v>
      </c>
      <c r="AY216" s="180" t="s">
        <v>151</v>
      </c>
    </row>
    <row r="217" spans="1:65" s="2" customFormat="1" ht="16.5" customHeight="1">
      <c r="A217" s="33"/>
      <c r="B217" s="149"/>
      <c r="C217" s="150" t="s">
        <v>329</v>
      </c>
      <c r="D217" s="150" t="s">
        <v>153</v>
      </c>
      <c r="E217" s="151" t="s">
        <v>330</v>
      </c>
      <c r="F217" s="152" t="s">
        <v>331</v>
      </c>
      <c r="G217" s="153" t="s">
        <v>207</v>
      </c>
      <c r="H217" s="154">
        <v>1053</v>
      </c>
      <c r="I217" s="155"/>
      <c r="J217" s="156">
        <f>ROUND(I217*H217,2)</f>
        <v>0</v>
      </c>
      <c r="K217" s="152" t="s">
        <v>1</v>
      </c>
      <c r="L217" s="34"/>
      <c r="M217" s="157" t="s">
        <v>1</v>
      </c>
      <c r="N217" s="158" t="s">
        <v>40</v>
      </c>
      <c r="O217" s="59"/>
      <c r="P217" s="159">
        <f>O217*H217</f>
        <v>0</v>
      </c>
      <c r="Q217" s="159">
        <v>0</v>
      </c>
      <c r="R217" s="159">
        <f>Q217*H217</f>
        <v>0</v>
      </c>
      <c r="S217" s="159">
        <v>0</v>
      </c>
      <c r="T217" s="160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1" t="s">
        <v>158</v>
      </c>
      <c r="AT217" s="161" t="s">
        <v>153</v>
      </c>
      <c r="AU217" s="161" t="s">
        <v>83</v>
      </c>
      <c r="AY217" s="18" t="s">
        <v>151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8" t="s">
        <v>31</v>
      </c>
      <c r="BK217" s="162">
        <f>ROUND(I217*H217,2)</f>
        <v>0</v>
      </c>
      <c r="BL217" s="18" t="s">
        <v>158</v>
      </c>
      <c r="BM217" s="161" t="s">
        <v>332</v>
      </c>
    </row>
    <row r="218" spans="1:65" s="13" customFormat="1">
      <c r="B218" s="163"/>
      <c r="D218" s="164" t="s">
        <v>160</v>
      </c>
      <c r="E218" s="165" t="s">
        <v>1</v>
      </c>
      <c r="F218" s="166" t="s">
        <v>333</v>
      </c>
      <c r="H218" s="167">
        <v>1053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160</v>
      </c>
      <c r="AU218" s="165" t="s">
        <v>83</v>
      </c>
      <c r="AV218" s="13" t="s">
        <v>83</v>
      </c>
      <c r="AW218" s="13" t="s">
        <v>30</v>
      </c>
      <c r="AX218" s="13" t="s">
        <v>75</v>
      </c>
      <c r="AY218" s="165" t="s">
        <v>151</v>
      </c>
    </row>
    <row r="219" spans="1:65" s="2" customFormat="1" ht="16.5" customHeight="1">
      <c r="A219" s="33"/>
      <c r="B219" s="149"/>
      <c r="C219" s="150" t="s">
        <v>334</v>
      </c>
      <c r="D219" s="150" t="s">
        <v>153</v>
      </c>
      <c r="E219" s="151" t="s">
        <v>335</v>
      </c>
      <c r="F219" s="152" t="s">
        <v>336</v>
      </c>
      <c r="G219" s="153" t="s">
        <v>207</v>
      </c>
      <c r="H219" s="154">
        <v>648.75</v>
      </c>
      <c r="I219" s="155"/>
      <c r="J219" s="156">
        <f>ROUND(I219*H219,2)</f>
        <v>0</v>
      </c>
      <c r="K219" s="152" t="s">
        <v>157</v>
      </c>
      <c r="L219" s="34"/>
      <c r="M219" s="157" t="s">
        <v>1</v>
      </c>
      <c r="N219" s="158" t="s">
        <v>40</v>
      </c>
      <c r="O219" s="59"/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158</v>
      </c>
      <c r="AT219" s="161" t="s">
        <v>153</v>
      </c>
      <c r="AU219" s="161" t="s">
        <v>83</v>
      </c>
      <c r="AY219" s="18" t="s">
        <v>151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31</v>
      </c>
      <c r="BK219" s="162">
        <f>ROUND(I219*H219,2)</f>
        <v>0</v>
      </c>
      <c r="BL219" s="18" t="s">
        <v>158</v>
      </c>
      <c r="BM219" s="161" t="s">
        <v>337</v>
      </c>
    </row>
    <row r="220" spans="1:65" s="13" customFormat="1">
      <c r="B220" s="163"/>
      <c r="D220" s="164" t="s">
        <v>160</v>
      </c>
      <c r="E220" s="165" t="s">
        <v>1</v>
      </c>
      <c r="F220" s="166" t="s">
        <v>338</v>
      </c>
      <c r="H220" s="167">
        <v>628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160</v>
      </c>
      <c r="AU220" s="165" t="s">
        <v>83</v>
      </c>
      <c r="AV220" s="13" t="s">
        <v>83</v>
      </c>
      <c r="AW220" s="13" t="s">
        <v>30</v>
      </c>
      <c r="AX220" s="13" t="s">
        <v>75</v>
      </c>
      <c r="AY220" s="165" t="s">
        <v>151</v>
      </c>
    </row>
    <row r="221" spans="1:65" s="13" customFormat="1">
      <c r="B221" s="163"/>
      <c r="D221" s="164" t="s">
        <v>160</v>
      </c>
      <c r="E221" s="165" t="s">
        <v>1</v>
      </c>
      <c r="F221" s="166" t="s">
        <v>339</v>
      </c>
      <c r="H221" s="167">
        <v>20.75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160</v>
      </c>
      <c r="AU221" s="165" t="s">
        <v>83</v>
      </c>
      <c r="AV221" s="13" t="s">
        <v>83</v>
      </c>
      <c r="AW221" s="13" t="s">
        <v>30</v>
      </c>
      <c r="AX221" s="13" t="s">
        <v>75</v>
      </c>
      <c r="AY221" s="165" t="s">
        <v>151</v>
      </c>
    </row>
    <row r="222" spans="1:65" s="15" customFormat="1">
      <c r="B222" s="179"/>
      <c r="D222" s="164" t="s">
        <v>160</v>
      </c>
      <c r="E222" s="180" t="s">
        <v>1</v>
      </c>
      <c r="F222" s="181" t="s">
        <v>182</v>
      </c>
      <c r="H222" s="182">
        <v>648.75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160</v>
      </c>
      <c r="AU222" s="180" t="s">
        <v>83</v>
      </c>
      <c r="AV222" s="15" t="s">
        <v>158</v>
      </c>
      <c r="AW222" s="15" t="s">
        <v>30</v>
      </c>
      <c r="AX222" s="15" t="s">
        <v>31</v>
      </c>
      <c r="AY222" s="180" t="s">
        <v>151</v>
      </c>
    </row>
    <row r="223" spans="1:65" s="2" customFormat="1" ht="16.5" customHeight="1">
      <c r="A223" s="33"/>
      <c r="B223" s="149"/>
      <c r="C223" s="150" t="s">
        <v>340</v>
      </c>
      <c r="D223" s="150" t="s">
        <v>153</v>
      </c>
      <c r="E223" s="151" t="s">
        <v>341</v>
      </c>
      <c r="F223" s="152" t="s">
        <v>342</v>
      </c>
      <c r="G223" s="153" t="s">
        <v>207</v>
      </c>
      <c r="H223" s="154">
        <v>2182.35</v>
      </c>
      <c r="I223" s="155"/>
      <c r="J223" s="156">
        <f>ROUND(I223*H223,2)</f>
        <v>0</v>
      </c>
      <c r="K223" s="152" t="s">
        <v>157</v>
      </c>
      <c r="L223" s="34"/>
      <c r="M223" s="157" t="s">
        <v>1</v>
      </c>
      <c r="N223" s="158" t="s">
        <v>40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158</v>
      </c>
      <c r="AT223" s="161" t="s">
        <v>153</v>
      </c>
      <c r="AU223" s="161" t="s">
        <v>83</v>
      </c>
      <c r="AY223" s="18" t="s">
        <v>151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31</v>
      </c>
      <c r="BK223" s="162">
        <f>ROUND(I223*H223,2)</f>
        <v>0</v>
      </c>
      <c r="BL223" s="18" t="s">
        <v>158</v>
      </c>
      <c r="BM223" s="161" t="s">
        <v>343</v>
      </c>
    </row>
    <row r="224" spans="1:65" s="13" customFormat="1">
      <c r="B224" s="163"/>
      <c r="D224" s="164" t="s">
        <v>160</v>
      </c>
      <c r="E224" s="165" t="s">
        <v>1</v>
      </c>
      <c r="F224" s="166" t="s">
        <v>344</v>
      </c>
      <c r="H224" s="167">
        <v>727.45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160</v>
      </c>
      <c r="AU224" s="165" t="s">
        <v>83</v>
      </c>
      <c r="AV224" s="13" t="s">
        <v>83</v>
      </c>
      <c r="AW224" s="13" t="s">
        <v>30</v>
      </c>
      <c r="AX224" s="13" t="s">
        <v>75</v>
      </c>
      <c r="AY224" s="165" t="s">
        <v>151</v>
      </c>
    </row>
    <row r="225" spans="1:65" s="13" customFormat="1">
      <c r="B225" s="163"/>
      <c r="D225" s="164" t="s">
        <v>160</v>
      </c>
      <c r="E225" s="165" t="s">
        <v>1</v>
      </c>
      <c r="F225" s="166" t="s">
        <v>345</v>
      </c>
      <c r="H225" s="167">
        <v>1454.9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160</v>
      </c>
      <c r="AU225" s="165" t="s">
        <v>83</v>
      </c>
      <c r="AV225" s="13" t="s">
        <v>83</v>
      </c>
      <c r="AW225" s="13" t="s">
        <v>30</v>
      </c>
      <c r="AX225" s="13" t="s">
        <v>75</v>
      </c>
      <c r="AY225" s="165" t="s">
        <v>151</v>
      </c>
    </row>
    <row r="226" spans="1:65" s="15" customFormat="1">
      <c r="B226" s="179"/>
      <c r="D226" s="164" t="s">
        <v>160</v>
      </c>
      <c r="E226" s="180" t="s">
        <v>1</v>
      </c>
      <c r="F226" s="181" t="s">
        <v>182</v>
      </c>
      <c r="H226" s="182">
        <v>2182.35</v>
      </c>
      <c r="I226" s="183"/>
      <c r="L226" s="179"/>
      <c r="M226" s="184"/>
      <c r="N226" s="185"/>
      <c r="O226" s="185"/>
      <c r="P226" s="185"/>
      <c r="Q226" s="185"/>
      <c r="R226" s="185"/>
      <c r="S226" s="185"/>
      <c r="T226" s="186"/>
      <c r="AT226" s="180" t="s">
        <v>160</v>
      </c>
      <c r="AU226" s="180" t="s">
        <v>83</v>
      </c>
      <c r="AV226" s="15" t="s">
        <v>158</v>
      </c>
      <c r="AW226" s="15" t="s">
        <v>30</v>
      </c>
      <c r="AX226" s="15" t="s">
        <v>31</v>
      </c>
      <c r="AY226" s="180" t="s">
        <v>151</v>
      </c>
    </row>
    <row r="227" spans="1:65" s="12" customFormat="1" ht="22.8" customHeight="1">
      <c r="B227" s="136"/>
      <c r="D227" s="137" t="s">
        <v>74</v>
      </c>
      <c r="E227" s="147" t="s">
        <v>194</v>
      </c>
      <c r="F227" s="147" t="s">
        <v>346</v>
      </c>
      <c r="I227" s="139"/>
      <c r="J227" s="148">
        <f>BK227</f>
        <v>0</v>
      </c>
      <c r="L227" s="136"/>
      <c r="M227" s="141"/>
      <c r="N227" s="142"/>
      <c r="O227" s="142"/>
      <c r="P227" s="143">
        <f>SUM(P228:P237)</f>
        <v>0</v>
      </c>
      <c r="Q227" s="142"/>
      <c r="R227" s="143">
        <f>SUM(R228:R237)</f>
        <v>144.7861034</v>
      </c>
      <c r="S227" s="142"/>
      <c r="T227" s="144">
        <f>SUM(T228:T237)</f>
        <v>0</v>
      </c>
      <c r="AR227" s="137" t="s">
        <v>31</v>
      </c>
      <c r="AT227" s="145" t="s">
        <v>74</v>
      </c>
      <c r="AU227" s="145" t="s">
        <v>31</v>
      </c>
      <c r="AY227" s="137" t="s">
        <v>151</v>
      </c>
      <c r="BK227" s="146">
        <f>SUM(BK228:BK237)</f>
        <v>0</v>
      </c>
    </row>
    <row r="228" spans="1:65" s="2" customFormat="1" ht="16.5" customHeight="1">
      <c r="A228" s="33"/>
      <c r="B228" s="149"/>
      <c r="C228" s="150" t="s">
        <v>347</v>
      </c>
      <c r="D228" s="150" t="s">
        <v>153</v>
      </c>
      <c r="E228" s="151" t="s">
        <v>348</v>
      </c>
      <c r="F228" s="152" t="s">
        <v>349</v>
      </c>
      <c r="G228" s="153" t="s">
        <v>350</v>
      </c>
      <c r="H228" s="154">
        <v>7</v>
      </c>
      <c r="I228" s="155"/>
      <c r="J228" s="156">
        <f>ROUND(I228*H228,2)</f>
        <v>0</v>
      </c>
      <c r="K228" s="152" t="s">
        <v>1</v>
      </c>
      <c r="L228" s="34"/>
      <c r="M228" s="157" t="s">
        <v>1</v>
      </c>
      <c r="N228" s="158" t="s">
        <v>40</v>
      </c>
      <c r="O228" s="59"/>
      <c r="P228" s="159">
        <f>O228*H228</f>
        <v>0</v>
      </c>
      <c r="Q228" s="159">
        <v>0.32973999999999998</v>
      </c>
      <c r="R228" s="159">
        <f>Q228*H228</f>
        <v>2.3081799999999997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158</v>
      </c>
      <c r="AT228" s="161" t="s">
        <v>153</v>
      </c>
      <c r="AU228" s="161" t="s">
        <v>83</v>
      </c>
      <c r="AY228" s="18" t="s">
        <v>151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31</v>
      </c>
      <c r="BK228" s="162">
        <f>ROUND(I228*H228,2)</f>
        <v>0</v>
      </c>
      <c r="BL228" s="18" t="s">
        <v>158</v>
      </c>
      <c r="BM228" s="161" t="s">
        <v>351</v>
      </c>
    </row>
    <row r="229" spans="1:65" s="13" customFormat="1">
      <c r="B229" s="163"/>
      <c r="D229" s="164" t="s">
        <v>160</v>
      </c>
      <c r="E229" s="165" t="s">
        <v>1</v>
      </c>
      <c r="F229" s="166" t="s">
        <v>188</v>
      </c>
      <c r="H229" s="167">
        <v>7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160</v>
      </c>
      <c r="AU229" s="165" t="s">
        <v>83</v>
      </c>
      <c r="AV229" s="13" t="s">
        <v>83</v>
      </c>
      <c r="AW229" s="13" t="s">
        <v>30</v>
      </c>
      <c r="AX229" s="13" t="s">
        <v>31</v>
      </c>
      <c r="AY229" s="165" t="s">
        <v>151</v>
      </c>
    </row>
    <row r="230" spans="1:65" s="2" customFormat="1" ht="16.5" customHeight="1">
      <c r="A230" s="33"/>
      <c r="B230" s="149"/>
      <c r="C230" s="150" t="s">
        <v>352</v>
      </c>
      <c r="D230" s="150" t="s">
        <v>153</v>
      </c>
      <c r="E230" s="151" t="s">
        <v>353</v>
      </c>
      <c r="F230" s="152" t="s">
        <v>354</v>
      </c>
      <c r="G230" s="153" t="s">
        <v>350</v>
      </c>
      <c r="H230" s="154">
        <v>7</v>
      </c>
      <c r="I230" s="155"/>
      <c r="J230" s="156">
        <f>ROUND(I230*H230,2)</f>
        <v>0</v>
      </c>
      <c r="K230" s="152" t="s">
        <v>1</v>
      </c>
      <c r="L230" s="34"/>
      <c r="M230" s="157" t="s">
        <v>1</v>
      </c>
      <c r="N230" s="158" t="s">
        <v>40</v>
      </c>
      <c r="O230" s="59"/>
      <c r="P230" s="159">
        <f>O230*H230</f>
        <v>0</v>
      </c>
      <c r="Q230" s="159">
        <v>0.26469999999999999</v>
      </c>
      <c r="R230" s="159">
        <f>Q230*H230</f>
        <v>1.8529</v>
      </c>
      <c r="S230" s="159">
        <v>0</v>
      </c>
      <c r="T230" s="16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1" t="s">
        <v>158</v>
      </c>
      <c r="AT230" s="161" t="s">
        <v>153</v>
      </c>
      <c r="AU230" s="161" t="s">
        <v>83</v>
      </c>
      <c r="AY230" s="18" t="s">
        <v>151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8" t="s">
        <v>31</v>
      </c>
      <c r="BK230" s="162">
        <f>ROUND(I230*H230,2)</f>
        <v>0</v>
      </c>
      <c r="BL230" s="18" t="s">
        <v>158</v>
      </c>
      <c r="BM230" s="161" t="s">
        <v>355</v>
      </c>
    </row>
    <row r="231" spans="1:65" s="13" customFormat="1">
      <c r="B231" s="163"/>
      <c r="D231" s="164" t="s">
        <v>160</v>
      </c>
      <c r="E231" s="165" t="s">
        <v>1</v>
      </c>
      <c r="F231" s="166" t="s">
        <v>356</v>
      </c>
      <c r="H231" s="167">
        <v>7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160</v>
      </c>
      <c r="AU231" s="165" t="s">
        <v>83</v>
      </c>
      <c r="AV231" s="13" t="s">
        <v>83</v>
      </c>
      <c r="AW231" s="13" t="s">
        <v>30</v>
      </c>
      <c r="AX231" s="13" t="s">
        <v>31</v>
      </c>
      <c r="AY231" s="165" t="s">
        <v>151</v>
      </c>
    </row>
    <row r="232" spans="1:65" s="2" customFormat="1" ht="24.15" customHeight="1">
      <c r="A232" s="33"/>
      <c r="B232" s="149"/>
      <c r="C232" s="150" t="s">
        <v>357</v>
      </c>
      <c r="D232" s="150" t="s">
        <v>153</v>
      </c>
      <c r="E232" s="151" t="s">
        <v>358</v>
      </c>
      <c r="F232" s="152" t="s">
        <v>359</v>
      </c>
      <c r="G232" s="153" t="s">
        <v>215</v>
      </c>
      <c r="H232" s="154">
        <v>162</v>
      </c>
      <c r="I232" s="155"/>
      <c r="J232" s="156">
        <f>ROUND(I232*H232,2)</f>
        <v>0</v>
      </c>
      <c r="K232" s="152" t="s">
        <v>157</v>
      </c>
      <c r="L232" s="34"/>
      <c r="M232" s="157" t="s">
        <v>1</v>
      </c>
      <c r="N232" s="158" t="s">
        <v>40</v>
      </c>
      <c r="O232" s="59"/>
      <c r="P232" s="159">
        <f>O232*H232</f>
        <v>0</v>
      </c>
      <c r="Q232" s="159">
        <v>0.20477000000000001</v>
      </c>
      <c r="R232" s="159">
        <f>Q232*H232</f>
        <v>33.172740000000005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158</v>
      </c>
      <c r="AT232" s="161" t="s">
        <v>153</v>
      </c>
      <c r="AU232" s="161" t="s">
        <v>83</v>
      </c>
      <c r="AY232" s="18" t="s">
        <v>151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31</v>
      </c>
      <c r="BK232" s="162">
        <f>ROUND(I232*H232,2)</f>
        <v>0</v>
      </c>
      <c r="BL232" s="18" t="s">
        <v>158</v>
      </c>
      <c r="BM232" s="161" t="s">
        <v>360</v>
      </c>
    </row>
    <row r="233" spans="1:65" s="13" customFormat="1">
      <c r="B233" s="163"/>
      <c r="D233" s="164" t="s">
        <v>160</v>
      </c>
      <c r="E233" s="165" t="s">
        <v>1</v>
      </c>
      <c r="F233" s="166" t="s">
        <v>361</v>
      </c>
      <c r="H233" s="167">
        <v>162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160</v>
      </c>
      <c r="AU233" s="165" t="s">
        <v>83</v>
      </c>
      <c r="AV233" s="13" t="s">
        <v>83</v>
      </c>
      <c r="AW233" s="13" t="s">
        <v>30</v>
      </c>
      <c r="AX233" s="13" t="s">
        <v>31</v>
      </c>
      <c r="AY233" s="165" t="s">
        <v>151</v>
      </c>
    </row>
    <row r="234" spans="1:65" s="2" customFormat="1" ht="16.5" customHeight="1">
      <c r="A234" s="33"/>
      <c r="B234" s="149"/>
      <c r="C234" s="150" t="s">
        <v>362</v>
      </c>
      <c r="D234" s="150" t="s">
        <v>153</v>
      </c>
      <c r="E234" s="151" t="s">
        <v>363</v>
      </c>
      <c r="F234" s="152" t="s">
        <v>364</v>
      </c>
      <c r="G234" s="153" t="s">
        <v>156</v>
      </c>
      <c r="H234" s="154">
        <v>5.67</v>
      </c>
      <c r="I234" s="155"/>
      <c r="J234" s="156">
        <f>ROUND(I234*H234,2)</f>
        <v>0</v>
      </c>
      <c r="K234" s="152" t="s">
        <v>157</v>
      </c>
      <c r="L234" s="34"/>
      <c r="M234" s="157" t="s">
        <v>1</v>
      </c>
      <c r="N234" s="158" t="s">
        <v>40</v>
      </c>
      <c r="O234" s="59"/>
      <c r="P234" s="159">
        <f>O234*H234</f>
        <v>0</v>
      </c>
      <c r="Q234" s="159">
        <v>2.3010199999999998</v>
      </c>
      <c r="R234" s="159">
        <f>Q234*H234</f>
        <v>13.046783399999999</v>
      </c>
      <c r="S234" s="159">
        <v>0</v>
      </c>
      <c r="T234" s="160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1" t="s">
        <v>158</v>
      </c>
      <c r="AT234" s="161" t="s">
        <v>153</v>
      </c>
      <c r="AU234" s="161" t="s">
        <v>83</v>
      </c>
      <c r="AY234" s="18" t="s">
        <v>151</v>
      </c>
      <c r="BE234" s="162">
        <f>IF(N234="základní",J234,0)</f>
        <v>0</v>
      </c>
      <c r="BF234" s="162">
        <f>IF(N234="snížená",J234,0)</f>
        <v>0</v>
      </c>
      <c r="BG234" s="162">
        <f>IF(N234="zákl. přenesená",J234,0)</f>
        <v>0</v>
      </c>
      <c r="BH234" s="162">
        <f>IF(N234="sníž. přenesená",J234,0)</f>
        <v>0</v>
      </c>
      <c r="BI234" s="162">
        <f>IF(N234="nulová",J234,0)</f>
        <v>0</v>
      </c>
      <c r="BJ234" s="18" t="s">
        <v>31</v>
      </c>
      <c r="BK234" s="162">
        <f>ROUND(I234*H234,2)</f>
        <v>0</v>
      </c>
      <c r="BL234" s="18" t="s">
        <v>158</v>
      </c>
      <c r="BM234" s="161" t="s">
        <v>365</v>
      </c>
    </row>
    <row r="235" spans="1:65" s="13" customFormat="1">
      <c r="B235" s="163"/>
      <c r="D235" s="164" t="s">
        <v>160</v>
      </c>
      <c r="E235" s="165" t="s">
        <v>1</v>
      </c>
      <c r="F235" s="166" t="s">
        <v>366</v>
      </c>
      <c r="H235" s="167">
        <v>5.67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160</v>
      </c>
      <c r="AU235" s="165" t="s">
        <v>83</v>
      </c>
      <c r="AV235" s="13" t="s">
        <v>83</v>
      </c>
      <c r="AW235" s="13" t="s">
        <v>30</v>
      </c>
      <c r="AX235" s="13" t="s">
        <v>31</v>
      </c>
      <c r="AY235" s="165" t="s">
        <v>151</v>
      </c>
    </row>
    <row r="236" spans="1:65" s="2" customFormat="1" ht="16.5" customHeight="1">
      <c r="A236" s="33"/>
      <c r="B236" s="149"/>
      <c r="C236" s="150" t="s">
        <v>367</v>
      </c>
      <c r="D236" s="150" t="s">
        <v>153</v>
      </c>
      <c r="E236" s="151" t="s">
        <v>368</v>
      </c>
      <c r="F236" s="152" t="s">
        <v>369</v>
      </c>
      <c r="G236" s="153" t="s">
        <v>156</v>
      </c>
      <c r="H236" s="154">
        <v>56.7</v>
      </c>
      <c r="I236" s="155"/>
      <c r="J236" s="156">
        <f>ROUND(I236*H236,2)</f>
        <v>0</v>
      </c>
      <c r="K236" s="152" t="s">
        <v>1</v>
      </c>
      <c r="L236" s="34"/>
      <c r="M236" s="157" t="s">
        <v>1</v>
      </c>
      <c r="N236" s="158" t="s">
        <v>40</v>
      </c>
      <c r="O236" s="59"/>
      <c r="P236" s="159">
        <f>O236*H236</f>
        <v>0</v>
      </c>
      <c r="Q236" s="159">
        <v>1.665</v>
      </c>
      <c r="R236" s="159">
        <f>Q236*H236</f>
        <v>94.405500000000004</v>
      </c>
      <c r="S236" s="159">
        <v>0</v>
      </c>
      <c r="T236" s="160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1" t="s">
        <v>158</v>
      </c>
      <c r="AT236" s="161" t="s">
        <v>153</v>
      </c>
      <c r="AU236" s="161" t="s">
        <v>83</v>
      </c>
      <c r="AY236" s="18" t="s">
        <v>151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8" t="s">
        <v>31</v>
      </c>
      <c r="BK236" s="162">
        <f>ROUND(I236*H236,2)</f>
        <v>0</v>
      </c>
      <c r="BL236" s="18" t="s">
        <v>158</v>
      </c>
      <c r="BM236" s="161" t="s">
        <v>370</v>
      </c>
    </row>
    <row r="237" spans="1:65" s="13" customFormat="1">
      <c r="B237" s="163"/>
      <c r="D237" s="164" t="s">
        <v>160</v>
      </c>
      <c r="E237" s="165" t="s">
        <v>1</v>
      </c>
      <c r="F237" s="166" t="s">
        <v>371</v>
      </c>
      <c r="H237" s="167">
        <v>56.7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160</v>
      </c>
      <c r="AU237" s="165" t="s">
        <v>83</v>
      </c>
      <c r="AV237" s="13" t="s">
        <v>83</v>
      </c>
      <c r="AW237" s="13" t="s">
        <v>30</v>
      </c>
      <c r="AX237" s="13" t="s">
        <v>31</v>
      </c>
      <c r="AY237" s="165" t="s">
        <v>151</v>
      </c>
    </row>
    <row r="238" spans="1:65" s="12" customFormat="1" ht="22.8" customHeight="1">
      <c r="B238" s="136"/>
      <c r="D238" s="137" t="s">
        <v>74</v>
      </c>
      <c r="E238" s="147" t="s">
        <v>199</v>
      </c>
      <c r="F238" s="147" t="s">
        <v>372</v>
      </c>
      <c r="I238" s="139"/>
      <c r="J238" s="148">
        <f>BK238</f>
        <v>0</v>
      </c>
      <c r="L238" s="136"/>
      <c r="M238" s="141"/>
      <c r="N238" s="142"/>
      <c r="O238" s="142"/>
      <c r="P238" s="143">
        <f>SUM(P239:P275)</f>
        <v>0</v>
      </c>
      <c r="Q238" s="142"/>
      <c r="R238" s="143">
        <f>SUM(R239:R275)</f>
        <v>81.830223240000024</v>
      </c>
      <c r="S238" s="142"/>
      <c r="T238" s="144">
        <f>SUM(T239:T275)</f>
        <v>0</v>
      </c>
      <c r="AR238" s="137" t="s">
        <v>31</v>
      </c>
      <c r="AT238" s="145" t="s">
        <v>74</v>
      </c>
      <c r="AU238" s="145" t="s">
        <v>31</v>
      </c>
      <c r="AY238" s="137" t="s">
        <v>151</v>
      </c>
      <c r="BK238" s="146">
        <f>SUM(BK239:BK275)</f>
        <v>0</v>
      </c>
    </row>
    <row r="239" spans="1:65" s="2" customFormat="1" ht="16.5" customHeight="1">
      <c r="A239" s="33"/>
      <c r="B239" s="149"/>
      <c r="C239" s="150" t="s">
        <v>373</v>
      </c>
      <c r="D239" s="150" t="s">
        <v>153</v>
      </c>
      <c r="E239" s="151" t="s">
        <v>374</v>
      </c>
      <c r="F239" s="152" t="s">
        <v>375</v>
      </c>
      <c r="G239" s="153" t="s">
        <v>376</v>
      </c>
      <c r="H239" s="154">
        <v>1</v>
      </c>
      <c r="I239" s="155"/>
      <c r="J239" s="156">
        <f>ROUND(I239*H239,2)</f>
        <v>0</v>
      </c>
      <c r="K239" s="152" t="s">
        <v>1</v>
      </c>
      <c r="L239" s="34"/>
      <c r="M239" s="157" t="s">
        <v>1</v>
      </c>
      <c r="N239" s="158" t="s">
        <v>40</v>
      </c>
      <c r="O239" s="59"/>
      <c r="P239" s="159">
        <f>O239*H239</f>
        <v>0</v>
      </c>
      <c r="Q239" s="159">
        <v>0</v>
      </c>
      <c r="R239" s="159">
        <f>Q239*H239</f>
        <v>0</v>
      </c>
      <c r="S239" s="159">
        <v>0</v>
      </c>
      <c r="T239" s="160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158</v>
      </c>
      <c r="AT239" s="161" t="s">
        <v>153</v>
      </c>
      <c r="AU239" s="161" t="s">
        <v>83</v>
      </c>
      <c r="AY239" s="18" t="s">
        <v>151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31</v>
      </c>
      <c r="BK239" s="162">
        <f>ROUND(I239*H239,2)</f>
        <v>0</v>
      </c>
      <c r="BL239" s="18" t="s">
        <v>158</v>
      </c>
      <c r="BM239" s="161" t="s">
        <v>377</v>
      </c>
    </row>
    <row r="240" spans="1:65" s="13" customFormat="1">
      <c r="B240" s="163"/>
      <c r="D240" s="164" t="s">
        <v>160</v>
      </c>
      <c r="E240" s="165" t="s">
        <v>1</v>
      </c>
      <c r="F240" s="166" t="s">
        <v>31</v>
      </c>
      <c r="H240" s="167">
        <v>1</v>
      </c>
      <c r="I240" s="168"/>
      <c r="L240" s="163"/>
      <c r="M240" s="169"/>
      <c r="N240" s="170"/>
      <c r="O240" s="170"/>
      <c r="P240" s="170"/>
      <c r="Q240" s="170"/>
      <c r="R240" s="170"/>
      <c r="S240" s="170"/>
      <c r="T240" s="171"/>
      <c r="AT240" s="165" t="s">
        <v>160</v>
      </c>
      <c r="AU240" s="165" t="s">
        <v>83</v>
      </c>
      <c r="AV240" s="13" t="s">
        <v>83</v>
      </c>
      <c r="AW240" s="13" t="s">
        <v>30</v>
      </c>
      <c r="AX240" s="13" t="s">
        <v>31</v>
      </c>
      <c r="AY240" s="165" t="s">
        <v>151</v>
      </c>
    </row>
    <row r="241" spans="1:65" s="2" customFormat="1" ht="16.5" customHeight="1">
      <c r="A241" s="33"/>
      <c r="B241" s="149"/>
      <c r="C241" s="150" t="s">
        <v>378</v>
      </c>
      <c r="D241" s="150" t="s">
        <v>153</v>
      </c>
      <c r="E241" s="151" t="s">
        <v>379</v>
      </c>
      <c r="F241" s="152" t="s">
        <v>380</v>
      </c>
      <c r="G241" s="153" t="s">
        <v>215</v>
      </c>
      <c r="H241" s="154">
        <v>78</v>
      </c>
      <c r="I241" s="155"/>
      <c r="J241" s="156">
        <f>ROUND(I241*H241,2)</f>
        <v>0</v>
      </c>
      <c r="K241" s="152" t="s">
        <v>157</v>
      </c>
      <c r="L241" s="34"/>
      <c r="M241" s="157" t="s">
        <v>1</v>
      </c>
      <c r="N241" s="158" t="s">
        <v>40</v>
      </c>
      <c r="O241" s="59"/>
      <c r="P241" s="159">
        <f>O241*H241</f>
        <v>0</v>
      </c>
      <c r="Q241" s="159">
        <v>5.0000000000000002E-5</v>
      </c>
      <c r="R241" s="159">
        <f>Q241*H241</f>
        <v>3.9000000000000003E-3</v>
      </c>
      <c r="S241" s="159">
        <v>0</v>
      </c>
      <c r="T241" s="160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1" t="s">
        <v>158</v>
      </c>
      <c r="AT241" s="161" t="s">
        <v>153</v>
      </c>
      <c r="AU241" s="161" t="s">
        <v>83</v>
      </c>
      <c r="AY241" s="18" t="s">
        <v>151</v>
      </c>
      <c r="BE241" s="162">
        <f>IF(N241="základní",J241,0)</f>
        <v>0</v>
      </c>
      <c r="BF241" s="162">
        <f>IF(N241="snížená",J241,0)</f>
        <v>0</v>
      </c>
      <c r="BG241" s="162">
        <f>IF(N241="zákl. přenesená",J241,0)</f>
        <v>0</v>
      </c>
      <c r="BH241" s="162">
        <f>IF(N241="sníž. přenesená",J241,0)</f>
        <v>0</v>
      </c>
      <c r="BI241" s="162">
        <f>IF(N241="nulová",J241,0)</f>
        <v>0</v>
      </c>
      <c r="BJ241" s="18" t="s">
        <v>31</v>
      </c>
      <c r="BK241" s="162">
        <f>ROUND(I241*H241,2)</f>
        <v>0</v>
      </c>
      <c r="BL241" s="18" t="s">
        <v>158</v>
      </c>
      <c r="BM241" s="161" t="s">
        <v>381</v>
      </c>
    </row>
    <row r="242" spans="1:65" s="13" customFormat="1">
      <c r="B242" s="163"/>
      <c r="D242" s="164" t="s">
        <v>160</v>
      </c>
      <c r="E242" s="165" t="s">
        <v>1</v>
      </c>
      <c r="F242" s="166" t="s">
        <v>382</v>
      </c>
      <c r="H242" s="167">
        <v>78</v>
      </c>
      <c r="I242" s="168"/>
      <c r="L242" s="163"/>
      <c r="M242" s="169"/>
      <c r="N242" s="170"/>
      <c r="O242" s="170"/>
      <c r="P242" s="170"/>
      <c r="Q242" s="170"/>
      <c r="R242" s="170"/>
      <c r="S242" s="170"/>
      <c r="T242" s="171"/>
      <c r="AT242" s="165" t="s">
        <v>160</v>
      </c>
      <c r="AU242" s="165" t="s">
        <v>83</v>
      </c>
      <c r="AV242" s="13" t="s">
        <v>83</v>
      </c>
      <c r="AW242" s="13" t="s">
        <v>30</v>
      </c>
      <c r="AX242" s="13" t="s">
        <v>31</v>
      </c>
      <c r="AY242" s="165" t="s">
        <v>151</v>
      </c>
    </row>
    <row r="243" spans="1:65" s="2" customFormat="1" ht="16.5" customHeight="1">
      <c r="A243" s="33"/>
      <c r="B243" s="149"/>
      <c r="C243" s="150" t="s">
        <v>383</v>
      </c>
      <c r="D243" s="150" t="s">
        <v>153</v>
      </c>
      <c r="E243" s="151" t="s">
        <v>384</v>
      </c>
      <c r="F243" s="152" t="s">
        <v>385</v>
      </c>
      <c r="G243" s="153" t="s">
        <v>215</v>
      </c>
      <c r="H243" s="154">
        <v>78</v>
      </c>
      <c r="I243" s="155"/>
      <c r="J243" s="156">
        <f>ROUND(I243*H243,2)</f>
        <v>0</v>
      </c>
      <c r="K243" s="152" t="s">
        <v>157</v>
      </c>
      <c r="L243" s="34"/>
      <c r="M243" s="157" t="s">
        <v>1</v>
      </c>
      <c r="N243" s="158" t="s">
        <v>40</v>
      </c>
      <c r="O243" s="59"/>
      <c r="P243" s="159">
        <f>O243*H243</f>
        <v>0</v>
      </c>
      <c r="Q243" s="159">
        <v>1.1E-4</v>
      </c>
      <c r="R243" s="159">
        <f>Q243*H243</f>
        <v>8.5800000000000008E-3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158</v>
      </c>
      <c r="AT243" s="161" t="s">
        <v>153</v>
      </c>
      <c r="AU243" s="161" t="s">
        <v>83</v>
      </c>
      <c r="AY243" s="18" t="s">
        <v>151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31</v>
      </c>
      <c r="BK243" s="162">
        <f>ROUND(I243*H243,2)</f>
        <v>0</v>
      </c>
      <c r="BL243" s="18" t="s">
        <v>158</v>
      </c>
      <c r="BM243" s="161" t="s">
        <v>386</v>
      </c>
    </row>
    <row r="244" spans="1:65" s="13" customFormat="1">
      <c r="B244" s="163"/>
      <c r="D244" s="164" t="s">
        <v>160</v>
      </c>
      <c r="E244" s="165" t="s">
        <v>1</v>
      </c>
      <c r="F244" s="166" t="s">
        <v>387</v>
      </c>
      <c r="H244" s="167">
        <v>78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160</v>
      </c>
      <c r="AU244" s="165" t="s">
        <v>83</v>
      </c>
      <c r="AV244" s="13" t="s">
        <v>83</v>
      </c>
      <c r="AW244" s="13" t="s">
        <v>30</v>
      </c>
      <c r="AX244" s="13" t="s">
        <v>31</v>
      </c>
      <c r="AY244" s="165" t="s">
        <v>151</v>
      </c>
    </row>
    <row r="245" spans="1:65" s="2" customFormat="1" ht="16.5" customHeight="1">
      <c r="A245" s="33"/>
      <c r="B245" s="149"/>
      <c r="C245" s="150" t="s">
        <v>388</v>
      </c>
      <c r="D245" s="150" t="s">
        <v>153</v>
      </c>
      <c r="E245" s="151" t="s">
        <v>389</v>
      </c>
      <c r="F245" s="152" t="s">
        <v>390</v>
      </c>
      <c r="G245" s="153" t="s">
        <v>215</v>
      </c>
      <c r="H245" s="154">
        <v>78</v>
      </c>
      <c r="I245" s="155"/>
      <c r="J245" s="156">
        <f>ROUND(I245*H245,2)</f>
        <v>0</v>
      </c>
      <c r="K245" s="152" t="s">
        <v>157</v>
      </c>
      <c r="L245" s="34"/>
      <c r="M245" s="157" t="s">
        <v>1</v>
      </c>
      <c r="N245" s="158" t="s">
        <v>40</v>
      </c>
      <c r="O245" s="59"/>
      <c r="P245" s="159">
        <f>O245*H245</f>
        <v>0</v>
      </c>
      <c r="Q245" s="159">
        <v>0</v>
      </c>
      <c r="R245" s="159">
        <f>Q245*H245</f>
        <v>0</v>
      </c>
      <c r="S245" s="159">
        <v>0</v>
      </c>
      <c r="T245" s="160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158</v>
      </c>
      <c r="AT245" s="161" t="s">
        <v>153</v>
      </c>
      <c r="AU245" s="161" t="s">
        <v>83</v>
      </c>
      <c r="AY245" s="18" t="s">
        <v>151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31</v>
      </c>
      <c r="BK245" s="162">
        <f>ROUND(I245*H245,2)</f>
        <v>0</v>
      </c>
      <c r="BL245" s="18" t="s">
        <v>158</v>
      </c>
      <c r="BM245" s="161" t="s">
        <v>391</v>
      </c>
    </row>
    <row r="246" spans="1:65" s="13" customFormat="1">
      <c r="B246" s="163"/>
      <c r="D246" s="164" t="s">
        <v>160</v>
      </c>
      <c r="E246" s="165" t="s">
        <v>1</v>
      </c>
      <c r="F246" s="166" t="s">
        <v>382</v>
      </c>
      <c r="H246" s="167">
        <v>78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160</v>
      </c>
      <c r="AU246" s="165" t="s">
        <v>83</v>
      </c>
      <c r="AV246" s="13" t="s">
        <v>83</v>
      </c>
      <c r="AW246" s="13" t="s">
        <v>30</v>
      </c>
      <c r="AX246" s="13" t="s">
        <v>31</v>
      </c>
      <c r="AY246" s="165" t="s">
        <v>151</v>
      </c>
    </row>
    <row r="247" spans="1:65" s="2" customFormat="1" ht="16.5" customHeight="1">
      <c r="A247" s="33"/>
      <c r="B247" s="149"/>
      <c r="C247" s="150" t="s">
        <v>392</v>
      </c>
      <c r="D247" s="150" t="s">
        <v>153</v>
      </c>
      <c r="E247" s="151" t="s">
        <v>393</v>
      </c>
      <c r="F247" s="152" t="s">
        <v>394</v>
      </c>
      <c r="G247" s="153" t="s">
        <v>215</v>
      </c>
      <c r="H247" s="154">
        <v>169.8</v>
      </c>
      <c r="I247" s="155"/>
      <c r="J247" s="156">
        <f>ROUND(I247*H247,2)</f>
        <v>0</v>
      </c>
      <c r="K247" s="152" t="s">
        <v>157</v>
      </c>
      <c r="L247" s="34"/>
      <c r="M247" s="157" t="s">
        <v>1</v>
      </c>
      <c r="N247" s="158" t="s">
        <v>40</v>
      </c>
      <c r="O247" s="59"/>
      <c r="P247" s="159">
        <f>O247*H247</f>
        <v>0</v>
      </c>
      <c r="Q247" s="159">
        <v>8.9779999999999999E-2</v>
      </c>
      <c r="R247" s="159">
        <f>Q247*H247</f>
        <v>15.244644000000001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158</v>
      </c>
      <c r="AT247" s="161" t="s">
        <v>153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395</v>
      </c>
    </row>
    <row r="248" spans="1:65" s="13" customFormat="1">
      <c r="B248" s="163"/>
      <c r="D248" s="164" t="s">
        <v>160</v>
      </c>
      <c r="E248" s="165" t="s">
        <v>1</v>
      </c>
      <c r="F248" s="166" t="s">
        <v>396</v>
      </c>
      <c r="H248" s="167">
        <v>169.8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31</v>
      </c>
      <c r="AY248" s="165" t="s">
        <v>151</v>
      </c>
    </row>
    <row r="249" spans="1:65" s="2" customFormat="1" ht="16.5" customHeight="1">
      <c r="A249" s="33"/>
      <c r="B249" s="149"/>
      <c r="C249" s="150" t="s">
        <v>397</v>
      </c>
      <c r="D249" s="150" t="s">
        <v>153</v>
      </c>
      <c r="E249" s="151" t="s">
        <v>398</v>
      </c>
      <c r="F249" s="152" t="s">
        <v>399</v>
      </c>
      <c r="G249" s="153" t="s">
        <v>215</v>
      </c>
      <c r="H249" s="154">
        <v>231.8</v>
      </c>
      <c r="I249" s="155"/>
      <c r="J249" s="156">
        <f>ROUND(I249*H249,2)</f>
        <v>0</v>
      </c>
      <c r="K249" s="152" t="s">
        <v>157</v>
      </c>
      <c r="L249" s="34"/>
      <c r="M249" s="157" t="s">
        <v>1</v>
      </c>
      <c r="N249" s="158" t="s">
        <v>40</v>
      </c>
      <c r="O249" s="59"/>
      <c r="P249" s="159">
        <f>O249*H249</f>
        <v>0</v>
      </c>
      <c r="Q249" s="159">
        <v>0.16850000000000001</v>
      </c>
      <c r="R249" s="159">
        <f>Q249*H249</f>
        <v>39.058300000000003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158</v>
      </c>
      <c r="AT249" s="161" t="s">
        <v>153</v>
      </c>
      <c r="AU249" s="161" t="s">
        <v>83</v>
      </c>
      <c r="AY249" s="18" t="s">
        <v>151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31</v>
      </c>
      <c r="BK249" s="162">
        <f>ROUND(I249*H249,2)</f>
        <v>0</v>
      </c>
      <c r="BL249" s="18" t="s">
        <v>158</v>
      </c>
      <c r="BM249" s="161" t="s">
        <v>400</v>
      </c>
    </row>
    <row r="250" spans="1:65" s="13" customFormat="1">
      <c r="B250" s="163"/>
      <c r="D250" s="164" t="s">
        <v>160</v>
      </c>
      <c r="E250" s="165" t="s">
        <v>1</v>
      </c>
      <c r="F250" s="166" t="s">
        <v>401</v>
      </c>
      <c r="H250" s="167">
        <v>147.9</v>
      </c>
      <c r="I250" s="168"/>
      <c r="L250" s="163"/>
      <c r="M250" s="169"/>
      <c r="N250" s="170"/>
      <c r="O250" s="170"/>
      <c r="P250" s="170"/>
      <c r="Q250" s="170"/>
      <c r="R250" s="170"/>
      <c r="S250" s="170"/>
      <c r="T250" s="171"/>
      <c r="AT250" s="165" t="s">
        <v>160</v>
      </c>
      <c r="AU250" s="165" t="s">
        <v>83</v>
      </c>
      <c r="AV250" s="13" t="s">
        <v>83</v>
      </c>
      <c r="AW250" s="13" t="s">
        <v>30</v>
      </c>
      <c r="AX250" s="13" t="s">
        <v>75</v>
      </c>
      <c r="AY250" s="165" t="s">
        <v>151</v>
      </c>
    </row>
    <row r="251" spans="1:65" s="13" customFormat="1">
      <c r="B251" s="163"/>
      <c r="D251" s="164" t="s">
        <v>160</v>
      </c>
      <c r="E251" s="165" t="s">
        <v>1</v>
      </c>
      <c r="F251" s="166" t="s">
        <v>402</v>
      </c>
      <c r="H251" s="167">
        <v>53.9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160</v>
      </c>
      <c r="AU251" s="165" t="s">
        <v>83</v>
      </c>
      <c r="AV251" s="13" t="s">
        <v>83</v>
      </c>
      <c r="AW251" s="13" t="s">
        <v>30</v>
      </c>
      <c r="AX251" s="13" t="s">
        <v>75</v>
      </c>
      <c r="AY251" s="165" t="s">
        <v>151</v>
      </c>
    </row>
    <row r="252" spans="1:65" s="13" customFormat="1">
      <c r="B252" s="163"/>
      <c r="D252" s="164" t="s">
        <v>160</v>
      </c>
      <c r="E252" s="165" t="s">
        <v>1</v>
      </c>
      <c r="F252" s="166" t="s">
        <v>403</v>
      </c>
      <c r="H252" s="167">
        <v>15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160</v>
      </c>
      <c r="AU252" s="165" t="s">
        <v>83</v>
      </c>
      <c r="AV252" s="13" t="s">
        <v>83</v>
      </c>
      <c r="AW252" s="13" t="s">
        <v>30</v>
      </c>
      <c r="AX252" s="13" t="s">
        <v>75</v>
      </c>
      <c r="AY252" s="165" t="s">
        <v>151</v>
      </c>
    </row>
    <row r="253" spans="1:65" s="13" customFormat="1">
      <c r="B253" s="163"/>
      <c r="D253" s="164" t="s">
        <v>160</v>
      </c>
      <c r="E253" s="165" t="s">
        <v>1</v>
      </c>
      <c r="F253" s="166" t="s">
        <v>403</v>
      </c>
      <c r="H253" s="167">
        <v>15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160</v>
      </c>
      <c r="AU253" s="165" t="s">
        <v>83</v>
      </c>
      <c r="AV253" s="13" t="s">
        <v>83</v>
      </c>
      <c r="AW253" s="13" t="s">
        <v>30</v>
      </c>
      <c r="AX253" s="13" t="s">
        <v>75</v>
      </c>
      <c r="AY253" s="165" t="s">
        <v>151</v>
      </c>
    </row>
    <row r="254" spans="1:65" s="2" customFormat="1" ht="16.5" customHeight="1">
      <c r="A254" s="33"/>
      <c r="B254" s="149"/>
      <c r="C254" s="150" t="s">
        <v>404</v>
      </c>
      <c r="D254" s="150" t="s">
        <v>153</v>
      </c>
      <c r="E254" s="151" t="s">
        <v>405</v>
      </c>
      <c r="F254" s="152" t="s">
        <v>406</v>
      </c>
      <c r="G254" s="153" t="s">
        <v>376</v>
      </c>
      <c r="H254" s="154">
        <v>1</v>
      </c>
      <c r="I254" s="155"/>
      <c r="J254" s="156">
        <f>ROUND(I254*H254,2)</f>
        <v>0</v>
      </c>
      <c r="K254" s="152" t="s">
        <v>1</v>
      </c>
      <c r="L254" s="34"/>
      <c r="M254" s="157" t="s">
        <v>1</v>
      </c>
      <c r="N254" s="158" t="s">
        <v>40</v>
      </c>
      <c r="O254" s="59"/>
      <c r="P254" s="159">
        <f>O254*H254</f>
        <v>0</v>
      </c>
      <c r="Q254" s="159">
        <v>0</v>
      </c>
      <c r="R254" s="159">
        <f>Q254*H254</f>
        <v>0</v>
      </c>
      <c r="S254" s="159">
        <v>0</v>
      </c>
      <c r="T254" s="160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61" t="s">
        <v>158</v>
      </c>
      <c r="AT254" s="161" t="s">
        <v>153</v>
      </c>
      <c r="AU254" s="161" t="s">
        <v>83</v>
      </c>
      <c r="AY254" s="18" t="s">
        <v>151</v>
      </c>
      <c r="BE254" s="162">
        <f>IF(N254="základní",J254,0)</f>
        <v>0</v>
      </c>
      <c r="BF254" s="162">
        <f>IF(N254="snížená",J254,0)</f>
        <v>0</v>
      </c>
      <c r="BG254" s="162">
        <f>IF(N254="zákl. přenesená",J254,0)</f>
        <v>0</v>
      </c>
      <c r="BH254" s="162">
        <f>IF(N254="sníž. přenesená",J254,0)</f>
        <v>0</v>
      </c>
      <c r="BI254" s="162">
        <f>IF(N254="nulová",J254,0)</f>
        <v>0</v>
      </c>
      <c r="BJ254" s="18" t="s">
        <v>31</v>
      </c>
      <c r="BK254" s="162">
        <f>ROUND(I254*H254,2)</f>
        <v>0</v>
      </c>
      <c r="BL254" s="18" t="s">
        <v>158</v>
      </c>
      <c r="BM254" s="161" t="s">
        <v>407</v>
      </c>
    </row>
    <row r="255" spans="1:65" s="13" customFormat="1">
      <c r="B255" s="163"/>
      <c r="D255" s="164" t="s">
        <v>160</v>
      </c>
      <c r="E255" s="165" t="s">
        <v>1</v>
      </c>
      <c r="F255" s="166" t="s">
        <v>31</v>
      </c>
      <c r="H255" s="167">
        <v>1</v>
      </c>
      <c r="I255" s="168"/>
      <c r="L255" s="163"/>
      <c r="M255" s="169"/>
      <c r="N255" s="170"/>
      <c r="O255" s="170"/>
      <c r="P255" s="170"/>
      <c r="Q255" s="170"/>
      <c r="R255" s="170"/>
      <c r="S255" s="170"/>
      <c r="T255" s="171"/>
      <c r="AT255" s="165" t="s">
        <v>160</v>
      </c>
      <c r="AU255" s="165" t="s">
        <v>83</v>
      </c>
      <c r="AV255" s="13" t="s">
        <v>83</v>
      </c>
      <c r="AW255" s="13" t="s">
        <v>30</v>
      </c>
      <c r="AX255" s="13" t="s">
        <v>31</v>
      </c>
      <c r="AY255" s="165" t="s">
        <v>151</v>
      </c>
    </row>
    <row r="256" spans="1:65" s="2" customFormat="1" ht="16.5" customHeight="1">
      <c r="A256" s="33"/>
      <c r="B256" s="149"/>
      <c r="C256" s="150" t="s">
        <v>408</v>
      </c>
      <c r="D256" s="150" t="s">
        <v>153</v>
      </c>
      <c r="E256" s="151" t="s">
        <v>409</v>
      </c>
      <c r="F256" s="152" t="s">
        <v>410</v>
      </c>
      <c r="G256" s="153" t="s">
        <v>376</v>
      </c>
      <c r="H256" s="154">
        <v>1</v>
      </c>
      <c r="I256" s="155"/>
      <c r="J256" s="156">
        <f>ROUND(I256*H256,2)</f>
        <v>0</v>
      </c>
      <c r="K256" s="152" t="s">
        <v>1</v>
      </c>
      <c r="L256" s="34"/>
      <c r="M256" s="157" t="s">
        <v>1</v>
      </c>
      <c r="N256" s="158" t="s">
        <v>40</v>
      </c>
      <c r="O256" s="59"/>
      <c r="P256" s="159">
        <f>O256*H256</f>
        <v>0</v>
      </c>
      <c r="Q256" s="159">
        <v>0</v>
      </c>
      <c r="R256" s="159">
        <f>Q256*H256</f>
        <v>0</v>
      </c>
      <c r="S256" s="159">
        <v>0</v>
      </c>
      <c r="T256" s="160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61" t="s">
        <v>158</v>
      </c>
      <c r="AT256" s="161" t="s">
        <v>153</v>
      </c>
      <c r="AU256" s="161" t="s">
        <v>83</v>
      </c>
      <c r="AY256" s="18" t="s">
        <v>151</v>
      </c>
      <c r="BE256" s="162">
        <f>IF(N256="základní",J256,0)</f>
        <v>0</v>
      </c>
      <c r="BF256" s="162">
        <f>IF(N256="snížená",J256,0)</f>
        <v>0</v>
      </c>
      <c r="BG256" s="162">
        <f>IF(N256="zákl. přenesená",J256,0)</f>
        <v>0</v>
      </c>
      <c r="BH256" s="162">
        <f>IF(N256="sníž. přenesená",J256,0)</f>
        <v>0</v>
      </c>
      <c r="BI256" s="162">
        <f>IF(N256="nulová",J256,0)</f>
        <v>0</v>
      </c>
      <c r="BJ256" s="18" t="s">
        <v>31</v>
      </c>
      <c r="BK256" s="162">
        <f>ROUND(I256*H256,2)</f>
        <v>0</v>
      </c>
      <c r="BL256" s="18" t="s">
        <v>158</v>
      </c>
      <c r="BM256" s="161" t="s">
        <v>411</v>
      </c>
    </row>
    <row r="257" spans="1:65" s="13" customFormat="1">
      <c r="B257" s="163"/>
      <c r="D257" s="164" t="s">
        <v>160</v>
      </c>
      <c r="E257" s="165" t="s">
        <v>1</v>
      </c>
      <c r="F257" s="166" t="s">
        <v>31</v>
      </c>
      <c r="H257" s="167">
        <v>1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160</v>
      </c>
      <c r="AU257" s="165" t="s">
        <v>83</v>
      </c>
      <c r="AV257" s="13" t="s">
        <v>83</v>
      </c>
      <c r="AW257" s="13" t="s">
        <v>30</v>
      </c>
      <c r="AX257" s="13" t="s">
        <v>31</v>
      </c>
      <c r="AY257" s="165" t="s">
        <v>151</v>
      </c>
    </row>
    <row r="258" spans="1:65" s="2" customFormat="1" ht="16.5" customHeight="1">
      <c r="A258" s="33"/>
      <c r="B258" s="149"/>
      <c r="C258" s="187" t="s">
        <v>412</v>
      </c>
      <c r="D258" s="187" t="s">
        <v>413</v>
      </c>
      <c r="E258" s="188" t="s">
        <v>414</v>
      </c>
      <c r="F258" s="189" t="s">
        <v>415</v>
      </c>
      <c r="G258" s="190" t="s">
        <v>350</v>
      </c>
      <c r="H258" s="191">
        <v>149.37899999999999</v>
      </c>
      <c r="I258" s="192"/>
      <c r="J258" s="193">
        <f>ROUND(I258*H258,2)</f>
        <v>0</v>
      </c>
      <c r="K258" s="189" t="s">
        <v>1</v>
      </c>
      <c r="L258" s="194"/>
      <c r="M258" s="195" t="s">
        <v>1</v>
      </c>
      <c r="N258" s="196" t="s">
        <v>40</v>
      </c>
      <c r="O258" s="59"/>
      <c r="P258" s="159">
        <f>O258*H258</f>
        <v>0</v>
      </c>
      <c r="Q258" s="159">
        <v>8.1000000000000003E-2</v>
      </c>
      <c r="R258" s="159">
        <f>Q258*H258</f>
        <v>12.099698999999999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194</v>
      </c>
      <c r="AT258" s="161" t="s">
        <v>413</v>
      </c>
      <c r="AU258" s="161" t="s">
        <v>83</v>
      </c>
      <c r="AY258" s="18" t="s">
        <v>151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31</v>
      </c>
      <c r="BK258" s="162">
        <f>ROUND(I258*H258,2)</f>
        <v>0</v>
      </c>
      <c r="BL258" s="18" t="s">
        <v>158</v>
      </c>
      <c r="BM258" s="161" t="s">
        <v>416</v>
      </c>
    </row>
    <row r="259" spans="1:65" s="13" customFormat="1">
      <c r="B259" s="163"/>
      <c r="D259" s="164" t="s">
        <v>160</v>
      </c>
      <c r="E259" s="165" t="s">
        <v>1</v>
      </c>
      <c r="F259" s="166" t="s">
        <v>417</v>
      </c>
      <c r="H259" s="167">
        <v>149.37899999999999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160</v>
      </c>
      <c r="AU259" s="165" t="s">
        <v>83</v>
      </c>
      <c r="AV259" s="13" t="s">
        <v>83</v>
      </c>
      <c r="AW259" s="13" t="s">
        <v>30</v>
      </c>
      <c r="AX259" s="13" t="s">
        <v>75</v>
      </c>
      <c r="AY259" s="165" t="s">
        <v>151</v>
      </c>
    </row>
    <row r="260" spans="1:65" s="2" customFormat="1" ht="16.5" customHeight="1">
      <c r="A260" s="33"/>
      <c r="B260" s="149"/>
      <c r="C260" s="187" t="s">
        <v>418</v>
      </c>
      <c r="D260" s="187" t="s">
        <v>413</v>
      </c>
      <c r="E260" s="188" t="s">
        <v>419</v>
      </c>
      <c r="F260" s="189" t="s">
        <v>420</v>
      </c>
      <c r="G260" s="190" t="s">
        <v>350</v>
      </c>
      <c r="H260" s="191">
        <v>54.439</v>
      </c>
      <c r="I260" s="192"/>
      <c r="J260" s="193">
        <f>ROUND(I260*H260,2)</f>
        <v>0</v>
      </c>
      <c r="K260" s="189" t="s">
        <v>1</v>
      </c>
      <c r="L260" s="194"/>
      <c r="M260" s="195" t="s">
        <v>1</v>
      </c>
      <c r="N260" s="196" t="s">
        <v>40</v>
      </c>
      <c r="O260" s="59"/>
      <c r="P260" s="159">
        <f>O260*H260</f>
        <v>0</v>
      </c>
      <c r="Q260" s="159">
        <v>5.1999999999999998E-2</v>
      </c>
      <c r="R260" s="159">
        <f>Q260*H260</f>
        <v>2.8308279999999999</v>
      </c>
      <c r="S260" s="159">
        <v>0</v>
      </c>
      <c r="T260" s="16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1" t="s">
        <v>194</v>
      </c>
      <c r="AT260" s="161" t="s">
        <v>413</v>
      </c>
      <c r="AU260" s="161" t="s">
        <v>83</v>
      </c>
      <c r="AY260" s="18" t="s">
        <v>151</v>
      </c>
      <c r="BE260" s="162">
        <f>IF(N260="základní",J260,0)</f>
        <v>0</v>
      </c>
      <c r="BF260" s="162">
        <f>IF(N260="snížená",J260,0)</f>
        <v>0</v>
      </c>
      <c r="BG260" s="162">
        <f>IF(N260="zákl. přenesená",J260,0)</f>
        <v>0</v>
      </c>
      <c r="BH260" s="162">
        <f>IF(N260="sníž. přenesená",J260,0)</f>
        <v>0</v>
      </c>
      <c r="BI260" s="162">
        <f>IF(N260="nulová",J260,0)</f>
        <v>0</v>
      </c>
      <c r="BJ260" s="18" t="s">
        <v>31</v>
      </c>
      <c r="BK260" s="162">
        <f>ROUND(I260*H260,2)</f>
        <v>0</v>
      </c>
      <c r="BL260" s="18" t="s">
        <v>158</v>
      </c>
      <c r="BM260" s="161" t="s">
        <v>421</v>
      </c>
    </row>
    <row r="261" spans="1:65" s="13" customFormat="1">
      <c r="B261" s="163"/>
      <c r="D261" s="164" t="s">
        <v>160</v>
      </c>
      <c r="E261" s="165" t="s">
        <v>1</v>
      </c>
      <c r="F261" s="166" t="s">
        <v>422</v>
      </c>
      <c r="H261" s="167">
        <v>54.439</v>
      </c>
      <c r="I261" s="168"/>
      <c r="L261" s="163"/>
      <c r="M261" s="169"/>
      <c r="N261" s="170"/>
      <c r="O261" s="170"/>
      <c r="P261" s="170"/>
      <c r="Q261" s="170"/>
      <c r="R261" s="170"/>
      <c r="S261" s="170"/>
      <c r="T261" s="171"/>
      <c r="AT261" s="165" t="s">
        <v>160</v>
      </c>
      <c r="AU261" s="165" t="s">
        <v>83</v>
      </c>
      <c r="AV261" s="13" t="s">
        <v>83</v>
      </c>
      <c r="AW261" s="13" t="s">
        <v>30</v>
      </c>
      <c r="AX261" s="13" t="s">
        <v>75</v>
      </c>
      <c r="AY261" s="165" t="s">
        <v>151</v>
      </c>
    </row>
    <row r="262" spans="1:65" s="2" customFormat="1" ht="16.5" customHeight="1">
      <c r="A262" s="33"/>
      <c r="B262" s="149"/>
      <c r="C262" s="187" t="s">
        <v>423</v>
      </c>
      <c r="D262" s="187" t="s">
        <v>413</v>
      </c>
      <c r="E262" s="188" t="s">
        <v>424</v>
      </c>
      <c r="F262" s="189" t="s">
        <v>425</v>
      </c>
      <c r="G262" s="190" t="s">
        <v>350</v>
      </c>
      <c r="H262" s="191">
        <v>15.15</v>
      </c>
      <c r="I262" s="192"/>
      <c r="J262" s="193">
        <f>ROUND(I262*H262,2)</f>
        <v>0</v>
      </c>
      <c r="K262" s="189" t="s">
        <v>1</v>
      </c>
      <c r="L262" s="194"/>
      <c r="M262" s="195" t="s">
        <v>1</v>
      </c>
      <c r="N262" s="196" t="s">
        <v>40</v>
      </c>
      <c r="O262" s="59"/>
      <c r="P262" s="159">
        <f>O262*H262</f>
        <v>0</v>
      </c>
      <c r="Q262" s="159">
        <v>7.0000000000000007E-2</v>
      </c>
      <c r="R262" s="159">
        <f>Q262*H262</f>
        <v>1.0605000000000002</v>
      </c>
      <c r="S262" s="159">
        <v>0</v>
      </c>
      <c r="T262" s="160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1" t="s">
        <v>194</v>
      </c>
      <c r="AT262" s="161" t="s">
        <v>413</v>
      </c>
      <c r="AU262" s="161" t="s">
        <v>83</v>
      </c>
      <c r="AY262" s="18" t="s">
        <v>151</v>
      </c>
      <c r="BE262" s="162">
        <f>IF(N262="základní",J262,0)</f>
        <v>0</v>
      </c>
      <c r="BF262" s="162">
        <f>IF(N262="snížená",J262,0)</f>
        <v>0</v>
      </c>
      <c r="BG262" s="162">
        <f>IF(N262="zákl. přenesená",J262,0)</f>
        <v>0</v>
      </c>
      <c r="BH262" s="162">
        <f>IF(N262="sníž. přenesená",J262,0)</f>
        <v>0</v>
      </c>
      <c r="BI262" s="162">
        <f>IF(N262="nulová",J262,0)</f>
        <v>0</v>
      </c>
      <c r="BJ262" s="18" t="s">
        <v>31</v>
      </c>
      <c r="BK262" s="162">
        <f>ROUND(I262*H262,2)</f>
        <v>0</v>
      </c>
      <c r="BL262" s="18" t="s">
        <v>158</v>
      </c>
      <c r="BM262" s="161" t="s">
        <v>426</v>
      </c>
    </row>
    <row r="263" spans="1:65" s="13" customFormat="1">
      <c r="B263" s="163"/>
      <c r="D263" s="164" t="s">
        <v>160</v>
      </c>
      <c r="E263" s="165" t="s">
        <v>1</v>
      </c>
      <c r="F263" s="166" t="s">
        <v>427</v>
      </c>
      <c r="H263" s="167">
        <v>15.15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160</v>
      </c>
      <c r="AU263" s="165" t="s">
        <v>83</v>
      </c>
      <c r="AV263" s="13" t="s">
        <v>83</v>
      </c>
      <c r="AW263" s="13" t="s">
        <v>30</v>
      </c>
      <c r="AX263" s="13" t="s">
        <v>75</v>
      </c>
      <c r="AY263" s="165" t="s">
        <v>151</v>
      </c>
    </row>
    <row r="264" spans="1:65" s="2" customFormat="1" ht="16.5" customHeight="1">
      <c r="A264" s="33"/>
      <c r="B264" s="149"/>
      <c r="C264" s="187" t="s">
        <v>428</v>
      </c>
      <c r="D264" s="187" t="s">
        <v>413</v>
      </c>
      <c r="E264" s="188" t="s">
        <v>429</v>
      </c>
      <c r="F264" s="189" t="s">
        <v>430</v>
      </c>
      <c r="G264" s="190" t="s">
        <v>350</v>
      </c>
      <c r="H264" s="191">
        <v>15.15</v>
      </c>
      <c r="I264" s="192"/>
      <c r="J264" s="193">
        <f>ROUND(I264*H264,2)</f>
        <v>0</v>
      </c>
      <c r="K264" s="189" t="s">
        <v>1</v>
      </c>
      <c r="L264" s="194"/>
      <c r="M264" s="195" t="s">
        <v>1</v>
      </c>
      <c r="N264" s="196" t="s">
        <v>40</v>
      </c>
      <c r="O264" s="59"/>
      <c r="P264" s="159">
        <f>O264*H264</f>
        <v>0</v>
      </c>
      <c r="Q264" s="159">
        <v>7.0000000000000007E-2</v>
      </c>
      <c r="R264" s="159">
        <f>Q264*H264</f>
        <v>1.0605000000000002</v>
      </c>
      <c r="S264" s="159">
        <v>0</v>
      </c>
      <c r="T264" s="160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1" t="s">
        <v>194</v>
      </c>
      <c r="AT264" s="161" t="s">
        <v>413</v>
      </c>
      <c r="AU264" s="161" t="s">
        <v>83</v>
      </c>
      <c r="AY264" s="18" t="s">
        <v>151</v>
      </c>
      <c r="BE264" s="162">
        <f>IF(N264="základní",J264,0)</f>
        <v>0</v>
      </c>
      <c r="BF264" s="162">
        <f>IF(N264="snížená",J264,0)</f>
        <v>0</v>
      </c>
      <c r="BG264" s="162">
        <f>IF(N264="zákl. přenesená",J264,0)</f>
        <v>0</v>
      </c>
      <c r="BH264" s="162">
        <f>IF(N264="sníž. přenesená",J264,0)</f>
        <v>0</v>
      </c>
      <c r="BI264" s="162">
        <f>IF(N264="nulová",J264,0)</f>
        <v>0</v>
      </c>
      <c r="BJ264" s="18" t="s">
        <v>31</v>
      </c>
      <c r="BK264" s="162">
        <f>ROUND(I264*H264,2)</f>
        <v>0</v>
      </c>
      <c r="BL264" s="18" t="s">
        <v>158</v>
      </c>
      <c r="BM264" s="161" t="s">
        <v>431</v>
      </c>
    </row>
    <row r="265" spans="1:65" s="13" customFormat="1">
      <c r="B265" s="163"/>
      <c r="D265" s="164" t="s">
        <v>160</v>
      </c>
      <c r="E265" s="165" t="s">
        <v>1</v>
      </c>
      <c r="F265" s="166" t="s">
        <v>427</v>
      </c>
      <c r="H265" s="167">
        <v>15.15</v>
      </c>
      <c r="I265" s="168"/>
      <c r="L265" s="163"/>
      <c r="M265" s="169"/>
      <c r="N265" s="170"/>
      <c r="O265" s="170"/>
      <c r="P265" s="170"/>
      <c r="Q265" s="170"/>
      <c r="R265" s="170"/>
      <c r="S265" s="170"/>
      <c r="T265" s="171"/>
      <c r="AT265" s="165" t="s">
        <v>160</v>
      </c>
      <c r="AU265" s="165" t="s">
        <v>83</v>
      </c>
      <c r="AV265" s="13" t="s">
        <v>83</v>
      </c>
      <c r="AW265" s="13" t="s">
        <v>30</v>
      </c>
      <c r="AX265" s="13" t="s">
        <v>75</v>
      </c>
      <c r="AY265" s="165" t="s">
        <v>151</v>
      </c>
    </row>
    <row r="266" spans="1:65" s="2" customFormat="1" ht="16.5" customHeight="1">
      <c r="A266" s="33"/>
      <c r="B266" s="149"/>
      <c r="C266" s="150" t="s">
        <v>432</v>
      </c>
      <c r="D266" s="150" t="s">
        <v>153</v>
      </c>
      <c r="E266" s="151" t="s">
        <v>433</v>
      </c>
      <c r="F266" s="152" t="s">
        <v>434</v>
      </c>
      <c r="G266" s="153" t="s">
        <v>156</v>
      </c>
      <c r="H266" s="154">
        <v>4.6360000000000001</v>
      </c>
      <c r="I266" s="155"/>
      <c r="J266" s="156">
        <f>ROUND(I266*H266,2)</f>
        <v>0</v>
      </c>
      <c r="K266" s="152" t="s">
        <v>157</v>
      </c>
      <c r="L266" s="34"/>
      <c r="M266" s="157" t="s">
        <v>1</v>
      </c>
      <c r="N266" s="158" t="s">
        <v>40</v>
      </c>
      <c r="O266" s="59"/>
      <c r="P266" s="159">
        <f>O266*H266</f>
        <v>0</v>
      </c>
      <c r="Q266" s="159">
        <v>2.2563399999999998</v>
      </c>
      <c r="R266" s="159">
        <f>Q266*H266</f>
        <v>10.460392239999999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158</v>
      </c>
      <c r="AT266" s="161" t="s">
        <v>153</v>
      </c>
      <c r="AU266" s="161" t="s">
        <v>83</v>
      </c>
      <c r="AY266" s="18" t="s">
        <v>151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31</v>
      </c>
      <c r="BK266" s="162">
        <f>ROUND(I266*H266,2)</f>
        <v>0</v>
      </c>
      <c r="BL266" s="18" t="s">
        <v>158</v>
      </c>
      <c r="BM266" s="161" t="s">
        <v>435</v>
      </c>
    </row>
    <row r="267" spans="1:65" s="13" customFormat="1">
      <c r="B267" s="163"/>
      <c r="D267" s="164" t="s">
        <v>160</v>
      </c>
      <c r="E267" s="165" t="s">
        <v>1</v>
      </c>
      <c r="F267" s="166" t="s">
        <v>436</v>
      </c>
      <c r="H267" s="167">
        <v>4.6360000000000001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160</v>
      </c>
      <c r="AU267" s="165" t="s">
        <v>83</v>
      </c>
      <c r="AV267" s="13" t="s">
        <v>83</v>
      </c>
      <c r="AW267" s="13" t="s">
        <v>30</v>
      </c>
      <c r="AX267" s="13" t="s">
        <v>75</v>
      </c>
      <c r="AY267" s="165" t="s">
        <v>151</v>
      </c>
    </row>
    <row r="268" spans="1:65" s="2" customFormat="1" ht="21.75" customHeight="1">
      <c r="A268" s="33"/>
      <c r="B268" s="149"/>
      <c r="C268" s="150" t="s">
        <v>437</v>
      </c>
      <c r="D268" s="150" t="s">
        <v>153</v>
      </c>
      <c r="E268" s="151" t="s">
        <v>438</v>
      </c>
      <c r="F268" s="152" t="s">
        <v>439</v>
      </c>
      <c r="G268" s="153" t="s">
        <v>215</v>
      </c>
      <c r="H268" s="154">
        <v>288</v>
      </c>
      <c r="I268" s="155"/>
      <c r="J268" s="156">
        <f>ROUND(I268*H268,2)</f>
        <v>0</v>
      </c>
      <c r="K268" s="152" t="s">
        <v>157</v>
      </c>
      <c r="L268" s="34"/>
      <c r="M268" s="157" t="s">
        <v>1</v>
      </c>
      <c r="N268" s="158" t="s">
        <v>40</v>
      </c>
      <c r="O268" s="59"/>
      <c r="P268" s="159">
        <f>O268*H268</f>
        <v>0</v>
      </c>
      <c r="Q268" s="159">
        <v>1.0000000000000001E-5</v>
      </c>
      <c r="R268" s="159">
        <f>Q268*H268</f>
        <v>2.8800000000000002E-3</v>
      </c>
      <c r="S268" s="159">
        <v>0</v>
      </c>
      <c r="T268" s="16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1" t="s">
        <v>158</v>
      </c>
      <c r="AT268" s="161" t="s">
        <v>153</v>
      </c>
      <c r="AU268" s="161" t="s">
        <v>83</v>
      </c>
      <c r="AY268" s="18" t="s">
        <v>151</v>
      </c>
      <c r="BE268" s="162">
        <f>IF(N268="základní",J268,0)</f>
        <v>0</v>
      </c>
      <c r="BF268" s="162">
        <f>IF(N268="snížená",J268,0)</f>
        <v>0</v>
      </c>
      <c r="BG268" s="162">
        <f>IF(N268="zákl. přenesená",J268,0)</f>
        <v>0</v>
      </c>
      <c r="BH268" s="162">
        <f>IF(N268="sníž. přenesená",J268,0)</f>
        <v>0</v>
      </c>
      <c r="BI268" s="162">
        <f>IF(N268="nulová",J268,0)</f>
        <v>0</v>
      </c>
      <c r="BJ268" s="18" t="s">
        <v>31</v>
      </c>
      <c r="BK268" s="162">
        <f>ROUND(I268*H268,2)</f>
        <v>0</v>
      </c>
      <c r="BL268" s="18" t="s">
        <v>158</v>
      </c>
      <c r="BM268" s="161" t="s">
        <v>440</v>
      </c>
    </row>
    <row r="269" spans="1:65" s="13" customFormat="1">
      <c r="B269" s="163"/>
      <c r="D269" s="164" t="s">
        <v>160</v>
      </c>
      <c r="E269" s="165" t="s">
        <v>1</v>
      </c>
      <c r="F269" s="166" t="s">
        <v>441</v>
      </c>
      <c r="H269" s="167">
        <v>288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160</v>
      </c>
      <c r="AU269" s="165" t="s">
        <v>83</v>
      </c>
      <c r="AV269" s="13" t="s">
        <v>83</v>
      </c>
      <c r="AW269" s="13" t="s">
        <v>30</v>
      </c>
      <c r="AX269" s="13" t="s">
        <v>75</v>
      </c>
      <c r="AY269" s="165" t="s">
        <v>151</v>
      </c>
    </row>
    <row r="270" spans="1:65" s="2" customFormat="1" ht="16.5" customHeight="1">
      <c r="A270" s="33"/>
      <c r="B270" s="149"/>
      <c r="C270" s="150" t="s">
        <v>442</v>
      </c>
      <c r="D270" s="150" t="s">
        <v>153</v>
      </c>
      <c r="E270" s="151" t="s">
        <v>443</v>
      </c>
      <c r="F270" s="152" t="s">
        <v>444</v>
      </c>
      <c r="G270" s="153" t="s">
        <v>215</v>
      </c>
      <c r="H270" s="154">
        <v>31.5</v>
      </c>
      <c r="I270" s="155"/>
      <c r="J270" s="156">
        <f>ROUND(I270*H270,2)</f>
        <v>0</v>
      </c>
      <c r="K270" s="152" t="s">
        <v>157</v>
      </c>
      <c r="L270" s="34"/>
      <c r="M270" s="157" t="s">
        <v>1</v>
      </c>
      <c r="N270" s="158" t="s">
        <v>40</v>
      </c>
      <c r="O270" s="59"/>
      <c r="P270" s="159">
        <f>O270*H270</f>
        <v>0</v>
      </c>
      <c r="Q270" s="159">
        <v>0</v>
      </c>
      <c r="R270" s="159">
        <f>Q270*H270</f>
        <v>0</v>
      </c>
      <c r="S270" s="159">
        <v>0</v>
      </c>
      <c r="T270" s="160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1" t="s">
        <v>158</v>
      </c>
      <c r="AT270" s="161" t="s">
        <v>153</v>
      </c>
      <c r="AU270" s="161" t="s">
        <v>83</v>
      </c>
      <c r="AY270" s="18" t="s">
        <v>151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8" t="s">
        <v>31</v>
      </c>
      <c r="BK270" s="162">
        <f>ROUND(I270*H270,2)</f>
        <v>0</v>
      </c>
      <c r="BL270" s="18" t="s">
        <v>158</v>
      </c>
      <c r="BM270" s="161" t="s">
        <v>445</v>
      </c>
    </row>
    <row r="271" spans="1:65" s="13" customFormat="1">
      <c r="B271" s="163"/>
      <c r="D271" s="164" t="s">
        <v>160</v>
      </c>
      <c r="E271" s="165" t="s">
        <v>1</v>
      </c>
      <c r="F271" s="166" t="s">
        <v>446</v>
      </c>
      <c r="H271" s="167">
        <v>31.5</v>
      </c>
      <c r="I271" s="168"/>
      <c r="L271" s="163"/>
      <c r="M271" s="169"/>
      <c r="N271" s="170"/>
      <c r="O271" s="170"/>
      <c r="P271" s="170"/>
      <c r="Q271" s="170"/>
      <c r="R271" s="170"/>
      <c r="S271" s="170"/>
      <c r="T271" s="171"/>
      <c r="AT271" s="165" t="s">
        <v>160</v>
      </c>
      <c r="AU271" s="165" t="s">
        <v>83</v>
      </c>
      <c r="AV271" s="13" t="s">
        <v>83</v>
      </c>
      <c r="AW271" s="13" t="s">
        <v>30</v>
      </c>
      <c r="AX271" s="13" t="s">
        <v>75</v>
      </c>
      <c r="AY271" s="165" t="s">
        <v>151</v>
      </c>
    </row>
    <row r="272" spans="1:65" s="2" customFormat="1" ht="16.5" customHeight="1">
      <c r="A272" s="33"/>
      <c r="B272" s="149"/>
      <c r="C272" s="150" t="s">
        <v>447</v>
      </c>
      <c r="D272" s="150" t="s">
        <v>153</v>
      </c>
      <c r="E272" s="151" t="s">
        <v>448</v>
      </c>
      <c r="F272" s="152" t="s">
        <v>449</v>
      </c>
      <c r="G272" s="153" t="s">
        <v>215</v>
      </c>
      <c r="H272" s="154">
        <v>114.5</v>
      </c>
      <c r="I272" s="155"/>
      <c r="J272" s="156">
        <f>ROUND(I272*H272,2)</f>
        <v>0</v>
      </c>
      <c r="K272" s="152" t="s">
        <v>157</v>
      </c>
      <c r="L272" s="34"/>
      <c r="M272" s="157" t="s">
        <v>1</v>
      </c>
      <c r="N272" s="158" t="s">
        <v>40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158</v>
      </c>
      <c r="AT272" s="161" t="s">
        <v>153</v>
      </c>
      <c r="AU272" s="161" t="s">
        <v>83</v>
      </c>
      <c r="AY272" s="18" t="s">
        <v>151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31</v>
      </c>
      <c r="BK272" s="162">
        <f>ROUND(I272*H272,2)</f>
        <v>0</v>
      </c>
      <c r="BL272" s="18" t="s">
        <v>158</v>
      </c>
      <c r="BM272" s="161" t="s">
        <v>450</v>
      </c>
    </row>
    <row r="273" spans="1:65" s="13" customFormat="1">
      <c r="B273" s="163"/>
      <c r="D273" s="164" t="s">
        <v>160</v>
      </c>
      <c r="E273" s="165" t="s">
        <v>1</v>
      </c>
      <c r="F273" s="166" t="s">
        <v>451</v>
      </c>
      <c r="H273" s="167">
        <v>114.5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160</v>
      </c>
      <c r="AU273" s="165" t="s">
        <v>83</v>
      </c>
      <c r="AV273" s="13" t="s">
        <v>83</v>
      </c>
      <c r="AW273" s="13" t="s">
        <v>30</v>
      </c>
      <c r="AX273" s="13" t="s">
        <v>75</v>
      </c>
      <c r="AY273" s="165" t="s">
        <v>151</v>
      </c>
    </row>
    <row r="274" spans="1:65" s="2" customFormat="1" ht="16.5" customHeight="1">
      <c r="A274" s="33"/>
      <c r="B274" s="149"/>
      <c r="C274" s="150" t="s">
        <v>452</v>
      </c>
      <c r="D274" s="150" t="s">
        <v>153</v>
      </c>
      <c r="E274" s="151" t="s">
        <v>453</v>
      </c>
      <c r="F274" s="152" t="s">
        <v>454</v>
      </c>
      <c r="G274" s="153" t="s">
        <v>215</v>
      </c>
      <c r="H274" s="154">
        <v>31.5</v>
      </c>
      <c r="I274" s="155"/>
      <c r="J274" s="156">
        <f>ROUND(I274*H274,2)</f>
        <v>0</v>
      </c>
      <c r="K274" s="152" t="s">
        <v>1</v>
      </c>
      <c r="L274" s="34"/>
      <c r="M274" s="157" t="s">
        <v>1</v>
      </c>
      <c r="N274" s="158" t="s">
        <v>40</v>
      </c>
      <c r="O274" s="59"/>
      <c r="P274" s="159">
        <f>O274*H274</f>
        <v>0</v>
      </c>
      <c r="Q274" s="159">
        <v>0</v>
      </c>
      <c r="R274" s="159">
        <f>Q274*H274</f>
        <v>0</v>
      </c>
      <c r="S274" s="159">
        <v>0</v>
      </c>
      <c r="T274" s="160">
        <f>S274*H274</f>
        <v>0</v>
      </c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R274" s="161" t="s">
        <v>158</v>
      </c>
      <c r="AT274" s="161" t="s">
        <v>153</v>
      </c>
      <c r="AU274" s="161" t="s">
        <v>83</v>
      </c>
      <c r="AY274" s="18" t="s">
        <v>151</v>
      </c>
      <c r="BE274" s="162">
        <f>IF(N274="základní",J274,0)</f>
        <v>0</v>
      </c>
      <c r="BF274" s="162">
        <f>IF(N274="snížená",J274,0)</f>
        <v>0</v>
      </c>
      <c r="BG274" s="162">
        <f>IF(N274="zákl. přenesená",J274,0)</f>
        <v>0</v>
      </c>
      <c r="BH274" s="162">
        <f>IF(N274="sníž. přenesená",J274,0)</f>
        <v>0</v>
      </c>
      <c r="BI274" s="162">
        <f>IF(N274="nulová",J274,0)</f>
        <v>0</v>
      </c>
      <c r="BJ274" s="18" t="s">
        <v>31</v>
      </c>
      <c r="BK274" s="162">
        <f>ROUND(I274*H274,2)</f>
        <v>0</v>
      </c>
      <c r="BL274" s="18" t="s">
        <v>158</v>
      </c>
      <c r="BM274" s="161" t="s">
        <v>455</v>
      </c>
    </row>
    <row r="275" spans="1:65" s="13" customFormat="1">
      <c r="B275" s="163"/>
      <c r="D275" s="164" t="s">
        <v>160</v>
      </c>
      <c r="E275" s="165" t="s">
        <v>1</v>
      </c>
      <c r="F275" s="166" t="s">
        <v>456</v>
      </c>
      <c r="H275" s="167">
        <v>31.5</v>
      </c>
      <c r="I275" s="168"/>
      <c r="L275" s="163"/>
      <c r="M275" s="169"/>
      <c r="N275" s="170"/>
      <c r="O275" s="170"/>
      <c r="P275" s="170"/>
      <c r="Q275" s="170"/>
      <c r="R275" s="170"/>
      <c r="S275" s="170"/>
      <c r="T275" s="171"/>
      <c r="AT275" s="165" t="s">
        <v>160</v>
      </c>
      <c r="AU275" s="165" t="s">
        <v>83</v>
      </c>
      <c r="AV275" s="13" t="s">
        <v>83</v>
      </c>
      <c r="AW275" s="13" t="s">
        <v>30</v>
      </c>
      <c r="AX275" s="13" t="s">
        <v>75</v>
      </c>
      <c r="AY275" s="165" t="s">
        <v>151</v>
      </c>
    </row>
    <row r="276" spans="1:65" s="12" customFormat="1" ht="22.8" customHeight="1">
      <c r="B276" s="136"/>
      <c r="D276" s="137" t="s">
        <v>74</v>
      </c>
      <c r="E276" s="147" t="s">
        <v>457</v>
      </c>
      <c r="F276" s="147" t="s">
        <v>458</v>
      </c>
      <c r="I276" s="139"/>
      <c r="J276" s="148">
        <f>BK276</f>
        <v>0</v>
      </c>
      <c r="L276" s="136"/>
      <c r="M276" s="141"/>
      <c r="N276" s="142"/>
      <c r="O276" s="142"/>
      <c r="P276" s="143">
        <f>P277</f>
        <v>0</v>
      </c>
      <c r="Q276" s="142"/>
      <c r="R276" s="143">
        <f>R277</f>
        <v>0</v>
      </c>
      <c r="S276" s="142"/>
      <c r="T276" s="144">
        <f>T277</f>
        <v>0</v>
      </c>
      <c r="AR276" s="137" t="s">
        <v>31</v>
      </c>
      <c r="AT276" s="145" t="s">
        <v>74</v>
      </c>
      <c r="AU276" s="145" t="s">
        <v>31</v>
      </c>
      <c r="AY276" s="137" t="s">
        <v>151</v>
      </c>
      <c r="BK276" s="146">
        <f>BK277</f>
        <v>0</v>
      </c>
    </row>
    <row r="277" spans="1:65" s="2" customFormat="1" ht="21.75" customHeight="1">
      <c r="A277" s="33"/>
      <c r="B277" s="149"/>
      <c r="C277" s="150" t="s">
        <v>459</v>
      </c>
      <c r="D277" s="150" t="s">
        <v>153</v>
      </c>
      <c r="E277" s="151" t="s">
        <v>460</v>
      </c>
      <c r="F277" s="152" t="s">
        <v>461</v>
      </c>
      <c r="G277" s="153" t="s">
        <v>164</v>
      </c>
      <c r="H277" s="154">
        <v>226.66800000000001</v>
      </c>
      <c r="I277" s="155"/>
      <c r="J277" s="156">
        <f>ROUND(I277*H277,2)</f>
        <v>0</v>
      </c>
      <c r="K277" s="152" t="s">
        <v>157</v>
      </c>
      <c r="L277" s="34"/>
      <c r="M277" s="197" t="s">
        <v>1</v>
      </c>
      <c r="N277" s="198" t="s">
        <v>40</v>
      </c>
      <c r="O277" s="199"/>
      <c r="P277" s="200">
        <f>O277*H277</f>
        <v>0</v>
      </c>
      <c r="Q277" s="200">
        <v>0</v>
      </c>
      <c r="R277" s="200">
        <f>Q277*H277</f>
        <v>0</v>
      </c>
      <c r="S277" s="200">
        <v>0</v>
      </c>
      <c r="T277" s="201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158</v>
      </c>
      <c r="AT277" s="161" t="s">
        <v>153</v>
      </c>
      <c r="AU277" s="161" t="s">
        <v>83</v>
      </c>
      <c r="AY277" s="18" t="s">
        <v>151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31</v>
      </c>
      <c r="BK277" s="162">
        <f>ROUND(I277*H277,2)</f>
        <v>0</v>
      </c>
      <c r="BL277" s="18" t="s">
        <v>158</v>
      </c>
      <c r="BM277" s="161" t="s">
        <v>462</v>
      </c>
    </row>
    <row r="278" spans="1:65" s="2" customFormat="1" ht="6.9" customHeight="1">
      <c r="A278" s="33"/>
      <c r="B278" s="48"/>
      <c r="C278" s="49"/>
      <c r="D278" s="49"/>
      <c r="E278" s="49"/>
      <c r="F278" s="49"/>
      <c r="G278" s="49"/>
      <c r="H278" s="49"/>
      <c r="I278" s="49"/>
      <c r="J278" s="49"/>
      <c r="K278" s="49"/>
      <c r="L278" s="34"/>
      <c r="M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</row>
  </sheetData>
  <autoFilter ref="C126:K277"/>
  <mergeCells count="12">
    <mergeCell ref="E119:H119"/>
    <mergeCell ref="L2:V2"/>
    <mergeCell ref="E85:H85"/>
    <mergeCell ref="E87:H87"/>
    <mergeCell ref="E89:H89"/>
    <mergeCell ref="E115:H115"/>
    <mergeCell ref="E117:H11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10"/>
  <sheetViews>
    <sheetView showGridLines="0" workbookViewId="0">
      <selection activeCell="J14" sqref="J1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91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74" t="s">
        <v>120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463</v>
      </c>
      <c r="F11" s="273"/>
      <c r="G11" s="273"/>
      <c r="H11" s="27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123</v>
      </c>
      <c r="G14" s="33"/>
      <c r="H14" s="33"/>
      <c r="I14" s="28" t="s">
        <v>22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6" t="str">
        <f>'Rekapitulace stavby'!E14</f>
        <v>Vyplň údaj</v>
      </c>
      <c r="F20" s="263"/>
      <c r="G20" s="263"/>
      <c r="H20" s="263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0)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39</v>
      </c>
      <c r="E35" s="28" t="s">
        <v>40</v>
      </c>
      <c r="F35" s="105">
        <f>ROUND((SUM(BE126:BE309)),  0)</f>
        <v>0</v>
      </c>
      <c r="G35" s="33"/>
      <c r="H35" s="33"/>
      <c r="I35" s="106">
        <v>0.21</v>
      </c>
      <c r="J35" s="105">
        <f>ROUND(((SUM(BE126:BE309))*I35),  0)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41</v>
      </c>
      <c r="F36" s="105">
        <f>ROUND((SUM(BF126:BF309)),  0)</f>
        <v>0</v>
      </c>
      <c r="G36" s="33"/>
      <c r="H36" s="33"/>
      <c r="I36" s="106">
        <v>0.12</v>
      </c>
      <c r="J36" s="105">
        <f>ROUND(((SUM(BF126:BF309))*I36),  0)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05">
        <f>ROUND((SUM(BG126:BG309)),  0)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05">
        <f>ROUND((SUM(BH126:BH309)),  0)</f>
        <v>0</v>
      </c>
      <c r="G38" s="33"/>
      <c r="H38" s="33"/>
      <c r="I38" s="106">
        <v>0.12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44</v>
      </c>
      <c r="F39" s="105">
        <f>ROUND((SUM(BI126:BI309)),  0)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74" t="s">
        <v>120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SO 120 - ODVODNĚNÍ KOMUNIKACÍ</v>
      </c>
      <c r="F89" s="273"/>
      <c r="G89" s="273"/>
      <c r="H89" s="273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BRNO</v>
      </c>
      <c r="G91" s="33"/>
      <c r="H91" s="33"/>
      <c r="I91" s="28" t="s">
        <v>22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125</v>
      </c>
      <c r="D96" s="107"/>
      <c r="E96" s="107"/>
      <c r="F96" s="107"/>
      <c r="G96" s="107"/>
      <c r="H96" s="107"/>
      <c r="I96" s="107"/>
      <c r="J96" s="116" t="s">
        <v>126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127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128</v>
      </c>
    </row>
    <row r="99" spans="1:47" s="9" customFormat="1" ht="24.9" customHeight="1">
      <c r="B99" s="118"/>
      <c r="D99" s="119" t="s">
        <v>129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19.95" customHeight="1">
      <c r="B100" s="122"/>
      <c r="D100" s="123" t="s">
        <v>130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19.95" customHeight="1">
      <c r="B101" s="122"/>
      <c r="D101" s="123" t="s">
        <v>464</v>
      </c>
      <c r="E101" s="124"/>
      <c r="F101" s="124"/>
      <c r="G101" s="124"/>
      <c r="H101" s="124"/>
      <c r="I101" s="124"/>
      <c r="J101" s="125">
        <f>J182</f>
        <v>0</v>
      </c>
      <c r="L101" s="122"/>
    </row>
    <row r="102" spans="1:47" s="10" customFormat="1" ht="19.95" customHeight="1">
      <c r="B102" s="122"/>
      <c r="D102" s="123" t="s">
        <v>465</v>
      </c>
      <c r="E102" s="124"/>
      <c r="F102" s="124"/>
      <c r="G102" s="124"/>
      <c r="H102" s="124"/>
      <c r="I102" s="124"/>
      <c r="J102" s="125">
        <f>J199</f>
        <v>0</v>
      </c>
      <c r="L102" s="122"/>
    </row>
    <row r="103" spans="1:47" s="10" customFormat="1" ht="19.95" customHeight="1">
      <c r="B103" s="122"/>
      <c r="D103" s="123" t="s">
        <v>133</v>
      </c>
      <c r="E103" s="124"/>
      <c r="F103" s="124"/>
      <c r="G103" s="124"/>
      <c r="H103" s="124"/>
      <c r="I103" s="124"/>
      <c r="J103" s="125">
        <f>J229</f>
        <v>0</v>
      </c>
      <c r="L103" s="122"/>
    </row>
    <row r="104" spans="1:47" s="10" customFormat="1" ht="19.95" customHeight="1">
      <c r="B104" s="122"/>
      <c r="D104" s="123" t="s">
        <v>135</v>
      </c>
      <c r="E104" s="124"/>
      <c r="F104" s="124"/>
      <c r="G104" s="124"/>
      <c r="H104" s="124"/>
      <c r="I104" s="124"/>
      <c r="J104" s="125">
        <f>J308</f>
        <v>0</v>
      </c>
      <c r="L104" s="122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" customHeight="1">
      <c r="A111" s="33"/>
      <c r="B111" s="34"/>
      <c r="C111" s="22" t="s">
        <v>136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4" t="str">
        <f>E7</f>
        <v>Brno, Hlávkova  – rekonstrukce kanalizace a vodovodu</v>
      </c>
      <c r="F114" s="275"/>
      <c r="G114" s="275"/>
      <c r="H114" s="275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119</v>
      </c>
      <c r="L115" s="21"/>
    </row>
    <row r="116" spans="1:63" s="2" customFormat="1" ht="16.5" customHeight="1">
      <c r="A116" s="33"/>
      <c r="B116" s="34"/>
      <c r="C116" s="33"/>
      <c r="D116" s="33"/>
      <c r="E116" s="274" t="s">
        <v>120</v>
      </c>
      <c r="F116" s="273"/>
      <c r="G116" s="273"/>
      <c r="H116" s="27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121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7" t="str">
        <f>E11</f>
        <v>SO 120 - ODVODNĚNÍ KOMUNIKACÍ</v>
      </c>
      <c r="F118" s="273"/>
      <c r="G118" s="273"/>
      <c r="H118" s="27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3"/>
      <c r="E120" s="33"/>
      <c r="F120" s="26" t="str">
        <f>F14</f>
        <v>BRNO</v>
      </c>
      <c r="G120" s="33"/>
      <c r="H120" s="33"/>
      <c r="I120" s="28" t="s">
        <v>22</v>
      </c>
      <c r="J120" s="56" t="str">
        <f>IF(J14="","",J14)</f>
        <v/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23</v>
      </c>
      <c r="D122" s="33"/>
      <c r="E122" s="33"/>
      <c r="F122" s="26" t="str">
        <f>E17</f>
        <v xml:space="preserve"> </v>
      </c>
      <c r="G122" s="33"/>
      <c r="H122" s="33"/>
      <c r="I122" s="28" t="s">
        <v>29</v>
      </c>
      <c r="J122" s="31" t="str">
        <f>E23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32</v>
      </c>
      <c r="J123" s="31" t="str">
        <f>E26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137</v>
      </c>
      <c r="D125" s="129" t="s">
        <v>60</v>
      </c>
      <c r="E125" s="129" t="s">
        <v>56</v>
      </c>
      <c r="F125" s="129" t="s">
        <v>57</v>
      </c>
      <c r="G125" s="129" t="s">
        <v>138</v>
      </c>
      <c r="H125" s="129" t="s">
        <v>139</v>
      </c>
      <c r="I125" s="129" t="s">
        <v>140</v>
      </c>
      <c r="J125" s="129" t="s">
        <v>126</v>
      </c>
      <c r="K125" s="130" t="s">
        <v>141</v>
      </c>
      <c r="L125" s="131"/>
      <c r="M125" s="63" t="s">
        <v>1</v>
      </c>
      <c r="N125" s="64" t="s">
        <v>39</v>
      </c>
      <c r="O125" s="64" t="s">
        <v>142</v>
      </c>
      <c r="P125" s="64" t="s">
        <v>143</v>
      </c>
      <c r="Q125" s="64" t="s">
        <v>144</v>
      </c>
      <c r="R125" s="64" t="s">
        <v>145</v>
      </c>
      <c r="S125" s="64" t="s">
        <v>146</v>
      </c>
      <c r="T125" s="65" t="s">
        <v>147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148</v>
      </c>
      <c r="D126" s="33"/>
      <c r="E126" s="33"/>
      <c r="F126" s="33"/>
      <c r="G126" s="33"/>
      <c r="H126" s="33"/>
      <c r="I126" s="33"/>
      <c r="J126" s="132">
        <f>BK126</f>
        <v>0</v>
      </c>
      <c r="K126" s="33"/>
      <c r="L126" s="34"/>
      <c r="M126" s="66"/>
      <c r="N126" s="57"/>
      <c r="O126" s="67"/>
      <c r="P126" s="133">
        <f>P127</f>
        <v>0</v>
      </c>
      <c r="Q126" s="67"/>
      <c r="R126" s="133">
        <f>R127</f>
        <v>123.37862293999999</v>
      </c>
      <c r="S126" s="67"/>
      <c r="T126" s="134">
        <f>T127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128</v>
      </c>
      <c r="BK126" s="135">
        <f>BK127</f>
        <v>0</v>
      </c>
    </row>
    <row r="127" spans="1:63" s="12" customFormat="1" ht="25.95" customHeight="1">
      <c r="B127" s="136"/>
      <c r="D127" s="137" t="s">
        <v>74</v>
      </c>
      <c r="E127" s="138" t="s">
        <v>149</v>
      </c>
      <c r="F127" s="138" t="s">
        <v>150</v>
      </c>
      <c r="I127" s="139"/>
      <c r="J127" s="140">
        <f>BK127</f>
        <v>0</v>
      </c>
      <c r="L127" s="136"/>
      <c r="M127" s="141"/>
      <c r="N127" s="142"/>
      <c r="O127" s="142"/>
      <c r="P127" s="143">
        <f>P128+P182+P199+P229+P308</f>
        <v>0</v>
      </c>
      <c r="Q127" s="142"/>
      <c r="R127" s="143">
        <f>R128+R182+R199+R229+R308</f>
        <v>123.37862293999999</v>
      </c>
      <c r="S127" s="142"/>
      <c r="T127" s="144">
        <f>T128+T182+T199+T229+T308</f>
        <v>0</v>
      </c>
      <c r="AR127" s="137" t="s">
        <v>31</v>
      </c>
      <c r="AT127" s="145" t="s">
        <v>74</v>
      </c>
      <c r="AU127" s="145" t="s">
        <v>75</v>
      </c>
      <c r="AY127" s="137" t="s">
        <v>151</v>
      </c>
      <c r="BK127" s="146">
        <f>BK128+BK182+BK199+BK229+BK308</f>
        <v>0</v>
      </c>
    </row>
    <row r="128" spans="1:63" s="12" customFormat="1" ht="22.8" customHeight="1">
      <c r="B128" s="136"/>
      <c r="D128" s="137" t="s">
        <v>74</v>
      </c>
      <c r="E128" s="147" t="s">
        <v>31</v>
      </c>
      <c r="F128" s="147" t="s">
        <v>152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SUM(P129:P181)</f>
        <v>0</v>
      </c>
      <c r="Q128" s="142"/>
      <c r="R128" s="143">
        <f>SUM(R129:R181)</f>
        <v>0.23291577999999999</v>
      </c>
      <c r="S128" s="142"/>
      <c r="T128" s="144">
        <f>SUM(T129:T181)</f>
        <v>0</v>
      </c>
      <c r="AR128" s="137" t="s">
        <v>31</v>
      </c>
      <c r="AT128" s="145" t="s">
        <v>74</v>
      </c>
      <c r="AU128" s="145" t="s">
        <v>31</v>
      </c>
      <c r="AY128" s="137" t="s">
        <v>151</v>
      </c>
      <c r="BK128" s="146">
        <f>SUM(BK129:BK181)</f>
        <v>0</v>
      </c>
    </row>
    <row r="129" spans="1:65" s="2" customFormat="1" ht="24.15" customHeight="1">
      <c r="A129" s="33"/>
      <c r="B129" s="149"/>
      <c r="C129" s="150" t="s">
        <v>31</v>
      </c>
      <c r="D129" s="150" t="s">
        <v>153</v>
      </c>
      <c r="E129" s="151" t="s">
        <v>466</v>
      </c>
      <c r="F129" s="152" t="s">
        <v>467</v>
      </c>
      <c r="G129" s="153" t="s">
        <v>156</v>
      </c>
      <c r="H129" s="154">
        <v>57.368000000000002</v>
      </c>
      <c r="I129" s="155"/>
      <c r="J129" s="156">
        <f>ROUND(I129*H129,2)</f>
        <v>0</v>
      </c>
      <c r="K129" s="152" t="s">
        <v>157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468</v>
      </c>
    </row>
    <row r="130" spans="1:65" s="13" customFormat="1">
      <c r="B130" s="163"/>
      <c r="D130" s="164" t="s">
        <v>160</v>
      </c>
      <c r="E130" s="165" t="s">
        <v>1</v>
      </c>
      <c r="F130" s="166" t="s">
        <v>469</v>
      </c>
      <c r="H130" s="167">
        <v>57.368000000000002</v>
      </c>
      <c r="I130" s="168"/>
      <c r="L130" s="163"/>
      <c r="M130" s="169"/>
      <c r="N130" s="170"/>
      <c r="O130" s="170"/>
      <c r="P130" s="170"/>
      <c r="Q130" s="170"/>
      <c r="R130" s="170"/>
      <c r="S130" s="170"/>
      <c r="T130" s="171"/>
      <c r="AT130" s="165" t="s">
        <v>160</v>
      </c>
      <c r="AU130" s="165" t="s">
        <v>83</v>
      </c>
      <c r="AV130" s="13" t="s">
        <v>83</v>
      </c>
      <c r="AW130" s="13" t="s">
        <v>30</v>
      </c>
      <c r="AX130" s="13" t="s">
        <v>75</v>
      </c>
      <c r="AY130" s="165" t="s">
        <v>151</v>
      </c>
    </row>
    <row r="131" spans="1:65" s="2" customFormat="1" ht="24.15" customHeight="1">
      <c r="A131" s="33"/>
      <c r="B131" s="149"/>
      <c r="C131" s="150" t="s">
        <v>83</v>
      </c>
      <c r="D131" s="150" t="s">
        <v>153</v>
      </c>
      <c r="E131" s="151" t="s">
        <v>470</v>
      </c>
      <c r="F131" s="152" t="s">
        <v>471</v>
      </c>
      <c r="G131" s="153" t="s">
        <v>156</v>
      </c>
      <c r="H131" s="154">
        <v>6.3739999999999997</v>
      </c>
      <c r="I131" s="155"/>
      <c r="J131" s="156">
        <f>ROUND(I131*H131,2)</f>
        <v>0</v>
      </c>
      <c r="K131" s="152" t="s">
        <v>157</v>
      </c>
      <c r="L131" s="34"/>
      <c r="M131" s="157" t="s">
        <v>1</v>
      </c>
      <c r="N131" s="158" t="s">
        <v>40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158</v>
      </c>
      <c r="AT131" s="161" t="s">
        <v>153</v>
      </c>
      <c r="AU131" s="161" t="s">
        <v>83</v>
      </c>
      <c r="AY131" s="18" t="s">
        <v>151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31</v>
      </c>
      <c r="BK131" s="162">
        <f>ROUND(I131*H131,2)</f>
        <v>0</v>
      </c>
      <c r="BL131" s="18" t="s">
        <v>158</v>
      </c>
      <c r="BM131" s="161" t="s">
        <v>472</v>
      </c>
    </row>
    <row r="132" spans="1:65" s="14" customFormat="1">
      <c r="B132" s="172"/>
      <c r="D132" s="164" t="s">
        <v>160</v>
      </c>
      <c r="E132" s="173" t="s">
        <v>1</v>
      </c>
      <c r="F132" s="174" t="s">
        <v>473</v>
      </c>
      <c r="H132" s="173" t="s">
        <v>1</v>
      </c>
      <c r="I132" s="175"/>
      <c r="L132" s="172"/>
      <c r="M132" s="176"/>
      <c r="N132" s="177"/>
      <c r="O132" s="177"/>
      <c r="P132" s="177"/>
      <c r="Q132" s="177"/>
      <c r="R132" s="177"/>
      <c r="S132" s="177"/>
      <c r="T132" s="178"/>
      <c r="AT132" s="173" t="s">
        <v>160</v>
      </c>
      <c r="AU132" s="173" t="s">
        <v>83</v>
      </c>
      <c r="AV132" s="14" t="s">
        <v>31</v>
      </c>
      <c r="AW132" s="14" t="s">
        <v>30</v>
      </c>
      <c r="AX132" s="14" t="s">
        <v>75</v>
      </c>
      <c r="AY132" s="173" t="s">
        <v>151</v>
      </c>
    </row>
    <row r="133" spans="1:65" s="13" customFormat="1">
      <c r="B133" s="163"/>
      <c r="D133" s="164" t="s">
        <v>160</v>
      </c>
      <c r="E133" s="165" t="s">
        <v>1</v>
      </c>
      <c r="F133" s="166" t="s">
        <v>474</v>
      </c>
      <c r="H133" s="167">
        <v>6.3739999999999997</v>
      </c>
      <c r="I133" s="168"/>
      <c r="L133" s="163"/>
      <c r="M133" s="169"/>
      <c r="N133" s="170"/>
      <c r="O133" s="170"/>
      <c r="P133" s="170"/>
      <c r="Q133" s="170"/>
      <c r="R133" s="170"/>
      <c r="S133" s="170"/>
      <c r="T133" s="171"/>
      <c r="AT133" s="165" t="s">
        <v>160</v>
      </c>
      <c r="AU133" s="165" t="s">
        <v>83</v>
      </c>
      <c r="AV133" s="13" t="s">
        <v>83</v>
      </c>
      <c r="AW133" s="13" t="s">
        <v>30</v>
      </c>
      <c r="AX133" s="13" t="s">
        <v>31</v>
      </c>
      <c r="AY133" s="165" t="s">
        <v>151</v>
      </c>
    </row>
    <row r="134" spans="1:65" s="2" customFormat="1" ht="24.15" customHeight="1">
      <c r="A134" s="33"/>
      <c r="B134" s="149"/>
      <c r="C134" s="150" t="s">
        <v>167</v>
      </c>
      <c r="D134" s="150" t="s">
        <v>153</v>
      </c>
      <c r="E134" s="151" t="s">
        <v>475</v>
      </c>
      <c r="F134" s="152" t="s">
        <v>476</v>
      </c>
      <c r="G134" s="153" t="s">
        <v>156</v>
      </c>
      <c r="H134" s="154">
        <v>53.796999999999997</v>
      </c>
      <c r="I134" s="155"/>
      <c r="J134" s="156">
        <f>ROUND(I134*H134,2)</f>
        <v>0</v>
      </c>
      <c r="K134" s="152" t="s">
        <v>157</v>
      </c>
      <c r="L134" s="34"/>
      <c r="M134" s="157" t="s">
        <v>1</v>
      </c>
      <c r="N134" s="158" t="s">
        <v>40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158</v>
      </c>
      <c r="AT134" s="161" t="s">
        <v>153</v>
      </c>
      <c r="AU134" s="161" t="s">
        <v>83</v>
      </c>
      <c r="AY134" s="18" t="s">
        <v>151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31</v>
      </c>
      <c r="BK134" s="162">
        <f>ROUND(I134*H134,2)</f>
        <v>0</v>
      </c>
      <c r="BL134" s="18" t="s">
        <v>158</v>
      </c>
      <c r="BM134" s="161" t="s">
        <v>477</v>
      </c>
    </row>
    <row r="135" spans="1:65" s="14" customFormat="1">
      <c r="B135" s="172"/>
      <c r="D135" s="164" t="s">
        <v>160</v>
      </c>
      <c r="E135" s="173" t="s">
        <v>1</v>
      </c>
      <c r="F135" s="174" t="s">
        <v>478</v>
      </c>
      <c r="H135" s="173" t="s">
        <v>1</v>
      </c>
      <c r="I135" s="175"/>
      <c r="L135" s="172"/>
      <c r="M135" s="176"/>
      <c r="N135" s="177"/>
      <c r="O135" s="177"/>
      <c r="P135" s="177"/>
      <c r="Q135" s="177"/>
      <c r="R135" s="177"/>
      <c r="S135" s="177"/>
      <c r="T135" s="178"/>
      <c r="AT135" s="173" t="s">
        <v>160</v>
      </c>
      <c r="AU135" s="173" t="s">
        <v>83</v>
      </c>
      <c r="AV135" s="14" t="s">
        <v>31</v>
      </c>
      <c r="AW135" s="14" t="s">
        <v>30</v>
      </c>
      <c r="AX135" s="14" t="s">
        <v>75</v>
      </c>
      <c r="AY135" s="173" t="s">
        <v>151</v>
      </c>
    </row>
    <row r="136" spans="1:65" s="13" customFormat="1">
      <c r="B136" s="163"/>
      <c r="D136" s="164" t="s">
        <v>160</v>
      </c>
      <c r="E136" s="165" t="s">
        <v>1</v>
      </c>
      <c r="F136" s="166" t="s">
        <v>479</v>
      </c>
      <c r="H136" s="167">
        <v>53.796999999999997</v>
      </c>
      <c r="I136" s="168"/>
      <c r="L136" s="163"/>
      <c r="M136" s="169"/>
      <c r="N136" s="170"/>
      <c r="O136" s="170"/>
      <c r="P136" s="170"/>
      <c r="Q136" s="170"/>
      <c r="R136" s="170"/>
      <c r="S136" s="170"/>
      <c r="T136" s="171"/>
      <c r="AT136" s="165" t="s">
        <v>160</v>
      </c>
      <c r="AU136" s="165" t="s">
        <v>83</v>
      </c>
      <c r="AV136" s="13" t="s">
        <v>83</v>
      </c>
      <c r="AW136" s="13" t="s">
        <v>30</v>
      </c>
      <c r="AX136" s="13" t="s">
        <v>31</v>
      </c>
      <c r="AY136" s="165" t="s">
        <v>151</v>
      </c>
    </row>
    <row r="137" spans="1:65" s="2" customFormat="1" ht="24.15" customHeight="1">
      <c r="A137" s="33"/>
      <c r="B137" s="149"/>
      <c r="C137" s="150" t="s">
        <v>158</v>
      </c>
      <c r="D137" s="150" t="s">
        <v>153</v>
      </c>
      <c r="E137" s="151" t="s">
        <v>480</v>
      </c>
      <c r="F137" s="152" t="s">
        <v>481</v>
      </c>
      <c r="G137" s="153" t="s">
        <v>156</v>
      </c>
      <c r="H137" s="154">
        <v>5.9770000000000003</v>
      </c>
      <c r="I137" s="155"/>
      <c r="J137" s="156">
        <f>ROUND(I137*H137,2)</f>
        <v>0</v>
      </c>
      <c r="K137" s="152" t="s">
        <v>157</v>
      </c>
      <c r="L137" s="34"/>
      <c r="M137" s="157" t="s">
        <v>1</v>
      </c>
      <c r="N137" s="158" t="s">
        <v>40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158</v>
      </c>
      <c r="AT137" s="161" t="s">
        <v>153</v>
      </c>
      <c r="AU137" s="161" t="s">
        <v>83</v>
      </c>
      <c r="AY137" s="18" t="s">
        <v>151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31</v>
      </c>
      <c r="BK137" s="162">
        <f>ROUND(I137*H137,2)</f>
        <v>0</v>
      </c>
      <c r="BL137" s="18" t="s">
        <v>158</v>
      </c>
      <c r="BM137" s="161" t="s">
        <v>482</v>
      </c>
    </row>
    <row r="138" spans="1:65" s="13" customFormat="1">
      <c r="B138" s="163"/>
      <c r="D138" s="164" t="s">
        <v>160</v>
      </c>
      <c r="E138" s="165" t="s">
        <v>1</v>
      </c>
      <c r="F138" s="166" t="s">
        <v>483</v>
      </c>
      <c r="H138" s="167">
        <v>5.9770000000000003</v>
      </c>
      <c r="I138" s="168"/>
      <c r="L138" s="163"/>
      <c r="M138" s="169"/>
      <c r="N138" s="170"/>
      <c r="O138" s="170"/>
      <c r="P138" s="170"/>
      <c r="Q138" s="170"/>
      <c r="R138" s="170"/>
      <c r="S138" s="170"/>
      <c r="T138" s="171"/>
      <c r="AT138" s="165" t="s">
        <v>160</v>
      </c>
      <c r="AU138" s="165" t="s">
        <v>83</v>
      </c>
      <c r="AV138" s="13" t="s">
        <v>83</v>
      </c>
      <c r="AW138" s="13" t="s">
        <v>30</v>
      </c>
      <c r="AX138" s="13" t="s">
        <v>31</v>
      </c>
      <c r="AY138" s="165" t="s">
        <v>151</v>
      </c>
    </row>
    <row r="139" spans="1:65" s="2" customFormat="1" ht="16.5" customHeight="1">
      <c r="A139" s="33"/>
      <c r="B139" s="149"/>
      <c r="C139" s="150" t="s">
        <v>176</v>
      </c>
      <c r="D139" s="150" t="s">
        <v>153</v>
      </c>
      <c r="E139" s="151" t="s">
        <v>484</v>
      </c>
      <c r="F139" s="152" t="s">
        <v>485</v>
      </c>
      <c r="G139" s="153" t="s">
        <v>207</v>
      </c>
      <c r="H139" s="154">
        <v>108.68</v>
      </c>
      <c r="I139" s="155"/>
      <c r="J139" s="156">
        <f>ROUND(I139*H139,2)</f>
        <v>0</v>
      </c>
      <c r="K139" s="152" t="s">
        <v>157</v>
      </c>
      <c r="L139" s="34"/>
      <c r="M139" s="157" t="s">
        <v>1</v>
      </c>
      <c r="N139" s="158" t="s">
        <v>40</v>
      </c>
      <c r="O139" s="59"/>
      <c r="P139" s="159">
        <f>O139*H139</f>
        <v>0</v>
      </c>
      <c r="Q139" s="159">
        <v>8.4999999999999995E-4</v>
      </c>
      <c r="R139" s="159">
        <f>Q139*H139</f>
        <v>9.2378000000000002E-2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158</v>
      </c>
      <c r="AT139" s="161" t="s">
        <v>153</v>
      </c>
      <c r="AU139" s="161" t="s">
        <v>83</v>
      </c>
      <c r="AY139" s="18" t="s">
        <v>151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31</v>
      </c>
      <c r="BK139" s="162">
        <f>ROUND(I139*H139,2)</f>
        <v>0</v>
      </c>
      <c r="BL139" s="18" t="s">
        <v>158</v>
      </c>
      <c r="BM139" s="161" t="s">
        <v>486</v>
      </c>
    </row>
    <row r="140" spans="1:65" s="13" customFormat="1">
      <c r="B140" s="163"/>
      <c r="D140" s="164" t="s">
        <v>160</v>
      </c>
      <c r="E140" s="165" t="s">
        <v>1</v>
      </c>
      <c r="F140" s="166" t="s">
        <v>487</v>
      </c>
      <c r="H140" s="167">
        <v>108.68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160</v>
      </c>
      <c r="AU140" s="165" t="s">
        <v>83</v>
      </c>
      <c r="AV140" s="13" t="s">
        <v>83</v>
      </c>
      <c r="AW140" s="13" t="s">
        <v>30</v>
      </c>
      <c r="AX140" s="13" t="s">
        <v>75</v>
      </c>
      <c r="AY140" s="165" t="s">
        <v>151</v>
      </c>
    </row>
    <row r="141" spans="1:65" s="2" customFormat="1" ht="16.5" customHeight="1">
      <c r="A141" s="33"/>
      <c r="B141" s="149"/>
      <c r="C141" s="150" t="s">
        <v>183</v>
      </c>
      <c r="D141" s="150" t="s">
        <v>153</v>
      </c>
      <c r="E141" s="151" t="s">
        <v>488</v>
      </c>
      <c r="F141" s="152" t="s">
        <v>489</v>
      </c>
      <c r="G141" s="153" t="s">
        <v>207</v>
      </c>
      <c r="H141" s="154">
        <v>108.68</v>
      </c>
      <c r="I141" s="155"/>
      <c r="J141" s="156">
        <f>ROUND(I141*H141,2)</f>
        <v>0</v>
      </c>
      <c r="K141" s="152" t="s">
        <v>157</v>
      </c>
      <c r="L141" s="34"/>
      <c r="M141" s="157" t="s">
        <v>1</v>
      </c>
      <c r="N141" s="158" t="s">
        <v>40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</v>
      </c>
      <c r="T141" s="160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158</v>
      </c>
      <c r="AT141" s="161" t="s">
        <v>153</v>
      </c>
      <c r="AU141" s="161" t="s">
        <v>83</v>
      </c>
      <c r="AY141" s="18" t="s">
        <v>151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31</v>
      </c>
      <c r="BK141" s="162">
        <f>ROUND(I141*H141,2)</f>
        <v>0</v>
      </c>
      <c r="BL141" s="18" t="s">
        <v>158</v>
      </c>
      <c r="BM141" s="161" t="s">
        <v>490</v>
      </c>
    </row>
    <row r="142" spans="1:65" s="13" customFormat="1">
      <c r="B142" s="163"/>
      <c r="D142" s="164" t="s">
        <v>160</v>
      </c>
      <c r="E142" s="165" t="s">
        <v>1</v>
      </c>
      <c r="F142" s="166" t="s">
        <v>487</v>
      </c>
      <c r="H142" s="167">
        <v>108.68</v>
      </c>
      <c r="I142" s="168"/>
      <c r="L142" s="163"/>
      <c r="M142" s="169"/>
      <c r="N142" s="170"/>
      <c r="O142" s="170"/>
      <c r="P142" s="170"/>
      <c r="Q142" s="170"/>
      <c r="R142" s="170"/>
      <c r="S142" s="170"/>
      <c r="T142" s="171"/>
      <c r="AT142" s="165" t="s">
        <v>160</v>
      </c>
      <c r="AU142" s="165" t="s">
        <v>83</v>
      </c>
      <c r="AV142" s="13" t="s">
        <v>83</v>
      </c>
      <c r="AW142" s="13" t="s">
        <v>30</v>
      </c>
      <c r="AX142" s="13" t="s">
        <v>75</v>
      </c>
      <c r="AY142" s="165" t="s">
        <v>151</v>
      </c>
    </row>
    <row r="143" spans="1:65" s="2" customFormat="1" ht="16.5" customHeight="1">
      <c r="A143" s="33"/>
      <c r="B143" s="149"/>
      <c r="C143" s="150" t="s">
        <v>188</v>
      </c>
      <c r="D143" s="150" t="s">
        <v>153</v>
      </c>
      <c r="E143" s="151" t="s">
        <v>491</v>
      </c>
      <c r="F143" s="152" t="s">
        <v>492</v>
      </c>
      <c r="G143" s="153" t="s">
        <v>207</v>
      </c>
      <c r="H143" s="154">
        <v>158.88</v>
      </c>
      <c r="I143" s="155"/>
      <c r="J143" s="156">
        <f>ROUND(I143*H143,2)</f>
        <v>0</v>
      </c>
      <c r="K143" s="152" t="s">
        <v>157</v>
      </c>
      <c r="L143" s="34"/>
      <c r="M143" s="157" t="s">
        <v>1</v>
      </c>
      <c r="N143" s="158" t="s">
        <v>40</v>
      </c>
      <c r="O143" s="59"/>
      <c r="P143" s="159">
        <f>O143*H143</f>
        <v>0</v>
      </c>
      <c r="Q143" s="159">
        <v>6.9999999999999999E-4</v>
      </c>
      <c r="R143" s="159">
        <f>Q143*H143</f>
        <v>0.111216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158</v>
      </c>
      <c r="AT143" s="161" t="s">
        <v>153</v>
      </c>
      <c r="AU143" s="161" t="s">
        <v>83</v>
      </c>
      <c r="AY143" s="18" t="s">
        <v>151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31</v>
      </c>
      <c r="BK143" s="162">
        <f>ROUND(I143*H143,2)</f>
        <v>0</v>
      </c>
      <c r="BL143" s="18" t="s">
        <v>158</v>
      </c>
      <c r="BM143" s="161" t="s">
        <v>493</v>
      </c>
    </row>
    <row r="144" spans="1:65" s="13" customFormat="1">
      <c r="B144" s="163"/>
      <c r="D144" s="164" t="s">
        <v>160</v>
      </c>
      <c r="E144" s="165" t="s">
        <v>1</v>
      </c>
      <c r="F144" s="166" t="s">
        <v>494</v>
      </c>
      <c r="H144" s="167">
        <v>158.88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160</v>
      </c>
      <c r="AU144" s="165" t="s">
        <v>83</v>
      </c>
      <c r="AV144" s="13" t="s">
        <v>83</v>
      </c>
      <c r="AW144" s="13" t="s">
        <v>30</v>
      </c>
      <c r="AX144" s="13" t="s">
        <v>75</v>
      </c>
      <c r="AY144" s="165" t="s">
        <v>151</v>
      </c>
    </row>
    <row r="145" spans="1:65" s="2" customFormat="1" ht="16.5" customHeight="1">
      <c r="A145" s="33"/>
      <c r="B145" s="149"/>
      <c r="C145" s="150" t="s">
        <v>194</v>
      </c>
      <c r="D145" s="150" t="s">
        <v>153</v>
      </c>
      <c r="E145" s="151" t="s">
        <v>495</v>
      </c>
      <c r="F145" s="152" t="s">
        <v>496</v>
      </c>
      <c r="G145" s="153" t="s">
        <v>207</v>
      </c>
      <c r="H145" s="154">
        <v>158.88</v>
      </c>
      <c r="I145" s="155"/>
      <c r="J145" s="156">
        <f>ROUND(I145*H145,2)</f>
        <v>0</v>
      </c>
      <c r="K145" s="152" t="s">
        <v>157</v>
      </c>
      <c r="L145" s="34"/>
      <c r="M145" s="157" t="s">
        <v>1</v>
      </c>
      <c r="N145" s="158" t="s">
        <v>40</v>
      </c>
      <c r="O145" s="59"/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158</v>
      </c>
      <c r="AT145" s="161" t="s">
        <v>153</v>
      </c>
      <c r="AU145" s="161" t="s">
        <v>83</v>
      </c>
      <c r="AY145" s="18" t="s">
        <v>151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31</v>
      </c>
      <c r="BK145" s="162">
        <f>ROUND(I145*H145,2)</f>
        <v>0</v>
      </c>
      <c r="BL145" s="18" t="s">
        <v>158</v>
      </c>
      <c r="BM145" s="161" t="s">
        <v>497</v>
      </c>
    </row>
    <row r="146" spans="1:65" s="13" customFormat="1">
      <c r="B146" s="163"/>
      <c r="D146" s="164" t="s">
        <v>160</v>
      </c>
      <c r="E146" s="165" t="s">
        <v>1</v>
      </c>
      <c r="F146" s="166" t="s">
        <v>494</v>
      </c>
      <c r="H146" s="167">
        <v>158.88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160</v>
      </c>
      <c r="AU146" s="165" t="s">
        <v>83</v>
      </c>
      <c r="AV146" s="13" t="s">
        <v>83</v>
      </c>
      <c r="AW146" s="13" t="s">
        <v>30</v>
      </c>
      <c r="AX146" s="13" t="s">
        <v>75</v>
      </c>
      <c r="AY146" s="165" t="s">
        <v>151</v>
      </c>
    </row>
    <row r="147" spans="1:65" s="2" customFormat="1" ht="16.5" customHeight="1">
      <c r="A147" s="33"/>
      <c r="B147" s="149"/>
      <c r="C147" s="150" t="s">
        <v>199</v>
      </c>
      <c r="D147" s="150" t="s">
        <v>153</v>
      </c>
      <c r="E147" s="151" t="s">
        <v>498</v>
      </c>
      <c r="F147" s="152" t="s">
        <v>499</v>
      </c>
      <c r="G147" s="153" t="s">
        <v>156</v>
      </c>
      <c r="H147" s="154">
        <v>63.743000000000002</v>
      </c>
      <c r="I147" s="155"/>
      <c r="J147" s="156">
        <f>ROUND(I147*H147,2)</f>
        <v>0</v>
      </c>
      <c r="K147" s="152" t="s">
        <v>157</v>
      </c>
      <c r="L147" s="34"/>
      <c r="M147" s="157" t="s">
        <v>1</v>
      </c>
      <c r="N147" s="158" t="s">
        <v>40</v>
      </c>
      <c r="O147" s="59"/>
      <c r="P147" s="159">
        <f>O147*H147</f>
        <v>0</v>
      </c>
      <c r="Q147" s="159">
        <v>4.6000000000000001E-4</v>
      </c>
      <c r="R147" s="159">
        <f>Q147*H147</f>
        <v>2.9321780000000002E-2</v>
      </c>
      <c r="S147" s="159">
        <v>0</v>
      </c>
      <c r="T147" s="160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158</v>
      </c>
      <c r="AT147" s="161" t="s">
        <v>153</v>
      </c>
      <c r="AU147" s="161" t="s">
        <v>83</v>
      </c>
      <c r="AY147" s="18" t="s">
        <v>151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31</v>
      </c>
      <c r="BK147" s="162">
        <f>ROUND(I147*H147,2)</f>
        <v>0</v>
      </c>
      <c r="BL147" s="18" t="s">
        <v>158</v>
      </c>
      <c r="BM147" s="161" t="s">
        <v>500</v>
      </c>
    </row>
    <row r="148" spans="1:65" s="13" customFormat="1">
      <c r="B148" s="163"/>
      <c r="D148" s="164" t="s">
        <v>160</v>
      </c>
      <c r="E148" s="165" t="s">
        <v>1</v>
      </c>
      <c r="F148" s="166" t="s">
        <v>501</v>
      </c>
      <c r="H148" s="167">
        <v>63.743000000000002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160</v>
      </c>
      <c r="AU148" s="165" t="s">
        <v>83</v>
      </c>
      <c r="AV148" s="13" t="s">
        <v>83</v>
      </c>
      <c r="AW148" s="13" t="s">
        <v>30</v>
      </c>
      <c r="AX148" s="13" t="s">
        <v>75</v>
      </c>
      <c r="AY148" s="165" t="s">
        <v>151</v>
      </c>
    </row>
    <row r="149" spans="1:65" s="2" customFormat="1" ht="16.5" customHeight="1">
      <c r="A149" s="33"/>
      <c r="B149" s="149"/>
      <c r="C149" s="150" t="s">
        <v>204</v>
      </c>
      <c r="D149" s="150" t="s">
        <v>153</v>
      </c>
      <c r="E149" s="151" t="s">
        <v>502</v>
      </c>
      <c r="F149" s="152" t="s">
        <v>503</v>
      </c>
      <c r="G149" s="153" t="s">
        <v>156</v>
      </c>
      <c r="H149" s="154">
        <v>63.743000000000002</v>
      </c>
      <c r="I149" s="155"/>
      <c r="J149" s="156">
        <f>ROUND(I149*H149,2)</f>
        <v>0</v>
      </c>
      <c r="K149" s="152" t="s">
        <v>157</v>
      </c>
      <c r="L149" s="34"/>
      <c r="M149" s="157" t="s">
        <v>1</v>
      </c>
      <c r="N149" s="158" t="s">
        <v>40</v>
      </c>
      <c r="O149" s="59"/>
      <c r="P149" s="159">
        <f>O149*H149</f>
        <v>0</v>
      </c>
      <c r="Q149" s="159">
        <v>0</v>
      </c>
      <c r="R149" s="159">
        <f>Q149*H149</f>
        <v>0</v>
      </c>
      <c r="S149" s="159">
        <v>0</v>
      </c>
      <c r="T149" s="160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1" t="s">
        <v>158</v>
      </c>
      <c r="AT149" s="161" t="s">
        <v>153</v>
      </c>
      <c r="AU149" s="161" t="s">
        <v>83</v>
      </c>
      <c r="AY149" s="18" t="s">
        <v>151</v>
      </c>
      <c r="BE149" s="162">
        <f>IF(N149="základní",J149,0)</f>
        <v>0</v>
      </c>
      <c r="BF149" s="162">
        <f>IF(N149="snížená",J149,0)</f>
        <v>0</v>
      </c>
      <c r="BG149" s="162">
        <f>IF(N149="zákl. přenesená",J149,0)</f>
        <v>0</v>
      </c>
      <c r="BH149" s="162">
        <f>IF(N149="sníž. přenesená",J149,0)</f>
        <v>0</v>
      </c>
      <c r="BI149" s="162">
        <f>IF(N149="nulová",J149,0)</f>
        <v>0</v>
      </c>
      <c r="BJ149" s="18" t="s">
        <v>31</v>
      </c>
      <c r="BK149" s="162">
        <f>ROUND(I149*H149,2)</f>
        <v>0</v>
      </c>
      <c r="BL149" s="18" t="s">
        <v>158</v>
      </c>
      <c r="BM149" s="161" t="s">
        <v>504</v>
      </c>
    </row>
    <row r="150" spans="1:65" s="13" customFormat="1">
      <c r="B150" s="163"/>
      <c r="D150" s="164" t="s">
        <v>160</v>
      </c>
      <c r="E150" s="165" t="s">
        <v>1</v>
      </c>
      <c r="F150" s="166" t="s">
        <v>505</v>
      </c>
      <c r="H150" s="167">
        <v>63.743000000000002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160</v>
      </c>
      <c r="AU150" s="165" t="s">
        <v>83</v>
      </c>
      <c r="AV150" s="13" t="s">
        <v>83</v>
      </c>
      <c r="AW150" s="13" t="s">
        <v>30</v>
      </c>
      <c r="AX150" s="13" t="s">
        <v>75</v>
      </c>
      <c r="AY150" s="165" t="s">
        <v>151</v>
      </c>
    </row>
    <row r="151" spans="1:65" s="2" customFormat="1" ht="21.75" customHeight="1">
      <c r="A151" s="33"/>
      <c r="B151" s="149"/>
      <c r="C151" s="150" t="s">
        <v>211</v>
      </c>
      <c r="D151" s="150" t="s">
        <v>153</v>
      </c>
      <c r="E151" s="151" t="s">
        <v>189</v>
      </c>
      <c r="F151" s="152" t="s">
        <v>190</v>
      </c>
      <c r="G151" s="153" t="s">
        <v>156</v>
      </c>
      <c r="H151" s="154">
        <v>111.16500000000001</v>
      </c>
      <c r="I151" s="155"/>
      <c r="J151" s="156">
        <f>ROUND(I151*H151,2)</f>
        <v>0</v>
      </c>
      <c r="K151" s="152" t="s">
        <v>157</v>
      </c>
      <c r="L151" s="34"/>
      <c r="M151" s="157" t="s">
        <v>1</v>
      </c>
      <c r="N151" s="158" t="s">
        <v>40</v>
      </c>
      <c r="O151" s="59"/>
      <c r="P151" s="159">
        <f>O151*H151</f>
        <v>0</v>
      </c>
      <c r="Q151" s="159">
        <v>0</v>
      </c>
      <c r="R151" s="159">
        <f>Q151*H151</f>
        <v>0</v>
      </c>
      <c r="S151" s="159">
        <v>0</v>
      </c>
      <c r="T151" s="160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158</v>
      </c>
      <c r="AT151" s="161" t="s">
        <v>153</v>
      </c>
      <c r="AU151" s="161" t="s">
        <v>83</v>
      </c>
      <c r="AY151" s="18" t="s">
        <v>151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8" t="s">
        <v>31</v>
      </c>
      <c r="BK151" s="162">
        <f>ROUND(I151*H151,2)</f>
        <v>0</v>
      </c>
      <c r="BL151" s="18" t="s">
        <v>158</v>
      </c>
      <c r="BM151" s="161" t="s">
        <v>506</v>
      </c>
    </row>
    <row r="152" spans="1:65" s="14" customFormat="1">
      <c r="B152" s="172"/>
      <c r="D152" s="164" t="s">
        <v>160</v>
      </c>
      <c r="E152" s="173" t="s">
        <v>1</v>
      </c>
      <c r="F152" s="174" t="s">
        <v>507</v>
      </c>
      <c r="H152" s="173" t="s">
        <v>1</v>
      </c>
      <c r="I152" s="175"/>
      <c r="L152" s="172"/>
      <c r="M152" s="176"/>
      <c r="N152" s="177"/>
      <c r="O152" s="177"/>
      <c r="P152" s="177"/>
      <c r="Q152" s="177"/>
      <c r="R152" s="177"/>
      <c r="S152" s="177"/>
      <c r="T152" s="178"/>
      <c r="AT152" s="173" t="s">
        <v>160</v>
      </c>
      <c r="AU152" s="173" t="s">
        <v>83</v>
      </c>
      <c r="AV152" s="14" t="s">
        <v>31</v>
      </c>
      <c r="AW152" s="14" t="s">
        <v>30</v>
      </c>
      <c r="AX152" s="14" t="s">
        <v>75</v>
      </c>
      <c r="AY152" s="173" t="s">
        <v>151</v>
      </c>
    </row>
    <row r="153" spans="1:65" s="13" customFormat="1">
      <c r="B153" s="163"/>
      <c r="D153" s="164" t="s">
        <v>160</v>
      </c>
      <c r="E153" s="165" t="s">
        <v>1</v>
      </c>
      <c r="F153" s="166" t="s">
        <v>508</v>
      </c>
      <c r="H153" s="167">
        <v>53.796999999999997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160</v>
      </c>
      <c r="AU153" s="165" t="s">
        <v>83</v>
      </c>
      <c r="AV153" s="13" t="s">
        <v>83</v>
      </c>
      <c r="AW153" s="13" t="s">
        <v>30</v>
      </c>
      <c r="AX153" s="13" t="s">
        <v>75</v>
      </c>
      <c r="AY153" s="165" t="s">
        <v>151</v>
      </c>
    </row>
    <row r="154" spans="1:65" s="14" customFormat="1">
      <c r="B154" s="172"/>
      <c r="D154" s="164" t="s">
        <v>160</v>
      </c>
      <c r="E154" s="173" t="s">
        <v>1</v>
      </c>
      <c r="F154" s="174" t="s">
        <v>509</v>
      </c>
      <c r="H154" s="173" t="s">
        <v>1</v>
      </c>
      <c r="I154" s="175"/>
      <c r="L154" s="172"/>
      <c r="M154" s="176"/>
      <c r="N154" s="177"/>
      <c r="O154" s="177"/>
      <c r="P154" s="177"/>
      <c r="Q154" s="177"/>
      <c r="R154" s="177"/>
      <c r="S154" s="177"/>
      <c r="T154" s="178"/>
      <c r="AT154" s="173" t="s">
        <v>160</v>
      </c>
      <c r="AU154" s="173" t="s">
        <v>83</v>
      </c>
      <c r="AV154" s="14" t="s">
        <v>31</v>
      </c>
      <c r="AW154" s="14" t="s">
        <v>30</v>
      </c>
      <c r="AX154" s="14" t="s">
        <v>75</v>
      </c>
      <c r="AY154" s="173" t="s">
        <v>151</v>
      </c>
    </row>
    <row r="155" spans="1:65" s="13" customFormat="1">
      <c r="B155" s="163"/>
      <c r="D155" s="164" t="s">
        <v>160</v>
      </c>
      <c r="E155" s="165" t="s">
        <v>1</v>
      </c>
      <c r="F155" s="166" t="s">
        <v>510</v>
      </c>
      <c r="H155" s="167">
        <v>57.368000000000002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75</v>
      </c>
      <c r="AY155" s="165" t="s">
        <v>151</v>
      </c>
    </row>
    <row r="156" spans="1:65" s="2" customFormat="1" ht="21.75" customHeight="1">
      <c r="A156" s="33"/>
      <c r="B156" s="149"/>
      <c r="C156" s="150" t="s">
        <v>8</v>
      </c>
      <c r="D156" s="150" t="s">
        <v>153</v>
      </c>
      <c r="E156" s="151" t="s">
        <v>511</v>
      </c>
      <c r="F156" s="152" t="s">
        <v>512</v>
      </c>
      <c r="G156" s="153" t="s">
        <v>156</v>
      </c>
      <c r="H156" s="154">
        <v>12.351000000000001</v>
      </c>
      <c r="I156" s="155"/>
      <c r="J156" s="156">
        <f>ROUND(I156*H156,2)</f>
        <v>0</v>
      </c>
      <c r="K156" s="152" t="s">
        <v>157</v>
      </c>
      <c r="L156" s="34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158</v>
      </c>
      <c r="AT156" s="161" t="s">
        <v>153</v>
      </c>
      <c r="AU156" s="161" t="s">
        <v>83</v>
      </c>
      <c r="AY156" s="18" t="s">
        <v>151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31</v>
      </c>
      <c r="BK156" s="162">
        <f>ROUND(I156*H156,2)</f>
        <v>0</v>
      </c>
      <c r="BL156" s="18" t="s">
        <v>158</v>
      </c>
      <c r="BM156" s="161" t="s">
        <v>513</v>
      </c>
    </row>
    <row r="157" spans="1:65" s="14" customFormat="1">
      <c r="B157" s="172"/>
      <c r="D157" s="164" t="s">
        <v>160</v>
      </c>
      <c r="E157" s="173" t="s">
        <v>1</v>
      </c>
      <c r="F157" s="174" t="s">
        <v>514</v>
      </c>
      <c r="H157" s="173" t="s">
        <v>1</v>
      </c>
      <c r="I157" s="175"/>
      <c r="L157" s="172"/>
      <c r="M157" s="176"/>
      <c r="N157" s="177"/>
      <c r="O157" s="177"/>
      <c r="P157" s="177"/>
      <c r="Q157" s="177"/>
      <c r="R157" s="177"/>
      <c r="S157" s="177"/>
      <c r="T157" s="178"/>
      <c r="AT157" s="173" t="s">
        <v>160</v>
      </c>
      <c r="AU157" s="173" t="s">
        <v>83</v>
      </c>
      <c r="AV157" s="14" t="s">
        <v>31</v>
      </c>
      <c r="AW157" s="14" t="s">
        <v>30</v>
      </c>
      <c r="AX157" s="14" t="s">
        <v>75</v>
      </c>
      <c r="AY157" s="173" t="s">
        <v>151</v>
      </c>
    </row>
    <row r="158" spans="1:65" s="13" customFormat="1">
      <c r="B158" s="163"/>
      <c r="D158" s="164" t="s">
        <v>160</v>
      </c>
      <c r="E158" s="165" t="s">
        <v>1</v>
      </c>
      <c r="F158" s="166" t="s">
        <v>515</v>
      </c>
      <c r="H158" s="167">
        <v>5.9770000000000003</v>
      </c>
      <c r="I158" s="168"/>
      <c r="L158" s="163"/>
      <c r="M158" s="169"/>
      <c r="N158" s="170"/>
      <c r="O158" s="170"/>
      <c r="P158" s="170"/>
      <c r="Q158" s="170"/>
      <c r="R158" s="170"/>
      <c r="S158" s="170"/>
      <c r="T158" s="171"/>
      <c r="AT158" s="165" t="s">
        <v>160</v>
      </c>
      <c r="AU158" s="165" t="s">
        <v>83</v>
      </c>
      <c r="AV158" s="13" t="s">
        <v>83</v>
      </c>
      <c r="AW158" s="13" t="s">
        <v>30</v>
      </c>
      <c r="AX158" s="13" t="s">
        <v>75</v>
      </c>
      <c r="AY158" s="165" t="s">
        <v>151</v>
      </c>
    </row>
    <row r="159" spans="1:65" s="14" customFormat="1">
      <c r="B159" s="172"/>
      <c r="D159" s="164" t="s">
        <v>160</v>
      </c>
      <c r="E159" s="173" t="s">
        <v>1</v>
      </c>
      <c r="F159" s="174" t="s">
        <v>516</v>
      </c>
      <c r="H159" s="173" t="s">
        <v>1</v>
      </c>
      <c r="I159" s="175"/>
      <c r="L159" s="172"/>
      <c r="M159" s="176"/>
      <c r="N159" s="177"/>
      <c r="O159" s="177"/>
      <c r="P159" s="177"/>
      <c r="Q159" s="177"/>
      <c r="R159" s="177"/>
      <c r="S159" s="177"/>
      <c r="T159" s="178"/>
      <c r="AT159" s="173" t="s">
        <v>160</v>
      </c>
      <c r="AU159" s="173" t="s">
        <v>83</v>
      </c>
      <c r="AV159" s="14" t="s">
        <v>31</v>
      </c>
      <c r="AW159" s="14" t="s">
        <v>30</v>
      </c>
      <c r="AX159" s="14" t="s">
        <v>75</v>
      </c>
      <c r="AY159" s="173" t="s">
        <v>151</v>
      </c>
    </row>
    <row r="160" spans="1:65" s="13" customFormat="1">
      <c r="B160" s="163"/>
      <c r="D160" s="164" t="s">
        <v>160</v>
      </c>
      <c r="E160" s="165" t="s">
        <v>1</v>
      </c>
      <c r="F160" s="166" t="s">
        <v>517</v>
      </c>
      <c r="H160" s="167">
        <v>6.3739999999999997</v>
      </c>
      <c r="I160" s="168"/>
      <c r="L160" s="163"/>
      <c r="M160" s="169"/>
      <c r="N160" s="170"/>
      <c r="O160" s="170"/>
      <c r="P160" s="170"/>
      <c r="Q160" s="170"/>
      <c r="R160" s="170"/>
      <c r="S160" s="170"/>
      <c r="T160" s="171"/>
      <c r="AT160" s="165" t="s">
        <v>160</v>
      </c>
      <c r="AU160" s="165" t="s">
        <v>83</v>
      </c>
      <c r="AV160" s="13" t="s">
        <v>83</v>
      </c>
      <c r="AW160" s="13" t="s">
        <v>30</v>
      </c>
      <c r="AX160" s="13" t="s">
        <v>75</v>
      </c>
      <c r="AY160" s="165" t="s">
        <v>151</v>
      </c>
    </row>
    <row r="161" spans="1:65" s="15" customFormat="1">
      <c r="B161" s="179"/>
      <c r="D161" s="164" t="s">
        <v>160</v>
      </c>
      <c r="E161" s="180" t="s">
        <v>1</v>
      </c>
      <c r="F161" s="181" t="s">
        <v>182</v>
      </c>
      <c r="H161" s="182">
        <v>12.351000000000001</v>
      </c>
      <c r="I161" s="183"/>
      <c r="L161" s="179"/>
      <c r="M161" s="184"/>
      <c r="N161" s="185"/>
      <c r="O161" s="185"/>
      <c r="P161" s="185"/>
      <c r="Q161" s="185"/>
      <c r="R161" s="185"/>
      <c r="S161" s="185"/>
      <c r="T161" s="186"/>
      <c r="AT161" s="180" t="s">
        <v>160</v>
      </c>
      <c r="AU161" s="180" t="s">
        <v>83</v>
      </c>
      <c r="AV161" s="15" t="s">
        <v>158</v>
      </c>
      <c r="AW161" s="15" t="s">
        <v>30</v>
      </c>
      <c r="AX161" s="15" t="s">
        <v>31</v>
      </c>
      <c r="AY161" s="180" t="s">
        <v>151</v>
      </c>
    </row>
    <row r="162" spans="1:65" s="2" customFormat="1" ht="16.5" customHeight="1">
      <c r="A162" s="33"/>
      <c r="B162" s="149"/>
      <c r="C162" s="150" t="s">
        <v>222</v>
      </c>
      <c r="D162" s="150" t="s">
        <v>153</v>
      </c>
      <c r="E162" s="151" t="s">
        <v>195</v>
      </c>
      <c r="F162" s="152" t="s">
        <v>196</v>
      </c>
      <c r="G162" s="153" t="s">
        <v>156</v>
      </c>
      <c r="H162" s="154">
        <v>123.51600000000001</v>
      </c>
      <c r="I162" s="155"/>
      <c r="J162" s="156">
        <f>ROUND(I162*H162,2)</f>
        <v>0</v>
      </c>
      <c r="K162" s="152" t="s">
        <v>157</v>
      </c>
      <c r="L162" s="34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158</v>
      </c>
      <c r="AT162" s="161" t="s">
        <v>153</v>
      </c>
      <c r="AU162" s="161" t="s">
        <v>83</v>
      </c>
      <c r="AY162" s="18" t="s">
        <v>151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8" t="s">
        <v>31</v>
      </c>
      <c r="BK162" s="162">
        <f>ROUND(I162*H162,2)</f>
        <v>0</v>
      </c>
      <c r="BL162" s="18" t="s">
        <v>158</v>
      </c>
      <c r="BM162" s="161" t="s">
        <v>518</v>
      </c>
    </row>
    <row r="163" spans="1:65" s="13" customFormat="1">
      <c r="B163" s="163"/>
      <c r="D163" s="164" t="s">
        <v>160</v>
      </c>
      <c r="E163" s="165" t="s">
        <v>1</v>
      </c>
      <c r="F163" s="166" t="s">
        <v>519</v>
      </c>
      <c r="H163" s="167">
        <v>123.51600000000001</v>
      </c>
      <c r="I163" s="168"/>
      <c r="L163" s="163"/>
      <c r="M163" s="169"/>
      <c r="N163" s="170"/>
      <c r="O163" s="170"/>
      <c r="P163" s="170"/>
      <c r="Q163" s="170"/>
      <c r="R163" s="170"/>
      <c r="S163" s="170"/>
      <c r="T163" s="171"/>
      <c r="AT163" s="165" t="s">
        <v>160</v>
      </c>
      <c r="AU163" s="165" t="s">
        <v>83</v>
      </c>
      <c r="AV163" s="13" t="s">
        <v>83</v>
      </c>
      <c r="AW163" s="13" t="s">
        <v>30</v>
      </c>
      <c r="AX163" s="13" t="s">
        <v>75</v>
      </c>
      <c r="AY163" s="165" t="s">
        <v>151</v>
      </c>
    </row>
    <row r="164" spans="1:65" s="2" customFormat="1" ht="16.5" customHeight="1">
      <c r="A164" s="33"/>
      <c r="B164" s="149"/>
      <c r="C164" s="150" t="s">
        <v>227</v>
      </c>
      <c r="D164" s="150" t="s">
        <v>153</v>
      </c>
      <c r="E164" s="151" t="s">
        <v>520</v>
      </c>
      <c r="F164" s="152" t="s">
        <v>521</v>
      </c>
      <c r="G164" s="153" t="s">
        <v>156</v>
      </c>
      <c r="H164" s="154">
        <v>45.701000000000001</v>
      </c>
      <c r="I164" s="155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522</v>
      </c>
    </row>
    <row r="165" spans="1:65" s="13" customFormat="1">
      <c r="B165" s="163"/>
      <c r="D165" s="164" t="s">
        <v>160</v>
      </c>
      <c r="E165" s="165" t="s">
        <v>1</v>
      </c>
      <c r="F165" s="166" t="s">
        <v>523</v>
      </c>
      <c r="H165" s="167">
        <v>12.351000000000001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75</v>
      </c>
      <c r="AY165" s="165" t="s">
        <v>151</v>
      </c>
    </row>
    <row r="166" spans="1:65" s="13" customFormat="1">
      <c r="B166" s="163"/>
      <c r="D166" s="164" t="s">
        <v>160</v>
      </c>
      <c r="E166" s="165" t="s">
        <v>1</v>
      </c>
      <c r="F166" s="166" t="s">
        <v>524</v>
      </c>
      <c r="H166" s="167">
        <v>33.35</v>
      </c>
      <c r="I166" s="168"/>
      <c r="L166" s="163"/>
      <c r="M166" s="169"/>
      <c r="N166" s="170"/>
      <c r="O166" s="170"/>
      <c r="P166" s="170"/>
      <c r="Q166" s="170"/>
      <c r="R166" s="170"/>
      <c r="S166" s="170"/>
      <c r="T166" s="171"/>
      <c r="AT166" s="165" t="s">
        <v>160</v>
      </c>
      <c r="AU166" s="165" t="s">
        <v>83</v>
      </c>
      <c r="AV166" s="13" t="s">
        <v>83</v>
      </c>
      <c r="AW166" s="13" t="s">
        <v>30</v>
      </c>
      <c r="AX166" s="13" t="s">
        <v>75</v>
      </c>
      <c r="AY166" s="165" t="s">
        <v>151</v>
      </c>
    </row>
    <row r="167" spans="1:65" s="15" customFormat="1">
      <c r="B167" s="179"/>
      <c r="D167" s="164" t="s">
        <v>160</v>
      </c>
      <c r="E167" s="180" t="s">
        <v>1</v>
      </c>
      <c r="F167" s="181" t="s">
        <v>182</v>
      </c>
      <c r="H167" s="182">
        <v>45.701000000000001</v>
      </c>
      <c r="I167" s="183"/>
      <c r="L167" s="179"/>
      <c r="M167" s="184"/>
      <c r="N167" s="185"/>
      <c r="O167" s="185"/>
      <c r="P167" s="185"/>
      <c r="Q167" s="185"/>
      <c r="R167" s="185"/>
      <c r="S167" s="185"/>
      <c r="T167" s="186"/>
      <c r="AT167" s="180" t="s">
        <v>160</v>
      </c>
      <c r="AU167" s="180" t="s">
        <v>83</v>
      </c>
      <c r="AV167" s="15" t="s">
        <v>158</v>
      </c>
      <c r="AW167" s="15" t="s">
        <v>30</v>
      </c>
      <c r="AX167" s="15" t="s">
        <v>31</v>
      </c>
      <c r="AY167" s="180" t="s">
        <v>151</v>
      </c>
    </row>
    <row r="168" spans="1:65" s="2" customFormat="1" ht="16.5" customHeight="1">
      <c r="A168" s="33"/>
      <c r="B168" s="149"/>
      <c r="C168" s="150" t="s">
        <v>232</v>
      </c>
      <c r="D168" s="150" t="s">
        <v>153</v>
      </c>
      <c r="E168" s="151" t="s">
        <v>200</v>
      </c>
      <c r="F168" s="152" t="s">
        <v>201</v>
      </c>
      <c r="G168" s="153" t="s">
        <v>156</v>
      </c>
      <c r="H168" s="154">
        <v>77.816000000000003</v>
      </c>
      <c r="I168" s="155"/>
      <c r="J168" s="156">
        <f>ROUND(I168*H168,2)</f>
        <v>0</v>
      </c>
      <c r="K168" s="152" t="s">
        <v>1</v>
      </c>
      <c r="L168" s="34"/>
      <c r="M168" s="157" t="s">
        <v>1</v>
      </c>
      <c r="N168" s="158" t="s">
        <v>40</v>
      </c>
      <c r="O168" s="59"/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158</v>
      </c>
      <c r="AT168" s="161" t="s">
        <v>153</v>
      </c>
      <c r="AU168" s="161" t="s">
        <v>83</v>
      </c>
      <c r="AY168" s="18" t="s">
        <v>151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31</v>
      </c>
      <c r="BK168" s="162">
        <f>ROUND(I168*H168,2)</f>
        <v>0</v>
      </c>
      <c r="BL168" s="18" t="s">
        <v>158</v>
      </c>
      <c r="BM168" s="161" t="s">
        <v>525</v>
      </c>
    </row>
    <row r="169" spans="1:65" s="13" customFormat="1">
      <c r="B169" s="163"/>
      <c r="D169" s="164" t="s">
        <v>160</v>
      </c>
      <c r="E169" s="165" t="s">
        <v>1</v>
      </c>
      <c r="F169" s="166" t="s">
        <v>526</v>
      </c>
      <c r="H169" s="167">
        <v>77.816000000000003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160</v>
      </c>
      <c r="AU169" s="165" t="s">
        <v>83</v>
      </c>
      <c r="AV169" s="13" t="s">
        <v>83</v>
      </c>
      <c r="AW169" s="13" t="s">
        <v>30</v>
      </c>
      <c r="AX169" s="13" t="s">
        <v>75</v>
      </c>
      <c r="AY169" s="165" t="s">
        <v>151</v>
      </c>
    </row>
    <row r="170" spans="1:65" s="15" customFormat="1">
      <c r="B170" s="179"/>
      <c r="D170" s="164" t="s">
        <v>160</v>
      </c>
      <c r="E170" s="180" t="s">
        <v>1</v>
      </c>
      <c r="F170" s="181" t="s">
        <v>182</v>
      </c>
      <c r="H170" s="182">
        <v>77.816000000000003</v>
      </c>
      <c r="I170" s="183"/>
      <c r="L170" s="179"/>
      <c r="M170" s="184"/>
      <c r="N170" s="185"/>
      <c r="O170" s="185"/>
      <c r="P170" s="185"/>
      <c r="Q170" s="185"/>
      <c r="R170" s="185"/>
      <c r="S170" s="185"/>
      <c r="T170" s="186"/>
      <c r="AT170" s="180" t="s">
        <v>160</v>
      </c>
      <c r="AU170" s="180" t="s">
        <v>83</v>
      </c>
      <c r="AV170" s="15" t="s">
        <v>158</v>
      </c>
      <c r="AW170" s="15" t="s">
        <v>30</v>
      </c>
      <c r="AX170" s="15" t="s">
        <v>31</v>
      </c>
      <c r="AY170" s="180" t="s">
        <v>151</v>
      </c>
    </row>
    <row r="171" spans="1:65" s="2" customFormat="1" ht="16.5" customHeight="1">
      <c r="A171" s="33"/>
      <c r="B171" s="149"/>
      <c r="C171" s="150" t="s">
        <v>237</v>
      </c>
      <c r="D171" s="150" t="s">
        <v>153</v>
      </c>
      <c r="E171" s="151" t="s">
        <v>527</v>
      </c>
      <c r="F171" s="152" t="s">
        <v>528</v>
      </c>
      <c r="G171" s="153" t="s">
        <v>156</v>
      </c>
      <c r="H171" s="154">
        <v>95.424000000000007</v>
      </c>
      <c r="I171" s="155"/>
      <c r="J171" s="156">
        <f>ROUND(I171*H171,2)</f>
        <v>0</v>
      </c>
      <c r="K171" s="152" t="s">
        <v>157</v>
      </c>
      <c r="L171" s="34"/>
      <c r="M171" s="157" t="s">
        <v>1</v>
      </c>
      <c r="N171" s="158" t="s">
        <v>40</v>
      </c>
      <c r="O171" s="59"/>
      <c r="P171" s="159">
        <f>O171*H171</f>
        <v>0</v>
      </c>
      <c r="Q171" s="159">
        <v>0</v>
      </c>
      <c r="R171" s="159">
        <f>Q171*H171</f>
        <v>0</v>
      </c>
      <c r="S171" s="159">
        <v>0</v>
      </c>
      <c r="T171" s="160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1" t="s">
        <v>158</v>
      </c>
      <c r="AT171" s="161" t="s">
        <v>153</v>
      </c>
      <c r="AU171" s="161" t="s">
        <v>83</v>
      </c>
      <c r="AY171" s="18" t="s">
        <v>151</v>
      </c>
      <c r="BE171" s="162">
        <f>IF(N171="základní",J171,0)</f>
        <v>0</v>
      </c>
      <c r="BF171" s="162">
        <f>IF(N171="snížená",J171,0)</f>
        <v>0</v>
      </c>
      <c r="BG171" s="162">
        <f>IF(N171="zákl. přenesená",J171,0)</f>
        <v>0</v>
      </c>
      <c r="BH171" s="162">
        <f>IF(N171="sníž. přenesená",J171,0)</f>
        <v>0</v>
      </c>
      <c r="BI171" s="162">
        <f>IF(N171="nulová",J171,0)</f>
        <v>0</v>
      </c>
      <c r="BJ171" s="18" t="s">
        <v>31</v>
      </c>
      <c r="BK171" s="162">
        <f>ROUND(I171*H171,2)</f>
        <v>0</v>
      </c>
      <c r="BL171" s="18" t="s">
        <v>158</v>
      </c>
      <c r="BM171" s="161" t="s">
        <v>529</v>
      </c>
    </row>
    <row r="172" spans="1:65" s="13" customFormat="1">
      <c r="B172" s="163"/>
      <c r="D172" s="164" t="s">
        <v>160</v>
      </c>
      <c r="E172" s="165" t="s">
        <v>1</v>
      </c>
      <c r="F172" s="166" t="s">
        <v>530</v>
      </c>
      <c r="H172" s="167">
        <v>39.613999999999997</v>
      </c>
      <c r="I172" s="168"/>
      <c r="L172" s="163"/>
      <c r="M172" s="169"/>
      <c r="N172" s="170"/>
      <c r="O172" s="170"/>
      <c r="P172" s="170"/>
      <c r="Q172" s="170"/>
      <c r="R172" s="170"/>
      <c r="S172" s="170"/>
      <c r="T172" s="171"/>
      <c r="AT172" s="165" t="s">
        <v>160</v>
      </c>
      <c r="AU172" s="165" t="s">
        <v>83</v>
      </c>
      <c r="AV172" s="13" t="s">
        <v>83</v>
      </c>
      <c r="AW172" s="13" t="s">
        <v>30</v>
      </c>
      <c r="AX172" s="13" t="s">
        <v>75</v>
      </c>
      <c r="AY172" s="165" t="s">
        <v>151</v>
      </c>
    </row>
    <row r="173" spans="1:65" s="13" customFormat="1">
      <c r="B173" s="163"/>
      <c r="D173" s="164" t="s">
        <v>160</v>
      </c>
      <c r="E173" s="165" t="s">
        <v>1</v>
      </c>
      <c r="F173" s="166" t="s">
        <v>531</v>
      </c>
      <c r="H173" s="167">
        <v>55.81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75</v>
      </c>
      <c r="AY173" s="165" t="s">
        <v>151</v>
      </c>
    </row>
    <row r="174" spans="1:65" s="2" customFormat="1" ht="16.5" customHeight="1">
      <c r="A174" s="33"/>
      <c r="B174" s="149"/>
      <c r="C174" s="187" t="s">
        <v>242</v>
      </c>
      <c r="D174" s="187" t="s">
        <v>413</v>
      </c>
      <c r="E174" s="188" t="s">
        <v>532</v>
      </c>
      <c r="F174" s="189" t="s">
        <v>533</v>
      </c>
      <c r="G174" s="190" t="s">
        <v>164</v>
      </c>
      <c r="H174" s="191">
        <v>209.40799999999999</v>
      </c>
      <c r="I174" s="192"/>
      <c r="J174" s="193">
        <f>ROUND(I174*H174,2)</f>
        <v>0</v>
      </c>
      <c r="K174" s="189" t="s">
        <v>1</v>
      </c>
      <c r="L174" s="194"/>
      <c r="M174" s="195" t="s">
        <v>1</v>
      </c>
      <c r="N174" s="196" t="s">
        <v>40</v>
      </c>
      <c r="O174" s="59"/>
      <c r="P174" s="159">
        <f>O174*H174</f>
        <v>0</v>
      </c>
      <c r="Q174" s="159">
        <v>0</v>
      </c>
      <c r="R174" s="159">
        <f>Q174*H174</f>
        <v>0</v>
      </c>
      <c r="S174" s="159">
        <v>0</v>
      </c>
      <c r="T174" s="16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194</v>
      </c>
      <c r="AT174" s="161" t="s">
        <v>413</v>
      </c>
      <c r="AU174" s="161" t="s">
        <v>83</v>
      </c>
      <c r="AY174" s="18" t="s">
        <v>151</v>
      </c>
      <c r="BE174" s="162">
        <f>IF(N174="základní",J174,0)</f>
        <v>0</v>
      </c>
      <c r="BF174" s="162">
        <f>IF(N174="snížená",J174,0)</f>
        <v>0</v>
      </c>
      <c r="BG174" s="162">
        <f>IF(N174="zákl. přenesená",J174,0)</f>
        <v>0</v>
      </c>
      <c r="BH174" s="162">
        <f>IF(N174="sníž. přenesená",J174,0)</f>
        <v>0</v>
      </c>
      <c r="BI174" s="162">
        <f>IF(N174="nulová",J174,0)</f>
        <v>0</v>
      </c>
      <c r="BJ174" s="18" t="s">
        <v>31</v>
      </c>
      <c r="BK174" s="162">
        <f>ROUND(I174*H174,2)</f>
        <v>0</v>
      </c>
      <c r="BL174" s="18" t="s">
        <v>158</v>
      </c>
      <c r="BM174" s="161" t="s">
        <v>534</v>
      </c>
    </row>
    <row r="175" spans="1:65" s="13" customFormat="1">
      <c r="B175" s="163"/>
      <c r="D175" s="164" t="s">
        <v>160</v>
      </c>
      <c r="E175" s="165" t="s">
        <v>1</v>
      </c>
      <c r="F175" s="166" t="s">
        <v>535</v>
      </c>
      <c r="H175" s="167">
        <v>209.40799999999999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75</v>
      </c>
      <c r="AY175" s="165" t="s">
        <v>151</v>
      </c>
    </row>
    <row r="176" spans="1:65" s="15" customFormat="1">
      <c r="B176" s="179"/>
      <c r="D176" s="164" t="s">
        <v>160</v>
      </c>
      <c r="E176" s="180" t="s">
        <v>1</v>
      </c>
      <c r="F176" s="181" t="s">
        <v>182</v>
      </c>
      <c r="H176" s="182">
        <v>209.40799999999999</v>
      </c>
      <c r="I176" s="183"/>
      <c r="L176" s="179"/>
      <c r="M176" s="184"/>
      <c r="N176" s="185"/>
      <c r="O176" s="185"/>
      <c r="P176" s="185"/>
      <c r="Q176" s="185"/>
      <c r="R176" s="185"/>
      <c r="S176" s="185"/>
      <c r="T176" s="186"/>
      <c r="AT176" s="180" t="s">
        <v>160</v>
      </c>
      <c r="AU176" s="180" t="s">
        <v>83</v>
      </c>
      <c r="AV176" s="15" t="s">
        <v>158</v>
      </c>
      <c r="AW176" s="15" t="s">
        <v>30</v>
      </c>
      <c r="AX176" s="15" t="s">
        <v>31</v>
      </c>
      <c r="AY176" s="180" t="s">
        <v>151</v>
      </c>
    </row>
    <row r="177" spans="1:65" s="2" customFormat="1" ht="16.5" customHeight="1">
      <c r="A177" s="33"/>
      <c r="B177" s="149"/>
      <c r="C177" s="150" t="s">
        <v>245</v>
      </c>
      <c r="D177" s="150" t="s">
        <v>153</v>
      </c>
      <c r="E177" s="151" t="s">
        <v>536</v>
      </c>
      <c r="F177" s="152" t="s">
        <v>537</v>
      </c>
      <c r="G177" s="153" t="s">
        <v>156</v>
      </c>
      <c r="H177" s="154">
        <v>110.215</v>
      </c>
      <c r="I177" s="155"/>
      <c r="J177" s="156">
        <f>ROUND(I177*H177,2)</f>
        <v>0</v>
      </c>
      <c r="K177" s="152" t="s">
        <v>157</v>
      </c>
      <c r="L177" s="34"/>
      <c r="M177" s="157" t="s">
        <v>1</v>
      </c>
      <c r="N177" s="158" t="s">
        <v>40</v>
      </c>
      <c r="O177" s="59"/>
      <c r="P177" s="159">
        <f>O177*H177</f>
        <v>0</v>
      </c>
      <c r="Q177" s="159">
        <v>0</v>
      </c>
      <c r="R177" s="159">
        <f>Q177*H177</f>
        <v>0</v>
      </c>
      <c r="S177" s="159">
        <v>0</v>
      </c>
      <c r="T177" s="160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1" t="s">
        <v>158</v>
      </c>
      <c r="AT177" s="161" t="s">
        <v>153</v>
      </c>
      <c r="AU177" s="161" t="s">
        <v>83</v>
      </c>
      <c r="AY177" s="18" t="s">
        <v>151</v>
      </c>
      <c r="BE177" s="162">
        <f>IF(N177="základní",J177,0)</f>
        <v>0</v>
      </c>
      <c r="BF177" s="162">
        <f>IF(N177="snížená",J177,0)</f>
        <v>0</v>
      </c>
      <c r="BG177" s="162">
        <f>IF(N177="zákl. přenesená",J177,0)</f>
        <v>0</v>
      </c>
      <c r="BH177" s="162">
        <f>IF(N177="sníž. přenesená",J177,0)</f>
        <v>0</v>
      </c>
      <c r="BI177" s="162">
        <f>IF(N177="nulová",J177,0)</f>
        <v>0</v>
      </c>
      <c r="BJ177" s="18" t="s">
        <v>31</v>
      </c>
      <c r="BK177" s="162">
        <f>ROUND(I177*H177,2)</f>
        <v>0</v>
      </c>
      <c r="BL177" s="18" t="s">
        <v>158</v>
      </c>
      <c r="BM177" s="161" t="s">
        <v>538</v>
      </c>
    </row>
    <row r="178" spans="1:65" s="13" customFormat="1">
      <c r="B178" s="163"/>
      <c r="D178" s="164" t="s">
        <v>160</v>
      </c>
      <c r="E178" s="165" t="s">
        <v>1</v>
      </c>
      <c r="F178" s="166" t="s">
        <v>539</v>
      </c>
      <c r="H178" s="167">
        <v>110.215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160</v>
      </c>
      <c r="AU178" s="165" t="s">
        <v>83</v>
      </c>
      <c r="AV178" s="13" t="s">
        <v>83</v>
      </c>
      <c r="AW178" s="13" t="s">
        <v>30</v>
      </c>
      <c r="AX178" s="13" t="s">
        <v>75</v>
      </c>
      <c r="AY178" s="165" t="s">
        <v>151</v>
      </c>
    </row>
    <row r="179" spans="1:65" s="15" customFormat="1">
      <c r="B179" s="179"/>
      <c r="D179" s="164" t="s">
        <v>160</v>
      </c>
      <c r="E179" s="180" t="s">
        <v>1</v>
      </c>
      <c r="F179" s="181" t="s">
        <v>182</v>
      </c>
      <c r="H179" s="182">
        <v>110.215</v>
      </c>
      <c r="I179" s="183"/>
      <c r="L179" s="179"/>
      <c r="M179" s="184"/>
      <c r="N179" s="185"/>
      <c r="O179" s="185"/>
      <c r="P179" s="185"/>
      <c r="Q179" s="185"/>
      <c r="R179" s="185"/>
      <c r="S179" s="185"/>
      <c r="T179" s="186"/>
      <c r="AT179" s="180" t="s">
        <v>160</v>
      </c>
      <c r="AU179" s="180" t="s">
        <v>83</v>
      </c>
      <c r="AV179" s="15" t="s">
        <v>158</v>
      </c>
      <c r="AW179" s="15" t="s">
        <v>30</v>
      </c>
      <c r="AX179" s="15" t="s">
        <v>31</v>
      </c>
      <c r="AY179" s="180" t="s">
        <v>151</v>
      </c>
    </row>
    <row r="180" spans="1:65" s="2" customFormat="1" ht="21.75" customHeight="1">
      <c r="A180" s="33"/>
      <c r="B180" s="149"/>
      <c r="C180" s="150" t="s">
        <v>248</v>
      </c>
      <c r="D180" s="150" t="s">
        <v>153</v>
      </c>
      <c r="E180" s="151" t="s">
        <v>540</v>
      </c>
      <c r="F180" s="152" t="s">
        <v>541</v>
      </c>
      <c r="G180" s="153" t="s">
        <v>156</v>
      </c>
      <c r="H180" s="154">
        <v>110.215</v>
      </c>
      <c r="I180" s="155"/>
      <c r="J180" s="156">
        <f>ROUND(I180*H180,2)</f>
        <v>0</v>
      </c>
      <c r="K180" s="152" t="s">
        <v>157</v>
      </c>
      <c r="L180" s="34"/>
      <c r="M180" s="157" t="s">
        <v>1</v>
      </c>
      <c r="N180" s="158" t="s">
        <v>40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158</v>
      </c>
      <c r="AT180" s="161" t="s">
        <v>153</v>
      </c>
      <c r="AU180" s="161" t="s">
        <v>83</v>
      </c>
      <c r="AY180" s="18" t="s">
        <v>151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31</v>
      </c>
      <c r="BK180" s="162">
        <f>ROUND(I180*H180,2)</f>
        <v>0</v>
      </c>
      <c r="BL180" s="18" t="s">
        <v>158</v>
      </c>
      <c r="BM180" s="161" t="s">
        <v>542</v>
      </c>
    </row>
    <row r="181" spans="1:65" s="13" customFormat="1">
      <c r="B181" s="163"/>
      <c r="D181" s="164" t="s">
        <v>160</v>
      </c>
      <c r="E181" s="165" t="s">
        <v>1</v>
      </c>
      <c r="F181" s="166" t="s">
        <v>543</v>
      </c>
      <c r="H181" s="167">
        <v>110.215</v>
      </c>
      <c r="I181" s="168"/>
      <c r="L181" s="163"/>
      <c r="M181" s="169"/>
      <c r="N181" s="170"/>
      <c r="O181" s="170"/>
      <c r="P181" s="170"/>
      <c r="Q181" s="170"/>
      <c r="R181" s="170"/>
      <c r="S181" s="170"/>
      <c r="T181" s="171"/>
      <c r="AT181" s="165" t="s">
        <v>160</v>
      </c>
      <c r="AU181" s="165" t="s">
        <v>83</v>
      </c>
      <c r="AV181" s="13" t="s">
        <v>83</v>
      </c>
      <c r="AW181" s="13" t="s">
        <v>30</v>
      </c>
      <c r="AX181" s="13" t="s">
        <v>31</v>
      </c>
      <c r="AY181" s="165" t="s">
        <v>151</v>
      </c>
    </row>
    <row r="182" spans="1:65" s="12" customFormat="1" ht="22.8" customHeight="1">
      <c r="B182" s="136"/>
      <c r="D182" s="137" t="s">
        <v>74</v>
      </c>
      <c r="E182" s="147" t="s">
        <v>167</v>
      </c>
      <c r="F182" s="147" t="s">
        <v>544</v>
      </c>
      <c r="I182" s="139"/>
      <c r="J182" s="148">
        <f>BK182</f>
        <v>0</v>
      </c>
      <c r="L182" s="136"/>
      <c r="M182" s="141"/>
      <c r="N182" s="142"/>
      <c r="O182" s="142"/>
      <c r="P182" s="143">
        <f>SUM(P183:P198)</f>
        <v>0</v>
      </c>
      <c r="Q182" s="142"/>
      <c r="R182" s="143">
        <f>SUM(R183:R198)</f>
        <v>0</v>
      </c>
      <c r="S182" s="142"/>
      <c r="T182" s="144">
        <f>SUM(T183:T198)</f>
        <v>0</v>
      </c>
      <c r="AR182" s="137" t="s">
        <v>31</v>
      </c>
      <c r="AT182" s="145" t="s">
        <v>74</v>
      </c>
      <c r="AU182" s="145" t="s">
        <v>31</v>
      </c>
      <c r="AY182" s="137" t="s">
        <v>151</v>
      </c>
      <c r="BK182" s="146">
        <f>SUM(BK183:BK198)</f>
        <v>0</v>
      </c>
    </row>
    <row r="183" spans="1:65" s="2" customFormat="1" ht="16.5" customHeight="1">
      <c r="A183" s="33"/>
      <c r="B183" s="149"/>
      <c r="C183" s="150" t="s">
        <v>251</v>
      </c>
      <c r="D183" s="150" t="s">
        <v>153</v>
      </c>
      <c r="E183" s="151" t="s">
        <v>545</v>
      </c>
      <c r="F183" s="152" t="s">
        <v>546</v>
      </c>
      <c r="G183" s="153" t="s">
        <v>156</v>
      </c>
      <c r="H183" s="154">
        <v>11.802</v>
      </c>
      <c r="I183" s="155"/>
      <c r="J183" s="156">
        <f>ROUND(I183*H183,2)</f>
        <v>0</v>
      </c>
      <c r="K183" s="152" t="s">
        <v>157</v>
      </c>
      <c r="L183" s="34"/>
      <c r="M183" s="157" t="s">
        <v>1</v>
      </c>
      <c r="N183" s="158" t="s">
        <v>40</v>
      </c>
      <c r="O183" s="59"/>
      <c r="P183" s="159">
        <f>O183*H183</f>
        <v>0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158</v>
      </c>
      <c r="AT183" s="161" t="s">
        <v>153</v>
      </c>
      <c r="AU183" s="161" t="s">
        <v>83</v>
      </c>
      <c r="AY183" s="18" t="s">
        <v>151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8" t="s">
        <v>31</v>
      </c>
      <c r="BK183" s="162">
        <f>ROUND(I183*H183,2)</f>
        <v>0</v>
      </c>
      <c r="BL183" s="18" t="s">
        <v>158</v>
      </c>
      <c r="BM183" s="161" t="s">
        <v>547</v>
      </c>
    </row>
    <row r="184" spans="1:65" s="14" customFormat="1">
      <c r="B184" s="172"/>
      <c r="D184" s="164" t="s">
        <v>160</v>
      </c>
      <c r="E184" s="173" t="s">
        <v>1</v>
      </c>
      <c r="F184" s="174" t="s">
        <v>548</v>
      </c>
      <c r="H184" s="173" t="s">
        <v>1</v>
      </c>
      <c r="I184" s="175"/>
      <c r="L184" s="172"/>
      <c r="M184" s="176"/>
      <c r="N184" s="177"/>
      <c r="O184" s="177"/>
      <c r="P184" s="177"/>
      <c r="Q184" s="177"/>
      <c r="R184" s="177"/>
      <c r="S184" s="177"/>
      <c r="T184" s="178"/>
      <c r="AT184" s="173" t="s">
        <v>160</v>
      </c>
      <c r="AU184" s="173" t="s">
        <v>83</v>
      </c>
      <c r="AV184" s="14" t="s">
        <v>31</v>
      </c>
      <c r="AW184" s="14" t="s">
        <v>30</v>
      </c>
      <c r="AX184" s="14" t="s">
        <v>75</v>
      </c>
      <c r="AY184" s="173" t="s">
        <v>151</v>
      </c>
    </row>
    <row r="185" spans="1:65" s="13" customFormat="1">
      <c r="B185" s="163"/>
      <c r="D185" s="164" t="s">
        <v>160</v>
      </c>
      <c r="E185" s="165" t="s">
        <v>1</v>
      </c>
      <c r="F185" s="166" t="s">
        <v>549</v>
      </c>
      <c r="H185" s="167">
        <v>11.802</v>
      </c>
      <c r="I185" s="168"/>
      <c r="L185" s="163"/>
      <c r="M185" s="169"/>
      <c r="N185" s="170"/>
      <c r="O185" s="170"/>
      <c r="P185" s="170"/>
      <c r="Q185" s="170"/>
      <c r="R185" s="170"/>
      <c r="S185" s="170"/>
      <c r="T185" s="171"/>
      <c r="AT185" s="165" t="s">
        <v>160</v>
      </c>
      <c r="AU185" s="165" t="s">
        <v>83</v>
      </c>
      <c r="AV185" s="13" t="s">
        <v>83</v>
      </c>
      <c r="AW185" s="13" t="s">
        <v>30</v>
      </c>
      <c r="AX185" s="13" t="s">
        <v>75</v>
      </c>
      <c r="AY185" s="165" t="s">
        <v>151</v>
      </c>
    </row>
    <row r="186" spans="1:65" s="2" customFormat="1" ht="16.5" customHeight="1">
      <c r="A186" s="33"/>
      <c r="B186" s="149"/>
      <c r="C186" s="150" t="s">
        <v>7</v>
      </c>
      <c r="D186" s="150" t="s">
        <v>153</v>
      </c>
      <c r="E186" s="151" t="s">
        <v>550</v>
      </c>
      <c r="F186" s="152" t="s">
        <v>551</v>
      </c>
      <c r="G186" s="153" t="s">
        <v>350</v>
      </c>
      <c r="H186" s="154">
        <v>11</v>
      </c>
      <c r="I186" s="155"/>
      <c r="J186" s="156">
        <f>ROUND(I186*H186,2)</f>
        <v>0</v>
      </c>
      <c r="K186" s="152" t="s">
        <v>157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158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158</v>
      </c>
      <c r="BM186" s="161" t="s">
        <v>552</v>
      </c>
    </row>
    <row r="187" spans="1:65" s="13" customFormat="1">
      <c r="B187" s="163"/>
      <c r="D187" s="164" t="s">
        <v>160</v>
      </c>
      <c r="E187" s="165" t="s">
        <v>1</v>
      </c>
      <c r="F187" s="166" t="s">
        <v>211</v>
      </c>
      <c r="H187" s="167">
        <v>11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 ht="21.75" customHeight="1">
      <c r="A188" s="33"/>
      <c r="B188" s="149"/>
      <c r="C188" s="150" t="s">
        <v>261</v>
      </c>
      <c r="D188" s="150" t="s">
        <v>153</v>
      </c>
      <c r="E188" s="151" t="s">
        <v>553</v>
      </c>
      <c r="F188" s="152" t="s">
        <v>554</v>
      </c>
      <c r="G188" s="153" t="s">
        <v>164</v>
      </c>
      <c r="H188" s="154">
        <v>33.444000000000003</v>
      </c>
      <c r="I188" s="155"/>
      <c r="J188" s="156">
        <f>ROUND(I188*H188,2)</f>
        <v>0</v>
      </c>
      <c r="K188" s="152" t="s">
        <v>157</v>
      </c>
      <c r="L188" s="34"/>
      <c r="M188" s="157" t="s">
        <v>1</v>
      </c>
      <c r="N188" s="158" t="s">
        <v>40</v>
      </c>
      <c r="O188" s="59"/>
      <c r="P188" s="159">
        <f>O188*H188</f>
        <v>0</v>
      </c>
      <c r="Q188" s="159">
        <v>0</v>
      </c>
      <c r="R188" s="159">
        <f>Q188*H188</f>
        <v>0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158</v>
      </c>
      <c r="AT188" s="161" t="s">
        <v>153</v>
      </c>
      <c r="AU188" s="161" t="s">
        <v>83</v>
      </c>
      <c r="AY188" s="18" t="s">
        <v>151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31</v>
      </c>
      <c r="BK188" s="162">
        <f>ROUND(I188*H188,2)</f>
        <v>0</v>
      </c>
      <c r="BL188" s="18" t="s">
        <v>158</v>
      </c>
      <c r="BM188" s="161" t="s">
        <v>555</v>
      </c>
    </row>
    <row r="189" spans="1:65" s="13" customFormat="1">
      <c r="B189" s="163"/>
      <c r="D189" s="164" t="s">
        <v>160</v>
      </c>
      <c r="E189" s="165" t="s">
        <v>1</v>
      </c>
      <c r="F189" s="166" t="s">
        <v>556</v>
      </c>
      <c r="H189" s="167">
        <v>33.444000000000003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266</v>
      </c>
      <c r="D190" s="150" t="s">
        <v>153</v>
      </c>
      <c r="E190" s="151" t="s">
        <v>557</v>
      </c>
      <c r="F190" s="152" t="s">
        <v>558</v>
      </c>
      <c r="G190" s="153" t="s">
        <v>164</v>
      </c>
      <c r="H190" s="154">
        <v>33.444000000000003</v>
      </c>
      <c r="I190" s="155"/>
      <c r="J190" s="156">
        <f>ROUND(I190*H190,2)</f>
        <v>0</v>
      </c>
      <c r="K190" s="152" t="s">
        <v>157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559</v>
      </c>
    </row>
    <row r="191" spans="1:65" s="13" customFormat="1">
      <c r="B191" s="163"/>
      <c r="D191" s="164" t="s">
        <v>160</v>
      </c>
      <c r="E191" s="165" t="s">
        <v>1</v>
      </c>
      <c r="F191" s="166" t="s">
        <v>556</v>
      </c>
      <c r="H191" s="167">
        <v>33.444000000000003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 ht="16.5" customHeight="1">
      <c r="A192" s="33"/>
      <c r="B192" s="149"/>
      <c r="C192" s="150" t="s">
        <v>271</v>
      </c>
      <c r="D192" s="150" t="s">
        <v>153</v>
      </c>
      <c r="E192" s="151" t="s">
        <v>560</v>
      </c>
      <c r="F192" s="152" t="s">
        <v>561</v>
      </c>
      <c r="G192" s="153" t="s">
        <v>164</v>
      </c>
      <c r="H192" s="154">
        <v>267.55200000000002</v>
      </c>
      <c r="I192" s="155"/>
      <c r="J192" s="156">
        <f>ROUND(I192*H192,2)</f>
        <v>0</v>
      </c>
      <c r="K192" s="152" t="s">
        <v>157</v>
      </c>
      <c r="L192" s="34"/>
      <c r="M192" s="157" t="s">
        <v>1</v>
      </c>
      <c r="N192" s="158" t="s">
        <v>40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158</v>
      </c>
      <c r="AT192" s="161" t="s">
        <v>153</v>
      </c>
      <c r="AU192" s="161" t="s">
        <v>83</v>
      </c>
      <c r="AY192" s="18" t="s">
        <v>151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31</v>
      </c>
      <c r="BK192" s="162">
        <f>ROUND(I192*H192,2)</f>
        <v>0</v>
      </c>
      <c r="BL192" s="18" t="s">
        <v>158</v>
      </c>
      <c r="BM192" s="161" t="s">
        <v>562</v>
      </c>
    </row>
    <row r="193" spans="1:65" s="13" customFormat="1">
      <c r="B193" s="163"/>
      <c r="D193" s="164" t="s">
        <v>160</v>
      </c>
      <c r="E193" s="165" t="s">
        <v>1</v>
      </c>
      <c r="F193" s="166" t="s">
        <v>563</v>
      </c>
      <c r="H193" s="167">
        <v>267.55200000000002</v>
      </c>
      <c r="I193" s="168"/>
      <c r="L193" s="163"/>
      <c r="M193" s="169"/>
      <c r="N193" s="170"/>
      <c r="O193" s="170"/>
      <c r="P193" s="170"/>
      <c r="Q193" s="170"/>
      <c r="R193" s="170"/>
      <c r="S193" s="170"/>
      <c r="T193" s="171"/>
      <c r="AT193" s="165" t="s">
        <v>160</v>
      </c>
      <c r="AU193" s="165" t="s">
        <v>83</v>
      </c>
      <c r="AV193" s="13" t="s">
        <v>83</v>
      </c>
      <c r="AW193" s="13" t="s">
        <v>30</v>
      </c>
      <c r="AX193" s="13" t="s">
        <v>75</v>
      </c>
      <c r="AY193" s="165" t="s">
        <v>151</v>
      </c>
    </row>
    <row r="194" spans="1:65" s="2" customFormat="1" ht="16.5" customHeight="1">
      <c r="A194" s="33"/>
      <c r="B194" s="149"/>
      <c r="C194" s="150" t="s">
        <v>276</v>
      </c>
      <c r="D194" s="150" t="s">
        <v>153</v>
      </c>
      <c r="E194" s="151" t="s">
        <v>172</v>
      </c>
      <c r="F194" s="152" t="s">
        <v>173</v>
      </c>
      <c r="G194" s="153" t="s">
        <v>164</v>
      </c>
      <c r="H194" s="154">
        <v>33.444000000000003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158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158</v>
      </c>
      <c r="BM194" s="161" t="s">
        <v>564</v>
      </c>
    </row>
    <row r="195" spans="1:65" s="13" customFormat="1">
      <c r="B195" s="163"/>
      <c r="D195" s="164" t="s">
        <v>160</v>
      </c>
      <c r="E195" s="165" t="s">
        <v>1</v>
      </c>
      <c r="F195" s="166" t="s">
        <v>556</v>
      </c>
      <c r="H195" s="167">
        <v>33.444000000000003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160</v>
      </c>
      <c r="AU195" s="165" t="s">
        <v>83</v>
      </c>
      <c r="AV195" s="13" t="s">
        <v>83</v>
      </c>
      <c r="AW195" s="13" t="s">
        <v>30</v>
      </c>
      <c r="AX195" s="13" t="s">
        <v>75</v>
      </c>
      <c r="AY195" s="165" t="s">
        <v>151</v>
      </c>
    </row>
    <row r="196" spans="1:65" s="2" customFormat="1" ht="24.15" customHeight="1">
      <c r="A196" s="33"/>
      <c r="B196" s="149"/>
      <c r="C196" s="150" t="s">
        <v>281</v>
      </c>
      <c r="D196" s="150" t="s">
        <v>153</v>
      </c>
      <c r="E196" s="151" t="s">
        <v>565</v>
      </c>
      <c r="F196" s="152" t="s">
        <v>566</v>
      </c>
      <c r="G196" s="153" t="s">
        <v>156</v>
      </c>
      <c r="H196" s="154">
        <v>0.57099999999999995</v>
      </c>
      <c r="I196" s="155"/>
      <c r="J196" s="156">
        <f>ROUND(I196*H196,2)</f>
        <v>0</v>
      </c>
      <c r="K196" s="152" t="s">
        <v>1</v>
      </c>
      <c r="L196" s="34"/>
      <c r="M196" s="157" t="s">
        <v>1</v>
      </c>
      <c r="N196" s="158" t="s">
        <v>40</v>
      </c>
      <c r="O196" s="59"/>
      <c r="P196" s="159">
        <f>O196*H196</f>
        <v>0</v>
      </c>
      <c r="Q196" s="159">
        <v>0</v>
      </c>
      <c r="R196" s="159">
        <f>Q196*H196</f>
        <v>0</v>
      </c>
      <c r="S196" s="159">
        <v>0</v>
      </c>
      <c r="T196" s="16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158</v>
      </c>
      <c r="AT196" s="161" t="s">
        <v>153</v>
      </c>
      <c r="AU196" s="161" t="s">
        <v>83</v>
      </c>
      <c r="AY196" s="18" t="s">
        <v>151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31</v>
      </c>
      <c r="BK196" s="162">
        <f>ROUND(I196*H196,2)</f>
        <v>0</v>
      </c>
      <c r="BL196" s="18" t="s">
        <v>158</v>
      </c>
      <c r="BM196" s="161" t="s">
        <v>567</v>
      </c>
    </row>
    <row r="197" spans="1:65" s="13" customFormat="1">
      <c r="B197" s="163"/>
      <c r="D197" s="164" t="s">
        <v>160</v>
      </c>
      <c r="E197" s="165" t="s">
        <v>1</v>
      </c>
      <c r="F197" s="166" t="s">
        <v>568</v>
      </c>
      <c r="H197" s="167">
        <v>0.57099999999999995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160</v>
      </c>
      <c r="AU197" s="165" t="s">
        <v>83</v>
      </c>
      <c r="AV197" s="13" t="s">
        <v>83</v>
      </c>
      <c r="AW197" s="13" t="s">
        <v>30</v>
      </c>
      <c r="AX197" s="13" t="s">
        <v>75</v>
      </c>
      <c r="AY197" s="165" t="s">
        <v>151</v>
      </c>
    </row>
    <row r="198" spans="1:65" s="15" customFormat="1">
      <c r="B198" s="179"/>
      <c r="D198" s="164" t="s">
        <v>160</v>
      </c>
      <c r="E198" s="180" t="s">
        <v>1</v>
      </c>
      <c r="F198" s="181" t="s">
        <v>182</v>
      </c>
      <c r="H198" s="182">
        <v>0.57099999999999995</v>
      </c>
      <c r="I198" s="183"/>
      <c r="L198" s="179"/>
      <c r="M198" s="184"/>
      <c r="N198" s="185"/>
      <c r="O198" s="185"/>
      <c r="P198" s="185"/>
      <c r="Q198" s="185"/>
      <c r="R198" s="185"/>
      <c r="S198" s="185"/>
      <c r="T198" s="186"/>
      <c r="AT198" s="180" t="s">
        <v>160</v>
      </c>
      <c r="AU198" s="180" t="s">
        <v>83</v>
      </c>
      <c r="AV198" s="15" t="s">
        <v>158</v>
      </c>
      <c r="AW198" s="15" t="s">
        <v>30</v>
      </c>
      <c r="AX198" s="15" t="s">
        <v>31</v>
      </c>
      <c r="AY198" s="180" t="s">
        <v>151</v>
      </c>
    </row>
    <row r="199" spans="1:65" s="12" customFormat="1" ht="22.8" customHeight="1">
      <c r="B199" s="136"/>
      <c r="D199" s="137" t="s">
        <v>74</v>
      </c>
      <c r="E199" s="147" t="s">
        <v>158</v>
      </c>
      <c r="F199" s="147" t="s">
        <v>569</v>
      </c>
      <c r="I199" s="139"/>
      <c r="J199" s="148">
        <f>BK199</f>
        <v>0</v>
      </c>
      <c r="L199" s="136"/>
      <c r="M199" s="141"/>
      <c r="N199" s="142"/>
      <c r="O199" s="142"/>
      <c r="P199" s="143">
        <f>SUM(P200:P228)</f>
        <v>0</v>
      </c>
      <c r="Q199" s="142"/>
      <c r="R199" s="143">
        <f>SUM(R200:R228)</f>
        <v>13.89652212</v>
      </c>
      <c r="S199" s="142"/>
      <c r="T199" s="144">
        <f>SUM(T200:T228)</f>
        <v>0</v>
      </c>
      <c r="AR199" s="137" t="s">
        <v>31</v>
      </c>
      <c r="AT199" s="145" t="s">
        <v>74</v>
      </c>
      <c r="AU199" s="145" t="s">
        <v>31</v>
      </c>
      <c r="AY199" s="137" t="s">
        <v>151</v>
      </c>
      <c r="BK199" s="146">
        <f>SUM(BK200:BK228)</f>
        <v>0</v>
      </c>
    </row>
    <row r="200" spans="1:65" s="2" customFormat="1" ht="16.5" customHeight="1">
      <c r="A200" s="33"/>
      <c r="B200" s="149"/>
      <c r="C200" s="150" t="s">
        <v>284</v>
      </c>
      <c r="D200" s="150" t="s">
        <v>153</v>
      </c>
      <c r="E200" s="151" t="s">
        <v>570</v>
      </c>
      <c r="F200" s="152" t="s">
        <v>571</v>
      </c>
      <c r="G200" s="153" t="s">
        <v>156</v>
      </c>
      <c r="H200" s="154">
        <v>8.5429999999999993</v>
      </c>
      <c r="I200" s="155"/>
      <c r="J200" s="156">
        <f>ROUND(I200*H200,2)</f>
        <v>0</v>
      </c>
      <c r="K200" s="152" t="s">
        <v>157</v>
      </c>
      <c r="L200" s="34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158</v>
      </c>
      <c r="AT200" s="161" t="s">
        <v>153</v>
      </c>
      <c r="AU200" s="161" t="s">
        <v>83</v>
      </c>
      <c r="AY200" s="18" t="s">
        <v>151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31</v>
      </c>
      <c r="BK200" s="162">
        <f>ROUND(I200*H200,2)</f>
        <v>0</v>
      </c>
      <c r="BL200" s="18" t="s">
        <v>158</v>
      </c>
      <c r="BM200" s="161" t="s">
        <v>572</v>
      </c>
    </row>
    <row r="201" spans="1:65" s="13" customFormat="1">
      <c r="B201" s="163"/>
      <c r="D201" s="164" t="s">
        <v>160</v>
      </c>
      <c r="E201" s="165" t="s">
        <v>1</v>
      </c>
      <c r="F201" s="166" t="s">
        <v>573</v>
      </c>
      <c r="H201" s="167">
        <v>8.5429999999999993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75</v>
      </c>
      <c r="AY201" s="165" t="s">
        <v>151</v>
      </c>
    </row>
    <row r="202" spans="1:65" s="2" customFormat="1" ht="16.5" customHeight="1">
      <c r="A202" s="33"/>
      <c r="B202" s="149"/>
      <c r="C202" s="150" t="s">
        <v>287</v>
      </c>
      <c r="D202" s="150" t="s">
        <v>153</v>
      </c>
      <c r="E202" s="151" t="s">
        <v>574</v>
      </c>
      <c r="F202" s="152" t="s">
        <v>575</v>
      </c>
      <c r="G202" s="153" t="s">
        <v>156</v>
      </c>
      <c r="H202" s="154">
        <v>8.5429999999999993</v>
      </c>
      <c r="I202" s="155"/>
      <c r="J202" s="156">
        <f>ROUND(I202*H202,2)</f>
        <v>0</v>
      </c>
      <c r="K202" s="152" t="s">
        <v>157</v>
      </c>
      <c r="L202" s="34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158</v>
      </c>
      <c r="AT202" s="161" t="s">
        <v>153</v>
      </c>
      <c r="AU202" s="161" t="s">
        <v>83</v>
      </c>
      <c r="AY202" s="18" t="s">
        <v>151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31</v>
      </c>
      <c r="BK202" s="162">
        <f>ROUND(I202*H202,2)</f>
        <v>0</v>
      </c>
      <c r="BL202" s="18" t="s">
        <v>158</v>
      </c>
      <c r="BM202" s="161" t="s">
        <v>576</v>
      </c>
    </row>
    <row r="203" spans="1:65" s="13" customFormat="1">
      <c r="B203" s="163"/>
      <c r="D203" s="164" t="s">
        <v>160</v>
      </c>
      <c r="E203" s="165" t="s">
        <v>1</v>
      </c>
      <c r="F203" s="166" t="s">
        <v>577</v>
      </c>
      <c r="H203" s="167">
        <v>8.5429999999999993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160</v>
      </c>
      <c r="AU203" s="165" t="s">
        <v>83</v>
      </c>
      <c r="AV203" s="13" t="s">
        <v>83</v>
      </c>
      <c r="AW203" s="13" t="s">
        <v>30</v>
      </c>
      <c r="AX203" s="13" t="s">
        <v>31</v>
      </c>
      <c r="AY203" s="165" t="s">
        <v>151</v>
      </c>
    </row>
    <row r="204" spans="1:65" s="2" customFormat="1" ht="21.75" customHeight="1">
      <c r="A204" s="33"/>
      <c r="B204" s="149"/>
      <c r="C204" s="150" t="s">
        <v>292</v>
      </c>
      <c r="D204" s="150" t="s">
        <v>153</v>
      </c>
      <c r="E204" s="151" t="s">
        <v>578</v>
      </c>
      <c r="F204" s="152" t="s">
        <v>541</v>
      </c>
      <c r="G204" s="153" t="s">
        <v>156</v>
      </c>
      <c r="H204" s="154">
        <v>8.5429999999999993</v>
      </c>
      <c r="I204" s="155"/>
      <c r="J204" s="156">
        <f>ROUND(I204*H204,2)</f>
        <v>0</v>
      </c>
      <c r="K204" s="152" t="s">
        <v>157</v>
      </c>
      <c r="L204" s="34"/>
      <c r="M204" s="157" t="s">
        <v>1</v>
      </c>
      <c r="N204" s="158" t="s">
        <v>40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158</v>
      </c>
      <c r="AT204" s="161" t="s">
        <v>153</v>
      </c>
      <c r="AU204" s="161" t="s">
        <v>83</v>
      </c>
      <c r="AY204" s="18" t="s">
        <v>151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31</v>
      </c>
      <c r="BK204" s="162">
        <f>ROUND(I204*H204,2)</f>
        <v>0</v>
      </c>
      <c r="BL204" s="18" t="s">
        <v>158</v>
      </c>
      <c r="BM204" s="161" t="s">
        <v>579</v>
      </c>
    </row>
    <row r="205" spans="1:65" s="13" customFormat="1">
      <c r="B205" s="163"/>
      <c r="D205" s="164" t="s">
        <v>160</v>
      </c>
      <c r="E205" s="165" t="s">
        <v>1</v>
      </c>
      <c r="F205" s="166" t="s">
        <v>577</v>
      </c>
      <c r="H205" s="167">
        <v>8.5429999999999993</v>
      </c>
      <c r="I205" s="168"/>
      <c r="L205" s="163"/>
      <c r="M205" s="169"/>
      <c r="N205" s="170"/>
      <c r="O205" s="170"/>
      <c r="P205" s="170"/>
      <c r="Q205" s="170"/>
      <c r="R205" s="170"/>
      <c r="S205" s="170"/>
      <c r="T205" s="171"/>
      <c r="AT205" s="165" t="s">
        <v>160</v>
      </c>
      <c r="AU205" s="165" t="s">
        <v>83</v>
      </c>
      <c r="AV205" s="13" t="s">
        <v>83</v>
      </c>
      <c r="AW205" s="13" t="s">
        <v>30</v>
      </c>
      <c r="AX205" s="13" t="s">
        <v>31</v>
      </c>
      <c r="AY205" s="165" t="s">
        <v>151</v>
      </c>
    </row>
    <row r="206" spans="1:65" s="2" customFormat="1" ht="21.75" customHeight="1">
      <c r="A206" s="33"/>
      <c r="B206" s="149"/>
      <c r="C206" s="150" t="s">
        <v>297</v>
      </c>
      <c r="D206" s="150" t="s">
        <v>153</v>
      </c>
      <c r="E206" s="151" t="s">
        <v>580</v>
      </c>
      <c r="F206" s="152" t="s">
        <v>581</v>
      </c>
      <c r="G206" s="153" t="s">
        <v>156</v>
      </c>
      <c r="H206" s="154">
        <v>4.556</v>
      </c>
      <c r="I206" s="155"/>
      <c r="J206" s="156">
        <f>ROUND(I206*H206,2)</f>
        <v>0</v>
      </c>
      <c r="K206" s="152" t="s">
        <v>157</v>
      </c>
      <c r="L206" s="34"/>
      <c r="M206" s="157" t="s">
        <v>1</v>
      </c>
      <c r="N206" s="158" t="s">
        <v>40</v>
      </c>
      <c r="O206" s="59"/>
      <c r="P206" s="159">
        <f>O206*H206</f>
        <v>0</v>
      </c>
      <c r="Q206" s="159">
        <v>2.3010199999999998</v>
      </c>
      <c r="R206" s="159">
        <f>Q206*H206</f>
        <v>10.483447119999999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158</v>
      </c>
      <c r="AT206" s="161" t="s">
        <v>153</v>
      </c>
      <c r="AU206" s="161" t="s">
        <v>83</v>
      </c>
      <c r="AY206" s="18" t="s">
        <v>151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31</v>
      </c>
      <c r="BK206" s="162">
        <f>ROUND(I206*H206,2)</f>
        <v>0</v>
      </c>
      <c r="BL206" s="18" t="s">
        <v>158</v>
      </c>
      <c r="BM206" s="161" t="s">
        <v>582</v>
      </c>
    </row>
    <row r="207" spans="1:65" s="14" customFormat="1">
      <c r="B207" s="172"/>
      <c r="D207" s="164" t="s">
        <v>160</v>
      </c>
      <c r="E207" s="173" t="s">
        <v>1</v>
      </c>
      <c r="F207" s="174" t="s">
        <v>583</v>
      </c>
      <c r="H207" s="173" t="s">
        <v>1</v>
      </c>
      <c r="I207" s="175"/>
      <c r="L207" s="172"/>
      <c r="M207" s="176"/>
      <c r="N207" s="177"/>
      <c r="O207" s="177"/>
      <c r="P207" s="177"/>
      <c r="Q207" s="177"/>
      <c r="R207" s="177"/>
      <c r="S207" s="177"/>
      <c r="T207" s="178"/>
      <c r="AT207" s="173" t="s">
        <v>160</v>
      </c>
      <c r="AU207" s="173" t="s">
        <v>83</v>
      </c>
      <c r="AV207" s="14" t="s">
        <v>31</v>
      </c>
      <c r="AW207" s="14" t="s">
        <v>30</v>
      </c>
      <c r="AX207" s="14" t="s">
        <v>75</v>
      </c>
      <c r="AY207" s="173" t="s">
        <v>151</v>
      </c>
    </row>
    <row r="208" spans="1:65" s="13" customFormat="1">
      <c r="B208" s="163"/>
      <c r="D208" s="164" t="s">
        <v>160</v>
      </c>
      <c r="E208" s="165" t="s">
        <v>1</v>
      </c>
      <c r="F208" s="166" t="s">
        <v>584</v>
      </c>
      <c r="H208" s="167">
        <v>2.8159999999999998</v>
      </c>
      <c r="I208" s="168"/>
      <c r="L208" s="163"/>
      <c r="M208" s="169"/>
      <c r="N208" s="170"/>
      <c r="O208" s="170"/>
      <c r="P208" s="170"/>
      <c r="Q208" s="170"/>
      <c r="R208" s="170"/>
      <c r="S208" s="170"/>
      <c r="T208" s="171"/>
      <c r="AT208" s="165" t="s">
        <v>160</v>
      </c>
      <c r="AU208" s="165" t="s">
        <v>83</v>
      </c>
      <c r="AV208" s="13" t="s">
        <v>83</v>
      </c>
      <c r="AW208" s="13" t="s">
        <v>30</v>
      </c>
      <c r="AX208" s="13" t="s">
        <v>75</v>
      </c>
      <c r="AY208" s="165" t="s">
        <v>151</v>
      </c>
    </row>
    <row r="209" spans="1:65" s="14" customFormat="1">
      <c r="B209" s="172"/>
      <c r="D209" s="164" t="s">
        <v>160</v>
      </c>
      <c r="E209" s="173" t="s">
        <v>1</v>
      </c>
      <c r="F209" s="174" t="s">
        <v>585</v>
      </c>
      <c r="H209" s="173" t="s">
        <v>1</v>
      </c>
      <c r="I209" s="175"/>
      <c r="L209" s="172"/>
      <c r="M209" s="176"/>
      <c r="N209" s="177"/>
      <c r="O209" s="177"/>
      <c r="P209" s="177"/>
      <c r="Q209" s="177"/>
      <c r="R209" s="177"/>
      <c r="S209" s="177"/>
      <c r="T209" s="178"/>
      <c r="AT209" s="173" t="s">
        <v>160</v>
      </c>
      <c r="AU209" s="173" t="s">
        <v>83</v>
      </c>
      <c r="AV209" s="14" t="s">
        <v>31</v>
      </c>
      <c r="AW209" s="14" t="s">
        <v>30</v>
      </c>
      <c r="AX209" s="14" t="s">
        <v>75</v>
      </c>
      <c r="AY209" s="173" t="s">
        <v>151</v>
      </c>
    </row>
    <row r="210" spans="1:65" s="13" customFormat="1">
      <c r="B210" s="163"/>
      <c r="D210" s="164" t="s">
        <v>160</v>
      </c>
      <c r="E210" s="165" t="s">
        <v>1</v>
      </c>
      <c r="F210" s="166" t="s">
        <v>586</v>
      </c>
      <c r="H210" s="167">
        <v>1.74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160</v>
      </c>
      <c r="AU210" s="165" t="s">
        <v>83</v>
      </c>
      <c r="AV210" s="13" t="s">
        <v>83</v>
      </c>
      <c r="AW210" s="13" t="s">
        <v>30</v>
      </c>
      <c r="AX210" s="13" t="s">
        <v>75</v>
      </c>
      <c r="AY210" s="165" t="s">
        <v>151</v>
      </c>
    </row>
    <row r="211" spans="1:65" s="15" customFormat="1">
      <c r="B211" s="179"/>
      <c r="D211" s="164" t="s">
        <v>160</v>
      </c>
      <c r="E211" s="180" t="s">
        <v>1</v>
      </c>
      <c r="F211" s="181" t="s">
        <v>182</v>
      </c>
      <c r="H211" s="182">
        <v>4.556</v>
      </c>
      <c r="I211" s="183"/>
      <c r="L211" s="179"/>
      <c r="M211" s="184"/>
      <c r="N211" s="185"/>
      <c r="O211" s="185"/>
      <c r="P211" s="185"/>
      <c r="Q211" s="185"/>
      <c r="R211" s="185"/>
      <c r="S211" s="185"/>
      <c r="T211" s="186"/>
      <c r="AT211" s="180" t="s">
        <v>160</v>
      </c>
      <c r="AU211" s="180" t="s">
        <v>83</v>
      </c>
      <c r="AV211" s="15" t="s">
        <v>158</v>
      </c>
      <c r="AW211" s="15" t="s">
        <v>30</v>
      </c>
      <c r="AX211" s="15" t="s">
        <v>31</v>
      </c>
      <c r="AY211" s="180" t="s">
        <v>151</v>
      </c>
    </row>
    <row r="212" spans="1:65" s="2" customFormat="1" ht="16.5" customHeight="1">
      <c r="A212" s="33"/>
      <c r="B212" s="149"/>
      <c r="C212" s="150" t="s">
        <v>302</v>
      </c>
      <c r="D212" s="150" t="s">
        <v>153</v>
      </c>
      <c r="E212" s="151" t="s">
        <v>587</v>
      </c>
      <c r="F212" s="152" t="s">
        <v>588</v>
      </c>
      <c r="G212" s="153" t="s">
        <v>350</v>
      </c>
      <c r="H212" s="154">
        <v>44.1</v>
      </c>
      <c r="I212" s="155"/>
      <c r="J212" s="156">
        <f>ROUND(I212*H212,2)</f>
        <v>0</v>
      </c>
      <c r="K212" s="152" t="s">
        <v>157</v>
      </c>
      <c r="L212" s="34"/>
      <c r="M212" s="157" t="s">
        <v>1</v>
      </c>
      <c r="N212" s="158" t="s">
        <v>40</v>
      </c>
      <c r="O212" s="59"/>
      <c r="P212" s="159">
        <f>O212*H212</f>
        <v>0</v>
      </c>
      <c r="Q212" s="159">
        <v>1.65E-3</v>
      </c>
      <c r="R212" s="159">
        <f>Q212*H212</f>
        <v>7.2764999999999996E-2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158</v>
      </c>
      <c r="AT212" s="161" t="s">
        <v>153</v>
      </c>
      <c r="AU212" s="161" t="s">
        <v>83</v>
      </c>
      <c r="AY212" s="18" t="s">
        <v>151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31</v>
      </c>
      <c r="BK212" s="162">
        <f>ROUND(I212*H212,2)</f>
        <v>0</v>
      </c>
      <c r="BL212" s="18" t="s">
        <v>158</v>
      </c>
      <c r="BM212" s="161" t="s">
        <v>589</v>
      </c>
    </row>
    <row r="213" spans="1:65" s="13" customFormat="1">
      <c r="B213" s="163"/>
      <c r="D213" s="164" t="s">
        <v>160</v>
      </c>
      <c r="E213" s="165" t="s">
        <v>1</v>
      </c>
      <c r="F213" s="166" t="s">
        <v>590</v>
      </c>
      <c r="H213" s="167">
        <v>24.8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160</v>
      </c>
      <c r="AU213" s="165" t="s">
        <v>83</v>
      </c>
      <c r="AV213" s="13" t="s">
        <v>83</v>
      </c>
      <c r="AW213" s="13" t="s">
        <v>30</v>
      </c>
      <c r="AX213" s="13" t="s">
        <v>75</v>
      </c>
      <c r="AY213" s="165" t="s">
        <v>151</v>
      </c>
    </row>
    <row r="214" spans="1:65" s="13" customFormat="1">
      <c r="B214" s="163"/>
      <c r="D214" s="164" t="s">
        <v>160</v>
      </c>
      <c r="E214" s="165" t="s">
        <v>1</v>
      </c>
      <c r="F214" s="166" t="s">
        <v>591</v>
      </c>
      <c r="H214" s="167">
        <v>19.3</v>
      </c>
      <c r="I214" s="168"/>
      <c r="L214" s="163"/>
      <c r="M214" s="169"/>
      <c r="N214" s="170"/>
      <c r="O214" s="170"/>
      <c r="P214" s="170"/>
      <c r="Q214" s="170"/>
      <c r="R214" s="170"/>
      <c r="S214" s="170"/>
      <c r="T214" s="171"/>
      <c r="AT214" s="165" t="s">
        <v>160</v>
      </c>
      <c r="AU214" s="165" t="s">
        <v>83</v>
      </c>
      <c r="AV214" s="13" t="s">
        <v>83</v>
      </c>
      <c r="AW214" s="13" t="s">
        <v>30</v>
      </c>
      <c r="AX214" s="13" t="s">
        <v>75</v>
      </c>
      <c r="AY214" s="165" t="s">
        <v>151</v>
      </c>
    </row>
    <row r="215" spans="1:65" s="15" customFormat="1">
      <c r="B215" s="179"/>
      <c r="D215" s="164" t="s">
        <v>160</v>
      </c>
      <c r="E215" s="180" t="s">
        <v>1</v>
      </c>
      <c r="F215" s="181" t="s">
        <v>182</v>
      </c>
      <c r="H215" s="182">
        <v>44.1</v>
      </c>
      <c r="I215" s="183"/>
      <c r="L215" s="179"/>
      <c r="M215" s="184"/>
      <c r="N215" s="185"/>
      <c r="O215" s="185"/>
      <c r="P215" s="185"/>
      <c r="Q215" s="185"/>
      <c r="R215" s="185"/>
      <c r="S215" s="185"/>
      <c r="T215" s="186"/>
      <c r="AT215" s="180" t="s">
        <v>160</v>
      </c>
      <c r="AU215" s="180" t="s">
        <v>83</v>
      </c>
      <c r="AV215" s="15" t="s">
        <v>158</v>
      </c>
      <c r="AW215" s="15" t="s">
        <v>30</v>
      </c>
      <c r="AX215" s="15" t="s">
        <v>31</v>
      </c>
      <c r="AY215" s="180" t="s">
        <v>151</v>
      </c>
    </row>
    <row r="216" spans="1:65" s="2" customFormat="1" ht="16.5" customHeight="1">
      <c r="A216" s="33"/>
      <c r="B216" s="149"/>
      <c r="C216" s="187" t="s">
        <v>305</v>
      </c>
      <c r="D216" s="187" t="s">
        <v>413</v>
      </c>
      <c r="E216" s="188" t="s">
        <v>592</v>
      </c>
      <c r="F216" s="189" t="s">
        <v>593</v>
      </c>
      <c r="G216" s="190" t="s">
        <v>350</v>
      </c>
      <c r="H216" s="191">
        <v>44.44</v>
      </c>
      <c r="I216" s="192"/>
      <c r="J216" s="193">
        <f>ROUND(I216*H216,2)</f>
        <v>0</v>
      </c>
      <c r="K216" s="189" t="s">
        <v>1</v>
      </c>
      <c r="L216" s="194"/>
      <c r="M216" s="195" t="s">
        <v>1</v>
      </c>
      <c r="N216" s="196" t="s">
        <v>40</v>
      </c>
      <c r="O216" s="59"/>
      <c r="P216" s="159">
        <f>O216*H216</f>
        <v>0</v>
      </c>
      <c r="Q216" s="159">
        <v>0.02</v>
      </c>
      <c r="R216" s="159">
        <f>Q216*H216</f>
        <v>0.88879999999999992</v>
      </c>
      <c r="S216" s="159">
        <v>0</v>
      </c>
      <c r="T216" s="160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194</v>
      </c>
      <c r="AT216" s="161" t="s">
        <v>413</v>
      </c>
      <c r="AU216" s="161" t="s">
        <v>83</v>
      </c>
      <c r="AY216" s="18" t="s">
        <v>151</v>
      </c>
      <c r="BE216" s="162">
        <f>IF(N216="základní",J216,0)</f>
        <v>0</v>
      </c>
      <c r="BF216" s="162">
        <f>IF(N216="snížená",J216,0)</f>
        <v>0</v>
      </c>
      <c r="BG216" s="162">
        <f>IF(N216="zákl. přenesená",J216,0)</f>
        <v>0</v>
      </c>
      <c r="BH216" s="162">
        <f>IF(N216="sníž. přenesená",J216,0)</f>
        <v>0</v>
      </c>
      <c r="BI216" s="162">
        <f>IF(N216="nulová",J216,0)</f>
        <v>0</v>
      </c>
      <c r="BJ216" s="18" t="s">
        <v>31</v>
      </c>
      <c r="BK216" s="162">
        <f>ROUND(I216*H216,2)</f>
        <v>0</v>
      </c>
      <c r="BL216" s="18" t="s">
        <v>158</v>
      </c>
      <c r="BM216" s="161" t="s">
        <v>594</v>
      </c>
    </row>
    <row r="217" spans="1:65" s="13" customFormat="1">
      <c r="B217" s="163"/>
      <c r="D217" s="164" t="s">
        <v>160</v>
      </c>
      <c r="E217" s="165" t="s">
        <v>1</v>
      </c>
      <c r="F217" s="166" t="s">
        <v>595</v>
      </c>
      <c r="H217" s="167">
        <v>44.44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160</v>
      </c>
      <c r="AU217" s="165" t="s">
        <v>83</v>
      </c>
      <c r="AV217" s="13" t="s">
        <v>83</v>
      </c>
      <c r="AW217" s="13" t="s">
        <v>30</v>
      </c>
      <c r="AX217" s="13" t="s">
        <v>75</v>
      </c>
      <c r="AY217" s="165" t="s">
        <v>151</v>
      </c>
    </row>
    <row r="218" spans="1:65" s="15" customFormat="1">
      <c r="B218" s="179"/>
      <c r="D218" s="164" t="s">
        <v>160</v>
      </c>
      <c r="E218" s="180" t="s">
        <v>1</v>
      </c>
      <c r="F218" s="181" t="s">
        <v>182</v>
      </c>
      <c r="H218" s="182">
        <v>44.44</v>
      </c>
      <c r="I218" s="183"/>
      <c r="L218" s="179"/>
      <c r="M218" s="184"/>
      <c r="N218" s="185"/>
      <c r="O218" s="185"/>
      <c r="P218" s="185"/>
      <c r="Q218" s="185"/>
      <c r="R218" s="185"/>
      <c r="S218" s="185"/>
      <c r="T218" s="186"/>
      <c r="AT218" s="180" t="s">
        <v>160</v>
      </c>
      <c r="AU218" s="180" t="s">
        <v>83</v>
      </c>
      <c r="AV218" s="15" t="s">
        <v>158</v>
      </c>
      <c r="AW218" s="15" t="s">
        <v>30</v>
      </c>
      <c r="AX218" s="15" t="s">
        <v>31</v>
      </c>
      <c r="AY218" s="180" t="s">
        <v>151</v>
      </c>
    </row>
    <row r="219" spans="1:65" s="2" customFormat="1" ht="16.5" customHeight="1">
      <c r="A219" s="33"/>
      <c r="B219" s="149"/>
      <c r="C219" s="150" t="s">
        <v>308</v>
      </c>
      <c r="D219" s="150" t="s">
        <v>153</v>
      </c>
      <c r="E219" s="151" t="s">
        <v>587</v>
      </c>
      <c r="F219" s="152" t="s">
        <v>588</v>
      </c>
      <c r="G219" s="153" t="s">
        <v>350</v>
      </c>
      <c r="H219" s="154">
        <v>16</v>
      </c>
      <c r="I219" s="155"/>
      <c r="J219" s="156">
        <f>ROUND(I219*H219,2)</f>
        <v>0</v>
      </c>
      <c r="K219" s="152" t="s">
        <v>157</v>
      </c>
      <c r="L219" s="34"/>
      <c r="M219" s="157" t="s">
        <v>1</v>
      </c>
      <c r="N219" s="158" t="s">
        <v>40</v>
      </c>
      <c r="O219" s="59"/>
      <c r="P219" s="159">
        <f>O219*H219</f>
        <v>0</v>
      </c>
      <c r="Q219" s="159">
        <v>1.65E-3</v>
      </c>
      <c r="R219" s="159">
        <f>Q219*H219</f>
        <v>2.64E-2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158</v>
      </c>
      <c r="AT219" s="161" t="s">
        <v>153</v>
      </c>
      <c r="AU219" s="161" t="s">
        <v>83</v>
      </c>
      <c r="AY219" s="18" t="s">
        <v>151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31</v>
      </c>
      <c r="BK219" s="162">
        <f>ROUND(I219*H219,2)</f>
        <v>0</v>
      </c>
      <c r="BL219" s="18" t="s">
        <v>158</v>
      </c>
      <c r="BM219" s="161" t="s">
        <v>596</v>
      </c>
    </row>
    <row r="220" spans="1:65" s="13" customFormat="1">
      <c r="B220" s="163"/>
      <c r="D220" s="164" t="s">
        <v>160</v>
      </c>
      <c r="E220" s="165" t="s">
        <v>1</v>
      </c>
      <c r="F220" s="166" t="s">
        <v>237</v>
      </c>
      <c r="H220" s="167">
        <v>16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160</v>
      </c>
      <c r="AU220" s="165" t="s">
        <v>83</v>
      </c>
      <c r="AV220" s="13" t="s">
        <v>83</v>
      </c>
      <c r="AW220" s="13" t="s">
        <v>30</v>
      </c>
      <c r="AX220" s="13" t="s">
        <v>75</v>
      </c>
      <c r="AY220" s="165" t="s">
        <v>151</v>
      </c>
    </row>
    <row r="221" spans="1:65" s="2" customFormat="1" ht="16.5" customHeight="1">
      <c r="A221" s="33"/>
      <c r="B221" s="149"/>
      <c r="C221" s="187" t="s">
        <v>312</v>
      </c>
      <c r="D221" s="187" t="s">
        <v>413</v>
      </c>
      <c r="E221" s="188" t="s">
        <v>597</v>
      </c>
      <c r="F221" s="189" t="s">
        <v>598</v>
      </c>
      <c r="G221" s="190" t="s">
        <v>350</v>
      </c>
      <c r="H221" s="191">
        <v>12.12</v>
      </c>
      <c r="I221" s="192"/>
      <c r="J221" s="193">
        <f>ROUND(I221*H221,2)</f>
        <v>0</v>
      </c>
      <c r="K221" s="189" t="s">
        <v>1</v>
      </c>
      <c r="L221" s="194"/>
      <c r="M221" s="195" t="s">
        <v>1</v>
      </c>
      <c r="N221" s="196" t="s">
        <v>40</v>
      </c>
      <c r="O221" s="59"/>
      <c r="P221" s="159">
        <f>O221*H221</f>
        <v>0</v>
      </c>
      <c r="Q221" s="159">
        <v>9.6000000000000002E-2</v>
      </c>
      <c r="R221" s="159">
        <f>Q221*H221</f>
        <v>1.1635199999999999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194</v>
      </c>
      <c r="AT221" s="161" t="s">
        <v>413</v>
      </c>
      <c r="AU221" s="161" t="s">
        <v>83</v>
      </c>
      <c r="AY221" s="18" t="s">
        <v>151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31</v>
      </c>
      <c r="BK221" s="162">
        <f>ROUND(I221*H221,2)</f>
        <v>0</v>
      </c>
      <c r="BL221" s="18" t="s">
        <v>158</v>
      </c>
      <c r="BM221" s="161" t="s">
        <v>599</v>
      </c>
    </row>
    <row r="222" spans="1:65" s="13" customFormat="1">
      <c r="B222" s="163"/>
      <c r="D222" s="164" t="s">
        <v>160</v>
      </c>
      <c r="E222" s="165" t="s">
        <v>1</v>
      </c>
      <c r="F222" s="166" t="s">
        <v>600</v>
      </c>
      <c r="H222" s="167">
        <v>12.12</v>
      </c>
      <c r="I222" s="168"/>
      <c r="L222" s="163"/>
      <c r="M222" s="169"/>
      <c r="N222" s="170"/>
      <c r="O222" s="170"/>
      <c r="P222" s="170"/>
      <c r="Q222" s="170"/>
      <c r="R222" s="170"/>
      <c r="S222" s="170"/>
      <c r="T222" s="171"/>
      <c r="AT222" s="165" t="s">
        <v>160</v>
      </c>
      <c r="AU222" s="165" t="s">
        <v>83</v>
      </c>
      <c r="AV222" s="13" t="s">
        <v>83</v>
      </c>
      <c r="AW222" s="13" t="s">
        <v>30</v>
      </c>
      <c r="AX222" s="13" t="s">
        <v>75</v>
      </c>
      <c r="AY222" s="165" t="s">
        <v>151</v>
      </c>
    </row>
    <row r="223" spans="1:65" s="2" customFormat="1" ht="16.5" customHeight="1">
      <c r="A223" s="33"/>
      <c r="B223" s="149"/>
      <c r="C223" s="150" t="s">
        <v>318</v>
      </c>
      <c r="D223" s="150" t="s">
        <v>153</v>
      </c>
      <c r="E223" s="151" t="s">
        <v>601</v>
      </c>
      <c r="F223" s="152" t="s">
        <v>602</v>
      </c>
      <c r="G223" s="153" t="s">
        <v>350</v>
      </c>
      <c r="H223" s="154">
        <v>11</v>
      </c>
      <c r="I223" s="155"/>
      <c r="J223" s="156">
        <f>ROUND(I223*H223,2)</f>
        <v>0</v>
      </c>
      <c r="K223" s="152" t="s">
        <v>157</v>
      </c>
      <c r="L223" s="34"/>
      <c r="M223" s="157" t="s">
        <v>1</v>
      </c>
      <c r="N223" s="158" t="s">
        <v>40</v>
      </c>
      <c r="O223" s="59"/>
      <c r="P223" s="159">
        <f>O223*H223</f>
        <v>0</v>
      </c>
      <c r="Q223" s="159">
        <v>8.7419999999999998E-2</v>
      </c>
      <c r="R223" s="159">
        <f>Q223*H223</f>
        <v>0.96161999999999992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158</v>
      </c>
      <c r="AT223" s="161" t="s">
        <v>153</v>
      </c>
      <c r="AU223" s="161" t="s">
        <v>83</v>
      </c>
      <c r="AY223" s="18" t="s">
        <v>151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31</v>
      </c>
      <c r="BK223" s="162">
        <f>ROUND(I223*H223,2)</f>
        <v>0</v>
      </c>
      <c r="BL223" s="18" t="s">
        <v>158</v>
      </c>
      <c r="BM223" s="161" t="s">
        <v>603</v>
      </c>
    </row>
    <row r="224" spans="1:65" s="14" customFormat="1">
      <c r="B224" s="172"/>
      <c r="D224" s="164" t="s">
        <v>160</v>
      </c>
      <c r="E224" s="173" t="s">
        <v>1</v>
      </c>
      <c r="F224" s="174" t="s">
        <v>604</v>
      </c>
      <c r="H224" s="173" t="s">
        <v>1</v>
      </c>
      <c r="I224" s="175"/>
      <c r="L224" s="172"/>
      <c r="M224" s="176"/>
      <c r="N224" s="177"/>
      <c r="O224" s="177"/>
      <c r="P224" s="177"/>
      <c r="Q224" s="177"/>
      <c r="R224" s="177"/>
      <c r="S224" s="177"/>
      <c r="T224" s="178"/>
      <c r="AT224" s="173" t="s">
        <v>160</v>
      </c>
      <c r="AU224" s="173" t="s">
        <v>83</v>
      </c>
      <c r="AV224" s="14" t="s">
        <v>31</v>
      </c>
      <c r="AW224" s="14" t="s">
        <v>30</v>
      </c>
      <c r="AX224" s="14" t="s">
        <v>75</v>
      </c>
      <c r="AY224" s="173" t="s">
        <v>151</v>
      </c>
    </row>
    <row r="225" spans="1:65" s="13" customFormat="1">
      <c r="B225" s="163"/>
      <c r="D225" s="164" t="s">
        <v>160</v>
      </c>
      <c r="E225" s="165" t="s">
        <v>1</v>
      </c>
      <c r="F225" s="166" t="s">
        <v>211</v>
      </c>
      <c r="H225" s="167">
        <v>11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160</v>
      </c>
      <c r="AU225" s="165" t="s">
        <v>83</v>
      </c>
      <c r="AV225" s="13" t="s">
        <v>83</v>
      </c>
      <c r="AW225" s="13" t="s">
        <v>30</v>
      </c>
      <c r="AX225" s="13" t="s">
        <v>31</v>
      </c>
      <c r="AY225" s="165" t="s">
        <v>151</v>
      </c>
    </row>
    <row r="226" spans="1:65" s="2" customFormat="1" ht="16.5" customHeight="1">
      <c r="A226" s="33"/>
      <c r="B226" s="149"/>
      <c r="C226" s="187" t="s">
        <v>323</v>
      </c>
      <c r="D226" s="187" t="s">
        <v>413</v>
      </c>
      <c r="E226" s="188" t="s">
        <v>605</v>
      </c>
      <c r="F226" s="189" t="s">
        <v>606</v>
      </c>
      <c r="G226" s="190" t="s">
        <v>350</v>
      </c>
      <c r="H226" s="191">
        <v>11.11</v>
      </c>
      <c r="I226" s="192"/>
      <c r="J226" s="193">
        <f>ROUND(I226*H226,2)</f>
        <v>0</v>
      </c>
      <c r="K226" s="189" t="s">
        <v>1</v>
      </c>
      <c r="L226" s="194"/>
      <c r="M226" s="195" t="s">
        <v>1</v>
      </c>
      <c r="N226" s="196" t="s">
        <v>40</v>
      </c>
      <c r="O226" s="59"/>
      <c r="P226" s="159">
        <f>O226*H226</f>
        <v>0</v>
      </c>
      <c r="Q226" s="159">
        <v>2.7E-2</v>
      </c>
      <c r="R226" s="159">
        <f>Q226*H226</f>
        <v>0.29996999999999996</v>
      </c>
      <c r="S226" s="159">
        <v>0</v>
      </c>
      <c r="T226" s="160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194</v>
      </c>
      <c r="AT226" s="161" t="s">
        <v>413</v>
      </c>
      <c r="AU226" s="161" t="s">
        <v>83</v>
      </c>
      <c r="AY226" s="18" t="s">
        <v>151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31</v>
      </c>
      <c r="BK226" s="162">
        <f>ROUND(I226*H226,2)</f>
        <v>0</v>
      </c>
      <c r="BL226" s="18" t="s">
        <v>158</v>
      </c>
      <c r="BM226" s="161" t="s">
        <v>607</v>
      </c>
    </row>
    <row r="227" spans="1:65" s="14" customFormat="1">
      <c r="B227" s="172"/>
      <c r="D227" s="164" t="s">
        <v>160</v>
      </c>
      <c r="E227" s="173" t="s">
        <v>1</v>
      </c>
      <c r="F227" s="174" t="s">
        <v>608</v>
      </c>
      <c r="H227" s="173" t="s">
        <v>1</v>
      </c>
      <c r="I227" s="175"/>
      <c r="L227" s="172"/>
      <c r="M227" s="176"/>
      <c r="N227" s="177"/>
      <c r="O227" s="177"/>
      <c r="P227" s="177"/>
      <c r="Q227" s="177"/>
      <c r="R227" s="177"/>
      <c r="S227" s="177"/>
      <c r="T227" s="178"/>
      <c r="AT227" s="173" t="s">
        <v>160</v>
      </c>
      <c r="AU227" s="173" t="s">
        <v>83</v>
      </c>
      <c r="AV227" s="14" t="s">
        <v>31</v>
      </c>
      <c r="AW227" s="14" t="s">
        <v>30</v>
      </c>
      <c r="AX227" s="14" t="s">
        <v>75</v>
      </c>
      <c r="AY227" s="173" t="s">
        <v>151</v>
      </c>
    </row>
    <row r="228" spans="1:65" s="13" customFormat="1">
      <c r="B228" s="163"/>
      <c r="D228" s="164" t="s">
        <v>160</v>
      </c>
      <c r="E228" s="165" t="s">
        <v>1</v>
      </c>
      <c r="F228" s="166" t="s">
        <v>609</v>
      </c>
      <c r="H228" s="167">
        <v>11.11</v>
      </c>
      <c r="I228" s="168"/>
      <c r="L228" s="163"/>
      <c r="M228" s="169"/>
      <c r="N228" s="170"/>
      <c r="O228" s="170"/>
      <c r="P228" s="170"/>
      <c r="Q228" s="170"/>
      <c r="R228" s="170"/>
      <c r="S228" s="170"/>
      <c r="T228" s="171"/>
      <c r="AT228" s="165" t="s">
        <v>160</v>
      </c>
      <c r="AU228" s="165" t="s">
        <v>83</v>
      </c>
      <c r="AV228" s="13" t="s">
        <v>83</v>
      </c>
      <c r="AW228" s="13" t="s">
        <v>30</v>
      </c>
      <c r="AX228" s="13" t="s">
        <v>31</v>
      </c>
      <c r="AY228" s="165" t="s">
        <v>151</v>
      </c>
    </row>
    <row r="229" spans="1:65" s="12" customFormat="1" ht="22.8" customHeight="1">
      <c r="B229" s="136"/>
      <c r="D229" s="137" t="s">
        <v>74</v>
      </c>
      <c r="E229" s="147" t="s">
        <v>194</v>
      </c>
      <c r="F229" s="147" t="s">
        <v>346</v>
      </c>
      <c r="I229" s="139"/>
      <c r="J229" s="148">
        <f>BK229</f>
        <v>0</v>
      </c>
      <c r="L229" s="136"/>
      <c r="M229" s="141"/>
      <c r="N229" s="142"/>
      <c r="O229" s="142"/>
      <c r="P229" s="143">
        <f>SUM(P230:P307)</f>
        <v>0</v>
      </c>
      <c r="Q229" s="142"/>
      <c r="R229" s="143">
        <f>SUM(R230:R307)</f>
        <v>109.24918503999999</v>
      </c>
      <c r="S229" s="142"/>
      <c r="T229" s="144">
        <f>SUM(T230:T307)</f>
        <v>0</v>
      </c>
      <c r="AR229" s="137" t="s">
        <v>31</v>
      </c>
      <c r="AT229" s="145" t="s">
        <v>74</v>
      </c>
      <c r="AU229" s="145" t="s">
        <v>31</v>
      </c>
      <c r="AY229" s="137" t="s">
        <v>151</v>
      </c>
      <c r="BK229" s="146">
        <f>SUM(BK230:BK307)</f>
        <v>0</v>
      </c>
    </row>
    <row r="230" spans="1:65" s="2" customFormat="1" ht="21.75" customHeight="1">
      <c r="A230" s="33"/>
      <c r="B230" s="149"/>
      <c r="C230" s="150" t="s">
        <v>329</v>
      </c>
      <c r="D230" s="150" t="s">
        <v>153</v>
      </c>
      <c r="E230" s="151" t="s">
        <v>610</v>
      </c>
      <c r="F230" s="152" t="s">
        <v>611</v>
      </c>
      <c r="G230" s="153" t="s">
        <v>215</v>
      </c>
      <c r="H230" s="154">
        <v>32</v>
      </c>
      <c r="I230" s="155"/>
      <c r="J230" s="156">
        <f>ROUND(I230*H230,2)</f>
        <v>0</v>
      </c>
      <c r="K230" s="152" t="s">
        <v>157</v>
      </c>
      <c r="L230" s="34"/>
      <c r="M230" s="157" t="s">
        <v>1</v>
      </c>
      <c r="N230" s="158" t="s">
        <v>40</v>
      </c>
      <c r="O230" s="59"/>
      <c r="P230" s="159">
        <f>O230*H230</f>
        <v>0</v>
      </c>
      <c r="Q230" s="159">
        <v>0</v>
      </c>
      <c r="R230" s="159">
        <f>Q230*H230</f>
        <v>0</v>
      </c>
      <c r="S230" s="159">
        <v>0</v>
      </c>
      <c r="T230" s="16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1" t="s">
        <v>158</v>
      </c>
      <c r="AT230" s="161" t="s">
        <v>153</v>
      </c>
      <c r="AU230" s="161" t="s">
        <v>83</v>
      </c>
      <c r="AY230" s="18" t="s">
        <v>151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8" t="s">
        <v>31</v>
      </c>
      <c r="BK230" s="162">
        <f>ROUND(I230*H230,2)</f>
        <v>0</v>
      </c>
      <c r="BL230" s="18" t="s">
        <v>158</v>
      </c>
      <c r="BM230" s="161" t="s">
        <v>612</v>
      </c>
    </row>
    <row r="231" spans="1:65" s="13" customFormat="1">
      <c r="B231" s="163"/>
      <c r="D231" s="164" t="s">
        <v>160</v>
      </c>
      <c r="E231" s="165" t="s">
        <v>1</v>
      </c>
      <c r="F231" s="166" t="s">
        <v>613</v>
      </c>
      <c r="H231" s="167">
        <v>32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160</v>
      </c>
      <c r="AU231" s="165" t="s">
        <v>83</v>
      </c>
      <c r="AV231" s="13" t="s">
        <v>83</v>
      </c>
      <c r="AW231" s="13" t="s">
        <v>30</v>
      </c>
      <c r="AX231" s="13" t="s">
        <v>31</v>
      </c>
      <c r="AY231" s="165" t="s">
        <v>151</v>
      </c>
    </row>
    <row r="232" spans="1:65" s="2" customFormat="1" ht="21.75" customHeight="1">
      <c r="A232" s="33"/>
      <c r="B232" s="149"/>
      <c r="C232" s="150" t="s">
        <v>334</v>
      </c>
      <c r="D232" s="150" t="s">
        <v>153</v>
      </c>
      <c r="E232" s="151" t="s">
        <v>614</v>
      </c>
      <c r="F232" s="152" t="s">
        <v>615</v>
      </c>
      <c r="G232" s="153" t="s">
        <v>215</v>
      </c>
      <c r="H232" s="154">
        <v>12.4</v>
      </c>
      <c r="I232" s="155"/>
      <c r="J232" s="156">
        <f>ROUND(I232*H232,2)</f>
        <v>0</v>
      </c>
      <c r="K232" s="152" t="s">
        <v>157</v>
      </c>
      <c r="L232" s="34"/>
      <c r="M232" s="157" t="s">
        <v>1</v>
      </c>
      <c r="N232" s="158" t="s">
        <v>40</v>
      </c>
      <c r="O232" s="59"/>
      <c r="P232" s="159">
        <f>O232*H232</f>
        <v>0</v>
      </c>
      <c r="Q232" s="159">
        <v>3.0000000000000001E-5</v>
      </c>
      <c r="R232" s="159">
        <f>Q232*H232</f>
        <v>3.7200000000000004E-4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158</v>
      </c>
      <c r="AT232" s="161" t="s">
        <v>153</v>
      </c>
      <c r="AU232" s="161" t="s">
        <v>83</v>
      </c>
      <c r="AY232" s="18" t="s">
        <v>151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31</v>
      </c>
      <c r="BK232" s="162">
        <f>ROUND(I232*H232,2)</f>
        <v>0</v>
      </c>
      <c r="BL232" s="18" t="s">
        <v>158</v>
      </c>
      <c r="BM232" s="161" t="s">
        <v>616</v>
      </c>
    </row>
    <row r="233" spans="1:65" s="13" customFormat="1">
      <c r="B233" s="163"/>
      <c r="D233" s="164" t="s">
        <v>160</v>
      </c>
      <c r="E233" s="165" t="s">
        <v>1</v>
      </c>
      <c r="F233" s="166" t="s">
        <v>617</v>
      </c>
      <c r="H233" s="167">
        <v>12.4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160</v>
      </c>
      <c r="AU233" s="165" t="s">
        <v>83</v>
      </c>
      <c r="AV233" s="13" t="s">
        <v>83</v>
      </c>
      <c r="AW233" s="13" t="s">
        <v>30</v>
      </c>
      <c r="AX233" s="13" t="s">
        <v>75</v>
      </c>
      <c r="AY233" s="165" t="s">
        <v>151</v>
      </c>
    </row>
    <row r="234" spans="1:65" s="2" customFormat="1" ht="16.5" customHeight="1">
      <c r="A234" s="33"/>
      <c r="B234" s="149"/>
      <c r="C234" s="187" t="s">
        <v>340</v>
      </c>
      <c r="D234" s="187" t="s">
        <v>413</v>
      </c>
      <c r="E234" s="188" t="s">
        <v>618</v>
      </c>
      <c r="F234" s="189" t="s">
        <v>619</v>
      </c>
      <c r="G234" s="190" t="s">
        <v>215</v>
      </c>
      <c r="H234" s="191">
        <v>12.586</v>
      </c>
      <c r="I234" s="192"/>
      <c r="J234" s="193">
        <f>ROUND(I234*H234,2)</f>
        <v>0</v>
      </c>
      <c r="K234" s="189" t="s">
        <v>157</v>
      </c>
      <c r="L234" s="194"/>
      <c r="M234" s="195" t="s">
        <v>1</v>
      </c>
      <c r="N234" s="196" t="s">
        <v>40</v>
      </c>
      <c r="O234" s="59"/>
      <c r="P234" s="159">
        <f>O234*H234</f>
        <v>0</v>
      </c>
      <c r="Q234" s="159">
        <v>2.4E-2</v>
      </c>
      <c r="R234" s="159">
        <f>Q234*H234</f>
        <v>0.302064</v>
      </c>
      <c r="S234" s="159">
        <v>0</v>
      </c>
      <c r="T234" s="160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1" t="s">
        <v>194</v>
      </c>
      <c r="AT234" s="161" t="s">
        <v>413</v>
      </c>
      <c r="AU234" s="161" t="s">
        <v>83</v>
      </c>
      <c r="AY234" s="18" t="s">
        <v>151</v>
      </c>
      <c r="BE234" s="162">
        <f>IF(N234="základní",J234,0)</f>
        <v>0</v>
      </c>
      <c r="BF234" s="162">
        <f>IF(N234="snížená",J234,0)</f>
        <v>0</v>
      </c>
      <c r="BG234" s="162">
        <f>IF(N234="zákl. přenesená",J234,0)</f>
        <v>0</v>
      </c>
      <c r="BH234" s="162">
        <f>IF(N234="sníž. přenesená",J234,0)</f>
        <v>0</v>
      </c>
      <c r="BI234" s="162">
        <f>IF(N234="nulová",J234,0)</f>
        <v>0</v>
      </c>
      <c r="BJ234" s="18" t="s">
        <v>31</v>
      </c>
      <c r="BK234" s="162">
        <f>ROUND(I234*H234,2)</f>
        <v>0</v>
      </c>
      <c r="BL234" s="18" t="s">
        <v>158</v>
      </c>
      <c r="BM234" s="161" t="s">
        <v>620</v>
      </c>
    </row>
    <row r="235" spans="1:65" s="13" customFormat="1">
      <c r="B235" s="163"/>
      <c r="D235" s="164" t="s">
        <v>160</v>
      </c>
      <c r="E235" s="165" t="s">
        <v>1</v>
      </c>
      <c r="F235" s="166" t="s">
        <v>621</v>
      </c>
      <c r="H235" s="167">
        <v>12.586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160</v>
      </c>
      <c r="AU235" s="165" t="s">
        <v>83</v>
      </c>
      <c r="AV235" s="13" t="s">
        <v>83</v>
      </c>
      <c r="AW235" s="13" t="s">
        <v>30</v>
      </c>
      <c r="AX235" s="13" t="s">
        <v>31</v>
      </c>
      <c r="AY235" s="165" t="s">
        <v>151</v>
      </c>
    </row>
    <row r="236" spans="1:65" s="2" customFormat="1" ht="21.75" customHeight="1">
      <c r="A236" s="33"/>
      <c r="B236" s="149"/>
      <c r="C236" s="150" t="s">
        <v>347</v>
      </c>
      <c r="D236" s="150" t="s">
        <v>153</v>
      </c>
      <c r="E236" s="151" t="s">
        <v>622</v>
      </c>
      <c r="F236" s="152" t="s">
        <v>623</v>
      </c>
      <c r="G236" s="153" t="s">
        <v>215</v>
      </c>
      <c r="H236" s="154">
        <v>19.600000000000001</v>
      </c>
      <c r="I236" s="155"/>
      <c r="J236" s="156">
        <f>ROUND(I236*H236,2)</f>
        <v>0</v>
      </c>
      <c r="K236" s="152" t="s">
        <v>157</v>
      </c>
      <c r="L236" s="34"/>
      <c r="M236" s="157" t="s">
        <v>1</v>
      </c>
      <c r="N236" s="158" t="s">
        <v>40</v>
      </c>
      <c r="O236" s="59"/>
      <c r="P236" s="159">
        <f>O236*H236</f>
        <v>0</v>
      </c>
      <c r="Q236" s="159">
        <v>4.0000000000000003E-5</v>
      </c>
      <c r="R236" s="159">
        <f>Q236*H236</f>
        <v>7.8400000000000008E-4</v>
      </c>
      <c r="S236" s="159">
        <v>0</v>
      </c>
      <c r="T236" s="160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61" t="s">
        <v>158</v>
      </c>
      <c r="AT236" s="161" t="s">
        <v>153</v>
      </c>
      <c r="AU236" s="161" t="s">
        <v>83</v>
      </c>
      <c r="AY236" s="18" t="s">
        <v>151</v>
      </c>
      <c r="BE236" s="162">
        <f>IF(N236="základní",J236,0)</f>
        <v>0</v>
      </c>
      <c r="BF236" s="162">
        <f>IF(N236="snížená",J236,0)</f>
        <v>0</v>
      </c>
      <c r="BG236" s="162">
        <f>IF(N236="zákl. přenesená",J236,0)</f>
        <v>0</v>
      </c>
      <c r="BH236" s="162">
        <f>IF(N236="sníž. přenesená",J236,0)</f>
        <v>0</v>
      </c>
      <c r="BI236" s="162">
        <f>IF(N236="nulová",J236,0)</f>
        <v>0</v>
      </c>
      <c r="BJ236" s="18" t="s">
        <v>31</v>
      </c>
      <c r="BK236" s="162">
        <f>ROUND(I236*H236,2)</f>
        <v>0</v>
      </c>
      <c r="BL236" s="18" t="s">
        <v>158</v>
      </c>
      <c r="BM236" s="161" t="s">
        <v>624</v>
      </c>
    </row>
    <row r="237" spans="1:65" s="13" customFormat="1">
      <c r="B237" s="163"/>
      <c r="D237" s="164" t="s">
        <v>160</v>
      </c>
      <c r="E237" s="165" t="s">
        <v>1</v>
      </c>
      <c r="F237" s="166" t="s">
        <v>625</v>
      </c>
      <c r="H237" s="167">
        <v>19.600000000000001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160</v>
      </c>
      <c r="AU237" s="165" t="s">
        <v>83</v>
      </c>
      <c r="AV237" s="13" t="s">
        <v>83</v>
      </c>
      <c r="AW237" s="13" t="s">
        <v>30</v>
      </c>
      <c r="AX237" s="13" t="s">
        <v>31</v>
      </c>
      <c r="AY237" s="165" t="s">
        <v>151</v>
      </c>
    </row>
    <row r="238" spans="1:65" s="2" customFormat="1" ht="16.5" customHeight="1">
      <c r="A238" s="33"/>
      <c r="B238" s="149"/>
      <c r="C238" s="187" t="s">
        <v>352</v>
      </c>
      <c r="D238" s="187" t="s">
        <v>413</v>
      </c>
      <c r="E238" s="188" t="s">
        <v>626</v>
      </c>
      <c r="F238" s="189" t="s">
        <v>627</v>
      </c>
      <c r="G238" s="190" t="s">
        <v>215</v>
      </c>
      <c r="H238" s="191">
        <v>19.893999999999998</v>
      </c>
      <c r="I238" s="192"/>
      <c r="J238" s="193">
        <f>ROUND(I238*H238,2)</f>
        <v>0</v>
      </c>
      <c r="K238" s="189" t="s">
        <v>157</v>
      </c>
      <c r="L238" s="194"/>
      <c r="M238" s="195" t="s">
        <v>1</v>
      </c>
      <c r="N238" s="196" t="s">
        <v>40</v>
      </c>
      <c r="O238" s="59"/>
      <c r="P238" s="159">
        <f>O238*H238</f>
        <v>0</v>
      </c>
      <c r="Q238" s="159">
        <v>3.6999999999999998E-2</v>
      </c>
      <c r="R238" s="159">
        <f>Q238*H238</f>
        <v>0.7360779999999999</v>
      </c>
      <c r="S238" s="159">
        <v>0</v>
      </c>
      <c r="T238" s="160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1" t="s">
        <v>194</v>
      </c>
      <c r="AT238" s="161" t="s">
        <v>413</v>
      </c>
      <c r="AU238" s="161" t="s">
        <v>83</v>
      </c>
      <c r="AY238" s="18" t="s">
        <v>151</v>
      </c>
      <c r="BE238" s="162">
        <f>IF(N238="základní",J238,0)</f>
        <v>0</v>
      </c>
      <c r="BF238" s="162">
        <f>IF(N238="snížená",J238,0)</f>
        <v>0</v>
      </c>
      <c r="BG238" s="162">
        <f>IF(N238="zákl. přenesená",J238,0)</f>
        <v>0</v>
      </c>
      <c r="BH238" s="162">
        <f>IF(N238="sníž. přenesená",J238,0)</f>
        <v>0</v>
      </c>
      <c r="BI238" s="162">
        <f>IF(N238="nulová",J238,0)</f>
        <v>0</v>
      </c>
      <c r="BJ238" s="18" t="s">
        <v>31</v>
      </c>
      <c r="BK238" s="162">
        <f>ROUND(I238*H238,2)</f>
        <v>0</v>
      </c>
      <c r="BL238" s="18" t="s">
        <v>158</v>
      </c>
      <c r="BM238" s="161" t="s">
        <v>628</v>
      </c>
    </row>
    <row r="239" spans="1:65" s="13" customFormat="1">
      <c r="B239" s="163"/>
      <c r="D239" s="164" t="s">
        <v>160</v>
      </c>
      <c r="E239" s="165" t="s">
        <v>1</v>
      </c>
      <c r="F239" s="166" t="s">
        <v>629</v>
      </c>
      <c r="H239" s="167">
        <v>19.893999999999998</v>
      </c>
      <c r="I239" s="168"/>
      <c r="L239" s="163"/>
      <c r="M239" s="169"/>
      <c r="N239" s="170"/>
      <c r="O239" s="170"/>
      <c r="P239" s="170"/>
      <c r="Q239" s="170"/>
      <c r="R239" s="170"/>
      <c r="S239" s="170"/>
      <c r="T239" s="171"/>
      <c r="AT239" s="165" t="s">
        <v>160</v>
      </c>
      <c r="AU239" s="165" t="s">
        <v>83</v>
      </c>
      <c r="AV239" s="13" t="s">
        <v>83</v>
      </c>
      <c r="AW239" s="13" t="s">
        <v>30</v>
      </c>
      <c r="AX239" s="13" t="s">
        <v>31</v>
      </c>
      <c r="AY239" s="165" t="s">
        <v>151</v>
      </c>
    </row>
    <row r="240" spans="1:65" s="2" customFormat="1" ht="16.5" customHeight="1">
      <c r="A240" s="33"/>
      <c r="B240" s="149"/>
      <c r="C240" s="150" t="s">
        <v>357</v>
      </c>
      <c r="D240" s="150" t="s">
        <v>153</v>
      </c>
      <c r="E240" s="151" t="s">
        <v>630</v>
      </c>
      <c r="F240" s="152" t="s">
        <v>631</v>
      </c>
      <c r="G240" s="153" t="s">
        <v>207</v>
      </c>
      <c r="H240" s="154">
        <v>1</v>
      </c>
      <c r="I240" s="155"/>
      <c r="J240" s="156">
        <f>ROUND(I240*H240,2)</f>
        <v>0</v>
      </c>
      <c r="K240" s="152" t="s">
        <v>1</v>
      </c>
      <c r="L240" s="34"/>
      <c r="M240" s="157" t="s">
        <v>1</v>
      </c>
      <c r="N240" s="158" t="s">
        <v>40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158</v>
      </c>
      <c r="AT240" s="161" t="s">
        <v>153</v>
      </c>
      <c r="AU240" s="161" t="s">
        <v>83</v>
      </c>
      <c r="AY240" s="18" t="s">
        <v>151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31</v>
      </c>
      <c r="BK240" s="162">
        <f>ROUND(I240*H240,2)</f>
        <v>0</v>
      </c>
      <c r="BL240" s="18" t="s">
        <v>158</v>
      </c>
      <c r="BM240" s="161" t="s">
        <v>632</v>
      </c>
    </row>
    <row r="241" spans="1:65" s="13" customFormat="1">
      <c r="B241" s="163"/>
      <c r="D241" s="164" t="s">
        <v>160</v>
      </c>
      <c r="E241" s="165" t="s">
        <v>1</v>
      </c>
      <c r="F241" s="166" t="s">
        <v>31</v>
      </c>
      <c r="H241" s="167">
        <v>1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160</v>
      </c>
      <c r="AU241" s="165" t="s">
        <v>83</v>
      </c>
      <c r="AV241" s="13" t="s">
        <v>83</v>
      </c>
      <c r="AW241" s="13" t="s">
        <v>30</v>
      </c>
      <c r="AX241" s="13" t="s">
        <v>31</v>
      </c>
      <c r="AY241" s="165" t="s">
        <v>151</v>
      </c>
    </row>
    <row r="242" spans="1:65" s="2" customFormat="1" ht="16.5" customHeight="1">
      <c r="A242" s="33"/>
      <c r="B242" s="149"/>
      <c r="C242" s="150" t="s">
        <v>362</v>
      </c>
      <c r="D242" s="150" t="s">
        <v>153</v>
      </c>
      <c r="E242" s="151" t="s">
        <v>633</v>
      </c>
      <c r="F242" s="152" t="s">
        <v>634</v>
      </c>
      <c r="G242" s="153" t="s">
        <v>207</v>
      </c>
      <c r="H242" s="154">
        <v>1</v>
      </c>
      <c r="I242" s="155"/>
      <c r="J242" s="156">
        <f>ROUND(I242*H242,2)</f>
        <v>0</v>
      </c>
      <c r="K242" s="152" t="s">
        <v>1</v>
      </c>
      <c r="L242" s="34"/>
      <c r="M242" s="157" t="s">
        <v>1</v>
      </c>
      <c r="N242" s="158" t="s">
        <v>40</v>
      </c>
      <c r="O242" s="59"/>
      <c r="P242" s="159">
        <f>O242*H242</f>
        <v>0</v>
      </c>
      <c r="Q242" s="159">
        <v>0</v>
      </c>
      <c r="R242" s="159">
        <f>Q242*H242</f>
        <v>0</v>
      </c>
      <c r="S242" s="159">
        <v>0</v>
      </c>
      <c r="T242" s="160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1" t="s">
        <v>158</v>
      </c>
      <c r="AT242" s="161" t="s">
        <v>153</v>
      </c>
      <c r="AU242" s="161" t="s">
        <v>83</v>
      </c>
      <c r="AY242" s="18" t="s">
        <v>151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8" t="s">
        <v>31</v>
      </c>
      <c r="BK242" s="162">
        <f>ROUND(I242*H242,2)</f>
        <v>0</v>
      </c>
      <c r="BL242" s="18" t="s">
        <v>158</v>
      </c>
      <c r="BM242" s="161" t="s">
        <v>635</v>
      </c>
    </row>
    <row r="243" spans="1:65" s="13" customFormat="1">
      <c r="B243" s="163"/>
      <c r="D243" s="164" t="s">
        <v>160</v>
      </c>
      <c r="E243" s="165" t="s">
        <v>1</v>
      </c>
      <c r="F243" s="166" t="s">
        <v>31</v>
      </c>
      <c r="H243" s="167">
        <v>1</v>
      </c>
      <c r="I243" s="168"/>
      <c r="L243" s="163"/>
      <c r="M243" s="169"/>
      <c r="N243" s="170"/>
      <c r="O243" s="170"/>
      <c r="P243" s="170"/>
      <c r="Q243" s="170"/>
      <c r="R243" s="170"/>
      <c r="S243" s="170"/>
      <c r="T243" s="171"/>
      <c r="AT243" s="165" t="s">
        <v>160</v>
      </c>
      <c r="AU243" s="165" t="s">
        <v>83</v>
      </c>
      <c r="AV243" s="13" t="s">
        <v>83</v>
      </c>
      <c r="AW243" s="13" t="s">
        <v>30</v>
      </c>
      <c r="AX243" s="13" t="s">
        <v>31</v>
      </c>
      <c r="AY243" s="165" t="s">
        <v>151</v>
      </c>
    </row>
    <row r="244" spans="1:65" s="2" customFormat="1" ht="16.5" customHeight="1">
      <c r="A244" s="33"/>
      <c r="B244" s="149"/>
      <c r="C244" s="150" t="s">
        <v>367</v>
      </c>
      <c r="D244" s="150" t="s">
        <v>153</v>
      </c>
      <c r="E244" s="151" t="s">
        <v>636</v>
      </c>
      <c r="F244" s="152" t="s">
        <v>637</v>
      </c>
      <c r="G244" s="153" t="s">
        <v>350</v>
      </c>
      <c r="H244" s="154">
        <v>20</v>
      </c>
      <c r="I244" s="155"/>
      <c r="J244" s="156">
        <f>ROUND(I244*H244,2)</f>
        <v>0</v>
      </c>
      <c r="K244" s="152" t="s">
        <v>157</v>
      </c>
      <c r="L244" s="34"/>
      <c r="M244" s="157" t="s">
        <v>1</v>
      </c>
      <c r="N244" s="158" t="s">
        <v>40</v>
      </c>
      <c r="O244" s="59"/>
      <c r="P244" s="159">
        <f>O244*H244</f>
        <v>0</v>
      </c>
      <c r="Q244" s="159">
        <v>6.9999999999999994E-5</v>
      </c>
      <c r="R244" s="159">
        <f>Q244*H244</f>
        <v>1.3999999999999998E-3</v>
      </c>
      <c r="S244" s="159">
        <v>0</v>
      </c>
      <c r="T244" s="160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61" t="s">
        <v>158</v>
      </c>
      <c r="AT244" s="161" t="s">
        <v>153</v>
      </c>
      <c r="AU244" s="161" t="s">
        <v>83</v>
      </c>
      <c r="AY244" s="18" t="s">
        <v>151</v>
      </c>
      <c r="BE244" s="162">
        <f>IF(N244="základní",J244,0)</f>
        <v>0</v>
      </c>
      <c r="BF244" s="162">
        <f>IF(N244="snížená",J244,0)</f>
        <v>0</v>
      </c>
      <c r="BG244" s="162">
        <f>IF(N244="zákl. přenesená",J244,0)</f>
        <v>0</v>
      </c>
      <c r="BH244" s="162">
        <f>IF(N244="sníž. přenesená",J244,0)</f>
        <v>0</v>
      </c>
      <c r="BI244" s="162">
        <f>IF(N244="nulová",J244,0)</f>
        <v>0</v>
      </c>
      <c r="BJ244" s="18" t="s">
        <v>31</v>
      </c>
      <c r="BK244" s="162">
        <f>ROUND(I244*H244,2)</f>
        <v>0</v>
      </c>
      <c r="BL244" s="18" t="s">
        <v>158</v>
      </c>
      <c r="BM244" s="161" t="s">
        <v>638</v>
      </c>
    </row>
    <row r="245" spans="1:65" s="13" customFormat="1">
      <c r="B245" s="163"/>
      <c r="D245" s="164" t="s">
        <v>160</v>
      </c>
      <c r="E245" s="165" t="s">
        <v>1</v>
      </c>
      <c r="F245" s="166" t="s">
        <v>639</v>
      </c>
      <c r="H245" s="167">
        <v>20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160</v>
      </c>
      <c r="AU245" s="165" t="s">
        <v>83</v>
      </c>
      <c r="AV245" s="13" t="s">
        <v>83</v>
      </c>
      <c r="AW245" s="13" t="s">
        <v>30</v>
      </c>
      <c r="AX245" s="13" t="s">
        <v>75</v>
      </c>
      <c r="AY245" s="165" t="s">
        <v>151</v>
      </c>
    </row>
    <row r="246" spans="1:65" s="2" customFormat="1" ht="16.5" customHeight="1">
      <c r="A246" s="33"/>
      <c r="B246" s="149"/>
      <c r="C246" s="187" t="s">
        <v>373</v>
      </c>
      <c r="D246" s="187" t="s">
        <v>413</v>
      </c>
      <c r="E246" s="188" t="s">
        <v>640</v>
      </c>
      <c r="F246" s="189" t="s">
        <v>641</v>
      </c>
      <c r="G246" s="190" t="s">
        <v>350</v>
      </c>
      <c r="H246" s="191">
        <v>3.0449999999999999</v>
      </c>
      <c r="I246" s="192"/>
      <c r="J246" s="193">
        <f>ROUND(I246*H246,2)</f>
        <v>0</v>
      </c>
      <c r="K246" s="189" t="s">
        <v>157</v>
      </c>
      <c r="L246" s="194"/>
      <c r="M246" s="195" t="s">
        <v>1</v>
      </c>
      <c r="N246" s="196" t="s">
        <v>40</v>
      </c>
      <c r="O246" s="59"/>
      <c r="P246" s="159">
        <f>O246*H246</f>
        <v>0</v>
      </c>
      <c r="Q246" s="159">
        <v>0.01</v>
      </c>
      <c r="R246" s="159">
        <f>Q246*H246</f>
        <v>3.0450000000000001E-2</v>
      </c>
      <c r="S246" s="159">
        <v>0</v>
      </c>
      <c r="T246" s="160">
        <f>S246*H246</f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61" t="s">
        <v>194</v>
      </c>
      <c r="AT246" s="161" t="s">
        <v>413</v>
      </c>
      <c r="AU246" s="161" t="s">
        <v>83</v>
      </c>
      <c r="AY246" s="18" t="s">
        <v>151</v>
      </c>
      <c r="BE246" s="162">
        <f>IF(N246="základní",J246,0)</f>
        <v>0</v>
      </c>
      <c r="BF246" s="162">
        <f>IF(N246="snížená",J246,0)</f>
        <v>0</v>
      </c>
      <c r="BG246" s="162">
        <f>IF(N246="zákl. přenesená",J246,0)</f>
        <v>0</v>
      </c>
      <c r="BH246" s="162">
        <f>IF(N246="sníž. přenesená",J246,0)</f>
        <v>0</v>
      </c>
      <c r="BI246" s="162">
        <f>IF(N246="nulová",J246,0)</f>
        <v>0</v>
      </c>
      <c r="BJ246" s="18" t="s">
        <v>31</v>
      </c>
      <c r="BK246" s="162">
        <f>ROUND(I246*H246,2)</f>
        <v>0</v>
      </c>
      <c r="BL246" s="18" t="s">
        <v>158</v>
      </c>
      <c r="BM246" s="161" t="s">
        <v>642</v>
      </c>
    </row>
    <row r="247" spans="1:65" s="14" customFormat="1">
      <c r="B247" s="172"/>
      <c r="D247" s="164" t="s">
        <v>160</v>
      </c>
      <c r="E247" s="173" t="s">
        <v>1</v>
      </c>
      <c r="F247" s="174" t="s">
        <v>643</v>
      </c>
      <c r="H247" s="173" t="s">
        <v>1</v>
      </c>
      <c r="I247" s="175"/>
      <c r="L247" s="172"/>
      <c r="M247" s="176"/>
      <c r="N247" s="177"/>
      <c r="O247" s="177"/>
      <c r="P247" s="177"/>
      <c r="Q247" s="177"/>
      <c r="R247" s="177"/>
      <c r="S247" s="177"/>
      <c r="T247" s="178"/>
      <c r="AT247" s="173" t="s">
        <v>160</v>
      </c>
      <c r="AU247" s="173" t="s">
        <v>83</v>
      </c>
      <c r="AV247" s="14" t="s">
        <v>31</v>
      </c>
      <c r="AW247" s="14" t="s">
        <v>30</v>
      </c>
      <c r="AX247" s="14" t="s">
        <v>75</v>
      </c>
      <c r="AY247" s="173" t="s">
        <v>151</v>
      </c>
    </row>
    <row r="248" spans="1:65" s="13" customFormat="1">
      <c r="B248" s="163"/>
      <c r="D248" s="164" t="s">
        <v>160</v>
      </c>
      <c r="E248" s="165" t="s">
        <v>1</v>
      </c>
      <c r="F248" s="166" t="s">
        <v>644</v>
      </c>
      <c r="H248" s="167">
        <v>3.0449999999999999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31</v>
      </c>
      <c r="AY248" s="165" t="s">
        <v>151</v>
      </c>
    </row>
    <row r="249" spans="1:65" s="2" customFormat="1" ht="16.5" customHeight="1">
      <c r="A249" s="33"/>
      <c r="B249" s="149"/>
      <c r="C249" s="187" t="s">
        <v>378</v>
      </c>
      <c r="D249" s="187" t="s">
        <v>413</v>
      </c>
      <c r="E249" s="188" t="s">
        <v>645</v>
      </c>
      <c r="F249" s="189" t="s">
        <v>646</v>
      </c>
      <c r="G249" s="190" t="s">
        <v>350</v>
      </c>
      <c r="H249" s="191">
        <v>6.09</v>
      </c>
      <c r="I249" s="192"/>
      <c r="J249" s="193">
        <f>ROUND(I249*H249,2)</f>
        <v>0</v>
      </c>
      <c r="K249" s="189" t="s">
        <v>157</v>
      </c>
      <c r="L249" s="194"/>
      <c r="M249" s="195" t="s">
        <v>1</v>
      </c>
      <c r="N249" s="196" t="s">
        <v>40</v>
      </c>
      <c r="O249" s="59"/>
      <c r="P249" s="159">
        <f>O249*H249</f>
        <v>0</v>
      </c>
      <c r="Q249" s="159">
        <v>0.01</v>
      </c>
      <c r="R249" s="159">
        <f>Q249*H249</f>
        <v>6.0900000000000003E-2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194</v>
      </c>
      <c r="AT249" s="161" t="s">
        <v>413</v>
      </c>
      <c r="AU249" s="161" t="s">
        <v>83</v>
      </c>
      <c r="AY249" s="18" t="s">
        <v>151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31</v>
      </c>
      <c r="BK249" s="162">
        <f>ROUND(I249*H249,2)</f>
        <v>0</v>
      </c>
      <c r="BL249" s="18" t="s">
        <v>158</v>
      </c>
      <c r="BM249" s="161" t="s">
        <v>647</v>
      </c>
    </row>
    <row r="250" spans="1:65" s="14" customFormat="1">
      <c r="B250" s="172"/>
      <c r="D250" s="164" t="s">
        <v>160</v>
      </c>
      <c r="E250" s="173" t="s">
        <v>1</v>
      </c>
      <c r="F250" s="174" t="s">
        <v>648</v>
      </c>
      <c r="H250" s="173" t="s">
        <v>1</v>
      </c>
      <c r="I250" s="175"/>
      <c r="L250" s="172"/>
      <c r="M250" s="176"/>
      <c r="N250" s="177"/>
      <c r="O250" s="177"/>
      <c r="P250" s="177"/>
      <c r="Q250" s="177"/>
      <c r="R250" s="177"/>
      <c r="S250" s="177"/>
      <c r="T250" s="178"/>
      <c r="AT250" s="173" t="s">
        <v>160</v>
      </c>
      <c r="AU250" s="173" t="s">
        <v>83</v>
      </c>
      <c r="AV250" s="14" t="s">
        <v>31</v>
      </c>
      <c r="AW250" s="14" t="s">
        <v>30</v>
      </c>
      <c r="AX250" s="14" t="s">
        <v>75</v>
      </c>
      <c r="AY250" s="173" t="s">
        <v>151</v>
      </c>
    </row>
    <row r="251" spans="1:65" s="13" customFormat="1">
      <c r="B251" s="163"/>
      <c r="D251" s="164" t="s">
        <v>160</v>
      </c>
      <c r="E251" s="165" t="s">
        <v>1</v>
      </c>
      <c r="F251" s="166" t="s">
        <v>649</v>
      </c>
      <c r="H251" s="167">
        <v>6.09</v>
      </c>
      <c r="I251" s="168"/>
      <c r="L251" s="163"/>
      <c r="M251" s="169"/>
      <c r="N251" s="170"/>
      <c r="O251" s="170"/>
      <c r="P251" s="170"/>
      <c r="Q251" s="170"/>
      <c r="R251" s="170"/>
      <c r="S251" s="170"/>
      <c r="T251" s="171"/>
      <c r="AT251" s="165" t="s">
        <v>160</v>
      </c>
      <c r="AU251" s="165" t="s">
        <v>83</v>
      </c>
      <c r="AV251" s="13" t="s">
        <v>83</v>
      </c>
      <c r="AW251" s="13" t="s">
        <v>30</v>
      </c>
      <c r="AX251" s="13" t="s">
        <v>31</v>
      </c>
      <c r="AY251" s="165" t="s">
        <v>151</v>
      </c>
    </row>
    <row r="252" spans="1:65" s="2" customFormat="1" ht="16.5" customHeight="1">
      <c r="A252" s="33"/>
      <c r="B252" s="149"/>
      <c r="C252" s="187" t="s">
        <v>383</v>
      </c>
      <c r="D252" s="187" t="s">
        <v>413</v>
      </c>
      <c r="E252" s="188" t="s">
        <v>650</v>
      </c>
      <c r="F252" s="189" t="s">
        <v>651</v>
      </c>
      <c r="G252" s="190" t="s">
        <v>350</v>
      </c>
      <c r="H252" s="191">
        <v>8.1199999999999992</v>
      </c>
      <c r="I252" s="192"/>
      <c r="J252" s="193">
        <f>ROUND(I252*H252,2)</f>
        <v>0</v>
      </c>
      <c r="K252" s="189" t="s">
        <v>157</v>
      </c>
      <c r="L252" s="194"/>
      <c r="M252" s="195" t="s">
        <v>1</v>
      </c>
      <c r="N252" s="196" t="s">
        <v>40</v>
      </c>
      <c r="O252" s="59"/>
      <c r="P252" s="159">
        <f>O252*H252</f>
        <v>0</v>
      </c>
      <c r="Q252" s="159">
        <v>0.01</v>
      </c>
      <c r="R252" s="159">
        <f>Q252*H252</f>
        <v>8.1199999999999994E-2</v>
      </c>
      <c r="S252" s="159">
        <v>0</v>
      </c>
      <c r="T252" s="160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1" t="s">
        <v>194</v>
      </c>
      <c r="AT252" s="161" t="s">
        <v>413</v>
      </c>
      <c r="AU252" s="161" t="s">
        <v>83</v>
      </c>
      <c r="AY252" s="18" t="s">
        <v>151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8" t="s">
        <v>31</v>
      </c>
      <c r="BK252" s="162">
        <f>ROUND(I252*H252,2)</f>
        <v>0</v>
      </c>
      <c r="BL252" s="18" t="s">
        <v>158</v>
      </c>
      <c r="BM252" s="161" t="s">
        <v>652</v>
      </c>
    </row>
    <row r="253" spans="1:65" s="14" customFormat="1">
      <c r="B253" s="172"/>
      <c r="D253" s="164" t="s">
        <v>160</v>
      </c>
      <c r="E253" s="173" t="s">
        <v>1</v>
      </c>
      <c r="F253" s="174" t="s">
        <v>653</v>
      </c>
      <c r="H253" s="173" t="s">
        <v>1</v>
      </c>
      <c r="I253" s="175"/>
      <c r="L253" s="172"/>
      <c r="M253" s="176"/>
      <c r="N253" s="177"/>
      <c r="O253" s="177"/>
      <c r="P253" s="177"/>
      <c r="Q253" s="177"/>
      <c r="R253" s="177"/>
      <c r="S253" s="177"/>
      <c r="T253" s="178"/>
      <c r="AT253" s="173" t="s">
        <v>160</v>
      </c>
      <c r="AU253" s="173" t="s">
        <v>83</v>
      </c>
      <c r="AV253" s="14" t="s">
        <v>31</v>
      </c>
      <c r="AW253" s="14" t="s">
        <v>30</v>
      </c>
      <c r="AX253" s="14" t="s">
        <v>75</v>
      </c>
      <c r="AY253" s="173" t="s">
        <v>151</v>
      </c>
    </row>
    <row r="254" spans="1:65" s="13" customFormat="1">
      <c r="B254" s="163"/>
      <c r="D254" s="164" t="s">
        <v>160</v>
      </c>
      <c r="E254" s="165" t="s">
        <v>1</v>
      </c>
      <c r="F254" s="166" t="s">
        <v>654</v>
      </c>
      <c r="H254" s="167">
        <v>8.1199999999999992</v>
      </c>
      <c r="I254" s="168"/>
      <c r="L254" s="163"/>
      <c r="M254" s="169"/>
      <c r="N254" s="170"/>
      <c r="O254" s="170"/>
      <c r="P254" s="170"/>
      <c r="Q254" s="170"/>
      <c r="R254" s="170"/>
      <c r="S254" s="170"/>
      <c r="T254" s="171"/>
      <c r="AT254" s="165" t="s">
        <v>160</v>
      </c>
      <c r="AU254" s="165" t="s">
        <v>83</v>
      </c>
      <c r="AV254" s="13" t="s">
        <v>83</v>
      </c>
      <c r="AW254" s="13" t="s">
        <v>30</v>
      </c>
      <c r="AX254" s="13" t="s">
        <v>31</v>
      </c>
      <c r="AY254" s="165" t="s">
        <v>151</v>
      </c>
    </row>
    <row r="255" spans="1:65" s="2" customFormat="1" ht="16.5" customHeight="1">
      <c r="A255" s="33"/>
      <c r="B255" s="149"/>
      <c r="C255" s="187" t="s">
        <v>388</v>
      </c>
      <c r="D255" s="187" t="s">
        <v>413</v>
      </c>
      <c r="E255" s="188" t="s">
        <v>655</v>
      </c>
      <c r="F255" s="189" t="s">
        <v>656</v>
      </c>
      <c r="G255" s="190" t="s">
        <v>350</v>
      </c>
      <c r="H255" s="191">
        <v>3.0449999999999999</v>
      </c>
      <c r="I255" s="192"/>
      <c r="J255" s="193">
        <f>ROUND(I255*H255,2)</f>
        <v>0</v>
      </c>
      <c r="K255" s="189" t="s">
        <v>157</v>
      </c>
      <c r="L255" s="194"/>
      <c r="M255" s="195" t="s">
        <v>1</v>
      </c>
      <c r="N255" s="196" t="s">
        <v>40</v>
      </c>
      <c r="O255" s="59"/>
      <c r="P255" s="159">
        <f>O255*H255</f>
        <v>0</v>
      </c>
      <c r="Q255" s="159">
        <v>0.01</v>
      </c>
      <c r="R255" s="159">
        <f>Q255*H255</f>
        <v>3.0450000000000001E-2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194</v>
      </c>
      <c r="AT255" s="161" t="s">
        <v>413</v>
      </c>
      <c r="AU255" s="161" t="s">
        <v>83</v>
      </c>
      <c r="AY255" s="18" t="s">
        <v>151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31</v>
      </c>
      <c r="BK255" s="162">
        <f>ROUND(I255*H255,2)</f>
        <v>0</v>
      </c>
      <c r="BL255" s="18" t="s">
        <v>158</v>
      </c>
      <c r="BM255" s="161" t="s">
        <v>657</v>
      </c>
    </row>
    <row r="256" spans="1:65" s="14" customFormat="1">
      <c r="B256" s="172"/>
      <c r="D256" s="164" t="s">
        <v>160</v>
      </c>
      <c r="E256" s="173" t="s">
        <v>1</v>
      </c>
      <c r="F256" s="174" t="s">
        <v>658</v>
      </c>
      <c r="H256" s="173" t="s">
        <v>1</v>
      </c>
      <c r="I256" s="175"/>
      <c r="L256" s="172"/>
      <c r="M256" s="176"/>
      <c r="N256" s="177"/>
      <c r="O256" s="177"/>
      <c r="P256" s="177"/>
      <c r="Q256" s="177"/>
      <c r="R256" s="177"/>
      <c r="S256" s="177"/>
      <c r="T256" s="178"/>
      <c r="AT256" s="173" t="s">
        <v>160</v>
      </c>
      <c r="AU256" s="173" t="s">
        <v>83</v>
      </c>
      <c r="AV256" s="14" t="s">
        <v>31</v>
      </c>
      <c r="AW256" s="14" t="s">
        <v>30</v>
      </c>
      <c r="AX256" s="14" t="s">
        <v>75</v>
      </c>
      <c r="AY256" s="173" t="s">
        <v>151</v>
      </c>
    </row>
    <row r="257" spans="1:65" s="13" customFormat="1">
      <c r="B257" s="163"/>
      <c r="D257" s="164" t="s">
        <v>160</v>
      </c>
      <c r="E257" s="165" t="s">
        <v>1</v>
      </c>
      <c r="F257" s="166" t="s">
        <v>644</v>
      </c>
      <c r="H257" s="167">
        <v>3.0449999999999999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160</v>
      </c>
      <c r="AU257" s="165" t="s">
        <v>83</v>
      </c>
      <c r="AV257" s="13" t="s">
        <v>83</v>
      </c>
      <c r="AW257" s="13" t="s">
        <v>30</v>
      </c>
      <c r="AX257" s="13" t="s">
        <v>31</v>
      </c>
      <c r="AY257" s="165" t="s">
        <v>151</v>
      </c>
    </row>
    <row r="258" spans="1:65" s="2" customFormat="1" ht="16.5" customHeight="1">
      <c r="A258" s="33"/>
      <c r="B258" s="149"/>
      <c r="C258" s="150" t="s">
        <v>392</v>
      </c>
      <c r="D258" s="150" t="s">
        <v>153</v>
      </c>
      <c r="E258" s="151" t="s">
        <v>659</v>
      </c>
      <c r="F258" s="152" t="s">
        <v>660</v>
      </c>
      <c r="G258" s="153" t="s">
        <v>350</v>
      </c>
      <c r="H258" s="154">
        <v>28</v>
      </c>
      <c r="I258" s="155"/>
      <c r="J258" s="156">
        <f>ROUND(I258*H258,2)</f>
        <v>0</v>
      </c>
      <c r="K258" s="152" t="s">
        <v>157</v>
      </c>
      <c r="L258" s="34"/>
      <c r="M258" s="157" t="s">
        <v>1</v>
      </c>
      <c r="N258" s="158" t="s">
        <v>40</v>
      </c>
      <c r="O258" s="59"/>
      <c r="P258" s="159">
        <f>O258*H258</f>
        <v>0</v>
      </c>
      <c r="Q258" s="159">
        <v>6.9999999999999994E-5</v>
      </c>
      <c r="R258" s="159">
        <f>Q258*H258</f>
        <v>1.9599999999999999E-3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158</v>
      </c>
      <c r="AT258" s="161" t="s">
        <v>153</v>
      </c>
      <c r="AU258" s="161" t="s">
        <v>83</v>
      </c>
      <c r="AY258" s="18" t="s">
        <v>151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31</v>
      </c>
      <c r="BK258" s="162">
        <f>ROUND(I258*H258,2)</f>
        <v>0</v>
      </c>
      <c r="BL258" s="18" t="s">
        <v>158</v>
      </c>
      <c r="BM258" s="161" t="s">
        <v>661</v>
      </c>
    </row>
    <row r="259" spans="1:65" s="13" customFormat="1">
      <c r="B259" s="163"/>
      <c r="D259" s="164" t="s">
        <v>160</v>
      </c>
      <c r="E259" s="165" t="s">
        <v>1</v>
      </c>
      <c r="F259" s="166" t="s">
        <v>662</v>
      </c>
      <c r="H259" s="167">
        <v>28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160</v>
      </c>
      <c r="AU259" s="165" t="s">
        <v>83</v>
      </c>
      <c r="AV259" s="13" t="s">
        <v>83</v>
      </c>
      <c r="AW259" s="13" t="s">
        <v>30</v>
      </c>
      <c r="AX259" s="13" t="s">
        <v>31</v>
      </c>
      <c r="AY259" s="165" t="s">
        <v>151</v>
      </c>
    </row>
    <row r="260" spans="1:65" s="2" customFormat="1" ht="16.5" customHeight="1">
      <c r="A260" s="33"/>
      <c r="B260" s="149"/>
      <c r="C260" s="187" t="s">
        <v>397</v>
      </c>
      <c r="D260" s="187" t="s">
        <v>413</v>
      </c>
      <c r="E260" s="188" t="s">
        <v>663</v>
      </c>
      <c r="F260" s="189" t="s">
        <v>664</v>
      </c>
      <c r="G260" s="190" t="s">
        <v>350</v>
      </c>
      <c r="H260" s="191">
        <v>4.0599999999999996</v>
      </c>
      <c r="I260" s="192"/>
      <c r="J260" s="193">
        <f>ROUND(I260*H260,2)</f>
        <v>0</v>
      </c>
      <c r="K260" s="189" t="s">
        <v>157</v>
      </c>
      <c r="L260" s="194"/>
      <c r="M260" s="195" t="s">
        <v>1</v>
      </c>
      <c r="N260" s="196" t="s">
        <v>40</v>
      </c>
      <c r="O260" s="59"/>
      <c r="P260" s="159">
        <f>O260*H260</f>
        <v>0</v>
      </c>
      <c r="Q260" s="159">
        <v>2.1999999999999999E-2</v>
      </c>
      <c r="R260" s="159">
        <f>Q260*H260</f>
        <v>8.9319999999999983E-2</v>
      </c>
      <c r="S260" s="159">
        <v>0</v>
      </c>
      <c r="T260" s="160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61" t="s">
        <v>194</v>
      </c>
      <c r="AT260" s="161" t="s">
        <v>413</v>
      </c>
      <c r="AU260" s="161" t="s">
        <v>83</v>
      </c>
      <c r="AY260" s="18" t="s">
        <v>151</v>
      </c>
      <c r="BE260" s="162">
        <f>IF(N260="základní",J260,0)</f>
        <v>0</v>
      </c>
      <c r="BF260" s="162">
        <f>IF(N260="snížená",J260,0)</f>
        <v>0</v>
      </c>
      <c r="BG260" s="162">
        <f>IF(N260="zákl. přenesená",J260,0)</f>
        <v>0</v>
      </c>
      <c r="BH260" s="162">
        <f>IF(N260="sníž. přenesená",J260,0)</f>
        <v>0</v>
      </c>
      <c r="BI260" s="162">
        <f>IF(N260="nulová",J260,0)</f>
        <v>0</v>
      </c>
      <c r="BJ260" s="18" t="s">
        <v>31</v>
      </c>
      <c r="BK260" s="162">
        <f>ROUND(I260*H260,2)</f>
        <v>0</v>
      </c>
      <c r="BL260" s="18" t="s">
        <v>158</v>
      </c>
      <c r="BM260" s="161" t="s">
        <v>665</v>
      </c>
    </row>
    <row r="261" spans="1:65" s="13" customFormat="1">
      <c r="B261" s="163"/>
      <c r="D261" s="164" t="s">
        <v>160</v>
      </c>
      <c r="E261" s="165" t="s">
        <v>1</v>
      </c>
      <c r="F261" s="166" t="s">
        <v>666</v>
      </c>
      <c r="H261" s="167">
        <v>4.0599999999999996</v>
      </c>
      <c r="I261" s="168"/>
      <c r="L261" s="163"/>
      <c r="M261" s="169"/>
      <c r="N261" s="170"/>
      <c r="O261" s="170"/>
      <c r="P261" s="170"/>
      <c r="Q261" s="170"/>
      <c r="R261" s="170"/>
      <c r="S261" s="170"/>
      <c r="T261" s="171"/>
      <c r="AT261" s="165" t="s">
        <v>160</v>
      </c>
      <c r="AU261" s="165" t="s">
        <v>83</v>
      </c>
      <c r="AV261" s="13" t="s">
        <v>83</v>
      </c>
      <c r="AW261" s="13" t="s">
        <v>30</v>
      </c>
      <c r="AX261" s="13" t="s">
        <v>31</v>
      </c>
      <c r="AY261" s="165" t="s">
        <v>151</v>
      </c>
    </row>
    <row r="262" spans="1:65" s="2" customFormat="1" ht="16.5" customHeight="1">
      <c r="A262" s="33"/>
      <c r="B262" s="149"/>
      <c r="C262" s="187" t="s">
        <v>404</v>
      </c>
      <c r="D262" s="187" t="s">
        <v>413</v>
      </c>
      <c r="E262" s="188" t="s">
        <v>667</v>
      </c>
      <c r="F262" s="189" t="s">
        <v>668</v>
      </c>
      <c r="G262" s="190" t="s">
        <v>350</v>
      </c>
      <c r="H262" s="191">
        <v>12.18</v>
      </c>
      <c r="I262" s="192"/>
      <c r="J262" s="193">
        <f>ROUND(I262*H262,2)</f>
        <v>0</v>
      </c>
      <c r="K262" s="189" t="s">
        <v>157</v>
      </c>
      <c r="L262" s="194"/>
      <c r="M262" s="195" t="s">
        <v>1</v>
      </c>
      <c r="N262" s="196" t="s">
        <v>40</v>
      </c>
      <c r="O262" s="59"/>
      <c r="P262" s="159">
        <f>O262*H262</f>
        <v>0</v>
      </c>
      <c r="Q262" s="159">
        <v>2.1999999999999999E-2</v>
      </c>
      <c r="R262" s="159">
        <f>Q262*H262</f>
        <v>0.26795999999999998</v>
      </c>
      <c r="S262" s="159">
        <v>0</v>
      </c>
      <c r="T262" s="160">
        <f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61" t="s">
        <v>194</v>
      </c>
      <c r="AT262" s="161" t="s">
        <v>413</v>
      </c>
      <c r="AU262" s="161" t="s">
        <v>83</v>
      </c>
      <c r="AY262" s="18" t="s">
        <v>151</v>
      </c>
      <c r="BE262" s="162">
        <f>IF(N262="základní",J262,0)</f>
        <v>0</v>
      </c>
      <c r="BF262" s="162">
        <f>IF(N262="snížená",J262,0)</f>
        <v>0</v>
      </c>
      <c r="BG262" s="162">
        <f>IF(N262="zákl. přenesená",J262,0)</f>
        <v>0</v>
      </c>
      <c r="BH262" s="162">
        <f>IF(N262="sníž. přenesená",J262,0)</f>
        <v>0</v>
      </c>
      <c r="BI262" s="162">
        <f>IF(N262="nulová",J262,0)</f>
        <v>0</v>
      </c>
      <c r="BJ262" s="18" t="s">
        <v>31</v>
      </c>
      <c r="BK262" s="162">
        <f>ROUND(I262*H262,2)</f>
        <v>0</v>
      </c>
      <c r="BL262" s="18" t="s">
        <v>158</v>
      </c>
      <c r="BM262" s="161" t="s">
        <v>669</v>
      </c>
    </row>
    <row r="263" spans="1:65" s="13" customFormat="1">
      <c r="B263" s="163"/>
      <c r="D263" s="164" t="s">
        <v>160</v>
      </c>
      <c r="E263" s="165" t="s">
        <v>1</v>
      </c>
      <c r="F263" s="166" t="s">
        <v>670</v>
      </c>
      <c r="H263" s="167">
        <v>12.18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160</v>
      </c>
      <c r="AU263" s="165" t="s">
        <v>83</v>
      </c>
      <c r="AV263" s="13" t="s">
        <v>83</v>
      </c>
      <c r="AW263" s="13" t="s">
        <v>30</v>
      </c>
      <c r="AX263" s="13" t="s">
        <v>31</v>
      </c>
      <c r="AY263" s="165" t="s">
        <v>151</v>
      </c>
    </row>
    <row r="264" spans="1:65" s="2" customFormat="1" ht="16.5" customHeight="1">
      <c r="A264" s="33"/>
      <c r="B264" s="149"/>
      <c r="C264" s="187" t="s">
        <v>408</v>
      </c>
      <c r="D264" s="187" t="s">
        <v>413</v>
      </c>
      <c r="E264" s="188" t="s">
        <v>671</v>
      </c>
      <c r="F264" s="189" t="s">
        <v>672</v>
      </c>
      <c r="G264" s="190" t="s">
        <v>350</v>
      </c>
      <c r="H264" s="191">
        <v>4.0599999999999996</v>
      </c>
      <c r="I264" s="192"/>
      <c r="J264" s="193">
        <f>ROUND(I264*H264,2)</f>
        <v>0</v>
      </c>
      <c r="K264" s="189" t="s">
        <v>157</v>
      </c>
      <c r="L264" s="194"/>
      <c r="M264" s="195" t="s">
        <v>1</v>
      </c>
      <c r="N264" s="196" t="s">
        <v>40</v>
      </c>
      <c r="O264" s="59"/>
      <c r="P264" s="159">
        <f>O264*H264</f>
        <v>0</v>
      </c>
      <c r="Q264" s="159">
        <v>2.1999999999999999E-2</v>
      </c>
      <c r="R264" s="159">
        <f>Q264*H264</f>
        <v>8.9319999999999983E-2</v>
      </c>
      <c r="S264" s="159">
        <v>0</v>
      </c>
      <c r="T264" s="160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61" t="s">
        <v>194</v>
      </c>
      <c r="AT264" s="161" t="s">
        <v>413</v>
      </c>
      <c r="AU264" s="161" t="s">
        <v>83</v>
      </c>
      <c r="AY264" s="18" t="s">
        <v>151</v>
      </c>
      <c r="BE264" s="162">
        <f>IF(N264="základní",J264,0)</f>
        <v>0</v>
      </c>
      <c r="BF264" s="162">
        <f>IF(N264="snížená",J264,0)</f>
        <v>0</v>
      </c>
      <c r="BG264" s="162">
        <f>IF(N264="zákl. přenesená",J264,0)</f>
        <v>0</v>
      </c>
      <c r="BH264" s="162">
        <f>IF(N264="sníž. přenesená",J264,0)</f>
        <v>0</v>
      </c>
      <c r="BI264" s="162">
        <f>IF(N264="nulová",J264,0)</f>
        <v>0</v>
      </c>
      <c r="BJ264" s="18" t="s">
        <v>31</v>
      </c>
      <c r="BK264" s="162">
        <f>ROUND(I264*H264,2)</f>
        <v>0</v>
      </c>
      <c r="BL264" s="18" t="s">
        <v>158</v>
      </c>
      <c r="BM264" s="161" t="s">
        <v>673</v>
      </c>
    </row>
    <row r="265" spans="1:65" s="13" customFormat="1">
      <c r="B265" s="163"/>
      <c r="D265" s="164" t="s">
        <v>160</v>
      </c>
      <c r="E265" s="165" t="s">
        <v>1</v>
      </c>
      <c r="F265" s="166" t="s">
        <v>666</v>
      </c>
      <c r="H265" s="167">
        <v>4.0599999999999996</v>
      </c>
      <c r="I265" s="168"/>
      <c r="L265" s="163"/>
      <c r="M265" s="169"/>
      <c r="N265" s="170"/>
      <c r="O265" s="170"/>
      <c r="P265" s="170"/>
      <c r="Q265" s="170"/>
      <c r="R265" s="170"/>
      <c r="S265" s="170"/>
      <c r="T265" s="171"/>
      <c r="AT265" s="165" t="s">
        <v>160</v>
      </c>
      <c r="AU265" s="165" t="s">
        <v>83</v>
      </c>
      <c r="AV265" s="13" t="s">
        <v>83</v>
      </c>
      <c r="AW265" s="13" t="s">
        <v>30</v>
      </c>
      <c r="AX265" s="13" t="s">
        <v>31</v>
      </c>
      <c r="AY265" s="165" t="s">
        <v>151</v>
      </c>
    </row>
    <row r="266" spans="1:65" s="2" customFormat="1" ht="16.5" customHeight="1">
      <c r="A266" s="33"/>
      <c r="B266" s="149"/>
      <c r="C266" s="187" t="s">
        <v>412</v>
      </c>
      <c r="D266" s="187" t="s">
        <v>413</v>
      </c>
      <c r="E266" s="188" t="s">
        <v>674</v>
      </c>
      <c r="F266" s="189" t="s">
        <v>675</v>
      </c>
      <c r="G266" s="190" t="s">
        <v>350</v>
      </c>
      <c r="H266" s="191">
        <v>8.1199999999999992</v>
      </c>
      <c r="I266" s="192"/>
      <c r="J266" s="193">
        <f>ROUND(I266*H266,2)</f>
        <v>0</v>
      </c>
      <c r="K266" s="189" t="s">
        <v>157</v>
      </c>
      <c r="L266" s="194"/>
      <c r="M266" s="195" t="s">
        <v>1</v>
      </c>
      <c r="N266" s="196" t="s">
        <v>40</v>
      </c>
      <c r="O266" s="59"/>
      <c r="P266" s="159">
        <f>O266*H266</f>
        <v>0</v>
      </c>
      <c r="Q266" s="159">
        <v>2.1999999999999999E-2</v>
      </c>
      <c r="R266" s="159">
        <f>Q266*H266</f>
        <v>0.17863999999999997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194</v>
      </c>
      <c r="AT266" s="161" t="s">
        <v>413</v>
      </c>
      <c r="AU266" s="161" t="s">
        <v>83</v>
      </c>
      <c r="AY266" s="18" t="s">
        <v>151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31</v>
      </c>
      <c r="BK266" s="162">
        <f>ROUND(I266*H266,2)</f>
        <v>0</v>
      </c>
      <c r="BL266" s="18" t="s">
        <v>158</v>
      </c>
      <c r="BM266" s="161" t="s">
        <v>676</v>
      </c>
    </row>
    <row r="267" spans="1:65" s="13" customFormat="1">
      <c r="B267" s="163"/>
      <c r="D267" s="164" t="s">
        <v>160</v>
      </c>
      <c r="E267" s="165" t="s">
        <v>1</v>
      </c>
      <c r="F267" s="166" t="s">
        <v>654</v>
      </c>
      <c r="H267" s="167">
        <v>8.1199999999999992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160</v>
      </c>
      <c r="AU267" s="165" t="s">
        <v>83</v>
      </c>
      <c r="AV267" s="13" t="s">
        <v>83</v>
      </c>
      <c r="AW267" s="13" t="s">
        <v>30</v>
      </c>
      <c r="AX267" s="13" t="s">
        <v>31</v>
      </c>
      <c r="AY267" s="165" t="s">
        <v>151</v>
      </c>
    </row>
    <row r="268" spans="1:65" s="2" customFormat="1" ht="16.5" customHeight="1">
      <c r="A268" s="33"/>
      <c r="B268" s="149"/>
      <c r="C268" s="150" t="s">
        <v>418</v>
      </c>
      <c r="D268" s="150" t="s">
        <v>153</v>
      </c>
      <c r="E268" s="151" t="s">
        <v>677</v>
      </c>
      <c r="F268" s="152" t="s">
        <v>678</v>
      </c>
      <c r="G268" s="153" t="s">
        <v>350</v>
      </c>
      <c r="H268" s="154">
        <v>2</v>
      </c>
      <c r="I268" s="155"/>
      <c r="J268" s="156">
        <f>ROUND(I268*H268,2)</f>
        <v>0</v>
      </c>
      <c r="K268" s="152" t="s">
        <v>157</v>
      </c>
      <c r="L268" s="34"/>
      <c r="M268" s="157" t="s">
        <v>1</v>
      </c>
      <c r="N268" s="158" t="s">
        <v>40</v>
      </c>
      <c r="O268" s="59"/>
      <c r="P268" s="159">
        <f>O268*H268</f>
        <v>0</v>
      </c>
      <c r="Q268" s="159">
        <v>1.3999999999999999E-4</v>
      </c>
      <c r="R268" s="159">
        <f>Q268*H268</f>
        <v>2.7999999999999998E-4</v>
      </c>
      <c r="S268" s="159">
        <v>0</v>
      </c>
      <c r="T268" s="16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1" t="s">
        <v>158</v>
      </c>
      <c r="AT268" s="161" t="s">
        <v>153</v>
      </c>
      <c r="AU268" s="161" t="s">
        <v>83</v>
      </c>
      <c r="AY268" s="18" t="s">
        <v>151</v>
      </c>
      <c r="BE268" s="162">
        <f>IF(N268="základní",J268,0)</f>
        <v>0</v>
      </c>
      <c r="BF268" s="162">
        <f>IF(N268="snížená",J268,0)</f>
        <v>0</v>
      </c>
      <c r="BG268" s="162">
        <f>IF(N268="zákl. přenesená",J268,0)</f>
        <v>0</v>
      </c>
      <c r="BH268" s="162">
        <f>IF(N268="sníž. přenesená",J268,0)</f>
        <v>0</v>
      </c>
      <c r="BI268" s="162">
        <f>IF(N268="nulová",J268,0)</f>
        <v>0</v>
      </c>
      <c r="BJ268" s="18" t="s">
        <v>31</v>
      </c>
      <c r="BK268" s="162">
        <f>ROUND(I268*H268,2)</f>
        <v>0</v>
      </c>
      <c r="BL268" s="18" t="s">
        <v>158</v>
      </c>
      <c r="BM268" s="161" t="s">
        <v>679</v>
      </c>
    </row>
    <row r="269" spans="1:65" s="13" customFormat="1">
      <c r="B269" s="163"/>
      <c r="D269" s="164" t="s">
        <v>160</v>
      </c>
      <c r="E269" s="165" t="s">
        <v>1</v>
      </c>
      <c r="F269" s="166" t="s">
        <v>680</v>
      </c>
      <c r="H269" s="167">
        <v>2</v>
      </c>
      <c r="I269" s="168"/>
      <c r="L269" s="163"/>
      <c r="M269" s="169"/>
      <c r="N269" s="170"/>
      <c r="O269" s="170"/>
      <c r="P269" s="170"/>
      <c r="Q269" s="170"/>
      <c r="R269" s="170"/>
      <c r="S269" s="170"/>
      <c r="T269" s="171"/>
      <c r="AT269" s="165" t="s">
        <v>160</v>
      </c>
      <c r="AU269" s="165" t="s">
        <v>83</v>
      </c>
      <c r="AV269" s="13" t="s">
        <v>83</v>
      </c>
      <c r="AW269" s="13" t="s">
        <v>30</v>
      </c>
      <c r="AX269" s="13" t="s">
        <v>31</v>
      </c>
      <c r="AY269" s="165" t="s">
        <v>151</v>
      </c>
    </row>
    <row r="270" spans="1:65" s="2" customFormat="1" ht="24.15" customHeight="1">
      <c r="A270" s="33"/>
      <c r="B270" s="149"/>
      <c r="C270" s="187" t="s">
        <v>423</v>
      </c>
      <c r="D270" s="187" t="s">
        <v>413</v>
      </c>
      <c r="E270" s="188" t="s">
        <v>681</v>
      </c>
      <c r="F270" s="189" t="s">
        <v>682</v>
      </c>
      <c r="G270" s="190" t="s">
        <v>350</v>
      </c>
      <c r="H270" s="191">
        <v>2.0299999999999998</v>
      </c>
      <c r="I270" s="192"/>
      <c r="J270" s="193">
        <f>ROUND(I270*H270,2)</f>
        <v>0</v>
      </c>
      <c r="K270" s="189" t="s">
        <v>157</v>
      </c>
      <c r="L270" s="194"/>
      <c r="M270" s="195" t="s">
        <v>1</v>
      </c>
      <c r="N270" s="196" t="s">
        <v>40</v>
      </c>
      <c r="O270" s="59"/>
      <c r="P270" s="159">
        <f>O270*H270</f>
        <v>0</v>
      </c>
      <c r="Q270" s="159">
        <v>3.2000000000000001E-2</v>
      </c>
      <c r="R270" s="159">
        <f>Q270*H270</f>
        <v>6.495999999999999E-2</v>
      </c>
      <c r="S270" s="159">
        <v>0</v>
      </c>
      <c r="T270" s="160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1" t="s">
        <v>194</v>
      </c>
      <c r="AT270" s="161" t="s">
        <v>413</v>
      </c>
      <c r="AU270" s="161" t="s">
        <v>83</v>
      </c>
      <c r="AY270" s="18" t="s">
        <v>151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8" t="s">
        <v>31</v>
      </c>
      <c r="BK270" s="162">
        <f>ROUND(I270*H270,2)</f>
        <v>0</v>
      </c>
      <c r="BL270" s="18" t="s">
        <v>158</v>
      </c>
      <c r="BM270" s="161" t="s">
        <v>683</v>
      </c>
    </row>
    <row r="271" spans="1:65" s="13" customFormat="1">
      <c r="B271" s="163"/>
      <c r="D271" s="164" t="s">
        <v>160</v>
      </c>
      <c r="E271" s="165" t="s">
        <v>1</v>
      </c>
      <c r="F271" s="166" t="s">
        <v>684</v>
      </c>
      <c r="H271" s="167">
        <v>2.0299999999999998</v>
      </c>
      <c r="I271" s="168"/>
      <c r="L271" s="163"/>
      <c r="M271" s="169"/>
      <c r="N271" s="170"/>
      <c r="O271" s="170"/>
      <c r="P271" s="170"/>
      <c r="Q271" s="170"/>
      <c r="R271" s="170"/>
      <c r="S271" s="170"/>
      <c r="T271" s="171"/>
      <c r="AT271" s="165" t="s">
        <v>160</v>
      </c>
      <c r="AU271" s="165" t="s">
        <v>83</v>
      </c>
      <c r="AV271" s="13" t="s">
        <v>83</v>
      </c>
      <c r="AW271" s="13" t="s">
        <v>30</v>
      </c>
      <c r="AX271" s="13" t="s">
        <v>75</v>
      </c>
      <c r="AY271" s="165" t="s">
        <v>151</v>
      </c>
    </row>
    <row r="272" spans="1:65" s="15" customFormat="1">
      <c r="B272" s="179"/>
      <c r="D272" s="164" t="s">
        <v>160</v>
      </c>
      <c r="E272" s="180" t="s">
        <v>1</v>
      </c>
      <c r="F272" s="181" t="s">
        <v>182</v>
      </c>
      <c r="H272" s="182">
        <v>2.0299999999999998</v>
      </c>
      <c r="I272" s="183"/>
      <c r="L272" s="179"/>
      <c r="M272" s="184"/>
      <c r="N272" s="185"/>
      <c r="O272" s="185"/>
      <c r="P272" s="185"/>
      <c r="Q272" s="185"/>
      <c r="R272" s="185"/>
      <c r="S272" s="185"/>
      <c r="T272" s="186"/>
      <c r="AT272" s="180" t="s">
        <v>160</v>
      </c>
      <c r="AU272" s="180" t="s">
        <v>83</v>
      </c>
      <c r="AV272" s="15" t="s">
        <v>158</v>
      </c>
      <c r="AW272" s="15" t="s">
        <v>30</v>
      </c>
      <c r="AX272" s="15" t="s">
        <v>31</v>
      </c>
      <c r="AY272" s="180" t="s">
        <v>151</v>
      </c>
    </row>
    <row r="273" spans="1:65" s="2" customFormat="1" ht="16.5" customHeight="1">
      <c r="A273" s="33"/>
      <c r="B273" s="149"/>
      <c r="C273" s="150" t="s">
        <v>428</v>
      </c>
      <c r="D273" s="150" t="s">
        <v>153</v>
      </c>
      <c r="E273" s="151" t="s">
        <v>685</v>
      </c>
      <c r="F273" s="152" t="s">
        <v>686</v>
      </c>
      <c r="G273" s="153" t="s">
        <v>215</v>
      </c>
      <c r="H273" s="154">
        <v>1.2</v>
      </c>
      <c r="I273" s="155"/>
      <c r="J273" s="156">
        <f>ROUND(I273*H273,2)</f>
        <v>0</v>
      </c>
      <c r="K273" s="152" t="s">
        <v>1</v>
      </c>
      <c r="L273" s="34"/>
      <c r="M273" s="157" t="s">
        <v>1</v>
      </c>
      <c r="N273" s="158" t="s">
        <v>40</v>
      </c>
      <c r="O273" s="59"/>
      <c r="P273" s="159">
        <f>O273*H273</f>
        <v>0</v>
      </c>
      <c r="Q273" s="159">
        <v>1.235E-2</v>
      </c>
      <c r="R273" s="159">
        <f>Q273*H273</f>
        <v>1.482E-2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158</v>
      </c>
      <c r="AT273" s="161" t="s">
        <v>153</v>
      </c>
      <c r="AU273" s="161" t="s">
        <v>83</v>
      </c>
      <c r="AY273" s="18" t="s">
        <v>151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31</v>
      </c>
      <c r="BK273" s="162">
        <f>ROUND(I273*H273,2)</f>
        <v>0</v>
      </c>
      <c r="BL273" s="18" t="s">
        <v>158</v>
      </c>
      <c r="BM273" s="161" t="s">
        <v>687</v>
      </c>
    </row>
    <row r="274" spans="1:65" s="13" customFormat="1">
      <c r="B274" s="163"/>
      <c r="D274" s="164" t="s">
        <v>160</v>
      </c>
      <c r="E274" s="165" t="s">
        <v>1</v>
      </c>
      <c r="F274" s="166" t="s">
        <v>688</v>
      </c>
      <c r="H274" s="167">
        <v>1.2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160</v>
      </c>
      <c r="AU274" s="165" t="s">
        <v>83</v>
      </c>
      <c r="AV274" s="13" t="s">
        <v>83</v>
      </c>
      <c r="AW274" s="13" t="s">
        <v>30</v>
      </c>
      <c r="AX274" s="13" t="s">
        <v>31</v>
      </c>
      <c r="AY274" s="165" t="s">
        <v>151</v>
      </c>
    </row>
    <row r="275" spans="1:65" s="2" customFormat="1" ht="16.5" customHeight="1">
      <c r="A275" s="33"/>
      <c r="B275" s="149"/>
      <c r="C275" s="150" t="s">
        <v>432</v>
      </c>
      <c r="D275" s="150" t="s">
        <v>153</v>
      </c>
      <c r="E275" s="151" t="s">
        <v>689</v>
      </c>
      <c r="F275" s="152" t="s">
        <v>690</v>
      </c>
      <c r="G275" s="153" t="s">
        <v>350</v>
      </c>
      <c r="H275" s="154">
        <v>11</v>
      </c>
      <c r="I275" s="155"/>
      <c r="J275" s="156">
        <f>ROUND(I275*H275,2)</f>
        <v>0</v>
      </c>
      <c r="K275" s="152" t="s">
        <v>1</v>
      </c>
      <c r="L275" s="34"/>
      <c r="M275" s="157" t="s">
        <v>1</v>
      </c>
      <c r="N275" s="158" t="s">
        <v>40</v>
      </c>
      <c r="O275" s="59"/>
      <c r="P275" s="159">
        <f>O275*H275</f>
        <v>0</v>
      </c>
      <c r="Q275" s="159">
        <v>0.34089999999999998</v>
      </c>
      <c r="R275" s="159">
        <f>Q275*H275</f>
        <v>3.7498999999999998</v>
      </c>
      <c r="S275" s="159">
        <v>0</v>
      </c>
      <c r="T275" s="16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1" t="s">
        <v>158</v>
      </c>
      <c r="AT275" s="161" t="s">
        <v>153</v>
      </c>
      <c r="AU275" s="161" t="s">
        <v>83</v>
      </c>
      <c r="AY275" s="18" t="s">
        <v>151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8" t="s">
        <v>31</v>
      </c>
      <c r="BK275" s="162">
        <f>ROUND(I275*H275,2)</f>
        <v>0</v>
      </c>
      <c r="BL275" s="18" t="s">
        <v>158</v>
      </c>
      <c r="BM275" s="161" t="s">
        <v>691</v>
      </c>
    </row>
    <row r="276" spans="1:65" s="13" customFormat="1">
      <c r="B276" s="163"/>
      <c r="D276" s="164" t="s">
        <v>160</v>
      </c>
      <c r="E276" s="165" t="s">
        <v>1</v>
      </c>
      <c r="F276" s="166" t="s">
        <v>692</v>
      </c>
      <c r="H276" s="167">
        <v>11</v>
      </c>
      <c r="I276" s="168"/>
      <c r="L276" s="163"/>
      <c r="M276" s="169"/>
      <c r="N276" s="170"/>
      <c r="O276" s="170"/>
      <c r="P276" s="170"/>
      <c r="Q276" s="170"/>
      <c r="R276" s="170"/>
      <c r="S276" s="170"/>
      <c r="T276" s="171"/>
      <c r="AT276" s="165" t="s">
        <v>160</v>
      </c>
      <c r="AU276" s="165" t="s">
        <v>83</v>
      </c>
      <c r="AV276" s="13" t="s">
        <v>83</v>
      </c>
      <c r="AW276" s="13" t="s">
        <v>30</v>
      </c>
      <c r="AX276" s="13" t="s">
        <v>75</v>
      </c>
      <c r="AY276" s="165" t="s">
        <v>151</v>
      </c>
    </row>
    <row r="277" spans="1:65" s="2" customFormat="1" ht="16.5" customHeight="1">
      <c r="A277" s="33"/>
      <c r="B277" s="149"/>
      <c r="C277" s="187" t="s">
        <v>437</v>
      </c>
      <c r="D277" s="187" t="s">
        <v>413</v>
      </c>
      <c r="E277" s="188" t="s">
        <v>693</v>
      </c>
      <c r="F277" s="189" t="s">
        <v>694</v>
      </c>
      <c r="G277" s="190" t="s">
        <v>350</v>
      </c>
      <c r="H277" s="191">
        <v>11.11</v>
      </c>
      <c r="I277" s="192"/>
      <c r="J277" s="193">
        <f>ROUND(I277*H277,2)</f>
        <v>0</v>
      </c>
      <c r="K277" s="189" t="s">
        <v>1</v>
      </c>
      <c r="L277" s="194"/>
      <c r="M277" s="195" t="s">
        <v>1</v>
      </c>
      <c r="N277" s="196" t="s">
        <v>40</v>
      </c>
      <c r="O277" s="59"/>
      <c r="P277" s="159">
        <f>O277*H277</f>
        <v>0</v>
      </c>
      <c r="Q277" s="159">
        <v>0.17</v>
      </c>
      <c r="R277" s="159">
        <f>Q277*H277</f>
        <v>1.8887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194</v>
      </c>
      <c r="AT277" s="161" t="s">
        <v>413</v>
      </c>
      <c r="AU277" s="161" t="s">
        <v>83</v>
      </c>
      <c r="AY277" s="18" t="s">
        <v>151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31</v>
      </c>
      <c r="BK277" s="162">
        <f>ROUND(I277*H277,2)</f>
        <v>0</v>
      </c>
      <c r="BL277" s="18" t="s">
        <v>158</v>
      </c>
      <c r="BM277" s="161" t="s">
        <v>695</v>
      </c>
    </row>
    <row r="278" spans="1:65" s="13" customFormat="1">
      <c r="B278" s="163"/>
      <c r="D278" s="164" t="s">
        <v>160</v>
      </c>
      <c r="E278" s="165" t="s">
        <v>1</v>
      </c>
      <c r="F278" s="166" t="s">
        <v>696</v>
      </c>
      <c r="H278" s="167">
        <v>11.11</v>
      </c>
      <c r="I278" s="168"/>
      <c r="L278" s="163"/>
      <c r="M278" s="169"/>
      <c r="N278" s="170"/>
      <c r="O278" s="170"/>
      <c r="P278" s="170"/>
      <c r="Q278" s="170"/>
      <c r="R278" s="170"/>
      <c r="S278" s="170"/>
      <c r="T278" s="171"/>
      <c r="AT278" s="165" t="s">
        <v>160</v>
      </c>
      <c r="AU278" s="165" t="s">
        <v>83</v>
      </c>
      <c r="AV278" s="13" t="s">
        <v>83</v>
      </c>
      <c r="AW278" s="13" t="s">
        <v>30</v>
      </c>
      <c r="AX278" s="13" t="s">
        <v>31</v>
      </c>
      <c r="AY278" s="165" t="s">
        <v>151</v>
      </c>
    </row>
    <row r="279" spans="1:65" s="2" customFormat="1" ht="16.5" customHeight="1">
      <c r="A279" s="33"/>
      <c r="B279" s="149"/>
      <c r="C279" s="187" t="s">
        <v>442</v>
      </c>
      <c r="D279" s="187" t="s">
        <v>413</v>
      </c>
      <c r="E279" s="188" t="s">
        <v>697</v>
      </c>
      <c r="F279" s="189" t="s">
        <v>698</v>
      </c>
      <c r="G279" s="190" t="s">
        <v>350</v>
      </c>
      <c r="H279" s="191">
        <v>11.11</v>
      </c>
      <c r="I279" s="192"/>
      <c r="J279" s="193">
        <f>ROUND(I279*H279,2)</f>
        <v>0</v>
      </c>
      <c r="K279" s="189" t="s">
        <v>1</v>
      </c>
      <c r="L279" s="194"/>
      <c r="M279" s="195" t="s">
        <v>1</v>
      </c>
      <c r="N279" s="196" t="s">
        <v>40</v>
      </c>
      <c r="O279" s="59"/>
      <c r="P279" s="159">
        <f>O279*H279</f>
        <v>0</v>
      </c>
      <c r="Q279" s="159">
        <v>7.0000000000000007E-2</v>
      </c>
      <c r="R279" s="159">
        <f>Q279*H279</f>
        <v>0.77770000000000006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194</v>
      </c>
      <c r="AT279" s="161" t="s">
        <v>413</v>
      </c>
      <c r="AU279" s="161" t="s">
        <v>83</v>
      </c>
      <c r="AY279" s="18" t="s">
        <v>151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31</v>
      </c>
      <c r="BK279" s="162">
        <f>ROUND(I279*H279,2)</f>
        <v>0</v>
      </c>
      <c r="BL279" s="18" t="s">
        <v>158</v>
      </c>
      <c r="BM279" s="161" t="s">
        <v>699</v>
      </c>
    </row>
    <row r="280" spans="1:65" s="14" customFormat="1">
      <c r="B280" s="172"/>
      <c r="D280" s="164" t="s">
        <v>160</v>
      </c>
      <c r="E280" s="173" t="s">
        <v>1</v>
      </c>
      <c r="F280" s="174" t="s">
        <v>700</v>
      </c>
      <c r="H280" s="173" t="s">
        <v>1</v>
      </c>
      <c r="I280" s="175"/>
      <c r="L280" s="172"/>
      <c r="M280" s="176"/>
      <c r="N280" s="177"/>
      <c r="O280" s="177"/>
      <c r="P280" s="177"/>
      <c r="Q280" s="177"/>
      <c r="R280" s="177"/>
      <c r="S280" s="177"/>
      <c r="T280" s="178"/>
      <c r="AT280" s="173" t="s">
        <v>160</v>
      </c>
      <c r="AU280" s="173" t="s">
        <v>83</v>
      </c>
      <c r="AV280" s="14" t="s">
        <v>31</v>
      </c>
      <c r="AW280" s="14" t="s">
        <v>30</v>
      </c>
      <c r="AX280" s="14" t="s">
        <v>75</v>
      </c>
      <c r="AY280" s="173" t="s">
        <v>151</v>
      </c>
    </row>
    <row r="281" spans="1:65" s="13" customFormat="1">
      <c r="B281" s="163"/>
      <c r="D281" s="164" t="s">
        <v>160</v>
      </c>
      <c r="E281" s="165" t="s">
        <v>1</v>
      </c>
      <c r="F281" s="166" t="s">
        <v>609</v>
      </c>
      <c r="H281" s="167">
        <v>11.11</v>
      </c>
      <c r="I281" s="168"/>
      <c r="L281" s="163"/>
      <c r="M281" s="169"/>
      <c r="N281" s="170"/>
      <c r="O281" s="170"/>
      <c r="P281" s="170"/>
      <c r="Q281" s="170"/>
      <c r="R281" s="170"/>
      <c r="S281" s="170"/>
      <c r="T281" s="171"/>
      <c r="AT281" s="165" t="s">
        <v>160</v>
      </c>
      <c r="AU281" s="165" t="s">
        <v>83</v>
      </c>
      <c r="AV281" s="13" t="s">
        <v>83</v>
      </c>
      <c r="AW281" s="13" t="s">
        <v>30</v>
      </c>
      <c r="AX281" s="13" t="s">
        <v>31</v>
      </c>
      <c r="AY281" s="165" t="s">
        <v>151</v>
      </c>
    </row>
    <row r="282" spans="1:65" s="2" customFormat="1" ht="16.5" customHeight="1">
      <c r="A282" s="33"/>
      <c r="B282" s="149"/>
      <c r="C282" s="187" t="s">
        <v>447</v>
      </c>
      <c r="D282" s="187" t="s">
        <v>413</v>
      </c>
      <c r="E282" s="188" t="s">
        <v>701</v>
      </c>
      <c r="F282" s="189" t="s">
        <v>702</v>
      </c>
      <c r="G282" s="190" t="s">
        <v>350</v>
      </c>
      <c r="H282" s="191">
        <v>11.11</v>
      </c>
      <c r="I282" s="192"/>
      <c r="J282" s="193">
        <f>ROUND(I282*H282,2)</f>
        <v>0</v>
      </c>
      <c r="K282" s="189" t="s">
        <v>1</v>
      </c>
      <c r="L282" s="194"/>
      <c r="M282" s="195" t="s">
        <v>1</v>
      </c>
      <c r="N282" s="196" t="s">
        <v>40</v>
      </c>
      <c r="O282" s="59"/>
      <c r="P282" s="159">
        <f>O282*H282</f>
        <v>0</v>
      </c>
      <c r="Q282" s="159">
        <v>7.5999999999999998E-2</v>
      </c>
      <c r="R282" s="159">
        <f>Q282*H282</f>
        <v>0.84435999999999989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194</v>
      </c>
      <c r="AT282" s="161" t="s">
        <v>413</v>
      </c>
      <c r="AU282" s="161" t="s">
        <v>83</v>
      </c>
      <c r="AY282" s="18" t="s">
        <v>151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31</v>
      </c>
      <c r="BK282" s="162">
        <f>ROUND(I282*H282,2)</f>
        <v>0</v>
      </c>
      <c r="BL282" s="18" t="s">
        <v>158</v>
      </c>
      <c r="BM282" s="161" t="s">
        <v>703</v>
      </c>
    </row>
    <row r="283" spans="1:65" s="14" customFormat="1">
      <c r="B283" s="172"/>
      <c r="D283" s="164" t="s">
        <v>160</v>
      </c>
      <c r="E283" s="173" t="s">
        <v>1</v>
      </c>
      <c r="F283" s="174" t="s">
        <v>704</v>
      </c>
      <c r="H283" s="173" t="s">
        <v>1</v>
      </c>
      <c r="I283" s="175"/>
      <c r="L283" s="172"/>
      <c r="M283" s="176"/>
      <c r="N283" s="177"/>
      <c r="O283" s="177"/>
      <c r="P283" s="177"/>
      <c r="Q283" s="177"/>
      <c r="R283" s="177"/>
      <c r="S283" s="177"/>
      <c r="T283" s="178"/>
      <c r="AT283" s="173" t="s">
        <v>160</v>
      </c>
      <c r="AU283" s="173" t="s">
        <v>83</v>
      </c>
      <c r="AV283" s="14" t="s">
        <v>31</v>
      </c>
      <c r="AW283" s="14" t="s">
        <v>30</v>
      </c>
      <c r="AX283" s="14" t="s">
        <v>75</v>
      </c>
      <c r="AY283" s="173" t="s">
        <v>151</v>
      </c>
    </row>
    <row r="284" spans="1:65" s="13" customFormat="1">
      <c r="B284" s="163"/>
      <c r="D284" s="164" t="s">
        <v>160</v>
      </c>
      <c r="E284" s="165" t="s">
        <v>1</v>
      </c>
      <c r="F284" s="166" t="s">
        <v>609</v>
      </c>
      <c r="H284" s="167">
        <v>11.11</v>
      </c>
      <c r="I284" s="168"/>
      <c r="L284" s="163"/>
      <c r="M284" s="169"/>
      <c r="N284" s="170"/>
      <c r="O284" s="170"/>
      <c r="P284" s="170"/>
      <c r="Q284" s="170"/>
      <c r="R284" s="170"/>
      <c r="S284" s="170"/>
      <c r="T284" s="171"/>
      <c r="AT284" s="165" t="s">
        <v>160</v>
      </c>
      <c r="AU284" s="165" t="s">
        <v>83</v>
      </c>
      <c r="AV284" s="13" t="s">
        <v>83</v>
      </c>
      <c r="AW284" s="13" t="s">
        <v>30</v>
      </c>
      <c r="AX284" s="13" t="s">
        <v>31</v>
      </c>
      <c r="AY284" s="165" t="s">
        <v>151</v>
      </c>
    </row>
    <row r="285" spans="1:65" s="2" customFormat="1" ht="16.5" customHeight="1">
      <c r="A285" s="33"/>
      <c r="B285" s="149"/>
      <c r="C285" s="187" t="s">
        <v>452</v>
      </c>
      <c r="D285" s="187" t="s">
        <v>413</v>
      </c>
      <c r="E285" s="188" t="s">
        <v>705</v>
      </c>
      <c r="F285" s="189" t="s">
        <v>706</v>
      </c>
      <c r="G285" s="190" t="s">
        <v>350</v>
      </c>
      <c r="H285" s="191">
        <v>7.07</v>
      </c>
      <c r="I285" s="192"/>
      <c r="J285" s="193">
        <f>ROUND(I285*H285,2)</f>
        <v>0</v>
      </c>
      <c r="K285" s="189" t="s">
        <v>1</v>
      </c>
      <c r="L285" s="194"/>
      <c r="M285" s="195" t="s">
        <v>1</v>
      </c>
      <c r="N285" s="196" t="s">
        <v>40</v>
      </c>
      <c r="O285" s="59"/>
      <c r="P285" s="159">
        <f>O285*H285</f>
        <v>0</v>
      </c>
      <c r="Q285" s="159">
        <v>0.155</v>
      </c>
      <c r="R285" s="159">
        <f>Q285*H285</f>
        <v>1.09585</v>
      </c>
      <c r="S285" s="159">
        <v>0</v>
      </c>
      <c r="T285" s="16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1" t="s">
        <v>194</v>
      </c>
      <c r="AT285" s="161" t="s">
        <v>413</v>
      </c>
      <c r="AU285" s="161" t="s">
        <v>83</v>
      </c>
      <c r="AY285" s="18" t="s">
        <v>151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8" t="s">
        <v>31</v>
      </c>
      <c r="BK285" s="162">
        <f>ROUND(I285*H285,2)</f>
        <v>0</v>
      </c>
      <c r="BL285" s="18" t="s">
        <v>158</v>
      </c>
      <c r="BM285" s="161" t="s">
        <v>707</v>
      </c>
    </row>
    <row r="286" spans="1:65" s="14" customFormat="1">
      <c r="B286" s="172"/>
      <c r="D286" s="164" t="s">
        <v>160</v>
      </c>
      <c r="E286" s="173" t="s">
        <v>1</v>
      </c>
      <c r="F286" s="174" t="s">
        <v>708</v>
      </c>
      <c r="H286" s="173" t="s">
        <v>1</v>
      </c>
      <c r="I286" s="175"/>
      <c r="L286" s="172"/>
      <c r="M286" s="176"/>
      <c r="N286" s="177"/>
      <c r="O286" s="177"/>
      <c r="P286" s="177"/>
      <c r="Q286" s="177"/>
      <c r="R286" s="177"/>
      <c r="S286" s="177"/>
      <c r="T286" s="178"/>
      <c r="AT286" s="173" t="s">
        <v>160</v>
      </c>
      <c r="AU286" s="173" t="s">
        <v>83</v>
      </c>
      <c r="AV286" s="14" t="s">
        <v>31</v>
      </c>
      <c r="AW286" s="14" t="s">
        <v>30</v>
      </c>
      <c r="AX286" s="14" t="s">
        <v>75</v>
      </c>
      <c r="AY286" s="173" t="s">
        <v>151</v>
      </c>
    </row>
    <row r="287" spans="1:65" s="13" customFormat="1">
      <c r="B287" s="163"/>
      <c r="D287" s="164" t="s">
        <v>160</v>
      </c>
      <c r="E287" s="165" t="s">
        <v>1</v>
      </c>
      <c r="F287" s="166" t="s">
        <v>709</v>
      </c>
      <c r="H287" s="167">
        <v>7.07</v>
      </c>
      <c r="I287" s="168"/>
      <c r="L287" s="163"/>
      <c r="M287" s="169"/>
      <c r="N287" s="170"/>
      <c r="O287" s="170"/>
      <c r="P287" s="170"/>
      <c r="Q287" s="170"/>
      <c r="R287" s="170"/>
      <c r="S287" s="170"/>
      <c r="T287" s="171"/>
      <c r="AT287" s="165" t="s">
        <v>160</v>
      </c>
      <c r="AU287" s="165" t="s">
        <v>83</v>
      </c>
      <c r="AV287" s="13" t="s">
        <v>83</v>
      </c>
      <c r="AW287" s="13" t="s">
        <v>30</v>
      </c>
      <c r="AX287" s="13" t="s">
        <v>31</v>
      </c>
      <c r="AY287" s="165" t="s">
        <v>151</v>
      </c>
    </row>
    <row r="288" spans="1:65" s="2" customFormat="1" ht="16.5" customHeight="1">
      <c r="A288" s="33"/>
      <c r="B288" s="149"/>
      <c r="C288" s="187" t="s">
        <v>459</v>
      </c>
      <c r="D288" s="187" t="s">
        <v>413</v>
      </c>
      <c r="E288" s="188" t="s">
        <v>710</v>
      </c>
      <c r="F288" s="189" t="s">
        <v>711</v>
      </c>
      <c r="G288" s="190" t="s">
        <v>350</v>
      </c>
      <c r="H288" s="191">
        <v>7.07</v>
      </c>
      <c r="I288" s="192"/>
      <c r="J288" s="193">
        <f>ROUND(I288*H288,2)</f>
        <v>0</v>
      </c>
      <c r="K288" s="189" t="s">
        <v>1</v>
      </c>
      <c r="L288" s="194"/>
      <c r="M288" s="195" t="s">
        <v>1</v>
      </c>
      <c r="N288" s="196" t="s">
        <v>40</v>
      </c>
      <c r="O288" s="59"/>
      <c r="P288" s="159">
        <f>O288*H288</f>
        <v>0</v>
      </c>
      <c r="Q288" s="159">
        <v>0.28000000000000003</v>
      </c>
      <c r="R288" s="159">
        <f>Q288*H288</f>
        <v>1.9796000000000002</v>
      </c>
      <c r="S288" s="159">
        <v>0</v>
      </c>
      <c r="T288" s="160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1" t="s">
        <v>194</v>
      </c>
      <c r="AT288" s="161" t="s">
        <v>413</v>
      </c>
      <c r="AU288" s="161" t="s">
        <v>83</v>
      </c>
      <c r="AY288" s="18" t="s">
        <v>151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8" t="s">
        <v>31</v>
      </c>
      <c r="BK288" s="162">
        <f>ROUND(I288*H288,2)</f>
        <v>0</v>
      </c>
      <c r="BL288" s="18" t="s">
        <v>158</v>
      </c>
      <c r="BM288" s="161" t="s">
        <v>712</v>
      </c>
    </row>
    <row r="289" spans="1:65" s="14" customFormat="1">
      <c r="B289" s="172"/>
      <c r="D289" s="164" t="s">
        <v>160</v>
      </c>
      <c r="E289" s="173" t="s">
        <v>1</v>
      </c>
      <c r="F289" s="174" t="s">
        <v>713</v>
      </c>
      <c r="H289" s="173" t="s">
        <v>1</v>
      </c>
      <c r="I289" s="175"/>
      <c r="L289" s="172"/>
      <c r="M289" s="176"/>
      <c r="N289" s="177"/>
      <c r="O289" s="177"/>
      <c r="P289" s="177"/>
      <c r="Q289" s="177"/>
      <c r="R289" s="177"/>
      <c r="S289" s="177"/>
      <c r="T289" s="178"/>
      <c r="AT289" s="173" t="s">
        <v>160</v>
      </c>
      <c r="AU289" s="173" t="s">
        <v>83</v>
      </c>
      <c r="AV289" s="14" t="s">
        <v>31</v>
      </c>
      <c r="AW289" s="14" t="s">
        <v>30</v>
      </c>
      <c r="AX289" s="14" t="s">
        <v>75</v>
      </c>
      <c r="AY289" s="173" t="s">
        <v>151</v>
      </c>
    </row>
    <row r="290" spans="1:65" s="13" customFormat="1">
      <c r="B290" s="163"/>
      <c r="D290" s="164" t="s">
        <v>160</v>
      </c>
      <c r="E290" s="165" t="s">
        <v>1</v>
      </c>
      <c r="F290" s="166" t="s">
        <v>709</v>
      </c>
      <c r="H290" s="167">
        <v>7.07</v>
      </c>
      <c r="I290" s="168"/>
      <c r="L290" s="163"/>
      <c r="M290" s="169"/>
      <c r="N290" s="170"/>
      <c r="O290" s="170"/>
      <c r="P290" s="170"/>
      <c r="Q290" s="170"/>
      <c r="R290" s="170"/>
      <c r="S290" s="170"/>
      <c r="T290" s="171"/>
      <c r="AT290" s="165" t="s">
        <v>160</v>
      </c>
      <c r="AU290" s="165" t="s">
        <v>83</v>
      </c>
      <c r="AV290" s="13" t="s">
        <v>83</v>
      </c>
      <c r="AW290" s="13" t="s">
        <v>30</v>
      </c>
      <c r="AX290" s="13" t="s">
        <v>31</v>
      </c>
      <c r="AY290" s="165" t="s">
        <v>151</v>
      </c>
    </row>
    <row r="291" spans="1:65" s="2" customFormat="1" ht="16.5" customHeight="1">
      <c r="A291" s="33"/>
      <c r="B291" s="149"/>
      <c r="C291" s="187" t="s">
        <v>714</v>
      </c>
      <c r="D291" s="187" t="s">
        <v>413</v>
      </c>
      <c r="E291" s="188" t="s">
        <v>715</v>
      </c>
      <c r="F291" s="189" t="s">
        <v>716</v>
      </c>
      <c r="G291" s="190" t="s">
        <v>350</v>
      </c>
      <c r="H291" s="191">
        <v>4.04</v>
      </c>
      <c r="I291" s="192"/>
      <c r="J291" s="193">
        <f>ROUND(I291*H291,2)</f>
        <v>0</v>
      </c>
      <c r="K291" s="189" t="s">
        <v>1</v>
      </c>
      <c r="L291" s="194"/>
      <c r="M291" s="195" t="s">
        <v>1</v>
      </c>
      <c r="N291" s="196" t="s">
        <v>40</v>
      </c>
      <c r="O291" s="59"/>
      <c r="P291" s="159">
        <f>O291*H291</f>
        <v>0</v>
      </c>
      <c r="Q291" s="159">
        <v>0.1</v>
      </c>
      <c r="R291" s="159">
        <f>Q291*H291</f>
        <v>0.40400000000000003</v>
      </c>
      <c r="S291" s="159">
        <v>0</v>
      </c>
      <c r="T291" s="160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61" t="s">
        <v>194</v>
      </c>
      <c r="AT291" s="161" t="s">
        <v>413</v>
      </c>
      <c r="AU291" s="161" t="s">
        <v>83</v>
      </c>
      <c r="AY291" s="18" t="s">
        <v>151</v>
      </c>
      <c r="BE291" s="162">
        <f>IF(N291="základní",J291,0)</f>
        <v>0</v>
      </c>
      <c r="BF291" s="162">
        <f>IF(N291="snížená",J291,0)</f>
        <v>0</v>
      </c>
      <c r="BG291" s="162">
        <f>IF(N291="zákl. přenesená",J291,0)</f>
        <v>0</v>
      </c>
      <c r="BH291" s="162">
        <f>IF(N291="sníž. přenesená",J291,0)</f>
        <v>0</v>
      </c>
      <c r="BI291" s="162">
        <f>IF(N291="nulová",J291,0)</f>
        <v>0</v>
      </c>
      <c r="BJ291" s="18" t="s">
        <v>31</v>
      </c>
      <c r="BK291" s="162">
        <f>ROUND(I291*H291,2)</f>
        <v>0</v>
      </c>
      <c r="BL291" s="18" t="s">
        <v>158</v>
      </c>
      <c r="BM291" s="161" t="s">
        <v>717</v>
      </c>
    </row>
    <row r="292" spans="1:65" s="14" customFormat="1">
      <c r="B292" s="172"/>
      <c r="D292" s="164" t="s">
        <v>160</v>
      </c>
      <c r="E292" s="173" t="s">
        <v>1</v>
      </c>
      <c r="F292" s="174" t="s">
        <v>718</v>
      </c>
      <c r="H292" s="173" t="s">
        <v>1</v>
      </c>
      <c r="I292" s="175"/>
      <c r="L292" s="172"/>
      <c r="M292" s="176"/>
      <c r="N292" s="177"/>
      <c r="O292" s="177"/>
      <c r="P292" s="177"/>
      <c r="Q292" s="177"/>
      <c r="R292" s="177"/>
      <c r="S292" s="177"/>
      <c r="T292" s="178"/>
      <c r="AT292" s="173" t="s">
        <v>160</v>
      </c>
      <c r="AU292" s="173" t="s">
        <v>83</v>
      </c>
      <c r="AV292" s="14" t="s">
        <v>31</v>
      </c>
      <c r="AW292" s="14" t="s">
        <v>30</v>
      </c>
      <c r="AX292" s="14" t="s">
        <v>75</v>
      </c>
      <c r="AY292" s="173" t="s">
        <v>151</v>
      </c>
    </row>
    <row r="293" spans="1:65" s="13" customFormat="1">
      <c r="B293" s="163"/>
      <c r="D293" s="164" t="s">
        <v>160</v>
      </c>
      <c r="E293" s="165" t="s">
        <v>1</v>
      </c>
      <c r="F293" s="166" t="s">
        <v>719</v>
      </c>
      <c r="H293" s="167">
        <v>4.04</v>
      </c>
      <c r="I293" s="168"/>
      <c r="L293" s="163"/>
      <c r="M293" s="169"/>
      <c r="N293" s="170"/>
      <c r="O293" s="170"/>
      <c r="P293" s="170"/>
      <c r="Q293" s="170"/>
      <c r="R293" s="170"/>
      <c r="S293" s="170"/>
      <c r="T293" s="171"/>
      <c r="AT293" s="165" t="s">
        <v>160</v>
      </c>
      <c r="AU293" s="165" t="s">
        <v>83</v>
      </c>
      <c r="AV293" s="13" t="s">
        <v>83</v>
      </c>
      <c r="AW293" s="13" t="s">
        <v>30</v>
      </c>
      <c r="AX293" s="13" t="s">
        <v>31</v>
      </c>
      <c r="AY293" s="165" t="s">
        <v>151</v>
      </c>
    </row>
    <row r="294" spans="1:65" s="2" customFormat="1" ht="16.5" customHeight="1">
      <c r="A294" s="33"/>
      <c r="B294" s="149"/>
      <c r="C294" s="150" t="s">
        <v>720</v>
      </c>
      <c r="D294" s="150" t="s">
        <v>153</v>
      </c>
      <c r="E294" s="151" t="s">
        <v>721</v>
      </c>
      <c r="F294" s="152" t="s">
        <v>722</v>
      </c>
      <c r="G294" s="153" t="s">
        <v>350</v>
      </c>
      <c r="H294" s="154">
        <v>11</v>
      </c>
      <c r="I294" s="155"/>
      <c r="J294" s="156">
        <f>ROUND(I294*H294,2)</f>
        <v>0</v>
      </c>
      <c r="K294" s="152" t="s">
        <v>157</v>
      </c>
      <c r="L294" s="34"/>
      <c r="M294" s="157" t="s">
        <v>1</v>
      </c>
      <c r="N294" s="158" t="s">
        <v>40</v>
      </c>
      <c r="O294" s="59"/>
      <c r="P294" s="159">
        <f>O294*H294</f>
        <v>0</v>
      </c>
      <c r="Q294" s="159">
        <v>0.21734000000000001</v>
      </c>
      <c r="R294" s="159">
        <f>Q294*H294</f>
        <v>2.3907400000000001</v>
      </c>
      <c r="S294" s="159">
        <v>0</v>
      </c>
      <c r="T294" s="160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158</v>
      </c>
      <c r="AT294" s="161" t="s">
        <v>153</v>
      </c>
      <c r="AU294" s="161" t="s">
        <v>83</v>
      </c>
      <c r="AY294" s="18" t="s">
        <v>151</v>
      </c>
      <c r="BE294" s="162">
        <f>IF(N294="základní",J294,0)</f>
        <v>0</v>
      </c>
      <c r="BF294" s="162">
        <f>IF(N294="snížená",J294,0)</f>
        <v>0</v>
      </c>
      <c r="BG294" s="162">
        <f>IF(N294="zákl. přenesená",J294,0)</f>
        <v>0</v>
      </c>
      <c r="BH294" s="162">
        <f>IF(N294="sníž. přenesená",J294,0)</f>
        <v>0</v>
      </c>
      <c r="BI294" s="162">
        <f>IF(N294="nulová",J294,0)</f>
        <v>0</v>
      </c>
      <c r="BJ294" s="18" t="s">
        <v>31</v>
      </c>
      <c r="BK294" s="162">
        <f>ROUND(I294*H294,2)</f>
        <v>0</v>
      </c>
      <c r="BL294" s="18" t="s">
        <v>158</v>
      </c>
      <c r="BM294" s="161" t="s">
        <v>723</v>
      </c>
    </row>
    <row r="295" spans="1:65" s="13" customFormat="1">
      <c r="B295" s="163"/>
      <c r="D295" s="164" t="s">
        <v>160</v>
      </c>
      <c r="E295" s="165" t="s">
        <v>1</v>
      </c>
      <c r="F295" s="166" t="s">
        <v>211</v>
      </c>
      <c r="H295" s="167">
        <v>11</v>
      </c>
      <c r="I295" s="168"/>
      <c r="L295" s="163"/>
      <c r="M295" s="169"/>
      <c r="N295" s="170"/>
      <c r="O295" s="170"/>
      <c r="P295" s="170"/>
      <c r="Q295" s="170"/>
      <c r="R295" s="170"/>
      <c r="S295" s="170"/>
      <c r="T295" s="171"/>
      <c r="AT295" s="165" t="s">
        <v>160</v>
      </c>
      <c r="AU295" s="165" t="s">
        <v>83</v>
      </c>
      <c r="AV295" s="13" t="s">
        <v>83</v>
      </c>
      <c r="AW295" s="13" t="s">
        <v>30</v>
      </c>
      <c r="AX295" s="13" t="s">
        <v>31</v>
      </c>
      <c r="AY295" s="165" t="s">
        <v>151</v>
      </c>
    </row>
    <row r="296" spans="1:65" s="2" customFormat="1" ht="16.5" customHeight="1">
      <c r="A296" s="33"/>
      <c r="B296" s="149"/>
      <c r="C296" s="187" t="s">
        <v>724</v>
      </c>
      <c r="D296" s="187" t="s">
        <v>413</v>
      </c>
      <c r="E296" s="188" t="s">
        <v>725</v>
      </c>
      <c r="F296" s="189" t="s">
        <v>726</v>
      </c>
      <c r="G296" s="190" t="s">
        <v>350</v>
      </c>
      <c r="H296" s="191">
        <v>11</v>
      </c>
      <c r="I296" s="192"/>
      <c r="J296" s="193">
        <f>ROUND(I296*H296,2)</f>
        <v>0</v>
      </c>
      <c r="K296" s="189" t="s">
        <v>1</v>
      </c>
      <c r="L296" s="194"/>
      <c r="M296" s="195" t="s">
        <v>1</v>
      </c>
      <c r="N296" s="196" t="s">
        <v>40</v>
      </c>
      <c r="O296" s="59"/>
      <c r="P296" s="159">
        <f>O296*H296</f>
        <v>0</v>
      </c>
      <c r="Q296" s="159">
        <v>0.5</v>
      </c>
      <c r="R296" s="159">
        <f>Q296*H296</f>
        <v>5.5</v>
      </c>
      <c r="S296" s="159">
        <v>0</v>
      </c>
      <c r="T296" s="160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194</v>
      </c>
      <c r="AT296" s="161" t="s">
        <v>413</v>
      </c>
      <c r="AU296" s="161" t="s">
        <v>83</v>
      </c>
      <c r="AY296" s="18" t="s">
        <v>151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8" t="s">
        <v>31</v>
      </c>
      <c r="BK296" s="162">
        <f>ROUND(I296*H296,2)</f>
        <v>0</v>
      </c>
      <c r="BL296" s="18" t="s">
        <v>158</v>
      </c>
      <c r="BM296" s="161" t="s">
        <v>727</v>
      </c>
    </row>
    <row r="297" spans="1:65" s="13" customFormat="1">
      <c r="B297" s="163"/>
      <c r="D297" s="164" t="s">
        <v>160</v>
      </c>
      <c r="E297" s="165" t="s">
        <v>1</v>
      </c>
      <c r="F297" s="166" t="s">
        <v>211</v>
      </c>
      <c r="H297" s="167">
        <v>11</v>
      </c>
      <c r="I297" s="168"/>
      <c r="L297" s="163"/>
      <c r="M297" s="169"/>
      <c r="N297" s="170"/>
      <c r="O297" s="170"/>
      <c r="P297" s="170"/>
      <c r="Q297" s="170"/>
      <c r="R297" s="170"/>
      <c r="S297" s="170"/>
      <c r="T297" s="171"/>
      <c r="AT297" s="165" t="s">
        <v>160</v>
      </c>
      <c r="AU297" s="165" t="s">
        <v>83</v>
      </c>
      <c r="AV297" s="13" t="s">
        <v>83</v>
      </c>
      <c r="AW297" s="13" t="s">
        <v>30</v>
      </c>
      <c r="AX297" s="13" t="s">
        <v>31</v>
      </c>
      <c r="AY297" s="165" t="s">
        <v>151</v>
      </c>
    </row>
    <row r="298" spans="1:65" s="2" customFormat="1" ht="16.5" customHeight="1">
      <c r="A298" s="33"/>
      <c r="B298" s="149"/>
      <c r="C298" s="150" t="s">
        <v>728</v>
      </c>
      <c r="D298" s="150" t="s">
        <v>153</v>
      </c>
      <c r="E298" s="151" t="s">
        <v>729</v>
      </c>
      <c r="F298" s="152" t="s">
        <v>730</v>
      </c>
      <c r="G298" s="153" t="s">
        <v>350</v>
      </c>
      <c r="H298" s="154">
        <v>15</v>
      </c>
      <c r="I298" s="155"/>
      <c r="J298" s="156">
        <f>ROUND(I298*H298,2)</f>
        <v>0</v>
      </c>
      <c r="K298" s="152" t="s">
        <v>1</v>
      </c>
      <c r="L298" s="34"/>
      <c r="M298" s="157" t="s">
        <v>1</v>
      </c>
      <c r="N298" s="158" t="s">
        <v>40</v>
      </c>
      <c r="O298" s="59"/>
      <c r="P298" s="159">
        <f>O298*H298</f>
        <v>0</v>
      </c>
      <c r="Q298" s="159">
        <v>2.2563399999999998</v>
      </c>
      <c r="R298" s="159">
        <f>Q298*H298</f>
        <v>33.845099999999995</v>
      </c>
      <c r="S298" s="159">
        <v>0</v>
      </c>
      <c r="T298" s="160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158</v>
      </c>
      <c r="AT298" s="161" t="s">
        <v>153</v>
      </c>
      <c r="AU298" s="161" t="s">
        <v>83</v>
      </c>
      <c r="AY298" s="18" t="s">
        <v>151</v>
      </c>
      <c r="BE298" s="162">
        <f>IF(N298="základní",J298,0)</f>
        <v>0</v>
      </c>
      <c r="BF298" s="162">
        <f>IF(N298="snížená",J298,0)</f>
        <v>0</v>
      </c>
      <c r="BG298" s="162">
        <f>IF(N298="zákl. přenesená",J298,0)</f>
        <v>0</v>
      </c>
      <c r="BH298" s="162">
        <f>IF(N298="sníž. přenesená",J298,0)</f>
        <v>0</v>
      </c>
      <c r="BI298" s="162">
        <f>IF(N298="nulová",J298,0)</f>
        <v>0</v>
      </c>
      <c r="BJ298" s="18" t="s">
        <v>31</v>
      </c>
      <c r="BK298" s="162">
        <f>ROUND(I298*H298,2)</f>
        <v>0</v>
      </c>
      <c r="BL298" s="18" t="s">
        <v>158</v>
      </c>
      <c r="BM298" s="161" t="s">
        <v>731</v>
      </c>
    </row>
    <row r="299" spans="1:65" s="13" customFormat="1">
      <c r="B299" s="163"/>
      <c r="D299" s="164" t="s">
        <v>160</v>
      </c>
      <c r="E299" s="165" t="s">
        <v>1</v>
      </c>
      <c r="F299" s="166" t="s">
        <v>732</v>
      </c>
      <c r="H299" s="167">
        <v>15</v>
      </c>
      <c r="I299" s="168"/>
      <c r="L299" s="163"/>
      <c r="M299" s="169"/>
      <c r="N299" s="170"/>
      <c r="O299" s="170"/>
      <c r="P299" s="170"/>
      <c r="Q299" s="170"/>
      <c r="R299" s="170"/>
      <c r="S299" s="170"/>
      <c r="T299" s="171"/>
      <c r="AT299" s="165" t="s">
        <v>160</v>
      </c>
      <c r="AU299" s="165" t="s">
        <v>83</v>
      </c>
      <c r="AV299" s="13" t="s">
        <v>83</v>
      </c>
      <c r="AW299" s="13" t="s">
        <v>30</v>
      </c>
      <c r="AX299" s="13" t="s">
        <v>31</v>
      </c>
      <c r="AY299" s="165" t="s">
        <v>151</v>
      </c>
    </row>
    <row r="300" spans="1:65" s="2" customFormat="1" ht="16.5" customHeight="1">
      <c r="A300" s="33"/>
      <c r="B300" s="149"/>
      <c r="C300" s="150" t="s">
        <v>733</v>
      </c>
      <c r="D300" s="150" t="s">
        <v>153</v>
      </c>
      <c r="E300" s="151" t="s">
        <v>348</v>
      </c>
      <c r="F300" s="152" t="s">
        <v>349</v>
      </c>
      <c r="G300" s="153" t="s">
        <v>350</v>
      </c>
      <c r="H300" s="154">
        <v>4</v>
      </c>
      <c r="I300" s="155"/>
      <c r="J300" s="156">
        <f>ROUND(I300*H300,2)</f>
        <v>0</v>
      </c>
      <c r="K300" s="152" t="s">
        <v>1</v>
      </c>
      <c r="L300" s="34"/>
      <c r="M300" s="157" t="s">
        <v>1</v>
      </c>
      <c r="N300" s="158" t="s">
        <v>40</v>
      </c>
      <c r="O300" s="59"/>
      <c r="P300" s="159">
        <f>O300*H300</f>
        <v>0</v>
      </c>
      <c r="Q300" s="159">
        <v>0.32973999999999998</v>
      </c>
      <c r="R300" s="159">
        <f>Q300*H300</f>
        <v>1.3189599999999999</v>
      </c>
      <c r="S300" s="159">
        <v>0</v>
      </c>
      <c r="T300" s="16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158</v>
      </c>
      <c r="AT300" s="161" t="s">
        <v>153</v>
      </c>
      <c r="AU300" s="161" t="s">
        <v>83</v>
      </c>
      <c r="AY300" s="18" t="s">
        <v>151</v>
      </c>
      <c r="BE300" s="162">
        <f>IF(N300="základní",J300,0)</f>
        <v>0</v>
      </c>
      <c r="BF300" s="162">
        <f>IF(N300="snížená",J300,0)</f>
        <v>0</v>
      </c>
      <c r="BG300" s="162">
        <f>IF(N300="zákl. přenesená",J300,0)</f>
        <v>0</v>
      </c>
      <c r="BH300" s="162">
        <f>IF(N300="sníž. přenesená",J300,0)</f>
        <v>0</v>
      </c>
      <c r="BI300" s="162">
        <f>IF(N300="nulová",J300,0)</f>
        <v>0</v>
      </c>
      <c r="BJ300" s="18" t="s">
        <v>31</v>
      </c>
      <c r="BK300" s="162">
        <f>ROUND(I300*H300,2)</f>
        <v>0</v>
      </c>
      <c r="BL300" s="18" t="s">
        <v>158</v>
      </c>
      <c r="BM300" s="161" t="s">
        <v>734</v>
      </c>
    </row>
    <row r="301" spans="1:65" s="13" customFormat="1">
      <c r="B301" s="163"/>
      <c r="D301" s="164" t="s">
        <v>160</v>
      </c>
      <c r="E301" s="165" t="s">
        <v>1</v>
      </c>
      <c r="F301" s="166" t="s">
        <v>158</v>
      </c>
      <c r="H301" s="167">
        <v>4</v>
      </c>
      <c r="I301" s="168"/>
      <c r="L301" s="163"/>
      <c r="M301" s="169"/>
      <c r="N301" s="170"/>
      <c r="O301" s="170"/>
      <c r="P301" s="170"/>
      <c r="Q301" s="170"/>
      <c r="R301" s="170"/>
      <c r="S301" s="170"/>
      <c r="T301" s="171"/>
      <c r="AT301" s="165" t="s">
        <v>160</v>
      </c>
      <c r="AU301" s="165" t="s">
        <v>83</v>
      </c>
      <c r="AV301" s="13" t="s">
        <v>83</v>
      </c>
      <c r="AW301" s="13" t="s">
        <v>30</v>
      </c>
      <c r="AX301" s="13" t="s">
        <v>31</v>
      </c>
      <c r="AY301" s="165" t="s">
        <v>151</v>
      </c>
    </row>
    <row r="302" spans="1:65" s="2" customFormat="1" ht="16.5" customHeight="1">
      <c r="A302" s="33"/>
      <c r="B302" s="149"/>
      <c r="C302" s="150" t="s">
        <v>735</v>
      </c>
      <c r="D302" s="150" t="s">
        <v>153</v>
      </c>
      <c r="E302" s="151" t="s">
        <v>736</v>
      </c>
      <c r="F302" s="152" t="s">
        <v>737</v>
      </c>
      <c r="G302" s="153" t="s">
        <v>156</v>
      </c>
      <c r="H302" s="154">
        <v>6.7519999999999998</v>
      </c>
      <c r="I302" s="155"/>
      <c r="J302" s="156">
        <f>ROUND(I302*H302,2)</f>
        <v>0</v>
      </c>
      <c r="K302" s="152" t="s">
        <v>157</v>
      </c>
      <c r="L302" s="34"/>
      <c r="M302" s="157" t="s">
        <v>1</v>
      </c>
      <c r="N302" s="158" t="s">
        <v>40</v>
      </c>
      <c r="O302" s="59"/>
      <c r="P302" s="159">
        <f>O302*H302</f>
        <v>0</v>
      </c>
      <c r="Q302" s="159">
        <v>2.3010199999999998</v>
      </c>
      <c r="R302" s="159">
        <f>Q302*H302</f>
        <v>15.536487039999999</v>
      </c>
      <c r="S302" s="159">
        <v>0</v>
      </c>
      <c r="T302" s="160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61" t="s">
        <v>158</v>
      </c>
      <c r="AT302" s="161" t="s">
        <v>153</v>
      </c>
      <c r="AU302" s="161" t="s">
        <v>83</v>
      </c>
      <c r="AY302" s="18" t="s">
        <v>151</v>
      </c>
      <c r="BE302" s="162">
        <f>IF(N302="základní",J302,0)</f>
        <v>0</v>
      </c>
      <c r="BF302" s="162">
        <f>IF(N302="snížená",J302,0)</f>
        <v>0</v>
      </c>
      <c r="BG302" s="162">
        <f>IF(N302="zákl. přenesená",J302,0)</f>
        <v>0</v>
      </c>
      <c r="BH302" s="162">
        <f>IF(N302="sníž. přenesená",J302,0)</f>
        <v>0</v>
      </c>
      <c r="BI302" s="162">
        <f>IF(N302="nulová",J302,0)</f>
        <v>0</v>
      </c>
      <c r="BJ302" s="18" t="s">
        <v>31</v>
      </c>
      <c r="BK302" s="162">
        <f>ROUND(I302*H302,2)</f>
        <v>0</v>
      </c>
      <c r="BL302" s="18" t="s">
        <v>158</v>
      </c>
      <c r="BM302" s="161" t="s">
        <v>738</v>
      </c>
    </row>
    <row r="303" spans="1:65" s="14" customFormat="1">
      <c r="B303" s="172"/>
      <c r="D303" s="164" t="s">
        <v>160</v>
      </c>
      <c r="E303" s="173" t="s">
        <v>1</v>
      </c>
      <c r="F303" s="174" t="s">
        <v>739</v>
      </c>
      <c r="H303" s="173" t="s">
        <v>1</v>
      </c>
      <c r="I303" s="175"/>
      <c r="L303" s="172"/>
      <c r="M303" s="176"/>
      <c r="N303" s="177"/>
      <c r="O303" s="177"/>
      <c r="P303" s="177"/>
      <c r="Q303" s="177"/>
      <c r="R303" s="177"/>
      <c r="S303" s="177"/>
      <c r="T303" s="178"/>
      <c r="AT303" s="173" t="s">
        <v>160</v>
      </c>
      <c r="AU303" s="173" t="s">
        <v>83</v>
      </c>
      <c r="AV303" s="14" t="s">
        <v>31</v>
      </c>
      <c r="AW303" s="14" t="s">
        <v>30</v>
      </c>
      <c r="AX303" s="14" t="s">
        <v>75</v>
      </c>
      <c r="AY303" s="173" t="s">
        <v>151</v>
      </c>
    </row>
    <row r="304" spans="1:65" s="13" customFormat="1">
      <c r="B304" s="163"/>
      <c r="D304" s="164" t="s">
        <v>160</v>
      </c>
      <c r="E304" s="165" t="s">
        <v>1</v>
      </c>
      <c r="F304" s="166" t="s">
        <v>740</v>
      </c>
      <c r="H304" s="167">
        <v>6.7519999999999998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160</v>
      </c>
      <c r="AU304" s="165" t="s">
        <v>83</v>
      </c>
      <c r="AV304" s="13" t="s">
        <v>83</v>
      </c>
      <c r="AW304" s="13" t="s">
        <v>30</v>
      </c>
      <c r="AX304" s="13" t="s">
        <v>31</v>
      </c>
      <c r="AY304" s="165" t="s">
        <v>151</v>
      </c>
    </row>
    <row r="305" spans="1:65" s="2" customFormat="1" ht="16.5" customHeight="1">
      <c r="A305" s="33"/>
      <c r="B305" s="149"/>
      <c r="C305" s="150" t="s">
        <v>741</v>
      </c>
      <c r="D305" s="150" t="s">
        <v>153</v>
      </c>
      <c r="E305" s="151" t="s">
        <v>742</v>
      </c>
      <c r="F305" s="152" t="s">
        <v>743</v>
      </c>
      <c r="G305" s="153" t="s">
        <v>156</v>
      </c>
      <c r="H305" s="154">
        <v>16.5</v>
      </c>
      <c r="I305" s="155"/>
      <c r="J305" s="156">
        <f>ROUND(I305*H305,2)</f>
        <v>0</v>
      </c>
      <c r="K305" s="152" t="s">
        <v>157</v>
      </c>
      <c r="L305" s="34"/>
      <c r="M305" s="157" t="s">
        <v>1</v>
      </c>
      <c r="N305" s="158" t="s">
        <v>40</v>
      </c>
      <c r="O305" s="59"/>
      <c r="P305" s="159">
        <f>O305*H305</f>
        <v>0</v>
      </c>
      <c r="Q305" s="159">
        <v>2.3010199999999998</v>
      </c>
      <c r="R305" s="159">
        <f>Q305*H305</f>
        <v>37.966829999999995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158</v>
      </c>
      <c r="AT305" s="161" t="s">
        <v>153</v>
      </c>
      <c r="AU305" s="161" t="s">
        <v>83</v>
      </c>
      <c r="AY305" s="18" t="s">
        <v>151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31</v>
      </c>
      <c r="BK305" s="162">
        <f>ROUND(I305*H305,2)</f>
        <v>0</v>
      </c>
      <c r="BL305" s="18" t="s">
        <v>158</v>
      </c>
      <c r="BM305" s="161" t="s">
        <v>744</v>
      </c>
    </row>
    <row r="306" spans="1:65" s="14" customFormat="1">
      <c r="B306" s="172"/>
      <c r="D306" s="164" t="s">
        <v>160</v>
      </c>
      <c r="E306" s="173" t="s">
        <v>1</v>
      </c>
      <c r="F306" s="174" t="s">
        <v>745</v>
      </c>
      <c r="H306" s="173" t="s">
        <v>1</v>
      </c>
      <c r="I306" s="175"/>
      <c r="L306" s="172"/>
      <c r="M306" s="176"/>
      <c r="N306" s="177"/>
      <c r="O306" s="177"/>
      <c r="P306" s="177"/>
      <c r="Q306" s="177"/>
      <c r="R306" s="177"/>
      <c r="S306" s="177"/>
      <c r="T306" s="178"/>
      <c r="AT306" s="173" t="s">
        <v>160</v>
      </c>
      <c r="AU306" s="173" t="s">
        <v>83</v>
      </c>
      <c r="AV306" s="14" t="s">
        <v>31</v>
      </c>
      <c r="AW306" s="14" t="s">
        <v>30</v>
      </c>
      <c r="AX306" s="14" t="s">
        <v>75</v>
      </c>
      <c r="AY306" s="173" t="s">
        <v>151</v>
      </c>
    </row>
    <row r="307" spans="1:65" s="13" customFormat="1">
      <c r="B307" s="163"/>
      <c r="D307" s="164" t="s">
        <v>160</v>
      </c>
      <c r="E307" s="165" t="s">
        <v>1</v>
      </c>
      <c r="F307" s="166" t="s">
        <v>746</v>
      </c>
      <c r="H307" s="167">
        <v>16.5</v>
      </c>
      <c r="I307" s="168"/>
      <c r="L307" s="163"/>
      <c r="M307" s="169"/>
      <c r="N307" s="170"/>
      <c r="O307" s="170"/>
      <c r="P307" s="170"/>
      <c r="Q307" s="170"/>
      <c r="R307" s="170"/>
      <c r="S307" s="170"/>
      <c r="T307" s="171"/>
      <c r="AT307" s="165" t="s">
        <v>160</v>
      </c>
      <c r="AU307" s="165" t="s">
        <v>83</v>
      </c>
      <c r="AV307" s="13" t="s">
        <v>83</v>
      </c>
      <c r="AW307" s="13" t="s">
        <v>30</v>
      </c>
      <c r="AX307" s="13" t="s">
        <v>31</v>
      </c>
      <c r="AY307" s="165" t="s">
        <v>151</v>
      </c>
    </row>
    <row r="308" spans="1:65" s="12" customFormat="1" ht="22.8" customHeight="1">
      <c r="B308" s="136"/>
      <c r="D308" s="137" t="s">
        <v>74</v>
      </c>
      <c r="E308" s="147" t="s">
        <v>457</v>
      </c>
      <c r="F308" s="147" t="s">
        <v>458</v>
      </c>
      <c r="I308" s="139"/>
      <c r="J308" s="148">
        <f>BK308</f>
        <v>0</v>
      </c>
      <c r="L308" s="136"/>
      <c r="M308" s="141"/>
      <c r="N308" s="142"/>
      <c r="O308" s="142"/>
      <c r="P308" s="143">
        <f>P309</f>
        <v>0</v>
      </c>
      <c r="Q308" s="142"/>
      <c r="R308" s="143">
        <f>R309</f>
        <v>0</v>
      </c>
      <c r="S308" s="142"/>
      <c r="T308" s="144">
        <f>T309</f>
        <v>0</v>
      </c>
      <c r="AR308" s="137" t="s">
        <v>31</v>
      </c>
      <c r="AT308" s="145" t="s">
        <v>74</v>
      </c>
      <c r="AU308" s="145" t="s">
        <v>31</v>
      </c>
      <c r="AY308" s="137" t="s">
        <v>151</v>
      </c>
      <c r="BK308" s="146">
        <f>BK309</f>
        <v>0</v>
      </c>
    </row>
    <row r="309" spans="1:65" s="2" customFormat="1" ht="16.5" customHeight="1">
      <c r="A309" s="33"/>
      <c r="B309" s="149"/>
      <c r="C309" s="150" t="s">
        <v>747</v>
      </c>
      <c r="D309" s="150" t="s">
        <v>153</v>
      </c>
      <c r="E309" s="151" t="s">
        <v>748</v>
      </c>
      <c r="F309" s="152" t="s">
        <v>749</v>
      </c>
      <c r="G309" s="153" t="s">
        <v>164</v>
      </c>
      <c r="H309" s="154">
        <v>123.379</v>
      </c>
      <c r="I309" s="155"/>
      <c r="J309" s="156">
        <f>ROUND(I309*H309,2)</f>
        <v>0</v>
      </c>
      <c r="K309" s="152" t="s">
        <v>157</v>
      </c>
      <c r="L309" s="34"/>
      <c r="M309" s="197" t="s">
        <v>1</v>
      </c>
      <c r="N309" s="198" t="s">
        <v>40</v>
      </c>
      <c r="O309" s="199"/>
      <c r="P309" s="200">
        <f>O309*H309</f>
        <v>0</v>
      </c>
      <c r="Q309" s="200">
        <v>0</v>
      </c>
      <c r="R309" s="200">
        <f>Q309*H309</f>
        <v>0</v>
      </c>
      <c r="S309" s="200">
        <v>0</v>
      </c>
      <c r="T309" s="201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1" t="s">
        <v>158</v>
      </c>
      <c r="AT309" s="161" t="s">
        <v>153</v>
      </c>
      <c r="AU309" s="161" t="s">
        <v>83</v>
      </c>
      <c r="AY309" s="18" t="s">
        <v>151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8" t="s">
        <v>31</v>
      </c>
      <c r="BK309" s="162">
        <f>ROUND(I309*H309,2)</f>
        <v>0</v>
      </c>
      <c r="BL309" s="18" t="s">
        <v>158</v>
      </c>
      <c r="BM309" s="161" t="s">
        <v>750</v>
      </c>
    </row>
    <row r="310" spans="1:65" s="2" customFormat="1" ht="6.9" customHeight="1">
      <c r="A310" s="33"/>
      <c r="B310" s="48"/>
      <c r="C310" s="49"/>
      <c r="D310" s="49"/>
      <c r="E310" s="49"/>
      <c r="F310" s="49"/>
      <c r="G310" s="49"/>
      <c r="H310" s="49"/>
      <c r="I310" s="49"/>
      <c r="J310" s="49"/>
      <c r="K310" s="49"/>
      <c r="L310" s="34"/>
      <c r="M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</row>
  </sheetData>
  <autoFilter ref="C125:K309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6"/>
  <sheetViews>
    <sheetView showGridLines="0" workbookViewId="0">
      <selection activeCell="J14" sqref="J1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94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74" t="s">
        <v>120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751</v>
      </c>
      <c r="F11" s="273"/>
      <c r="G11" s="273"/>
      <c r="H11" s="27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123</v>
      </c>
      <c r="G14" s="33"/>
      <c r="H14" s="33"/>
      <c r="I14" s="28" t="s">
        <v>22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6" t="str">
        <f>'Rekapitulace stavby'!E14</f>
        <v>Vyplň údaj</v>
      </c>
      <c r="F20" s="263"/>
      <c r="G20" s="263"/>
      <c r="H20" s="263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0)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39</v>
      </c>
      <c r="E35" s="28" t="s">
        <v>40</v>
      </c>
      <c r="F35" s="105">
        <f>ROUND((SUM(BE126:BE235)),  0)</f>
        <v>0</v>
      </c>
      <c r="G35" s="33"/>
      <c r="H35" s="33"/>
      <c r="I35" s="106">
        <v>0.21</v>
      </c>
      <c r="J35" s="105">
        <f>ROUND(((SUM(BE126:BE235))*I35),  0)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41</v>
      </c>
      <c r="F36" s="105">
        <f>ROUND((SUM(BF126:BF235)),  0)</f>
        <v>0</v>
      </c>
      <c r="G36" s="33"/>
      <c r="H36" s="33"/>
      <c r="I36" s="106">
        <v>0.12</v>
      </c>
      <c r="J36" s="105">
        <f>ROUND(((SUM(BF126:BF235))*I36),  0)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05">
        <f>ROUND((SUM(BG126:BG235)),  0)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05">
        <f>ROUND((SUM(BH126:BH235)),  0)</f>
        <v>0</v>
      </c>
      <c r="G38" s="33"/>
      <c r="H38" s="33"/>
      <c r="I38" s="106">
        <v>0.12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44</v>
      </c>
      <c r="F39" s="105">
        <f>ROUND((SUM(BI126:BI235)),  0)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74" t="s">
        <v>120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SO 130 - PARKOVIŠTĚ</v>
      </c>
      <c r="F89" s="273"/>
      <c r="G89" s="273"/>
      <c r="H89" s="273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BRNO</v>
      </c>
      <c r="G91" s="33"/>
      <c r="H91" s="33"/>
      <c r="I91" s="28" t="s">
        <v>22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125</v>
      </c>
      <c r="D96" s="107"/>
      <c r="E96" s="107"/>
      <c r="F96" s="107"/>
      <c r="G96" s="107"/>
      <c r="H96" s="107"/>
      <c r="I96" s="107"/>
      <c r="J96" s="116" t="s">
        <v>126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127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128</v>
      </c>
    </row>
    <row r="99" spans="1:47" s="9" customFormat="1" ht="24.9" customHeight="1">
      <c r="B99" s="118"/>
      <c r="D99" s="119" t="s">
        <v>129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19.95" customHeight="1">
      <c r="B100" s="122"/>
      <c r="D100" s="123" t="s">
        <v>130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19.95" customHeight="1">
      <c r="B101" s="122"/>
      <c r="D101" s="123" t="s">
        <v>131</v>
      </c>
      <c r="E101" s="124"/>
      <c r="F101" s="124"/>
      <c r="G101" s="124"/>
      <c r="H101" s="124"/>
      <c r="I101" s="124"/>
      <c r="J101" s="125">
        <f>J149</f>
        <v>0</v>
      </c>
      <c r="L101" s="122"/>
    </row>
    <row r="102" spans="1:47" s="10" customFormat="1" ht="19.95" customHeight="1">
      <c r="B102" s="122"/>
      <c r="D102" s="123" t="s">
        <v>132</v>
      </c>
      <c r="E102" s="124"/>
      <c r="F102" s="124"/>
      <c r="G102" s="124"/>
      <c r="H102" s="124"/>
      <c r="I102" s="124"/>
      <c r="J102" s="125">
        <f>J188</f>
        <v>0</v>
      </c>
      <c r="L102" s="122"/>
    </row>
    <row r="103" spans="1:47" s="10" customFormat="1" ht="19.95" customHeight="1">
      <c r="B103" s="122"/>
      <c r="D103" s="123" t="s">
        <v>134</v>
      </c>
      <c r="E103" s="124"/>
      <c r="F103" s="124"/>
      <c r="G103" s="124"/>
      <c r="H103" s="124"/>
      <c r="I103" s="124"/>
      <c r="J103" s="125">
        <f>J208</f>
        <v>0</v>
      </c>
      <c r="L103" s="122"/>
    </row>
    <row r="104" spans="1:47" s="10" customFormat="1" ht="19.95" customHeight="1">
      <c r="B104" s="122"/>
      <c r="D104" s="123" t="s">
        <v>135</v>
      </c>
      <c r="E104" s="124"/>
      <c r="F104" s="124"/>
      <c r="G104" s="124"/>
      <c r="H104" s="124"/>
      <c r="I104" s="124"/>
      <c r="J104" s="125">
        <f>J234</f>
        <v>0</v>
      </c>
      <c r="L104" s="122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" customHeight="1">
      <c r="A111" s="33"/>
      <c r="B111" s="34"/>
      <c r="C111" s="22" t="s">
        <v>136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4" t="str">
        <f>E7</f>
        <v>Brno, Hlávkova  – rekonstrukce kanalizace a vodovodu</v>
      </c>
      <c r="F114" s="275"/>
      <c r="G114" s="275"/>
      <c r="H114" s="275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119</v>
      </c>
      <c r="L115" s="21"/>
    </row>
    <row r="116" spans="1:63" s="2" customFormat="1" ht="16.5" customHeight="1">
      <c r="A116" s="33"/>
      <c r="B116" s="34"/>
      <c r="C116" s="33"/>
      <c r="D116" s="33"/>
      <c r="E116" s="274" t="s">
        <v>120</v>
      </c>
      <c r="F116" s="273"/>
      <c r="G116" s="273"/>
      <c r="H116" s="27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121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7" t="str">
        <f>E11</f>
        <v>SO 130 - PARKOVIŠTĚ</v>
      </c>
      <c r="F118" s="273"/>
      <c r="G118" s="273"/>
      <c r="H118" s="27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3"/>
      <c r="E120" s="33"/>
      <c r="F120" s="26" t="str">
        <f>F14</f>
        <v>BRNO</v>
      </c>
      <c r="G120" s="33"/>
      <c r="H120" s="33"/>
      <c r="I120" s="28" t="s">
        <v>22</v>
      </c>
      <c r="J120" s="56" t="str">
        <f>IF(J14="","",J14)</f>
        <v/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23</v>
      </c>
      <c r="D122" s="33"/>
      <c r="E122" s="33"/>
      <c r="F122" s="26" t="str">
        <f>E17</f>
        <v xml:space="preserve"> </v>
      </c>
      <c r="G122" s="33"/>
      <c r="H122" s="33"/>
      <c r="I122" s="28" t="s">
        <v>29</v>
      </c>
      <c r="J122" s="31" t="str">
        <f>E23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32</v>
      </c>
      <c r="J123" s="31" t="str">
        <f>E26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137</v>
      </c>
      <c r="D125" s="129" t="s">
        <v>60</v>
      </c>
      <c r="E125" s="129" t="s">
        <v>56</v>
      </c>
      <c r="F125" s="129" t="s">
        <v>57</v>
      </c>
      <c r="G125" s="129" t="s">
        <v>138</v>
      </c>
      <c r="H125" s="129" t="s">
        <v>139</v>
      </c>
      <c r="I125" s="129" t="s">
        <v>140</v>
      </c>
      <c r="J125" s="129" t="s">
        <v>126</v>
      </c>
      <c r="K125" s="130" t="s">
        <v>141</v>
      </c>
      <c r="L125" s="131"/>
      <c r="M125" s="63" t="s">
        <v>1</v>
      </c>
      <c r="N125" s="64" t="s">
        <v>39</v>
      </c>
      <c r="O125" s="64" t="s">
        <v>142</v>
      </c>
      <c r="P125" s="64" t="s">
        <v>143</v>
      </c>
      <c r="Q125" s="64" t="s">
        <v>144</v>
      </c>
      <c r="R125" s="64" t="s">
        <v>145</v>
      </c>
      <c r="S125" s="64" t="s">
        <v>146</v>
      </c>
      <c r="T125" s="65" t="s">
        <v>147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148</v>
      </c>
      <c r="D126" s="33"/>
      <c r="E126" s="33"/>
      <c r="F126" s="33"/>
      <c r="G126" s="33"/>
      <c r="H126" s="33"/>
      <c r="I126" s="33"/>
      <c r="J126" s="132">
        <f>BK126</f>
        <v>0</v>
      </c>
      <c r="K126" s="33"/>
      <c r="L126" s="34"/>
      <c r="M126" s="66"/>
      <c r="N126" s="57"/>
      <c r="O126" s="67"/>
      <c r="P126" s="133">
        <f>P127</f>
        <v>0</v>
      </c>
      <c r="Q126" s="67"/>
      <c r="R126" s="133">
        <f>R127</f>
        <v>175.57536732</v>
      </c>
      <c r="S126" s="67"/>
      <c r="T126" s="134">
        <f>T127</f>
        <v>238.72839999999999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128</v>
      </c>
      <c r="BK126" s="135">
        <f>BK127</f>
        <v>0</v>
      </c>
    </row>
    <row r="127" spans="1:63" s="12" customFormat="1" ht="25.95" customHeight="1">
      <c r="B127" s="136"/>
      <c r="D127" s="137" t="s">
        <v>74</v>
      </c>
      <c r="E127" s="138" t="s">
        <v>149</v>
      </c>
      <c r="F127" s="138" t="s">
        <v>150</v>
      </c>
      <c r="I127" s="139"/>
      <c r="J127" s="140">
        <f>BK127</f>
        <v>0</v>
      </c>
      <c r="L127" s="136"/>
      <c r="M127" s="141"/>
      <c r="N127" s="142"/>
      <c r="O127" s="142"/>
      <c r="P127" s="143">
        <f>P128+P149+P188+P208+P234</f>
        <v>0</v>
      </c>
      <c r="Q127" s="142"/>
      <c r="R127" s="143">
        <f>R128+R149+R188+R208+R234</f>
        <v>175.57536732</v>
      </c>
      <c r="S127" s="142"/>
      <c r="T127" s="144">
        <f>T128+T149+T188+T208+T234</f>
        <v>238.72839999999999</v>
      </c>
      <c r="AR127" s="137" t="s">
        <v>31</v>
      </c>
      <c r="AT127" s="145" t="s">
        <v>74</v>
      </c>
      <c r="AU127" s="145" t="s">
        <v>75</v>
      </c>
      <c r="AY127" s="137" t="s">
        <v>151</v>
      </c>
      <c r="BK127" s="146">
        <f>BK128+BK149+BK188+BK208+BK234</f>
        <v>0</v>
      </c>
    </row>
    <row r="128" spans="1:63" s="12" customFormat="1" ht="22.8" customHeight="1">
      <c r="B128" s="136"/>
      <c r="D128" s="137" t="s">
        <v>74</v>
      </c>
      <c r="E128" s="147" t="s">
        <v>31</v>
      </c>
      <c r="F128" s="147" t="s">
        <v>152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SUM(P129:P148)</f>
        <v>0</v>
      </c>
      <c r="Q128" s="142"/>
      <c r="R128" s="143">
        <f>SUM(R129:R148)</f>
        <v>0</v>
      </c>
      <c r="S128" s="142"/>
      <c r="T128" s="144">
        <f>SUM(T129:T148)</f>
        <v>0</v>
      </c>
      <c r="AR128" s="137" t="s">
        <v>31</v>
      </c>
      <c r="AT128" s="145" t="s">
        <v>74</v>
      </c>
      <c r="AU128" s="145" t="s">
        <v>31</v>
      </c>
      <c r="AY128" s="137" t="s">
        <v>151</v>
      </c>
      <c r="BK128" s="146">
        <f>SUM(BK129:BK148)</f>
        <v>0</v>
      </c>
    </row>
    <row r="129" spans="1:65" s="2" customFormat="1" ht="24.15" customHeight="1">
      <c r="A129" s="33"/>
      <c r="B129" s="149"/>
      <c r="C129" s="150" t="s">
        <v>31</v>
      </c>
      <c r="D129" s="150" t="s">
        <v>153</v>
      </c>
      <c r="E129" s="151" t="s">
        <v>154</v>
      </c>
      <c r="F129" s="152" t="s">
        <v>752</v>
      </c>
      <c r="G129" s="153" t="s">
        <v>156</v>
      </c>
      <c r="H129" s="154">
        <v>18.59</v>
      </c>
      <c r="I129" s="155"/>
      <c r="J129" s="156">
        <f>ROUND(I129*H129,2)</f>
        <v>0</v>
      </c>
      <c r="K129" s="152" t="s">
        <v>157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753</v>
      </c>
    </row>
    <row r="130" spans="1:65" s="13" customFormat="1">
      <c r="B130" s="163"/>
      <c r="D130" s="164" t="s">
        <v>160</v>
      </c>
      <c r="E130" s="165" t="s">
        <v>1</v>
      </c>
      <c r="F130" s="166" t="s">
        <v>754</v>
      </c>
      <c r="H130" s="167">
        <v>18.59</v>
      </c>
      <c r="I130" s="168"/>
      <c r="L130" s="163"/>
      <c r="M130" s="169"/>
      <c r="N130" s="170"/>
      <c r="O130" s="170"/>
      <c r="P130" s="170"/>
      <c r="Q130" s="170"/>
      <c r="R130" s="170"/>
      <c r="S130" s="170"/>
      <c r="T130" s="171"/>
      <c r="AT130" s="165" t="s">
        <v>160</v>
      </c>
      <c r="AU130" s="165" t="s">
        <v>83</v>
      </c>
      <c r="AV130" s="13" t="s">
        <v>83</v>
      </c>
      <c r="AW130" s="13" t="s">
        <v>30</v>
      </c>
      <c r="AX130" s="13" t="s">
        <v>31</v>
      </c>
      <c r="AY130" s="165" t="s">
        <v>151</v>
      </c>
    </row>
    <row r="131" spans="1:65" s="2" customFormat="1" ht="16.5" customHeight="1">
      <c r="A131" s="33"/>
      <c r="B131" s="149"/>
      <c r="C131" s="150" t="s">
        <v>83</v>
      </c>
      <c r="D131" s="150" t="s">
        <v>153</v>
      </c>
      <c r="E131" s="151" t="s">
        <v>162</v>
      </c>
      <c r="F131" s="152" t="s">
        <v>163</v>
      </c>
      <c r="G131" s="153" t="s">
        <v>164</v>
      </c>
      <c r="H131" s="154">
        <v>33.090000000000003</v>
      </c>
      <c r="I131" s="155"/>
      <c r="J131" s="156">
        <f>ROUND(I131*H131,2)</f>
        <v>0</v>
      </c>
      <c r="K131" s="152" t="s">
        <v>157</v>
      </c>
      <c r="L131" s="34"/>
      <c r="M131" s="157" t="s">
        <v>1</v>
      </c>
      <c r="N131" s="158" t="s">
        <v>40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</v>
      </c>
      <c r="T131" s="160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158</v>
      </c>
      <c r="AT131" s="161" t="s">
        <v>153</v>
      </c>
      <c r="AU131" s="161" t="s">
        <v>83</v>
      </c>
      <c r="AY131" s="18" t="s">
        <v>151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31</v>
      </c>
      <c r="BK131" s="162">
        <f>ROUND(I131*H131,2)</f>
        <v>0</v>
      </c>
      <c r="BL131" s="18" t="s">
        <v>158</v>
      </c>
      <c r="BM131" s="161" t="s">
        <v>755</v>
      </c>
    </row>
    <row r="132" spans="1:65" s="13" customFormat="1">
      <c r="B132" s="163"/>
      <c r="D132" s="164" t="s">
        <v>160</v>
      </c>
      <c r="E132" s="165" t="s">
        <v>1</v>
      </c>
      <c r="F132" s="166" t="s">
        <v>756</v>
      </c>
      <c r="H132" s="167">
        <v>33.090000000000003</v>
      </c>
      <c r="I132" s="168"/>
      <c r="L132" s="163"/>
      <c r="M132" s="169"/>
      <c r="N132" s="170"/>
      <c r="O132" s="170"/>
      <c r="P132" s="170"/>
      <c r="Q132" s="170"/>
      <c r="R132" s="170"/>
      <c r="S132" s="170"/>
      <c r="T132" s="171"/>
      <c r="AT132" s="165" t="s">
        <v>160</v>
      </c>
      <c r="AU132" s="165" t="s">
        <v>83</v>
      </c>
      <c r="AV132" s="13" t="s">
        <v>83</v>
      </c>
      <c r="AW132" s="13" t="s">
        <v>30</v>
      </c>
      <c r="AX132" s="13" t="s">
        <v>75</v>
      </c>
      <c r="AY132" s="165" t="s">
        <v>151</v>
      </c>
    </row>
    <row r="133" spans="1:65" s="2" customFormat="1" ht="16.5" customHeight="1">
      <c r="A133" s="33"/>
      <c r="B133" s="149"/>
      <c r="C133" s="150" t="s">
        <v>167</v>
      </c>
      <c r="D133" s="150" t="s">
        <v>153</v>
      </c>
      <c r="E133" s="151" t="s">
        <v>168</v>
      </c>
      <c r="F133" s="152" t="s">
        <v>169</v>
      </c>
      <c r="G133" s="153" t="s">
        <v>164</v>
      </c>
      <c r="H133" s="154">
        <v>264.72000000000003</v>
      </c>
      <c r="I133" s="155"/>
      <c r="J133" s="156">
        <f>ROUND(I133*H133,2)</f>
        <v>0</v>
      </c>
      <c r="K133" s="152" t="s">
        <v>157</v>
      </c>
      <c r="L133" s="34"/>
      <c r="M133" s="157" t="s">
        <v>1</v>
      </c>
      <c r="N133" s="158" t="s">
        <v>40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</v>
      </c>
      <c r="T133" s="160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158</v>
      </c>
      <c r="AT133" s="161" t="s">
        <v>153</v>
      </c>
      <c r="AU133" s="161" t="s">
        <v>83</v>
      </c>
      <c r="AY133" s="18" t="s">
        <v>151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31</v>
      </c>
      <c r="BK133" s="162">
        <f>ROUND(I133*H133,2)</f>
        <v>0</v>
      </c>
      <c r="BL133" s="18" t="s">
        <v>158</v>
      </c>
      <c r="BM133" s="161" t="s">
        <v>757</v>
      </c>
    </row>
    <row r="134" spans="1:65" s="13" customFormat="1">
      <c r="B134" s="163"/>
      <c r="D134" s="164" t="s">
        <v>160</v>
      </c>
      <c r="E134" s="165" t="s">
        <v>1</v>
      </c>
      <c r="F134" s="166" t="s">
        <v>758</v>
      </c>
      <c r="H134" s="167">
        <v>264.72000000000003</v>
      </c>
      <c r="I134" s="168"/>
      <c r="L134" s="163"/>
      <c r="M134" s="169"/>
      <c r="N134" s="170"/>
      <c r="O134" s="170"/>
      <c r="P134" s="170"/>
      <c r="Q134" s="170"/>
      <c r="R134" s="170"/>
      <c r="S134" s="170"/>
      <c r="T134" s="171"/>
      <c r="AT134" s="165" t="s">
        <v>160</v>
      </c>
      <c r="AU134" s="165" t="s">
        <v>83</v>
      </c>
      <c r="AV134" s="13" t="s">
        <v>83</v>
      </c>
      <c r="AW134" s="13" t="s">
        <v>30</v>
      </c>
      <c r="AX134" s="13" t="s">
        <v>31</v>
      </c>
      <c r="AY134" s="165" t="s">
        <v>151</v>
      </c>
    </row>
    <row r="135" spans="1:65" s="2" customFormat="1" ht="16.5" customHeight="1">
      <c r="A135" s="33"/>
      <c r="B135" s="149"/>
      <c r="C135" s="150" t="s">
        <v>158</v>
      </c>
      <c r="D135" s="150" t="s">
        <v>153</v>
      </c>
      <c r="E135" s="151" t="s">
        <v>172</v>
      </c>
      <c r="F135" s="152" t="s">
        <v>173</v>
      </c>
      <c r="G135" s="153" t="s">
        <v>164</v>
      </c>
      <c r="H135" s="154">
        <v>33.090000000000003</v>
      </c>
      <c r="I135" s="155"/>
      <c r="J135" s="156">
        <f>ROUND(I135*H135,2)</f>
        <v>0</v>
      </c>
      <c r="K135" s="152" t="s">
        <v>1</v>
      </c>
      <c r="L135" s="34"/>
      <c r="M135" s="157" t="s">
        <v>1</v>
      </c>
      <c r="N135" s="158" t="s">
        <v>40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</v>
      </c>
      <c r="T135" s="160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158</v>
      </c>
      <c r="AT135" s="161" t="s">
        <v>153</v>
      </c>
      <c r="AU135" s="161" t="s">
        <v>83</v>
      </c>
      <c r="AY135" s="18" t="s">
        <v>151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31</v>
      </c>
      <c r="BK135" s="162">
        <f>ROUND(I135*H135,2)</f>
        <v>0</v>
      </c>
      <c r="BL135" s="18" t="s">
        <v>158</v>
      </c>
      <c r="BM135" s="161" t="s">
        <v>759</v>
      </c>
    </row>
    <row r="136" spans="1:65" s="13" customFormat="1">
      <c r="B136" s="163"/>
      <c r="D136" s="164" t="s">
        <v>160</v>
      </c>
      <c r="E136" s="165" t="s">
        <v>1</v>
      </c>
      <c r="F136" s="166" t="s">
        <v>760</v>
      </c>
      <c r="H136" s="167">
        <v>33.090000000000003</v>
      </c>
      <c r="I136" s="168"/>
      <c r="L136" s="163"/>
      <c r="M136" s="169"/>
      <c r="N136" s="170"/>
      <c r="O136" s="170"/>
      <c r="P136" s="170"/>
      <c r="Q136" s="170"/>
      <c r="R136" s="170"/>
      <c r="S136" s="170"/>
      <c r="T136" s="171"/>
      <c r="AT136" s="165" t="s">
        <v>160</v>
      </c>
      <c r="AU136" s="165" t="s">
        <v>83</v>
      </c>
      <c r="AV136" s="13" t="s">
        <v>83</v>
      </c>
      <c r="AW136" s="13" t="s">
        <v>30</v>
      </c>
      <c r="AX136" s="13" t="s">
        <v>75</v>
      </c>
      <c r="AY136" s="165" t="s">
        <v>151</v>
      </c>
    </row>
    <row r="137" spans="1:65" s="2" customFormat="1" ht="24.15" customHeight="1">
      <c r="A137" s="33"/>
      <c r="B137" s="149"/>
      <c r="C137" s="150" t="s">
        <v>176</v>
      </c>
      <c r="D137" s="150" t="s">
        <v>153</v>
      </c>
      <c r="E137" s="151" t="s">
        <v>177</v>
      </c>
      <c r="F137" s="152" t="s">
        <v>761</v>
      </c>
      <c r="G137" s="153" t="s">
        <v>156</v>
      </c>
      <c r="H137" s="154">
        <v>164.02</v>
      </c>
      <c r="I137" s="155"/>
      <c r="J137" s="156">
        <f>ROUND(I137*H137,2)</f>
        <v>0</v>
      </c>
      <c r="K137" s="152" t="s">
        <v>157</v>
      </c>
      <c r="L137" s="34"/>
      <c r="M137" s="157" t="s">
        <v>1</v>
      </c>
      <c r="N137" s="158" t="s">
        <v>40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0</v>
      </c>
      <c r="T137" s="160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158</v>
      </c>
      <c r="AT137" s="161" t="s">
        <v>153</v>
      </c>
      <c r="AU137" s="161" t="s">
        <v>83</v>
      </c>
      <c r="AY137" s="18" t="s">
        <v>151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31</v>
      </c>
      <c r="BK137" s="162">
        <f>ROUND(I137*H137,2)</f>
        <v>0</v>
      </c>
      <c r="BL137" s="18" t="s">
        <v>158</v>
      </c>
      <c r="BM137" s="161" t="s">
        <v>762</v>
      </c>
    </row>
    <row r="138" spans="1:65" s="14" customFormat="1">
      <c r="B138" s="172"/>
      <c r="D138" s="164" t="s">
        <v>160</v>
      </c>
      <c r="E138" s="173" t="s">
        <v>1</v>
      </c>
      <c r="F138" s="174" t="s">
        <v>180</v>
      </c>
      <c r="H138" s="173" t="s">
        <v>1</v>
      </c>
      <c r="I138" s="175"/>
      <c r="L138" s="172"/>
      <c r="M138" s="176"/>
      <c r="N138" s="177"/>
      <c r="O138" s="177"/>
      <c r="P138" s="177"/>
      <c r="Q138" s="177"/>
      <c r="R138" s="177"/>
      <c r="S138" s="177"/>
      <c r="T138" s="178"/>
      <c r="AT138" s="173" t="s">
        <v>160</v>
      </c>
      <c r="AU138" s="173" t="s">
        <v>83</v>
      </c>
      <c r="AV138" s="14" t="s">
        <v>31</v>
      </c>
      <c r="AW138" s="14" t="s">
        <v>30</v>
      </c>
      <c r="AX138" s="14" t="s">
        <v>75</v>
      </c>
      <c r="AY138" s="173" t="s">
        <v>151</v>
      </c>
    </row>
    <row r="139" spans="1:65" s="13" customFormat="1">
      <c r="B139" s="163"/>
      <c r="D139" s="164" t="s">
        <v>160</v>
      </c>
      <c r="E139" s="165" t="s">
        <v>1</v>
      </c>
      <c r="F139" s="166" t="s">
        <v>763</v>
      </c>
      <c r="H139" s="167">
        <v>164.02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160</v>
      </c>
      <c r="AU139" s="165" t="s">
        <v>83</v>
      </c>
      <c r="AV139" s="13" t="s">
        <v>83</v>
      </c>
      <c r="AW139" s="13" t="s">
        <v>30</v>
      </c>
      <c r="AX139" s="13" t="s">
        <v>31</v>
      </c>
      <c r="AY139" s="165" t="s">
        <v>151</v>
      </c>
    </row>
    <row r="140" spans="1:65" s="2" customFormat="1" ht="21.75" customHeight="1">
      <c r="A140" s="33"/>
      <c r="B140" s="149"/>
      <c r="C140" s="150" t="s">
        <v>183</v>
      </c>
      <c r="D140" s="150" t="s">
        <v>153</v>
      </c>
      <c r="E140" s="151" t="s">
        <v>189</v>
      </c>
      <c r="F140" s="152" t="s">
        <v>190</v>
      </c>
      <c r="G140" s="153" t="s">
        <v>156</v>
      </c>
      <c r="H140" s="154">
        <v>164.02</v>
      </c>
      <c r="I140" s="155"/>
      <c r="J140" s="156">
        <f>ROUND(I140*H140,2)</f>
        <v>0</v>
      </c>
      <c r="K140" s="152" t="s">
        <v>157</v>
      </c>
      <c r="L140" s="34"/>
      <c r="M140" s="157" t="s">
        <v>1</v>
      </c>
      <c r="N140" s="158" t="s">
        <v>40</v>
      </c>
      <c r="O140" s="59"/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158</v>
      </c>
      <c r="AT140" s="161" t="s">
        <v>153</v>
      </c>
      <c r="AU140" s="161" t="s">
        <v>83</v>
      </c>
      <c r="AY140" s="18" t="s">
        <v>151</v>
      </c>
      <c r="BE140" s="162">
        <f>IF(N140="základní",J140,0)</f>
        <v>0</v>
      </c>
      <c r="BF140" s="162">
        <f>IF(N140="snížená",J140,0)</f>
        <v>0</v>
      </c>
      <c r="BG140" s="162">
        <f>IF(N140="zákl. přenesená",J140,0)</f>
        <v>0</v>
      </c>
      <c r="BH140" s="162">
        <f>IF(N140="sníž. přenesená",J140,0)</f>
        <v>0</v>
      </c>
      <c r="BI140" s="162">
        <f>IF(N140="nulová",J140,0)</f>
        <v>0</v>
      </c>
      <c r="BJ140" s="18" t="s">
        <v>31</v>
      </c>
      <c r="BK140" s="162">
        <f>ROUND(I140*H140,2)</f>
        <v>0</v>
      </c>
      <c r="BL140" s="18" t="s">
        <v>158</v>
      </c>
      <c r="BM140" s="161" t="s">
        <v>764</v>
      </c>
    </row>
    <row r="141" spans="1:65" s="13" customFormat="1">
      <c r="B141" s="163"/>
      <c r="D141" s="164" t="s">
        <v>160</v>
      </c>
      <c r="E141" s="165" t="s">
        <v>1</v>
      </c>
      <c r="F141" s="166" t="s">
        <v>765</v>
      </c>
      <c r="H141" s="167">
        <v>164.02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160</v>
      </c>
      <c r="AU141" s="165" t="s">
        <v>83</v>
      </c>
      <c r="AV141" s="13" t="s">
        <v>83</v>
      </c>
      <c r="AW141" s="13" t="s">
        <v>30</v>
      </c>
      <c r="AX141" s="13" t="s">
        <v>31</v>
      </c>
      <c r="AY141" s="165" t="s">
        <v>151</v>
      </c>
    </row>
    <row r="142" spans="1:65" s="2" customFormat="1" ht="16.5" customHeight="1">
      <c r="A142" s="33"/>
      <c r="B142" s="149"/>
      <c r="C142" s="150" t="s">
        <v>188</v>
      </c>
      <c r="D142" s="150" t="s">
        <v>153</v>
      </c>
      <c r="E142" s="151" t="s">
        <v>195</v>
      </c>
      <c r="F142" s="152" t="s">
        <v>196</v>
      </c>
      <c r="G142" s="153" t="s">
        <v>156</v>
      </c>
      <c r="H142" s="154">
        <v>164.02</v>
      </c>
      <c r="I142" s="155"/>
      <c r="J142" s="156">
        <f>ROUND(I142*H142,2)</f>
        <v>0</v>
      </c>
      <c r="K142" s="152" t="s">
        <v>157</v>
      </c>
      <c r="L142" s="34"/>
      <c r="M142" s="157" t="s">
        <v>1</v>
      </c>
      <c r="N142" s="158" t="s">
        <v>40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158</v>
      </c>
      <c r="AT142" s="161" t="s">
        <v>153</v>
      </c>
      <c r="AU142" s="161" t="s">
        <v>83</v>
      </c>
      <c r="AY142" s="18" t="s">
        <v>151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31</v>
      </c>
      <c r="BK142" s="162">
        <f>ROUND(I142*H142,2)</f>
        <v>0</v>
      </c>
      <c r="BL142" s="18" t="s">
        <v>158</v>
      </c>
      <c r="BM142" s="161" t="s">
        <v>766</v>
      </c>
    </row>
    <row r="143" spans="1:65" s="13" customFormat="1">
      <c r="B143" s="163"/>
      <c r="D143" s="164" t="s">
        <v>160</v>
      </c>
      <c r="E143" s="165" t="s">
        <v>1</v>
      </c>
      <c r="F143" s="166" t="s">
        <v>767</v>
      </c>
      <c r="H143" s="167">
        <v>164.02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160</v>
      </c>
      <c r="AU143" s="165" t="s">
        <v>83</v>
      </c>
      <c r="AV143" s="13" t="s">
        <v>83</v>
      </c>
      <c r="AW143" s="13" t="s">
        <v>30</v>
      </c>
      <c r="AX143" s="13" t="s">
        <v>75</v>
      </c>
      <c r="AY143" s="165" t="s">
        <v>151</v>
      </c>
    </row>
    <row r="144" spans="1:65" s="2" customFormat="1" ht="16.5" customHeight="1">
      <c r="A144" s="33"/>
      <c r="B144" s="149"/>
      <c r="C144" s="150" t="s">
        <v>194</v>
      </c>
      <c r="D144" s="150" t="s">
        <v>153</v>
      </c>
      <c r="E144" s="151" t="s">
        <v>200</v>
      </c>
      <c r="F144" s="152" t="s">
        <v>201</v>
      </c>
      <c r="G144" s="153" t="s">
        <v>156</v>
      </c>
      <c r="H144" s="154">
        <v>164.02</v>
      </c>
      <c r="I144" s="155"/>
      <c r="J144" s="156">
        <f>ROUND(I144*H144,2)</f>
        <v>0</v>
      </c>
      <c r="K144" s="152" t="s">
        <v>1</v>
      </c>
      <c r="L144" s="34"/>
      <c r="M144" s="157" t="s">
        <v>1</v>
      </c>
      <c r="N144" s="158" t="s">
        <v>40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</v>
      </c>
      <c r="T144" s="160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158</v>
      </c>
      <c r="AT144" s="161" t="s">
        <v>153</v>
      </c>
      <c r="AU144" s="161" t="s">
        <v>83</v>
      </c>
      <c r="AY144" s="18" t="s">
        <v>151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31</v>
      </c>
      <c r="BK144" s="162">
        <f>ROUND(I144*H144,2)</f>
        <v>0</v>
      </c>
      <c r="BL144" s="18" t="s">
        <v>158</v>
      </c>
      <c r="BM144" s="161" t="s">
        <v>768</v>
      </c>
    </row>
    <row r="145" spans="1:65" s="13" customFormat="1">
      <c r="B145" s="163"/>
      <c r="D145" s="164" t="s">
        <v>160</v>
      </c>
      <c r="E145" s="165" t="s">
        <v>1</v>
      </c>
      <c r="F145" s="166" t="s">
        <v>769</v>
      </c>
      <c r="H145" s="167">
        <v>164.02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160</v>
      </c>
      <c r="AU145" s="165" t="s">
        <v>83</v>
      </c>
      <c r="AV145" s="13" t="s">
        <v>83</v>
      </c>
      <c r="AW145" s="13" t="s">
        <v>30</v>
      </c>
      <c r="AX145" s="13" t="s">
        <v>31</v>
      </c>
      <c r="AY145" s="165" t="s">
        <v>151</v>
      </c>
    </row>
    <row r="146" spans="1:65" s="2" customFormat="1" ht="16.5" customHeight="1">
      <c r="A146" s="33"/>
      <c r="B146" s="149"/>
      <c r="C146" s="150" t="s">
        <v>199</v>
      </c>
      <c r="D146" s="150" t="s">
        <v>153</v>
      </c>
      <c r="E146" s="151" t="s">
        <v>205</v>
      </c>
      <c r="F146" s="152" t="s">
        <v>206</v>
      </c>
      <c r="G146" s="153" t="s">
        <v>207</v>
      </c>
      <c r="H146" s="154">
        <v>645.35</v>
      </c>
      <c r="I146" s="155"/>
      <c r="J146" s="156">
        <f>ROUND(I146*H146,2)</f>
        <v>0</v>
      </c>
      <c r="K146" s="152" t="s">
        <v>157</v>
      </c>
      <c r="L146" s="34"/>
      <c r="M146" s="157" t="s">
        <v>1</v>
      </c>
      <c r="N146" s="158" t="s">
        <v>40</v>
      </c>
      <c r="O146" s="59"/>
      <c r="P146" s="159">
        <f>O146*H146</f>
        <v>0</v>
      </c>
      <c r="Q146" s="159">
        <v>0</v>
      </c>
      <c r="R146" s="159">
        <f>Q146*H146</f>
        <v>0</v>
      </c>
      <c r="S146" s="159">
        <v>0</v>
      </c>
      <c r="T146" s="160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1" t="s">
        <v>158</v>
      </c>
      <c r="AT146" s="161" t="s">
        <v>153</v>
      </c>
      <c r="AU146" s="161" t="s">
        <v>83</v>
      </c>
      <c r="AY146" s="18" t="s">
        <v>151</v>
      </c>
      <c r="BE146" s="162">
        <f>IF(N146="základní",J146,0)</f>
        <v>0</v>
      </c>
      <c r="BF146" s="162">
        <f>IF(N146="snížená",J146,0)</f>
        <v>0</v>
      </c>
      <c r="BG146" s="162">
        <f>IF(N146="zákl. přenesená",J146,0)</f>
        <v>0</v>
      </c>
      <c r="BH146" s="162">
        <f>IF(N146="sníž. přenesená",J146,0)</f>
        <v>0</v>
      </c>
      <c r="BI146" s="162">
        <f>IF(N146="nulová",J146,0)</f>
        <v>0</v>
      </c>
      <c r="BJ146" s="18" t="s">
        <v>31</v>
      </c>
      <c r="BK146" s="162">
        <f>ROUND(I146*H146,2)</f>
        <v>0</v>
      </c>
      <c r="BL146" s="18" t="s">
        <v>158</v>
      </c>
      <c r="BM146" s="161" t="s">
        <v>770</v>
      </c>
    </row>
    <row r="147" spans="1:65" s="13" customFormat="1">
      <c r="B147" s="163"/>
      <c r="D147" s="164" t="s">
        <v>160</v>
      </c>
      <c r="E147" s="165" t="s">
        <v>1</v>
      </c>
      <c r="F147" s="166" t="s">
        <v>771</v>
      </c>
      <c r="H147" s="167">
        <v>322.67500000000001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160</v>
      </c>
      <c r="AU147" s="165" t="s">
        <v>83</v>
      </c>
      <c r="AV147" s="13" t="s">
        <v>83</v>
      </c>
      <c r="AW147" s="13" t="s">
        <v>30</v>
      </c>
      <c r="AX147" s="13" t="s">
        <v>75</v>
      </c>
      <c r="AY147" s="165" t="s">
        <v>151</v>
      </c>
    </row>
    <row r="148" spans="1:65" s="13" customFormat="1">
      <c r="B148" s="163"/>
      <c r="D148" s="164" t="s">
        <v>160</v>
      </c>
      <c r="E148" s="165" t="s">
        <v>1</v>
      </c>
      <c r="F148" s="166" t="s">
        <v>772</v>
      </c>
      <c r="H148" s="167">
        <v>322.67500000000001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160</v>
      </c>
      <c r="AU148" s="165" t="s">
        <v>83</v>
      </c>
      <c r="AV148" s="13" t="s">
        <v>83</v>
      </c>
      <c r="AW148" s="13" t="s">
        <v>30</v>
      </c>
      <c r="AX148" s="13" t="s">
        <v>75</v>
      </c>
      <c r="AY148" s="165" t="s">
        <v>151</v>
      </c>
    </row>
    <row r="149" spans="1:65" s="12" customFormat="1" ht="22.8" customHeight="1">
      <c r="B149" s="136"/>
      <c r="D149" s="137" t="s">
        <v>74</v>
      </c>
      <c r="E149" s="147" t="s">
        <v>211</v>
      </c>
      <c r="F149" s="147" t="s">
        <v>212</v>
      </c>
      <c r="I149" s="139"/>
      <c r="J149" s="148">
        <f>BK149</f>
        <v>0</v>
      </c>
      <c r="L149" s="136"/>
      <c r="M149" s="141"/>
      <c r="N149" s="142"/>
      <c r="O149" s="142"/>
      <c r="P149" s="143">
        <f>SUM(P150:P187)</f>
        <v>0</v>
      </c>
      <c r="Q149" s="142"/>
      <c r="R149" s="143">
        <f>SUM(R150:R187)</f>
        <v>0</v>
      </c>
      <c r="S149" s="142"/>
      <c r="T149" s="144">
        <f>SUM(T150:T187)</f>
        <v>238.72839999999999</v>
      </c>
      <c r="AR149" s="137" t="s">
        <v>31</v>
      </c>
      <c r="AT149" s="145" t="s">
        <v>74</v>
      </c>
      <c r="AU149" s="145" t="s">
        <v>31</v>
      </c>
      <c r="AY149" s="137" t="s">
        <v>151</v>
      </c>
      <c r="BK149" s="146">
        <f>SUM(BK150:BK187)</f>
        <v>0</v>
      </c>
    </row>
    <row r="150" spans="1:65" s="2" customFormat="1" ht="16.5" customHeight="1">
      <c r="A150" s="33"/>
      <c r="B150" s="149"/>
      <c r="C150" s="150" t="s">
        <v>204</v>
      </c>
      <c r="D150" s="150" t="s">
        <v>153</v>
      </c>
      <c r="E150" s="151" t="s">
        <v>213</v>
      </c>
      <c r="F150" s="152" t="s">
        <v>214</v>
      </c>
      <c r="G150" s="153" t="s">
        <v>215</v>
      </c>
      <c r="H150" s="154">
        <v>13</v>
      </c>
      <c r="I150" s="155"/>
      <c r="J150" s="156">
        <f>ROUND(I150*H150,2)</f>
        <v>0</v>
      </c>
      <c r="K150" s="152" t="s">
        <v>1</v>
      </c>
      <c r="L150" s="34"/>
      <c r="M150" s="157" t="s">
        <v>1</v>
      </c>
      <c r="N150" s="158" t="s">
        <v>40</v>
      </c>
      <c r="O150" s="59"/>
      <c r="P150" s="159">
        <f>O150*H150</f>
        <v>0</v>
      </c>
      <c r="Q150" s="159">
        <v>0</v>
      </c>
      <c r="R150" s="159">
        <f>Q150*H150</f>
        <v>0</v>
      </c>
      <c r="S150" s="159">
        <v>0.115</v>
      </c>
      <c r="T150" s="160">
        <f>S150*H150</f>
        <v>1.4950000000000001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1" t="s">
        <v>158</v>
      </c>
      <c r="AT150" s="161" t="s">
        <v>153</v>
      </c>
      <c r="AU150" s="161" t="s">
        <v>83</v>
      </c>
      <c r="AY150" s="18" t="s">
        <v>151</v>
      </c>
      <c r="BE150" s="162">
        <f>IF(N150="základní",J150,0)</f>
        <v>0</v>
      </c>
      <c r="BF150" s="162">
        <f>IF(N150="snížená",J150,0)</f>
        <v>0</v>
      </c>
      <c r="BG150" s="162">
        <f>IF(N150="zákl. přenesená",J150,0)</f>
        <v>0</v>
      </c>
      <c r="BH150" s="162">
        <f>IF(N150="sníž. přenesená",J150,0)</f>
        <v>0</v>
      </c>
      <c r="BI150" s="162">
        <f>IF(N150="nulová",J150,0)</f>
        <v>0</v>
      </c>
      <c r="BJ150" s="18" t="s">
        <v>31</v>
      </c>
      <c r="BK150" s="162">
        <f>ROUND(I150*H150,2)</f>
        <v>0</v>
      </c>
      <c r="BL150" s="18" t="s">
        <v>158</v>
      </c>
      <c r="BM150" s="161" t="s">
        <v>773</v>
      </c>
    </row>
    <row r="151" spans="1:65" s="13" customFormat="1">
      <c r="B151" s="163"/>
      <c r="D151" s="164" t="s">
        <v>160</v>
      </c>
      <c r="E151" s="165" t="s">
        <v>1</v>
      </c>
      <c r="F151" s="166" t="s">
        <v>774</v>
      </c>
      <c r="H151" s="167">
        <v>13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160</v>
      </c>
      <c r="AU151" s="165" t="s">
        <v>83</v>
      </c>
      <c r="AV151" s="13" t="s">
        <v>83</v>
      </c>
      <c r="AW151" s="13" t="s">
        <v>30</v>
      </c>
      <c r="AX151" s="13" t="s">
        <v>75</v>
      </c>
      <c r="AY151" s="165" t="s">
        <v>151</v>
      </c>
    </row>
    <row r="152" spans="1:65" s="2" customFormat="1" ht="21.75" customHeight="1">
      <c r="A152" s="33"/>
      <c r="B152" s="149"/>
      <c r="C152" s="150" t="s">
        <v>211</v>
      </c>
      <c r="D152" s="150" t="s">
        <v>153</v>
      </c>
      <c r="E152" s="151" t="s">
        <v>218</v>
      </c>
      <c r="F152" s="152" t="s">
        <v>219</v>
      </c>
      <c r="G152" s="153" t="s">
        <v>207</v>
      </c>
      <c r="H152" s="154">
        <v>1.56</v>
      </c>
      <c r="I152" s="155"/>
      <c r="J152" s="156">
        <f>ROUND(I152*H152,2)</f>
        <v>0</v>
      </c>
      <c r="K152" s="152" t="s">
        <v>157</v>
      </c>
      <c r="L152" s="34"/>
      <c r="M152" s="157" t="s">
        <v>1</v>
      </c>
      <c r="N152" s="158" t="s">
        <v>40</v>
      </c>
      <c r="O152" s="59"/>
      <c r="P152" s="159">
        <f>O152*H152</f>
        <v>0</v>
      </c>
      <c r="Q152" s="159">
        <v>0</v>
      </c>
      <c r="R152" s="159">
        <f>Q152*H152</f>
        <v>0</v>
      </c>
      <c r="S152" s="159">
        <v>0</v>
      </c>
      <c r="T152" s="16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158</v>
      </c>
      <c r="AT152" s="161" t="s">
        <v>153</v>
      </c>
      <c r="AU152" s="161" t="s">
        <v>83</v>
      </c>
      <c r="AY152" s="18" t="s">
        <v>151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31</v>
      </c>
      <c r="BK152" s="162">
        <f>ROUND(I152*H152,2)</f>
        <v>0</v>
      </c>
      <c r="BL152" s="18" t="s">
        <v>158</v>
      </c>
      <c r="BM152" s="161" t="s">
        <v>775</v>
      </c>
    </row>
    <row r="153" spans="1:65" s="13" customFormat="1">
      <c r="B153" s="163"/>
      <c r="D153" s="164" t="s">
        <v>160</v>
      </c>
      <c r="E153" s="165" t="s">
        <v>1</v>
      </c>
      <c r="F153" s="166" t="s">
        <v>776</v>
      </c>
      <c r="H153" s="167">
        <v>1.56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160</v>
      </c>
      <c r="AU153" s="165" t="s">
        <v>83</v>
      </c>
      <c r="AV153" s="13" t="s">
        <v>83</v>
      </c>
      <c r="AW153" s="13" t="s">
        <v>30</v>
      </c>
      <c r="AX153" s="13" t="s">
        <v>31</v>
      </c>
      <c r="AY153" s="165" t="s">
        <v>151</v>
      </c>
    </row>
    <row r="154" spans="1:65" s="2" customFormat="1" ht="16.5" customHeight="1">
      <c r="A154" s="33"/>
      <c r="B154" s="149"/>
      <c r="C154" s="150" t="s">
        <v>8</v>
      </c>
      <c r="D154" s="150" t="s">
        <v>153</v>
      </c>
      <c r="E154" s="151" t="s">
        <v>223</v>
      </c>
      <c r="F154" s="152" t="s">
        <v>224</v>
      </c>
      <c r="G154" s="153" t="s">
        <v>164</v>
      </c>
      <c r="H154" s="154">
        <v>1.4950000000000001</v>
      </c>
      <c r="I154" s="155"/>
      <c r="J154" s="156">
        <f>ROUND(I154*H154,2)</f>
        <v>0</v>
      </c>
      <c r="K154" s="152" t="s">
        <v>157</v>
      </c>
      <c r="L154" s="34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158</v>
      </c>
      <c r="AT154" s="161" t="s">
        <v>153</v>
      </c>
      <c r="AU154" s="161" t="s">
        <v>83</v>
      </c>
      <c r="AY154" s="18" t="s">
        <v>151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31</v>
      </c>
      <c r="BK154" s="162">
        <f>ROUND(I154*H154,2)</f>
        <v>0</v>
      </c>
      <c r="BL154" s="18" t="s">
        <v>158</v>
      </c>
      <c r="BM154" s="161" t="s">
        <v>777</v>
      </c>
    </row>
    <row r="155" spans="1:65" s="13" customFormat="1">
      <c r="B155" s="163"/>
      <c r="D155" s="164" t="s">
        <v>160</v>
      </c>
      <c r="E155" s="165" t="s">
        <v>1</v>
      </c>
      <c r="F155" s="166" t="s">
        <v>778</v>
      </c>
      <c r="H155" s="167">
        <v>1.4950000000000001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31</v>
      </c>
      <c r="AY155" s="165" t="s">
        <v>151</v>
      </c>
    </row>
    <row r="156" spans="1:65" s="2" customFormat="1" ht="16.5" customHeight="1">
      <c r="A156" s="33"/>
      <c r="B156" s="149"/>
      <c r="C156" s="150" t="s">
        <v>222</v>
      </c>
      <c r="D156" s="150" t="s">
        <v>153</v>
      </c>
      <c r="E156" s="151" t="s">
        <v>228</v>
      </c>
      <c r="F156" s="152" t="s">
        <v>229</v>
      </c>
      <c r="G156" s="153" t="s">
        <v>164</v>
      </c>
      <c r="H156" s="154">
        <v>11.96</v>
      </c>
      <c r="I156" s="155"/>
      <c r="J156" s="156">
        <f>ROUND(I156*H156,2)</f>
        <v>0</v>
      </c>
      <c r="K156" s="152" t="s">
        <v>157</v>
      </c>
      <c r="L156" s="34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158</v>
      </c>
      <c r="AT156" s="161" t="s">
        <v>153</v>
      </c>
      <c r="AU156" s="161" t="s">
        <v>83</v>
      </c>
      <c r="AY156" s="18" t="s">
        <v>151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31</v>
      </c>
      <c r="BK156" s="162">
        <f>ROUND(I156*H156,2)</f>
        <v>0</v>
      </c>
      <c r="BL156" s="18" t="s">
        <v>158</v>
      </c>
      <c r="BM156" s="161" t="s">
        <v>779</v>
      </c>
    </row>
    <row r="157" spans="1:65" s="13" customFormat="1">
      <c r="B157" s="163"/>
      <c r="D157" s="164" t="s">
        <v>160</v>
      </c>
      <c r="E157" s="165" t="s">
        <v>1</v>
      </c>
      <c r="F157" s="166" t="s">
        <v>780</v>
      </c>
      <c r="H157" s="167">
        <v>11.96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31</v>
      </c>
      <c r="AY157" s="165" t="s">
        <v>151</v>
      </c>
    </row>
    <row r="158" spans="1:65" s="2" customFormat="1" ht="16.5" customHeight="1">
      <c r="A158" s="33"/>
      <c r="B158" s="149"/>
      <c r="C158" s="150" t="s">
        <v>227</v>
      </c>
      <c r="D158" s="150" t="s">
        <v>153</v>
      </c>
      <c r="E158" s="151" t="s">
        <v>233</v>
      </c>
      <c r="F158" s="152" t="s">
        <v>234</v>
      </c>
      <c r="G158" s="153" t="s">
        <v>207</v>
      </c>
      <c r="H158" s="154">
        <v>46.1</v>
      </c>
      <c r="I158" s="155"/>
      <c r="J158" s="156">
        <f>ROUND(I158*H158,2)</f>
        <v>0</v>
      </c>
      <c r="K158" s="152" t="s">
        <v>157</v>
      </c>
      <c r="L158" s="34"/>
      <c r="M158" s="157" t="s">
        <v>1</v>
      </c>
      <c r="N158" s="158" t="s">
        <v>40</v>
      </c>
      <c r="O158" s="59"/>
      <c r="P158" s="159">
        <f>O158*H158</f>
        <v>0</v>
      </c>
      <c r="Q158" s="159">
        <v>0</v>
      </c>
      <c r="R158" s="159">
        <f>Q158*H158</f>
        <v>0</v>
      </c>
      <c r="S158" s="159">
        <v>0.28999999999999998</v>
      </c>
      <c r="T158" s="160">
        <f>S158*H158</f>
        <v>13.369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158</v>
      </c>
      <c r="AT158" s="161" t="s">
        <v>153</v>
      </c>
      <c r="AU158" s="161" t="s">
        <v>83</v>
      </c>
      <c r="AY158" s="18" t="s">
        <v>151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31</v>
      </c>
      <c r="BK158" s="162">
        <f>ROUND(I158*H158,2)</f>
        <v>0</v>
      </c>
      <c r="BL158" s="18" t="s">
        <v>158</v>
      </c>
      <c r="BM158" s="161" t="s">
        <v>781</v>
      </c>
    </row>
    <row r="159" spans="1:65" s="13" customFormat="1">
      <c r="B159" s="163"/>
      <c r="D159" s="164" t="s">
        <v>160</v>
      </c>
      <c r="E159" s="165" t="s">
        <v>1</v>
      </c>
      <c r="F159" s="166" t="s">
        <v>782</v>
      </c>
      <c r="H159" s="167">
        <v>46.1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160</v>
      </c>
      <c r="AU159" s="165" t="s">
        <v>83</v>
      </c>
      <c r="AV159" s="13" t="s">
        <v>83</v>
      </c>
      <c r="AW159" s="13" t="s">
        <v>30</v>
      </c>
      <c r="AX159" s="13" t="s">
        <v>31</v>
      </c>
      <c r="AY159" s="165" t="s">
        <v>151</v>
      </c>
    </row>
    <row r="160" spans="1:65" s="2" customFormat="1" ht="21.75" customHeight="1">
      <c r="A160" s="33"/>
      <c r="B160" s="149"/>
      <c r="C160" s="150" t="s">
        <v>232</v>
      </c>
      <c r="D160" s="150" t="s">
        <v>153</v>
      </c>
      <c r="E160" s="151" t="s">
        <v>783</v>
      </c>
      <c r="F160" s="152" t="s">
        <v>784</v>
      </c>
      <c r="G160" s="153" t="s">
        <v>207</v>
      </c>
      <c r="H160" s="154">
        <v>217.3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0.57999999999999996</v>
      </c>
      <c r="T160" s="160">
        <f>S160*H160</f>
        <v>126.03399999999999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785</v>
      </c>
    </row>
    <row r="161" spans="1:65" s="13" customFormat="1">
      <c r="B161" s="163"/>
      <c r="D161" s="164" t="s">
        <v>160</v>
      </c>
      <c r="E161" s="165" t="s">
        <v>1</v>
      </c>
      <c r="F161" s="166" t="s">
        <v>786</v>
      </c>
      <c r="H161" s="167">
        <v>217.3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160</v>
      </c>
      <c r="AU161" s="165" t="s">
        <v>83</v>
      </c>
      <c r="AV161" s="13" t="s">
        <v>83</v>
      </c>
      <c r="AW161" s="13" t="s">
        <v>30</v>
      </c>
      <c r="AX161" s="13" t="s">
        <v>31</v>
      </c>
      <c r="AY161" s="165" t="s">
        <v>151</v>
      </c>
    </row>
    <row r="162" spans="1:65" s="2" customFormat="1" ht="16.5" customHeight="1">
      <c r="A162" s="33"/>
      <c r="B162" s="149"/>
      <c r="C162" s="150" t="s">
        <v>237</v>
      </c>
      <c r="D162" s="150" t="s">
        <v>153</v>
      </c>
      <c r="E162" s="151" t="s">
        <v>162</v>
      </c>
      <c r="F162" s="152" t="s">
        <v>163</v>
      </c>
      <c r="G162" s="153" t="s">
        <v>164</v>
      </c>
      <c r="H162" s="154">
        <v>132.52199999999999</v>
      </c>
      <c r="I162" s="155"/>
      <c r="J162" s="156">
        <f>ROUND(I162*H162,2)</f>
        <v>0</v>
      </c>
      <c r="K162" s="152" t="s">
        <v>157</v>
      </c>
      <c r="L162" s="34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158</v>
      </c>
      <c r="AT162" s="161" t="s">
        <v>153</v>
      </c>
      <c r="AU162" s="161" t="s">
        <v>83</v>
      </c>
      <c r="AY162" s="18" t="s">
        <v>151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8" t="s">
        <v>31</v>
      </c>
      <c r="BK162" s="162">
        <f>ROUND(I162*H162,2)</f>
        <v>0</v>
      </c>
      <c r="BL162" s="18" t="s">
        <v>158</v>
      </c>
      <c r="BM162" s="161" t="s">
        <v>787</v>
      </c>
    </row>
    <row r="163" spans="1:65" s="13" customFormat="1">
      <c r="B163" s="163"/>
      <c r="D163" s="164" t="s">
        <v>160</v>
      </c>
      <c r="E163" s="165" t="s">
        <v>1</v>
      </c>
      <c r="F163" s="166" t="s">
        <v>788</v>
      </c>
      <c r="H163" s="167">
        <v>132.52199999999999</v>
      </c>
      <c r="I163" s="168"/>
      <c r="L163" s="163"/>
      <c r="M163" s="169"/>
      <c r="N163" s="170"/>
      <c r="O163" s="170"/>
      <c r="P163" s="170"/>
      <c r="Q163" s="170"/>
      <c r="R163" s="170"/>
      <c r="S163" s="170"/>
      <c r="T163" s="171"/>
      <c r="AT163" s="165" t="s">
        <v>160</v>
      </c>
      <c r="AU163" s="165" t="s">
        <v>83</v>
      </c>
      <c r="AV163" s="13" t="s">
        <v>83</v>
      </c>
      <c r="AW163" s="13" t="s">
        <v>30</v>
      </c>
      <c r="AX163" s="13" t="s">
        <v>31</v>
      </c>
      <c r="AY163" s="165" t="s">
        <v>151</v>
      </c>
    </row>
    <row r="164" spans="1:65" s="2" customFormat="1" ht="16.5" customHeight="1">
      <c r="A164" s="33"/>
      <c r="B164" s="149"/>
      <c r="C164" s="150" t="s">
        <v>242</v>
      </c>
      <c r="D164" s="150" t="s">
        <v>153</v>
      </c>
      <c r="E164" s="151" t="s">
        <v>168</v>
      </c>
      <c r="F164" s="152" t="s">
        <v>169</v>
      </c>
      <c r="G164" s="153" t="s">
        <v>164</v>
      </c>
      <c r="H164" s="154">
        <v>1060.1759999999999</v>
      </c>
      <c r="I164" s="155"/>
      <c r="J164" s="156">
        <f>ROUND(I164*H164,2)</f>
        <v>0</v>
      </c>
      <c r="K164" s="152" t="s">
        <v>157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789</v>
      </c>
    </row>
    <row r="165" spans="1:65" s="13" customFormat="1">
      <c r="B165" s="163"/>
      <c r="D165" s="164" t="s">
        <v>160</v>
      </c>
      <c r="E165" s="165" t="s">
        <v>1</v>
      </c>
      <c r="F165" s="166" t="s">
        <v>790</v>
      </c>
      <c r="H165" s="167">
        <v>1060.1759999999999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31</v>
      </c>
      <c r="AY165" s="165" t="s">
        <v>151</v>
      </c>
    </row>
    <row r="166" spans="1:65" s="2" customFormat="1" ht="16.5" customHeight="1">
      <c r="A166" s="33"/>
      <c r="B166" s="149"/>
      <c r="C166" s="150" t="s">
        <v>245</v>
      </c>
      <c r="D166" s="150" t="s">
        <v>153</v>
      </c>
      <c r="E166" s="151" t="s">
        <v>172</v>
      </c>
      <c r="F166" s="152" t="s">
        <v>173</v>
      </c>
      <c r="G166" s="153" t="s">
        <v>164</v>
      </c>
      <c r="H166" s="154">
        <v>132.52199999999999</v>
      </c>
      <c r="I166" s="155"/>
      <c r="J166" s="156">
        <f>ROUND(I166*H166,2)</f>
        <v>0</v>
      </c>
      <c r="K166" s="152" t="s">
        <v>1</v>
      </c>
      <c r="L166" s="34"/>
      <c r="M166" s="157" t="s">
        <v>1</v>
      </c>
      <c r="N166" s="158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158</v>
      </c>
      <c r="AT166" s="161" t="s">
        <v>153</v>
      </c>
      <c r="AU166" s="161" t="s">
        <v>83</v>
      </c>
      <c r="AY166" s="18" t="s">
        <v>151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8" t="s">
        <v>31</v>
      </c>
      <c r="BK166" s="162">
        <f>ROUND(I166*H166,2)</f>
        <v>0</v>
      </c>
      <c r="BL166" s="18" t="s">
        <v>158</v>
      </c>
      <c r="BM166" s="161" t="s">
        <v>791</v>
      </c>
    </row>
    <row r="167" spans="1:65" s="13" customFormat="1">
      <c r="B167" s="163"/>
      <c r="D167" s="164" t="s">
        <v>160</v>
      </c>
      <c r="E167" s="165" t="s">
        <v>1</v>
      </c>
      <c r="F167" s="166" t="s">
        <v>792</v>
      </c>
      <c r="H167" s="167">
        <v>132.52199999999999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75</v>
      </c>
      <c r="AY167" s="165" t="s">
        <v>151</v>
      </c>
    </row>
    <row r="168" spans="1:65" s="2" customFormat="1" ht="16.5" customHeight="1">
      <c r="A168" s="33"/>
      <c r="B168" s="149"/>
      <c r="C168" s="150" t="s">
        <v>248</v>
      </c>
      <c r="D168" s="150" t="s">
        <v>153</v>
      </c>
      <c r="E168" s="151" t="s">
        <v>252</v>
      </c>
      <c r="F168" s="152" t="s">
        <v>253</v>
      </c>
      <c r="G168" s="153" t="s">
        <v>207</v>
      </c>
      <c r="H168" s="154">
        <v>28.6</v>
      </c>
      <c r="I168" s="155"/>
      <c r="J168" s="156">
        <f>ROUND(I168*H168,2)</f>
        <v>0</v>
      </c>
      <c r="K168" s="152" t="s">
        <v>1</v>
      </c>
      <c r="L168" s="34"/>
      <c r="M168" s="157" t="s">
        <v>1</v>
      </c>
      <c r="N168" s="158" t="s">
        <v>40</v>
      </c>
      <c r="O168" s="59"/>
      <c r="P168" s="159">
        <f>O168*H168</f>
        <v>0</v>
      </c>
      <c r="Q168" s="159">
        <v>0</v>
      </c>
      <c r="R168" s="159">
        <f>Q168*H168</f>
        <v>0</v>
      </c>
      <c r="S168" s="159">
        <v>0.45</v>
      </c>
      <c r="T168" s="160">
        <f>S168*H168</f>
        <v>12.870000000000001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158</v>
      </c>
      <c r="AT168" s="161" t="s">
        <v>153</v>
      </c>
      <c r="AU168" s="161" t="s">
        <v>83</v>
      </c>
      <c r="AY168" s="18" t="s">
        <v>151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31</v>
      </c>
      <c r="BK168" s="162">
        <f>ROUND(I168*H168,2)</f>
        <v>0</v>
      </c>
      <c r="BL168" s="18" t="s">
        <v>158</v>
      </c>
      <c r="BM168" s="161" t="s">
        <v>793</v>
      </c>
    </row>
    <row r="169" spans="1:65" s="13" customFormat="1">
      <c r="B169" s="163"/>
      <c r="D169" s="164" t="s">
        <v>160</v>
      </c>
      <c r="E169" s="165" t="s">
        <v>1</v>
      </c>
      <c r="F169" s="166" t="s">
        <v>794</v>
      </c>
      <c r="H169" s="167">
        <v>28.6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160</v>
      </c>
      <c r="AU169" s="165" t="s">
        <v>83</v>
      </c>
      <c r="AV169" s="13" t="s">
        <v>83</v>
      </c>
      <c r="AW169" s="13" t="s">
        <v>30</v>
      </c>
      <c r="AX169" s="13" t="s">
        <v>31</v>
      </c>
      <c r="AY169" s="165" t="s">
        <v>151</v>
      </c>
    </row>
    <row r="170" spans="1:65" s="2" customFormat="1" ht="16.5" customHeight="1">
      <c r="A170" s="33"/>
      <c r="B170" s="149"/>
      <c r="C170" s="150" t="s">
        <v>251</v>
      </c>
      <c r="D170" s="150" t="s">
        <v>153</v>
      </c>
      <c r="E170" s="151" t="s">
        <v>262</v>
      </c>
      <c r="F170" s="152" t="s">
        <v>263</v>
      </c>
      <c r="G170" s="153" t="s">
        <v>207</v>
      </c>
      <c r="H170" s="154">
        <v>46.1</v>
      </c>
      <c r="I170" s="155"/>
      <c r="J170" s="156">
        <f>ROUND(I170*H170,2)</f>
        <v>0</v>
      </c>
      <c r="K170" s="152" t="s">
        <v>157</v>
      </c>
      <c r="L170" s="34"/>
      <c r="M170" s="157" t="s">
        <v>1</v>
      </c>
      <c r="N170" s="158" t="s">
        <v>40</v>
      </c>
      <c r="O170" s="59"/>
      <c r="P170" s="159">
        <f>O170*H170</f>
        <v>0</v>
      </c>
      <c r="Q170" s="159">
        <v>0</v>
      </c>
      <c r="R170" s="159">
        <f>Q170*H170</f>
        <v>0</v>
      </c>
      <c r="S170" s="159">
        <v>0.45</v>
      </c>
      <c r="T170" s="160">
        <f>S170*H170</f>
        <v>20.745000000000001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158</v>
      </c>
      <c r="AT170" s="161" t="s">
        <v>153</v>
      </c>
      <c r="AU170" s="161" t="s">
        <v>83</v>
      </c>
      <c r="AY170" s="18" t="s">
        <v>151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8" t="s">
        <v>31</v>
      </c>
      <c r="BK170" s="162">
        <f>ROUND(I170*H170,2)</f>
        <v>0</v>
      </c>
      <c r="BL170" s="18" t="s">
        <v>158</v>
      </c>
      <c r="BM170" s="161" t="s">
        <v>795</v>
      </c>
    </row>
    <row r="171" spans="1:65" s="13" customFormat="1">
      <c r="B171" s="163"/>
      <c r="D171" s="164" t="s">
        <v>160</v>
      </c>
      <c r="E171" s="165" t="s">
        <v>1</v>
      </c>
      <c r="F171" s="166" t="s">
        <v>796</v>
      </c>
      <c r="H171" s="167">
        <v>46.1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160</v>
      </c>
      <c r="AU171" s="165" t="s">
        <v>83</v>
      </c>
      <c r="AV171" s="13" t="s">
        <v>83</v>
      </c>
      <c r="AW171" s="13" t="s">
        <v>30</v>
      </c>
      <c r="AX171" s="13" t="s">
        <v>31</v>
      </c>
      <c r="AY171" s="165" t="s">
        <v>151</v>
      </c>
    </row>
    <row r="172" spans="1:65" s="2" customFormat="1" ht="16.5" customHeight="1">
      <c r="A172" s="33"/>
      <c r="B172" s="149"/>
      <c r="C172" s="150" t="s">
        <v>7</v>
      </c>
      <c r="D172" s="150" t="s">
        <v>153</v>
      </c>
      <c r="E172" s="151" t="s">
        <v>797</v>
      </c>
      <c r="F172" s="152" t="s">
        <v>798</v>
      </c>
      <c r="G172" s="153" t="s">
        <v>207</v>
      </c>
      <c r="H172" s="154">
        <v>217.3</v>
      </c>
      <c r="I172" s="155"/>
      <c r="J172" s="156">
        <f>ROUND(I172*H172,2)</f>
        <v>0</v>
      </c>
      <c r="K172" s="152" t="s">
        <v>157</v>
      </c>
      <c r="L172" s="34"/>
      <c r="M172" s="157" t="s">
        <v>1</v>
      </c>
      <c r="N172" s="158" t="s">
        <v>40</v>
      </c>
      <c r="O172" s="59"/>
      <c r="P172" s="159">
        <f>O172*H172</f>
        <v>0</v>
      </c>
      <c r="Q172" s="159">
        <v>0</v>
      </c>
      <c r="R172" s="159">
        <f>Q172*H172</f>
        <v>0</v>
      </c>
      <c r="S172" s="159">
        <v>9.8000000000000004E-2</v>
      </c>
      <c r="T172" s="160">
        <f>S172*H172</f>
        <v>21.295400000000001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158</v>
      </c>
      <c r="AT172" s="161" t="s">
        <v>153</v>
      </c>
      <c r="AU172" s="161" t="s">
        <v>83</v>
      </c>
      <c r="AY172" s="18" t="s">
        <v>151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31</v>
      </c>
      <c r="BK172" s="162">
        <f>ROUND(I172*H172,2)</f>
        <v>0</v>
      </c>
      <c r="BL172" s="18" t="s">
        <v>158</v>
      </c>
      <c r="BM172" s="161" t="s">
        <v>799</v>
      </c>
    </row>
    <row r="173" spans="1:65" s="13" customFormat="1">
      <c r="B173" s="163"/>
      <c r="D173" s="164" t="s">
        <v>160</v>
      </c>
      <c r="E173" s="165" t="s">
        <v>1</v>
      </c>
      <c r="F173" s="166" t="s">
        <v>800</v>
      </c>
      <c r="H173" s="167">
        <v>217.3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31</v>
      </c>
      <c r="AY173" s="165" t="s">
        <v>151</v>
      </c>
    </row>
    <row r="174" spans="1:65" s="2" customFormat="1" ht="16.5" customHeight="1">
      <c r="A174" s="33"/>
      <c r="B174" s="149"/>
      <c r="C174" s="150" t="s">
        <v>261</v>
      </c>
      <c r="D174" s="150" t="s">
        <v>153</v>
      </c>
      <c r="E174" s="151" t="s">
        <v>162</v>
      </c>
      <c r="F174" s="152" t="s">
        <v>163</v>
      </c>
      <c r="G174" s="153" t="s">
        <v>164</v>
      </c>
      <c r="H174" s="154">
        <v>54.91</v>
      </c>
      <c r="I174" s="155"/>
      <c r="J174" s="156">
        <f>ROUND(I174*H174,2)</f>
        <v>0</v>
      </c>
      <c r="K174" s="152" t="s">
        <v>157</v>
      </c>
      <c r="L174" s="34"/>
      <c r="M174" s="157" t="s">
        <v>1</v>
      </c>
      <c r="N174" s="158" t="s">
        <v>40</v>
      </c>
      <c r="O174" s="59"/>
      <c r="P174" s="159">
        <f>O174*H174</f>
        <v>0</v>
      </c>
      <c r="Q174" s="159">
        <v>0</v>
      </c>
      <c r="R174" s="159">
        <f>Q174*H174</f>
        <v>0</v>
      </c>
      <c r="S174" s="159">
        <v>0</v>
      </c>
      <c r="T174" s="16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158</v>
      </c>
      <c r="AT174" s="161" t="s">
        <v>153</v>
      </c>
      <c r="AU174" s="161" t="s">
        <v>83</v>
      </c>
      <c r="AY174" s="18" t="s">
        <v>151</v>
      </c>
      <c r="BE174" s="162">
        <f>IF(N174="základní",J174,0)</f>
        <v>0</v>
      </c>
      <c r="BF174" s="162">
        <f>IF(N174="snížená",J174,0)</f>
        <v>0</v>
      </c>
      <c r="BG174" s="162">
        <f>IF(N174="zákl. přenesená",J174,0)</f>
        <v>0</v>
      </c>
      <c r="BH174" s="162">
        <f>IF(N174="sníž. přenesená",J174,0)</f>
        <v>0</v>
      </c>
      <c r="BI174" s="162">
        <f>IF(N174="nulová",J174,0)</f>
        <v>0</v>
      </c>
      <c r="BJ174" s="18" t="s">
        <v>31</v>
      </c>
      <c r="BK174" s="162">
        <f>ROUND(I174*H174,2)</f>
        <v>0</v>
      </c>
      <c r="BL174" s="18" t="s">
        <v>158</v>
      </c>
      <c r="BM174" s="161" t="s">
        <v>801</v>
      </c>
    </row>
    <row r="175" spans="1:65" s="13" customFormat="1">
      <c r="B175" s="163"/>
      <c r="D175" s="164" t="s">
        <v>160</v>
      </c>
      <c r="E175" s="165" t="s">
        <v>1</v>
      </c>
      <c r="F175" s="166" t="s">
        <v>802</v>
      </c>
      <c r="H175" s="167">
        <v>54.91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31</v>
      </c>
      <c r="AY175" s="165" t="s">
        <v>151</v>
      </c>
    </row>
    <row r="176" spans="1:65" s="2" customFormat="1" ht="16.5" customHeight="1">
      <c r="A176" s="33"/>
      <c r="B176" s="149"/>
      <c r="C176" s="150" t="s">
        <v>266</v>
      </c>
      <c r="D176" s="150" t="s">
        <v>153</v>
      </c>
      <c r="E176" s="151" t="s">
        <v>168</v>
      </c>
      <c r="F176" s="152" t="s">
        <v>169</v>
      </c>
      <c r="G176" s="153" t="s">
        <v>164</v>
      </c>
      <c r="H176" s="154">
        <v>439.28</v>
      </c>
      <c r="I176" s="155"/>
      <c r="J176" s="156">
        <f>ROUND(I176*H176,2)</f>
        <v>0</v>
      </c>
      <c r="K176" s="152" t="s">
        <v>157</v>
      </c>
      <c r="L176" s="34"/>
      <c r="M176" s="157" t="s">
        <v>1</v>
      </c>
      <c r="N176" s="158" t="s">
        <v>40</v>
      </c>
      <c r="O176" s="59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158</v>
      </c>
      <c r="AT176" s="161" t="s">
        <v>153</v>
      </c>
      <c r="AU176" s="161" t="s">
        <v>83</v>
      </c>
      <c r="AY176" s="18" t="s">
        <v>151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31</v>
      </c>
      <c r="BK176" s="162">
        <f>ROUND(I176*H176,2)</f>
        <v>0</v>
      </c>
      <c r="BL176" s="18" t="s">
        <v>158</v>
      </c>
      <c r="BM176" s="161" t="s">
        <v>803</v>
      </c>
    </row>
    <row r="177" spans="1:65" s="13" customFormat="1">
      <c r="B177" s="163"/>
      <c r="D177" s="164" t="s">
        <v>160</v>
      </c>
      <c r="E177" s="165" t="s">
        <v>1</v>
      </c>
      <c r="F177" s="166" t="s">
        <v>804</v>
      </c>
      <c r="H177" s="167">
        <v>439.28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31</v>
      </c>
      <c r="AY177" s="165" t="s">
        <v>151</v>
      </c>
    </row>
    <row r="178" spans="1:65" s="2" customFormat="1" ht="16.5" customHeight="1">
      <c r="A178" s="33"/>
      <c r="B178" s="149"/>
      <c r="C178" s="150" t="s">
        <v>271</v>
      </c>
      <c r="D178" s="150" t="s">
        <v>153</v>
      </c>
      <c r="E178" s="151" t="s">
        <v>288</v>
      </c>
      <c r="F178" s="152" t="s">
        <v>289</v>
      </c>
      <c r="G178" s="153" t="s">
        <v>164</v>
      </c>
      <c r="H178" s="154">
        <v>54.91</v>
      </c>
      <c r="I178" s="155"/>
      <c r="J178" s="156">
        <f>ROUND(I178*H178,2)</f>
        <v>0</v>
      </c>
      <c r="K178" s="152" t="s">
        <v>1</v>
      </c>
      <c r="L178" s="34"/>
      <c r="M178" s="157" t="s">
        <v>1</v>
      </c>
      <c r="N178" s="158" t="s">
        <v>40</v>
      </c>
      <c r="O178" s="59"/>
      <c r="P178" s="159">
        <f>O178*H178</f>
        <v>0</v>
      </c>
      <c r="Q178" s="159">
        <v>0</v>
      </c>
      <c r="R178" s="159">
        <f>Q178*H178</f>
        <v>0</v>
      </c>
      <c r="S178" s="159">
        <v>0</v>
      </c>
      <c r="T178" s="16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158</v>
      </c>
      <c r="AT178" s="161" t="s">
        <v>153</v>
      </c>
      <c r="AU178" s="161" t="s">
        <v>83</v>
      </c>
      <c r="AY178" s="18" t="s">
        <v>151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8" t="s">
        <v>31</v>
      </c>
      <c r="BK178" s="162">
        <f>ROUND(I178*H178,2)</f>
        <v>0</v>
      </c>
      <c r="BL178" s="18" t="s">
        <v>158</v>
      </c>
      <c r="BM178" s="161" t="s">
        <v>805</v>
      </c>
    </row>
    <row r="179" spans="1:65" s="13" customFormat="1">
      <c r="B179" s="163"/>
      <c r="D179" s="164" t="s">
        <v>160</v>
      </c>
      <c r="E179" s="165" t="s">
        <v>1</v>
      </c>
      <c r="F179" s="166" t="s">
        <v>806</v>
      </c>
      <c r="H179" s="167">
        <v>54.91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160</v>
      </c>
      <c r="AU179" s="165" t="s">
        <v>83</v>
      </c>
      <c r="AV179" s="13" t="s">
        <v>83</v>
      </c>
      <c r="AW179" s="13" t="s">
        <v>30</v>
      </c>
      <c r="AX179" s="13" t="s">
        <v>31</v>
      </c>
      <c r="AY179" s="165" t="s">
        <v>151</v>
      </c>
    </row>
    <row r="180" spans="1:65" s="2" customFormat="1" ht="16.5" customHeight="1">
      <c r="A180" s="33"/>
      <c r="B180" s="149"/>
      <c r="C180" s="150" t="s">
        <v>276</v>
      </c>
      <c r="D180" s="150" t="s">
        <v>153</v>
      </c>
      <c r="E180" s="151" t="s">
        <v>298</v>
      </c>
      <c r="F180" s="152" t="s">
        <v>299</v>
      </c>
      <c r="G180" s="153" t="s">
        <v>215</v>
      </c>
      <c r="H180" s="154">
        <v>148</v>
      </c>
      <c r="I180" s="155"/>
      <c r="J180" s="156">
        <f>ROUND(I180*H180,2)</f>
        <v>0</v>
      </c>
      <c r="K180" s="152" t="s">
        <v>157</v>
      </c>
      <c r="L180" s="34"/>
      <c r="M180" s="157" t="s">
        <v>1</v>
      </c>
      <c r="N180" s="158" t="s">
        <v>40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0.28999999999999998</v>
      </c>
      <c r="T180" s="160">
        <f>S180*H180</f>
        <v>42.919999999999995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158</v>
      </c>
      <c r="AT180" s="161" t="s">
        <v>153</v>
      </c>
      <c r="AU180" s="161" t="s">
        <v>83</v>
      </c>
      <c r="AY180" s="18" t="s">
        <v>151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31</v>
      </c>
      <c r="BK180" s="162">
        <f>ROUND(I180*H180,2)</f>
        <v>0</v>
      </c>
      <c r="BL180" s="18" t="s">
        <v>158</v>
      </c>
      <c r="BM180" s="161" t="s">
        <v>807</v>
      </c>
    </row>
    <row r="181" spans="1:65" s="13" customFormat="1">
      <c r="B181" s="163"/>
      <c r="D181" s="164" t="s">
        <v>160</v>
      </c>
      <c r="E181" s="165" t="s">
        <v>1</v>
      </c>
      <c r="F181" s="166" t="s">
        <v>808</v>
      </c>
      <c r="H181" s="167">
        <v>148</v>
      </c>
      <c r="I181" s="168"/>
      <c r="L181" s="163"/>
      <c r="M181" s="169"/>
      <c r="N181" s="170"/>
      <c r="O181" s="170"/>
      <c r="P181" s="170"/>
      <c r="Q181" s="170"/>
      <c r="R181" s="170"/>
      <c r="S181" s="170"/>
      <c r="T181" s="171"/>
      <c r="AT181" s="165" t="s">
        <v>160</v>
      </c>
      <c r="AU181" s="165" t="s">
        <v>83</v>
      </c>
      <c r="AV181" s="13" t="s">
        <v>83</v>
      </c>
      <c r="AW181" s="13" t="s">
        <v>30</v>
      </c>
      <c r="AX181" s="13" t="s">
        <v>31</v>
      </c>
      <c r="AY181" s="165" t="s">
        <v>151</v>
      </c>
    </row>
    <row r="182" spans="1:65" s="2" customFormat="1" ht="16.5" customHeight="1">
      <c r="A182" s="33"/>
      <c r="B182" s="149"/>
      <c r="C182" s="150" t="s">
        <v>281</v>
      </c>
      <c r="D182" s="150" t="s">
        <v>153</v>
      </c>
      <c r="E182" s="151" t="s">
        <v>223</v>
      </c>
      <c r="F182" s="152" t="s">
        <v>224</v>
      </c>
      <c r="G182" s="153" t="s">
        <v>164</v>
      </c>
      <c r="H182" s="154">
        <v>42.92</v>
      </c>
      <c r="I182" s="155"/>
      <c r="J182" s="156">
        <f>ROUND(I182*H182,2)</f>
        <v>0</v>
      </c>
      <c r="K182" s="152" t="s">
        <v>157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158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158</v>
      </c>
      <c r="BM182" s="161" t="s">
        <v>809</v>
      </c>
    </row>
    <row r="183" spans="1:65" s="13" customFormat="1">
      <c r="B183" s="163"/>
      <c r="D183" s="164" t="s">
        <v>160</v>
      </c>
      <c r="E183" s="165" t="s">
        <v>1</v>
      </c>
      <c r="F183" s="166" t="s">
        <v>810</v>
      </c>
      <c r="H183" s="167">
        <v>42.92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160</v>
      </c>
      <c r="AU183" s="165" t="s">
        <v>83</v>
      </c>
      <c r="AV183" s="13" t="s">
        <v>83</v>
      </c>
      <c r="AW183" s="13" t="s">
        <v>30</v>
      </c>
      <c r="AX183" s="13" t="s">
        <v>31</v>
      </c>
      <c r="AY183" s="165" t="s">
        <v>151</v>
      </c>
    </row>
    <row r="184" spans="1:65" s="2" customFormat="1" ht="16.5" customHeight="1">
      <c r="A184" s="33"/>
      <c r="B184" s="149"/>
      <c r="C184" s="150" t="s">
        <v>284</v>
      </c>
      <c r="D184" s="150" t="s">
        <v>153</v>
      </c>
      <c r="E184" s="151" t="s">
        <v>228</v>
      </c>
      <c r="F184" s="152" t="s">
        <v>229</v>
      </c>
      <c r="G184" s="153" t="s">
        <v>164</v>
      </c>
      <c r="H184" s="154">
        <v>343.36</v>
      </c>
      <c r="I184" s="155"/>
      <c r="J184" s="156">
        <f>ROUND(I184*H184,2)</f>
        <v>0</v>
      </c>
      <c r="K184" s="152" t="s">
        <v>157</v>
      </c>
      <c r="L184" s="34"/>
      <c r="M184" s="157" t="s">
        <v>1</v>
      </c>
      <c r="N184" s="158" t="s">
        <v>40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158</v>
      </c>
      <c r="AT184" s="161" t="s">
        <v>153</v>
      </c>
      <c r="AU184" s="161" t="s">
        <v>83</v>
      </c>
      <c r="AY184" s="18" t="s">
        <v>151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31</v>
      </c>
      <c r="BK184" s="162">
        <f>ROUND(I184*H184,2)</f>
        <v>0</v>
      </c>
      <c r="BL184" s="18" t="s">
        <v>158</v>
      </c>
      <c r="BM184" s="161" t="s">
        <v>811</v>
      </c>
    </row>
    <row r="185" spans="1:65" s="13" customFormat="1">
      <c r="B185" s="163"/>
      <c r="D185" s="164" t="s">
        <v>160</v>
      </c>
      <c r="E185" s="165" t="s">
        <v>1</v>
      </c>
      <c r="F185" s="166" t="s">
        <v>812</v>
      </c>
      <c r="H185" s="167">
        <v>343.36</v>
      </c>
      <c r="I185" s="168"/>
      <c r="L185" s="163"/>
      <c r="M185" s="169"/>
      <c r="N185" s="170"/>
      <c r="O185" s="170"/>
      <c r="P185" s="170"/>
      <c r="Q185" s="170"/>
      <c r="R185" s="170"/>
      <c r="S185" s="170"/>
      <c r="T185" s="171"/>
      <c r="AT185" s="165" t="s">
        <v>160</v>
      </c>
      <c r="AU185" s="165" t="s">
        <v>83</v>
      </c>
      <c r="AV185" s="13" t="s">
        <v>83</v>
      </c>
      <c r="AW185" s="13" t="s">
        <v>30</v>
      </c>
      <c r="AX185" s="13" t="s">
        <v>31</v>
      </c>
      <c r="AY185" s="165" t="s">
        <v>151</v>
      </c>
    </row>
    <row r="186" spans="1:65" s="2" customFormat="1" ht="16.5" customHeight="1">
      <c r="A186" s="33"/>
      <c r="B186" s="149"/>
      <c r="C186" s="150" t="s">
        <v>287</v>
      </c>
      <c r="D186" s="150" t="s">
        <v>153</v>
      </c>
      <c r="E186" s="151" t="s">
        <v>172</v>
      </c>
      <c r="F186" s="152" t="s">
        <v>173</v>
      </c>
      <c r="G186" s="153" t="s">
        <v>164</v>
      </c>
      <c r="H186" s="154">
        <v>42.92</v>
      </c>
      <c r="I186" s="155"/>
      <c r="J186" s="156">
        <f>ROUND(I186*H186,2)</f>
        <v>0</v>
      </c>
      <c r="K186" s="152" t="s">
        <v>1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158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158</v>
      </c>
      <c r="BM186" s="161" t="s">
        <v>813</v>
      </c>
    </row>
    <row r="187" spans="1:65" s="13" customFormat="1">
      <c r="B187" s="163"/>
      <c r="D187" s="164" t="s">
        <v>160</v>
      </c>
      <c r="E187" s="165" t="s">
        <v>1</v>
      </c>
      <c r="F187" s="166" t="s">
        <v>810</v>
      </c>
      <c r="H187" s="167">
        <v>42.92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75</v>
      </c>
      <c r="AY187" s="165" t="s">
        <v>151</v>
      </c>
    </row>
    <row r="188" spans="1:65" s="12" customFormat="1" ht="22.8" customHeight="1">
      <c r="B188" s="136"/>
      <c r="D188" s="137" t="s">
        <v>74</v>
      </c>
      <c r="E188" s="147" t="s">
        <v>176</v>
      </c>
      <c r="F188" s="147" t="s">
        <v>311</v>
      </c>
      <c r="I188" s="139"/>
      <c r="J188" s="148">
        <f>BK188</f>
        <v>0</v>
      </c>
      <c r="L188" s="136"/>
      <c r="M188" s="141"/>
      <c r="N188" s="142"/>
      <c r="O188" s="142"/>
      <c r="P188" s="143">
        <f>SUM(P189:P207)</f>
        <v>0</v>
      </c>
      <c r="Q188" s="142"/>
      <c r="R188" s="143">
        <f>SUM(R189:R207)</f>
        <v>73.602159999999998</v>
      </c>
      <c r="S188" s="142"/>
      <c r="T188" s="144">
        <f>SUM(T189:T207)</f>
        <v>0</v>
      </c>
      <c r="AR188" s="137" t="s">
        <v>31</v>
      </c>
      <c r="AT188" s="145" t="s">
        <v>74</v>
      </c>
      <c r="AU188" s="145" t="s">
        <v>31</v>
      </c>
      <c r="AY188" s="137" t="s">
        <v>151</v>
      </c>
      <c r="BK188" s="146">
        <f>SUM(BK189:BK207)</f>
        <v>0</v>
      </c>
    </row>
    <row r="189" spans="1:65" s="2" customFormat="1" ht="21.75" customHeight="1">
      <c r="A189" s="33"/>
      <c r="B189" s="149"/>
      <c r="C189" s="150" t="s">
        <v>292</v>
      </c>
      <c r="D189" s="150" t="s">
        <v>153</v>
      </c>
      <c r="E189" s="151" t="s">
        <v>814</v>
      </c>
      <c r="F189" s="152" t="s">
        <v>815</v>
      </c>
      <c r="G189" s="153" t="s">
        <v>207</v>
      </c>
      <c r="H189" s="154">
        <v>248</v>
      </c>
      <c r="I189" s="155"/>
      <c r="J189" s="156">
        <f>ROUND(I189*H189,2)</f>
        <v>0</v>
      </c>
      <c r="K189" s="152" t="s">
        <v>157</v>
      </c>
      <c r="L189" s="34"/>
      <c r="M189" s="157" t="s">
        <v>1</v>
      </c>
      <c r="N189" s="158" t="s">
        <v>40</v>
      </c>
      <c r="O189" s="59"/>
      <c r="P189" s="159">
        <f>O189*H189</f>
        <v>0</v>
      </c>
      <c r="Q189" s="159">
        <v>0.11162</v>
      </c>
      <c r="R189" s="159">
        <f>Q189*H189</f>
        <v>27.681760000000001</v>
      </c>
      <c r="S189" s="159">
        <v>0</v>
      </c>
      <c r="T189" s="16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158</v>
      </c>
      <c r="AT189" s="161" t="s">
        <v>153</v>
      </c>
      <c r="AU189" s="161" t="s">
        <v>83</v>
      </c>
      <c r="AY189" s="18" t="s">
        <v>151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8" t="s">
        <v>31</v>
      </c>
      <c r="BK189" s="162">
        <f>ROUND(I189*H189,2)</f>
        <v>0</v>
      </c>
      <c r="BL189" s="18" t="s">
        <v>158</v>
      </c>
      <c r="BM189" s="161" t="s">
        <v>816</v>
      </c>
    </row>
    <row r="190" spans="1:65" s="14" customFormat="1">
      <c r="B190" s="172"/>
      <c r="D190" s="164" t="s">
        <v>160</v>
      </c>
      <c r="E190" s="173" t="s">
        <v>1</v>
      </c>
      <c r="F190" s="174" t="s">
        <v>817</v>
      </c>
      <c r="H190" s="173" t="s">
        <v>1</v>
      </c>
      <c r="I190" s="175"/>
      <c r="L190" s="172"/>
      <c r="M190" s="176"/>
      <c r="N190" s="177"/>
      <c r="O190" s="177"/>
      <c r="P190" s="177"/>
      <c r="Q190" s="177"/>
      <c r="R190" s="177"/>
      <c r="S190" s="177"/>
      <c r="T190" s="178"/>
      <c r="AT190" s="173" t="s">
        <v>160</v>
      </c>
      <c r="AU190" s="173" t="s">
        <v>83</v>
      </c>
      <c r="AV190" s="14" t="s">
        <v>31</v>
      </c>
      <c r="AW190" s="14" t="s">
        <v>30</v>
      </c>
      <c r="AX190" s="14" t="s">
        <v>75</v>
      </c>
      <c r="AY190" s="173" t="s">
        <v>151</v>
      </c>
    </row>
    <row r="191" spans="1:65" s="13" customFormat="1">
      <c r="B191" s="163"/>
      <c r="D191" s="164" t="s">
        <v>160</v>
      </c>
      <c r="E191" s="165" t="s">
        <v>1</v>
      </c>
      <c r="F191" s="166" t="s">
        <v>818</v>
      </c>
      <c r="H191" s="167">
        <v>172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75</v>
      </c>
      <c r="AY191" s="165" t="s">
        <v>151</v>
      </c>
    </row>
    <row r="192" spans="1:65" s="13" customFormat="1">
      <c r="B192" s="163"/>
      <c r="D192" s="164" t="s">
        <v>160</v>
      </c>
      <c r="E192" s="165" t="s">
        <v>1</v>
      </c>
      <c r="F192" s="166" t="s">
        <v>819</v>
      </c>
      <c r="H192" s="167">
        <v>76</v>
      </c>
      <c r="I192" s="168"/>
      <c r="L192" s="163"/>
      <c r="M192" s="169"/>
      <c r="N192" s="170"/>
      <c r="O192" s="170"/>
      <c r="P192" s="170"/>
      <c r="Q192" s="170"/>
      <c r="R192" s="170"/>
      <c r="S192" s="170"/>
      <c r="T192" s="171"/>
      <c r="AT192" s="165" t="s">
        <v>160</v>
      </c>
      <c r="AU192" s="165" t="s">
        <v>83</v>
      </c>
      <c r="AV192" s="13" t="s">
        <v>83</v>
      </c>
      <c r="AW192" s="13" t="s">
        <v>30</v>
      </c>
      <c r="AX192" s="13" t="s">
        <v>75</v>
      </c>
      <c r="AY192" s="165" t="s">
        <v>151</v>
      </c>
    </row>
    <row r="193" spans="1:65" s="15" customFormat="1">
      <c r="B193" s="179"/>
      <c r="D193" s="164" t="s">
        <v>160</v>
      </c>
      <c r="E193" s="180" t="s">
        <v>1</v>
      </c>
      <c r="F193" s="181" t="s">
        <v>182</v>
      </c>
      <c r="H193" s="182">
        <v>248</v>
      </c>
      <c r="I193" s="183"/>
      <c r="L193" s="179"/>
      <c r="M193" s="184"/>
      <c r="N193" s="185"/>
      <c r="O193" s="185"/>
      <c r="P193" s="185"/>
      <c r="Q193" s="185"/>
      <c r="R193" s="185"/>
      <c r="S193" s="185"/>
      <c r="T193" s="186"/>
      <c r="AT193" s="180" t="s">
        <v>160</v>
      </c>
      <c r="AU193" s="180" t="s">
        <v>83</v>
      </c>
      <c r="AV193" s="15" t="s">
        <v>158</v>
      </c>
      <c r="AW193" s="15" t="s">
        <v>30</v>
      </c>
      <c r="AX193" s="15" t="s">
        <v>31</v>
      </c>
      <c r="AY193" s="180" t="s">
        <v>151</v>
      </c>
    </row>
    <row r="194" spans="1:65" s="2" customFormat="1" ht="21.75" customHeight="1">
      <c r="A194" s="33"/>
      <c r="B194" s="149"/>
      <c r="C194" s="150" t="s">
        <v>297</v>
      </c>
      <c r="D194" s="150" t="s">
        <v>153</v>
      </c>
      <c r="E194" s="151" t="s">
        <v>820</v>
      </c>
      <c r="F194" s="152" t="s">
        <v>821</v>
      </c>
      <c r="G194" s="153" t="s">
        <v>207</v>
      </c>
      <c r="H194" s="154">
        <v>248</v>
      </c>
      <c r="I194" s="155"/>
      <c r="J194" s="156">
        <f>ROUND(I194*H194,2)</f>
        <v>0</v>
      </c>
      <c r="K194" s="152" t="s">
        <v>157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158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158</v>
      </c>
      <c r="BM194" s="161" t="s">
        <v>822</v>
      </c>
    </row>
    <row r="195" spans="1:65" s="13" customFormat="1">
      <c r="B195" s="163"/>
      <c r="D195" s="164" t="s">
        <v>160</v>
      </c>
      <c r="E195" s="165" t="s">
        <v>1</v>
      </c>
      <c r="F195" s="166" t="s">
        <v>823</v>
      </c>
      <c r="H195" s="167">
        <v>248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160</v>
      </c>
      <c r="AU195" s="165" t="s">
        <v>83</v>
      </c>
      <c r="AV195" s="13" t="s">
        <v>83</v>
      </c>
      <c r="AW195" s="13" t="s">
        <v>30</v>
      </c>
      <c r="AX195" s="13" t="s">
        <v>31</v>
      </c>
      <c r="AY195" s="165" t="s">
        <v>151</v>
      </c>
    </row>
    <row r="196" spans="1:65" s="2" customFormat="1" ht="16.5" customHeight="1">
      <c r="A196" s="33"/>
      <c r="B196" s="149"/>
      <c r="C196" s="187" t="s">
        <v>302</v>
      </c>
      <c r="D196" s="187" t="s">
        <v>413</v>
      </c>
      <c r="E196" s="188" t="s">
        <v>824</v>
      </c>
      <c r="F196" s="189" t="s">
        <v>825</v>
      </c>
      <c r="G196" s="190" t="s">
        <v>207</v>
      </c>
      <c r="H196" s="191">
        <v>175.44</v>
      </c>
      <c r="I196" s="192"/>
      <c r="J196" s="193">
        <f>ROUND(I196*H196,2)</f>
        <v>0</v>
      </c>
      <c r="K196" s="189" t="s">
        <v>1</v>
      </c>
      <c r="L196" s="194"/>
      <c r="M196" s="195" t="s">
        <v>1</v>
      </c>
      <c r="N196" s="196" t="s">
        <v>40</v>
      </c>
      <c r="O196" s="59"/>
      <c r="P196" s="159">
        <f>O196*H196</f>
        <v>0</v>
      </c>
      <c r="Q196" s="159">
        <v>0.18</v>
      </c>
      <c r="R196" s="159">
        <f>Q196*H196</f>
        <v>31.5792</v>
      </c>
      <c r="S196" s="159">
        <v>0</v>
      </c>
      <c r="T196" s="16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194</v>
      </c>
      <c r="AT196" s="161" t="s">
        <v>413</v>
      </c>
      <c r="AU196" s="161" t="s">
        <v>83</v>
      </c>
      <c r="AY196" s="18" t="s">
        <v>151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31</v>
      </c>
      <c r="BK196" s="162">
        <f>ROUND(I196*H196,2)</f>
        <v>0</v>
      </c>
      <c r="BL196" s="18" t="s">
        <v>158</v>
      </c>
      <c r="BM196" s="161" t="s">
        <v>826</v>
      </c>
    </row>
    <row r="197" spans="1:65" s="13" customFormat="1">
      <c r="B197" s="163"/>
      <c r="D197" s="164" t="s">
        <v>160</v>
      </c>
      <c r="E197" s="165" t="s">
        <v>1</v>
      </c>
      <c r="F197" s="166" t="s">
        <v>827</v>
      </c>
      <c r="H197" s="167">
        <v>175.44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160</v>
      </c>
      <c r="AU197" s="165" t="s">
        <v>83</v>
      </c>
      <c r="AV197" s="13" t="s">
        <v>83</v>
      </c>
      <c r="AW197" s="13" t="s">
        <v>30</v>
      </c>
      <c r="AX197" s="13" t="s">
        <v>31</v>
      </c>
      <c r="AY197" s="165" t="s">
        <v>151</v>
      </c>
    </row>
    <row r="198" spans="1:65" s="2" customFormat="1" ht="16.5" customHeight="1">
      <c r="A198" s="33"/>
      <c r="B198" s="149"/>
      <c r="C198" s="187" t="s">
        <v>305</v>
      </c>
      <c r="D198" s="187" t="s">
        <v>413</v>
      </c>
      <c r="E198" s="188" t="s">
        <v>828</v>
      </c>
      <c r="F198" s="189" t="s">
        <v>829</v>
      </c>
      <c r="G198" s="190" t="s">
        <v>207</v>
      </c>
      <c r="H198" s="191">
        <v>77.52</v>
      </c>
      <c r="I198" s="192"/>
      <c r="J198" s="193">
        <f>ROUND(I198*H198,2)</f>
        <v>0</v>
      </c>
      <c r="K198" s="189" t="s">
        <v>1</v>
      </c>
      <c r="L198" s="194"/>
      <c r="M198" s="195" t="s">
        <v>1</v>
      </c>
      <c r="N198" s="196" t="s">
        <v>40</v>
      </c>
      <c r="O198" s="59"/>
      <c r="P198" s="159">
        <f>O198*H198</f>
        <v>0</v>
      </c>
      <c r="Q198" s="159">
        <v>0.185</v>
      </c>
      <c r="R198" s="159">
        <f>Q198*H198</f>
        <v>14.341199999999999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194</v>
      </c>
      <c r="AT198" s="161" t="s">
        <v>413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830</v>
      </c>
    </row>
    <row r="199" spans="1:65" s="13" customFormat="1">
      <c r="B199" s="163"/>
      <c r="D199" s="164" t="s">
        <v>160</v>
      </c>
      <c r="E199" s="165" t="s">
        <v>1</v>
      </c>
      <c r="F199" s="166" t="s">
        <v>831</v>
      </c>
      <c r="H199" s="167">
        <v>77.52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31</v>
      </c>
      <c r="AY199" s="165" t="s">
        <v>151</v>
      </c>
    </row>
    <row r="200" spans="1:65" s="2" customFormat="1" ht="16.5" customHeight="1">
      <c r="A200" s="33"/>
      <c r="B200" s="149"/>
      <c r="C200" s="150" t="s">
        <v>308</v>
      </c>
      <c r="D200" s="150" t="s">
        <v>153</v>
      </c>
      <c r="E200" s="151" t="s">
        <v>335</v>
      </c>
      <c r="F200" s="152" t="s">
        <v>336</v>
      </c>
      <c r="G200" s="153" t="s">
        <v>207</v>
      </c>
      <c r="H200" s="154">
        <v>248</v>
      </c>
      <c r="I200" s="155"/>
      <c r="J200" s="156">
        <f>ROUND(I200*H200,2)</f>
        <v>0</v>
      </c>
      <c r="K200" s="152" t="s">
        <v>157</v>
      </c>
      <c r="L200" s="34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158</v>
      </c>
      <c r="AT200" s="161" t="s">
        <v>153</v>
      </c>
      <c r="AU200" s="161" t="s">
        <v>83</v>
      </c>
      <c r="AY200" s="18" t="s">
        <v>151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31</v>
      </c>
      <c r="BK200" s="162">
        <f>ROUND(I200*H200,2)</f>
        <v>0</v>
      </c>
      <c r="BL200" s="18" t="s">
        <v>158</v>
      </c>
      <c r="BM200" s="161" t="s">
        <v>832</v>
      </c>
    </row>
    <row r="201" spans="1:65" s="13" customFormat="1">
      <c r="B201" s="163"/>
      <c r="D201" s="164" t="s">
        <v>160</v>
      </c>
      <c r="E201" s="165" t="s">
        <v>1</v>
      </c>
      <c r="F201" s="166" t="s">
        <v>833</v>
      </c>
      <c r="H201" s="167">
        <v>248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31</v>
      </c>
      <c r="AY201" s="165" t="s">
        <v>151</v>
      </c>
    </row>
    <row r="202" spans="1:65" s="2" customFormat="1" ht="16.5" customHeight="1">
      <c r="A202" s="33"/>
      <c r="B202" s="149"/>
      <c r="C202" s="150" t="s">
        <v>312</v>
      </c>
      <c r="D202" s="150" t="s">
        <v>153</v>
      </c>
      <c r="E202" s="151" t="s">
        <v>834</v>
      </c>
      <c r="F202" s="152" t="s">
        <v>835</v>
      </c>
      <c r="G202" s="153" t="s">
        <v>207</v>
      </c>
      <c r="H202" s="154">
        <v>322.67500000000001</v>
      </c>
      <c r="I202" s="155"/>
      <c r="J202" s="156">
        <f>ROUND(I202*H202,2)</f>
        <v>0</v>
      </c>
      <c r="K202" s="152" t="s">
        <v>157</v>
      </c>
      <c r="L202" s="34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158</v>
      </c>
      <c r="AT202" s="161" t="s">
        <v>153</v>
      </c>
      <c r="AU202" s="161" t="s">
        <v>83</v>
      </c>
      <c r="AY202" s="18" t="s">
        <v>151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31</v>
      </c>
      <c r="BK202" s="162">
        <f>ROUND(I202*H202,2)</f>
        <v>0</v>
      </c>
      <c r="BL202" s="18" t="s">
        <v>158</v>
      </c>
      <c r="BM202" s="161" t="s">
        <v>836</v>
      </c>
    </row>
    <row r="203" spans="1:65" s="13" customFormat="1">
      <c r="B203" s="163"/>
      <c r="D203" s="164" t="s">
        <v>160</v>
      </c>
      <c r="E203" s="165" t="s">
        <v>1</v>
      </c>
      <c r="F203" s="166" t="s">
        <v>837</v>
      </c>
      <c r="H203" s="167">
        <v>248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160</v>
      </c>
      <c r="AU203" s="165" t="s">
        <v>83</v>
      </c>
      <c r="AV203" s="13" t="s">
        <v>83</v>
      </c>
      <c r="AW203" s="13" t="s">
        <v>30</v>
      </c>
      <c r="AX203" s="13" t="s">
        <v>75</v>
      </c>
      <c r="AY203" s="165" t="s">
        <v>151</v>
      </c>
    </row>
    <row r="204" spans="1:65" s="13" customFormat="1">
      <c r="B204" s="163"/>
      <c r="D204" s="164" t="s">
        <v>160</v>
      </c>
      <c r="E204" s="165" t="s">
        <v>1</v>
      </c>
      <c r="F204" s="166" t="s">
        <v>838</v>
      </c>
      <c r="H204" s="167">
        <v>74.674999999999997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160</v>
      </c>
      <c r="AU204" s="165" t="s">
        <v>83</v>
      </c>
      <c r="AV204" s="13" t="s">
        <v>83</v>
      </c>
      <c r="AW204" s="13" t="s">
        <v>30</v>
      </c>
      <c r="AX204" s="13" t="s">
        <v>75</v>
      </c>
      <c r="AY204" s="165" t="s">
        <v>151</v>
      </c>
    </row>
    <row r="205" spans="1:65" s="15" customFormat="1">
      <c r="B205" s="179"/>
      <c r="D205" s="164" t="s">
        <v>160</v>
      </c>
      <c r="E205" s="180" t="s">
        <v>1</v>
      </c>
      <c r="F205" s="181" t="s">
        <v>182</v>
      </c>
      <c r="H205" s="182">
        <v>322.67500000000001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160</v>
      </c>
      <c r="AU205" s="180" t="s">
        <v>83</v>
      </c>
      <c r="AV205" s="15" t="s">
        <v>158</v>
      </c>
      <c r="AW205" s="15" t="s">
        <v>30</v>
      </c>
      <c r="AX205" s="15" t="s">
        <v>31</v>
      </c>
      <c r="AY205" s="180" t="s">
        <v>151</v>
      </c>
    </row>
    <row r="206" spans="1:65" s="2" customFormat="1" ht="16.5" customHeight="1">
      <c r="A206" s="33"/>
      <c r="B206" s="149"/>
      <c r="C206" s="150" t="s">
        <v>318</v>
      </c>
      <c r="D206" s="150" t="s">
        <v>153</v>
      </c>
      <c r="E206" s="151" t="s">
        <v>341</v>
      </c>
      <c r="F206" s="152" t="s">
        <v>342</v>
      </c>
      <c r="G206" s="153" t="s">
        <v>207</v>
      </c>
      <c r="H206" s="154">
        <v>645.35</v>
      </c>
      <c r="I206" s="155"/>
      <c r="J206" s="156">
        <f>ROUND(I206*H206,2)</f>
        <v>0</v>
      </c>
      <c r="K206" s="152" t="s">
        <v>157</v>
      </c>
      <c r="L206" s="34"/>
      <c r="M206" s="157" t="s">
        <v>1</v>
      </c>
      <c r="N206" s="158" t="s">
        <v>40</v>
      </c>
      <c r="O206" s="59"/>
      <c r="P206" s="159">
        <f>O206*H206</f>
        <v>0</v>
      </c>
      <c r="Q206" s="159">
        <v>0</v>
      </c>
      <c r="R206" s="159">
        <f>Q206*H206</f>
        <v>0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158</v>
      </c>
      <c r="AT206" s="161" t="s">
        <v>153</v>
      </c>
      <c r="AU206" s="161" t="s">
        <v>83</v>
      </c>
      <c r="AY206" s="18" t="s">
        <v>151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31</v>
      </c>
      <c r="BK206" s="162">
        <f>ROUND(I206*H206,2)</f>
        <v>0</v>
      </c>
      <c r="BL206" s="18" t="s">
        <v>158</v>
      </c>
      <c r="BM206" s="161" t="s">
        <v>839</v>
      </c>
    </row>
    <row r="207" spans="1:65" s="13" customFormat="1">
      <c r="B207" s="163"/>
      <c r="D207" s="164" t="s">
        <v>160</v>
      </c>
      <c r="E207" s="165" t="s">
        <v>1</v>
      </c>
      <c r="F207" s="166" t="s">
        <v>840</v>
      </c>
      <c r="H207" s="167">
        <v>645.35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160</v>
      </c>
      <c r="AU207" s="165" t="s">
        <v>83</v>
      </c>
      <c r="AV207" s="13" t="s">
        <v>83</v>
      </c>
      <c r="AW207" s="13" t="s">
        <v>30</v>
      </c>
      <c r="AX207" s="13" t="s">
        <v>31</v>
      </c>
      <c r="AY207" s="165" t="s">
        <v>151</v>
      </c>
    </row>
    <row r="208" spans="1:65" s="12" customFormat="1" ht="22.8" customHeight="1">
      <c r="B208" s="136"/>
      <c r="D208" s="137" t="s">
        <v>74</v>
      </c>
      <c r="E208" s="147" t="s">
        <v>199</v>
      </c>
      <c r="F208" s="147" t="s">
        <v>372</v>
      </c>
      <c r="I208" s="139"/>
      <c r="J208" s="148">
        <f>BK208</f>
        <v>0</v>
      </c>
      <c r="L208" s="136"/>
      <c r="M208" s="141"/>
      <c r="N208" s="142"/>
      <c r="O208" s="142"/>
      <c r="P208" s="143">
        <f>SUM(P209:P233)</f>
        <v>0</v>
      </c>
      <c r="Q208" s="142"/>
      <c r="R208" s="143">
        <f>SUM(R209:R233)</f>
        <v>101.97320732</v>
      </c>
      <c r="S208" s="142"/>
      <c r="T208" s="144">
        <f>SUM(T209:T233)</f>
        <v>0</v>
      </c>
      <c r="AR208" s="137" t="s">
        <v>31</v>
      </c>
      <c r="AT208" s="145" t="s">
        <v>74</v>
      </c>
      <c r="AU208" s="145" t="s">
        <v>31</v>
      </c>
      <c r="AY208" s="137" t="s">
        <v>151</v>
      </c>
      <c r="BK208" s="146">
        <f>SUM(BK209:BK233)</f>
        <v>0</v>
      </c>
    </row>
    <row r="209" spans="1:65" s="2" customFormat="1" ht="16.5" customHeight="1">
      <c r="A209" s="33"/>
      <c r="B209" s="149"/>
      <c r="C209" s="150" t="s">
        <v>323</v>
      </c>
      <c r="D209" s="150" t="s">
        <v>153</v>
      </c>
      <c r="E209" s="151" t="s">
        <v>841</v>
      </c>
      <c r="F209" s="152" t="s">
        <v>842</v>
      </c>
      <c r="G209" s="153" t="s">
        <v>215</v>
      </c>
      <c r="H209" s="154">
        <v>322</v>
      </c>
      <c r="I209" s="155"/>
      <c r="J209" s="156">
        <f>ROUND(I209*H209,2)</f>
        <v>0</v>
      </c>
      <c r="K209" s="152" t="s">
        <v>1</v>
      </c>
      <c r="L209" s="34"/>
      <c r="M209" s="157" t="s">
        <v>1</v>
      </c>
      <c r="N209" s="158" t="s">
        <v>40</v>
      </c>
      <c r="O209" s="59"/>
      <c r="P209" s="159">
        <f>O209*H209</f>
        <v>0</v>
      </c>
      <c r="Q209" s="159">
        <v>8.9779999999999999E-2</v>
      </c>
      <c r="R209" s="159">
        <f>Q209*H209</f>
        <v>28.90916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158</v>
      </c>
      <c r="AT209" s="161" t="s">
        <v>153</v>
      </c>
      <c r="AU209" s="161" t="s">
        <v>83</v>
      </c>
      <c r="AY209" s="18" t="s">
        <v>151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31</v>
      </c>
      <c r="BK209" s="162">
        <f>ROUND(I209*H209,2)</f>
        <v>0</v>
      </c>
      <c r="BL209" s="18" t="s">
        <v>158</v>
      </c>
      <c r="BM209" s="161" t="s">
        <v>843</v>
      </c>
    </row>
    <row r="210" spans="1:65" s="13" customFormat="1">
      <c r="B210" s="163"/>
      <c r="D210" s="164" t="s">
        <v>160</v>
      </c>
      <c r="E210" s="165" t="s">
        <v>1</v>
      </c>
      <c r="F210" s="166" t="s">
        <v>844</v>
      </c>
      <c r="H210" s="167">
        <v>322</v>
      </c>
      <c r="I210" s="168"/>
      <c r="L210" s="163"/>
      <c r="M210" s="169"/>
      <c r="N210" s="170"/>
      <c r="O210" s="170"/>
      <c r="P210" s="170"/>
      <c r="Q210" s="170"/>
      <c r="R210" s="170"/>
      <c r="S210" s="170"/>
      <c r="T210" s="171"/>
      <c r="AT210" s="165" t="s">
        <v>160</v>
      </c>
      <c r="AU210" s="165" t="s">
        <v>83</v>
      </c>
      <c r="AV210" s="13" t="s">
        <v>83</v>
      </c>
      <c r="AW210" s="13" t="s">
        <v>30</v>
      </c>
      <c r="AX210" s="13" t="s">
        <v>31</v>
      </c>
      <c r="AY210" s="165" t="s">
        <v>151</v>
      </c>
    </row>
    <row r="211" spans="1:65" s="2" customFormat="1" ht="16.5" customHeight="1">
      <c r="A211" s="33"/>
      <c r="B211" s="149"/>
      <c r="C211" s="187" t="s">
        <v>329</v>
      </c>
      <c r="D211" s="187" t="s">
        <v>413</v>
      </c>
      <c r="E211" s="188" t="s">
        <v>845</v>
      </c>
      <c r="F211" s="189" t="s">
        <v>846</v>
      </c>
      <c r="G211" s="190" t="s">
        <v>207</v>
      </c>
      <c r="H211" s="191">
        <v>32.844000000000001</v>
      </c>
      <c r="I211" s="192"/>
      <c r="J211" s="193">
        <f>ROUND(I211*H211,2)</f>
        <v>0</v>
      </c>
      <c r="K211" s="189" t="s">
        <v>1</v>
      </c>
      <c r="L211" s="194"/>
      <c r="M211" s="195" t="s">
        <v>1</v>
      </c>
      <c r="N211" s="196" t="s">
        <v>40</v>
      </c>
      <c r="O211" s="59"/>
      <c r="P211" s="159">
        <f>O211*H211</f>
        <v>0</v>
      </c>
      <c r="Q211" s="159">
        <v>0.17599999999999999</v>
      </c>
      <c r="R211" s="159">
        <f>Q211*H211</f>
        <v>5.7805439999999999</v>
      </c>
      <c r="S211" s="159">
        <v>0</v>
      </c>
      <c r="T211" s="160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1" t="s">
        <v>194</v>
      </c>
      <c r="AT211" s="161" t="s">
        <v>413</v>
      </c>
      <c r="AU211" s="161" t="s">
        <v>83</v>
      </c>
      <c r="AY211" s="18" t="s">
        <v>151</v>
      </c>
      <c r="BE211" s="162">
        <f>IF(N211="základní",J211,0)</f>
        <v>0</v>
      </c>
      <c r="BF211" s="162">
        <f>IF(N211="snížená",J211,0)</f>
        <v>0</v>
      </c>
      <c r="BG211" s="162">
        <f>IF(N211="zákl. přenesená",J211,0)</f>
        <v>0</v>
      </c>
      <c r="BH211" s="162">
        <f>IF(N211="sníž. přenesená",J211,0)</f>
        <v>0</v>
      </c>
      <c r="BI211" s="162">
        <f>IF(N211="nulová",J211,0)</f>
        <v>0</v>
      </c>
      <c r="BJ211" s="18" t="s">
        <v>31</v>
      </c>
      <c r="BK211" s="162">
        <f>ROUND(I211*H211,2)</f>
        <v>0</v>
      </c>
      <c r="BL211" s="18" t="s">
        <v>158</v>
      </c>
      <c r="BM211" s="161" t="s">
        <v>847</v>
      </c>
    </row>
    <row r="212" spans="1:65" s="13" customFormat="1">
      <c r="B212" s="163"/>
      <c r="D212" s="164" t="s">
        <v>160</v>
      </c>
      <c r="E212" s="165" t="s">
        <v>1</v>
      </c>
      <c r="F212" s="166" t="s">
        <v>848</v>
      </c>
      <c r="H212" s="167">
        <v>32.844000000000001</v>
      </c>
      <c r="I212" s="168"/>
      <c r="L212" s="163"/>
      <c r="M212" s="169"/>
      <c r="N212" s="170"/>
      <c r="O212" s="170"/>
      <c r="P212" s="170"/>
      <c r="Q212" s="170"/>
      <c r="R212" s="170"/>
      <c r="S212" s="170"/>
      <c r="T212" s="171"/>
      <c r="AT212" s="165" t="s">
        <v>160</v>
      </c>
      <c r="AU212" s="165" t="s">
        <v>83</v>
      </c>
      <c r="AV212" s="13" t="s">
        <v>83</v>
      </c>
      <c r="AW212" s="13" t="s">
        <v>30</v>
      </c>
      <c r="AX212" s="13" t="s">
        <v>31</v>
      </c>
      <c r="AY212" s="165" t="s">
        <v>151</v>
      </c>
    </row>
    <row r="213" spans="1:65" s="2" customFormat="1" ht="16.5" customHeight="1">
      <c r="A213" s="33"/>
      <c r="B213" s="149"/>
      <c r="C213" s="150" t="s">
        <v>334</v>
      </c>
      <c r="D213" s="150" t="s">
        <v>153</v>
      </c>
      <c r="E213" s="151" t="s">
        <v>398</v>
      </c>
      <c r="F213" s="152" t="s">
        <v>399</v>
      </c>
      <c r="G213" s="153" t="s">
        <v>215</v>
      </c>
      <c r="H213" s="154">
        <v>169.9</v>
      </c>
      <c r="I213" s="155"/>
      <c r="J213" s="156">
        <f>ROUND(I213*H213,2)</f>
        <v>0</v>
      </c>
      <c r="K213" s="152" t="s">
        <v>157</v>
      </c>
      <c r="L213" s="34"/>
      <c r="M213" s="157" t="s">
        <v>1</v>
      </c>
      <c r="N213" s="158" t="s">
        <v>40</v>
      </c>
      <c r="O213" s="59"/>
      <c r="P213" s="159">
        <f>O213*H213</f>
        <v>0</v>
      </c>
      <c r="Q213" s="159">
        <v>0.16850000000000001</v>
      </c>
      <c r="R213" s="159">
        <f>Q213*H213</f>
        <v>28.628150000000002</v>
      </c>
      <c r="S213" s="159">
        <v>0</v>
      </c>
      <c r="T213" s="160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1" t="s">
        <v>158</v>
      </c>
      <c r="AT213" s="161" t="s">
        <v>153</v>
      </c>
      <c r="AU213" s="161" t="s">
        <v>83</v>
      </c>
      <c r="AY213" s="18" t="s">
        <v>151</v>
      </c>
      <c r="BE213" s="162">
        <f>IF(N213="základní",J213,0)</f>
        <v>0</v>
      </c>
      <c r="BF213" s="162">
        <f>IF(N213="snížená",J213,0)</f>
        <v>0</v>
      </c>
      <c r="BG213" s="162">
        <f>IF(N213="zákl. přenesená",J213,0)</f>
        <v>0</v>
      </c>
      <c r="BH213" s="162">
        <f>IF(N213="sníž. přenesená",J213,0)</f>
        <v>0</v>
      </c>
      <c r="BI213" s="162">
        <f>IF(N213="nulová",J213,0)</f>
        <v>0</v>
      </c>
      <c r="BJ213" s="18" t="s">
        <v>31</v>
      </c>
      <c r="BK213" s="162">
        <f>ROUND(I213*H213,2)</f>
        <v>0</v>
      </c>
      <c r="BL213" s="18" t="s">
        <v>158</v>
      </c>
      <c r="BM213" s="161" t="s">
        <v>849</v>
      </c>
    </row>
    <row r="214" spans="1:65" s="13" customFormat="1">
      <c r="B214" s="163"/>
      <c r="D214" s="164" t="s">
        <v>160</v>
      </c>
      <c r="E214" s="165" t="s">
        <v>1</v>
      </c>
      <c r="F214" s="166" t="s">
        <v>850</v>
      </c>
      <c r="H214" s="167">
        <v>124.5</v>
      </c>
      <c r="I214" s="168"/>
      <c r="L214" s="163"/>
      <c r="M214" s="169"/>
      <c r="N214" s="170"/>
      <c r="O214" s="170"/>
      <c r="P214" s="170"/>
      <c r="Q214" s="170"/>
      <c r="R214" s="170"/>
      <c r="S214" s="170"/>
      <c r="T214" s="171"/>
      <c r="AT214" s="165" t="s">
        <v>160</v>
      </c>
      <c r="AU214" s="165" t="s">
        <v>83</v>
      </c>
      <c r="AV214" s="13" t="s">
        <v>83</v>
      </c>
      <c r="AW214" s="13" t="s">
        <v>30</v>
      </c>
      <c r="AX214" s="13" t="s">
        <v>75</v>
      </c>
      <c r="AY214" s="165" t="s">
        <v>151</v>
      </c>
    </row>
    <row r="215" spans="1:65" s="13" customFormat="1">
      <c r="B215" s="163"/>
      <c r="D215" s="164" t="s">
        <v>160</v>
      </c>
      <c r="E215" s="165" t="s">
        <v>1</v>
      </c>
      <c r="F215" s="166" t="s">
        <v>851</v>
      </c>
      <c r="H215" s="167">
        <v>31.4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160</v>
      </c>
      <c r="AU215" s="165" t="s">
        <v>83</v>
      </c>
      <c r="AV215" s="13" t="s">
        <v>83</v>
      </c>
      <c r="AW215" s="13" t="s">
        <v>30</v>
      </c>
      <c r="AX215" s="13" t="s">
        <v>75</v>
      </c>
      <c r="AY215" s="165" t="s">
        <v>151</v>
      </c>
    </row>
    <row r="216" spans="1:65" s="13" customFormat="1">
      <c r="B216" s="163"/>
      <c r="D216" s="164" t="s">
        <v>160</v>
      </c>
      <c r="E216" s="165" t="s">
        <v>1</v>
      </c>
      <c r="F216" s="166" t="s">
        <v>852</v>
      </c>
      <c r="H216" s="167">
        <v>7</v>
      </c>
      <c r="I216" s="168"/>
      <c r="L216" s="163"/>
      <c r="M216" s="169"/>
      <c r="N216" s="170"/>
      <c r="O216" s="170"/>
      <c r="P216" s="170"/>
      <c r="Q216" s="170"/>
      <c r="R216" s="170"/>
      <c r="S216" s="170"/>
      <c r="T216" s="171"/>
      <c r="AT216" s="165" t="s">
        <v>160</v>
      </c>
      <c r="AU216" s="165" t="s">
        <v>83</v>
      </c>
      <c r="AV216" s="13" t="s">
        <v>83</v>
      </c>
      <c r="AW216" s="13" t="s">
        <v>30</v>
      </c>
      <c r="AX216" s="13" t="s">
        <v>75</v>
      </c>
      <c r="AY216" s="165" t="s">
        <v>151</v>
      </c>
    </row>
    <row r="217" spans="1:65" s="13" customFormat="1">
      <c r="B217" s="163"/>
      <c r="D217" s="164" t="s">
        <v>160</v>
      </c>
      <c r="E217" s="165" t="s">
        <v>1</v>
      </c>
      <c r="F217" s="166" t="s">
        <v>852</v>
      </c>
      <c r="H217" s="167">
        <v>7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160</v>
      </c>
      <c r="AU217" s="165" t="s">
        <v>83</v>
      </c>
      <c r="AV217" s="13" t="s">
        <v>83</v>
      </c>
      <c r="AW217" s="13" t="s">
        <v>30</v>
      </c>
      <c r="AX217" s="13" t="s">
        <v>75</v>
      </c>
      <c r="AY217" s="165" t="s">
        <v>151</v>
      </c>
    </row>
    <row r="218" spans="1:65" s="2" customFormat="1" ht="16.5" customHeight="1">
      <c r="A218" s="33"/>
      <c r="B218" s="149"/>
      <c r="C218" s="150" t="s">
        <v>340</v>
      </c>
      <c r="D218" s="150" t="s">
        <v>153</v>
      </c>
      <c r="E218" s="151" t="s">
        <v>405</v>
      </c>
      <c r="F218" s="152" t="s">
        <v>406</v>
      </c>
      <c r="G218" s="153" t="s">
        <v>376</v>
      </c>
      <c r="H218" s="154">
        <v>1</v>
      </c>
      <c r="I218" s="155"/>
      <c r="J218" s="156">
        <f>ROUND(I218*H218,2)</f>
        <v>0</v>
      </c>
      <c r="K218" s="152" t="s">
        <v>1</v>
      </c>
      <c r="L218" s="34"/>
      <c r="M218" s="157" t="s">
        <v>1</v>
      </c>
      <c r="N218" s="158" t="s">
        <v>40</v>
      </c>
      <c r="O218" s="59"/>
      <c r="P218" s="159">
        <f>O218*H218</f>
        <v>0</v>
      </c>
      <c r="Q218" s="159">
        <v>0</v>
      </c>
      <c r="R218" s="159">
        <f>Q218*H218</f>
        <v>0</v>
      </c>
      <c r="S218" s="159">
        <v>0</v>
      </c>
      <c r="T218" s="16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158</v>
      </c>
      <c r="AT218" s="161" t="s">
        <v>153</v>
      </c>
      <c r="AU218" s="161" t="s">
        <v>83</v>
      </c>
      <c r="AY218" s="18" t="s">
        <v>151</v>
      </c>
      <c r="BE218" s="162">
        <f>IF(N218="základní",J218,0)</f>
        <v>0</v>
      </c>
      <c r="BF218" s="162">
        <f>IF(N218="snížená",J218,0)</f>
        <v>0</v>
      </c>
      <c r="BG218" s="162">
        <f>IF(N218="zákl. přenesená",J218,0)</f>
        <v>0</v>
      </c>
      <c r="BH218" s="162">
        <f>IF(N218="sníž. přenesená",J218,0)</f>
        <v>0</v>
      </c>
      <c r="BI218" s="162">
        <f>IF(N218="nulová",J218,0)</f>
        <v>0</v>
      </c>
      <c r="BJ218" s="18" t="s">
        <v>31</v>
      </c>
      <c r="BK218" s="162">
        <f>ROUND(I218*H218,2)</f>
        <v>0</v>
      </c>
      <c r="BL218" s="18" t="s">
        <v>158</v>
      </c>
      <c r="BM218" s="161" t="s">
        <v>853</v>
      </c>
    </row>
    <row r="219" spans="1:65" s="13" customFormat="1">
      <c r="B219" s="163"/>
      <c r="D219" s="164" t="s">
        <v>160</v>
      </c>
      <c r="E219" s="165" t="s">
        <v>1</v>
      </c>
      <c r="F219" s="166" t="s">
        <v>31</v>
      </c>
      <c r="H219" s="167">
        <v>1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160</v>
      </c>
      <c r="AU219" s="165" t="s">
        <v>83</v>
      </c>
      <c r="AV219" s="13" t="s">
        <v>83</v>
      </c>
      <c r="AW219" s="13" t="s">
        <v>30</v>
      </c>
      <c r="AX219" s="13" t="s">
        <v>31</v>
      </c>
      <c r="AY219" s="165" t="s">
        <v>151</v>
      </c>
    </row>
    <row r="220" spans="1:65" s="2" customFormat="1" ht="16.5" customHeight="1">
      <c r="A220" s="33"/>
      <c r="B220" s="149"/>
      <c r="C220" s="150" t="s">
        <v>347</v>
      </c>
      <c r="D220" s="150" t="s">
        <v>153</v>
      </c>
      <c r="E220" s="151" t="s">
        <v>409</v>
      </c>
      <c r="F220" s="152" t="s">
        <v>410</v>
      </c>
      <c r="G220" s="153" t="s">
        <v>376</v>
      </c>
      <c r="H220" s="154">
        <v>1</v>
      </c>
      <c r="I220" s="155"/>
      <c r="J220" s="156">
        <f>ROUND(I220*H220,2)</f>
        <v>0</v>
      </c>
      <c r="K220" s="152" t="s">
        <v>1</v>
      </c>
      <c r="L220" s="34"/>
      <c r="M220" s="157" t="s">
        <v>1</v>
      </c>
      <c r="N220" s="158" t="s">
        <v>40</v>
      </c>
      <c r="O220" s="59"/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6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1" t="s">
        <v>158</v>
      </c>
      <c r="AT220" s="161" t="s">
        <v>153</v>
      </c>
      <c r="AU220" s="161" t="s">
        <v>83</v>
      </c>
      <c r="AY220" s="18" t="s">
        <v>151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8" t="s">
        <v>31</v>
      </c>
      <c r="BK220" s="162">
        <f>ROUND(I220*H220,2)</f>
        <v>0</v>
      </c>
      <c r="BL220" s="18" t="s">
        <v>158</v>
      </c>
      <c r="BM220" s="161" t="s">
        <v>854</v>
      </c>
    </row>
    <row r="221" spans="1:65" s="13" customFormat="1">
      <c r="B221" s="163"/>
      <c r="D221" s="164" t="s">
        <v>160</v>
      </c>
      <c r="E221" s="165" t="s">
        <v>1</v>
      </c>
      <c r="F221" s="166" t="s">
        <v>31</v>
      </c>
      <c r="H221" s="167">
        <v>1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160</v>
      </c>
      <c r="AU221" s="165" t="s">
        <v>83</v>
      </c>
      <c r="AV221" s="13" t="s">
        <v>83</v>
      </c>
      <c r="AW221" s="13" t="s">
        <v>30</v>
      </c>
      <c r="AX221" s="13" t="s">
        <v>31</v>
      </c>
      <c r="AY221" s="165" t="s">
        <v>151</v>
      </c>
    </row>
    <row r="222" spans="1:65" s="2" customFormat="1" ht="16.5" customHeight="1">
      <c r="A222" s="33"/>
      <c r="B222" s="149"/>
      <c r="C222" s="187" t="s">
        <v>352</v>
      </c>
      <c r="D222" s="187" t="s">
        <v>413</v>
      </c>
      <c r="E222" s="188" t="s">
        <v>414</v>
      </c>
      <c r="F222" s="189" t="s">
        <v>415</v>
      </c>
      <c r="G222" s="190" t="s">
        <v>350</v>
      </c>
      <c r="H222" s="191">
        <v>125.745</v>
      </c>
      <c r="I222" s="192"/>
      <c r="J222" s="193">
        <f>ROUND(I222*H222,2)</f>
        <v>0</v>
      </c>
      <c r="K222" s="189" t="s">
        <v>1</v>
      </c>
      <c r="L222" s="194"/>
      <c r="M222" s="195" t="s">
        <v>1</v>
      </c>
      <c r="N222" s="196" t="s">
        <v>40</v>
      </c>
      <c r="O222" s="59"/>
      <c r="P222" s="159">
        <f>O222*H222</f>
        <v>0</v>
      </c>
      <c r="Q222" s="159">
        <v>8.1000000000000003E-2</v>
      </c>
      <c r="R222" s="159">
        <f>Q222*H222</f>
        <v>10.185345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194</v>
      </c>
      <c r="AT222" s="161" t="s">
        <v>413</v>
      </c>
      <c r="AU222" s="161" t="s">
        <v>83</v>
      </c>
      <c r="AY222" s="18" t="s">
        <v>151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31</v>
      </c>
      <c r="BK222" s="162">
        <f>ROUND(I222*H222,2)</f>
        <v>0</v>
      </c>
      <c r="BL222" s="18" t="s">
        <v>158</v>
      </c>
      <c r="BM222" s="161" t="s">
        <v>855</v>
      </c>
    </row>
    <row r="223" spans="1:65" s="13" customFormat="1">
      <c r="B223" s="163"/>
      <c r="D223" s="164" t="s">
        <v>160</v>
      </c>
      <c r="E223" s="165" t="s">
        <v>1</v>
      </c>
      <c r="F223" s="166" t="s">
        <v>856</v>
      </c>
      <c r="H223" s="167">
        <v>125.745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160</v>
      </c>
      <c r="AU223" s="165" t="s">
        <v>83</v>
      </c>
      <c r="AV223" s="13" t="s">
        <v>83</v>
      </c>
      <c r="AW223" s="13" t="s">
        <v>30</v>
      </c>
      <c r="AX223" s="13" t="s">
        <v>75</v>
      </c>
      <c r="AY223" s="165" t="s">
        <v>151</v>
      </c>
    </row>
    <row r="224" spans="1:65" s="2" customFormat="1" ht="16.5" customHeight="1">
      <c r="A224" s="33"/>
      <c r="B224" s="149"/>
      <c r="C224" s="187" t="s">
        <v>357</v>
      </c>
      <c r="D224" s="187" t="s">
        <v>413</v>
      </c>
      <c r="E224" s="188" t="s">
        <v>419</v>
      </c>
      <c r="F224" s="189" t="s">
        <v>420</v>
      </c>
      <c r="G224" s="190" t="s">
        <v>350</v>
      </c>
      <c r="H224" s="191">
        <v>31.713999999999999</v>
      </c>
      <c r="I224" s="192"/>
      <c r="J224" s="193">
        <f>ROUND(I224*H224,2)</f>
        <v>0</v>
      </c>
      <c r="K224" s="189" t="s">
        <v>1</v>
      </c>
      <c r="L224" s="194"/>
      <c r="M224" s="195" t="s">
        <v>1</v>
      </c>
      <c r="N224" s="196" t="s">
        <v>40</v>
      </c>
      <c r="O224" s="59"/>
      <c r="P224" s="159">
        <f>O224*H224</f>
        <v>0</v>
      </c>
      <c r="Q224" s="159">
        <v>5.1999999999999998E-2</v>
      </c>
      <c r="R224" s="159">
        <f>Q224*H224</f>
        <v>1.6491279999999999</v>
      </c>
      <c r="S224" s="159">
        <v>0</v>
      </c>
      <c r="T224" s="160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1" t="s">
        <v>194</v>
      </c>
      <c r="AT224" s="161" t="s">
        <v>413</v>
      </c>
      <c r="AU224" s="161" t="s">
        <v>83</v>
      </c>
      <c r="AY224" s="18" t="s">
        <v>151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8" t="s">
        <v>31</v>
      </c>
      <c r="BK224" s="162">
        <f>ROUND(I224*H224,2)</f>
        <v>0</v>
      </c>
      <c r="BL224" s="18" t="s">
        <v>158</v>
      </c>
      <c r="BM224" s="161" t="s">
        <v>857</v>
      </c>
    </row>
    <row r="225" spans="1:65" s="13" customFormat="1">
      <c r="B225" s="163"/>
      <c r="D225" s="164" t="s">
        <v>160</v>
      </c>
      <c r="E225" s="165" t="s">
        <v>1</v>
      </c>
      <c r="F225" s="166" t="s">
        <v>858</v>
      </c>
      <c r="H225" s="167">
        <v>31.713999999999999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160</v>
      </c>
      <c r="AU225" s="165" t="s">
        <v>83</v>
      </c>
      <c r="AV225" s="13" t="s">
        <v>83</v>
      </c>
      <c r="AW225" s="13" t="s">
        <v>30</v>
      </c>
      <c r="AX225" s="13" t="s">
        <v>75</v>
      </c>
      <c r="AY225" s="165" t="s">
        <v>151</v>
      </c>
    </row>
    <row r="226" spans="1:65" s="2" customFormat="1" ht="16.5" customHeight="1">
      <c r="A226" s="33"/>
      <c r="B226" s="149"/>
      <c r="C226" s="187" t="s">
        <v>362</v>
      </c>
      <c r="D226" s="187" t="s">
        <v>413</v>
      </c>
      <c r="E226" s="188" t="s">
        <v>424</v>
      </c>
      <c r="F226" s="189" t="s">
        <v>425</v>
      </c>
      <c r="G226" s="190" t="s">
        <v>350</v>
      </c>
      <c r="H226" s="191">
        <v>7.07</v>
      </c>
      <c r="I226" s="192"/>
      <c r="J226" s="193">
        <f>ROUND(I226*H226,2)</f>
        <v>0</v>
      </c>
      <c r="K226" s="189" t="s">
        <v>1</v>
      </c>
      <c r="L226" s="194"/>
      <c r="M226" s="195" t="s">
        <v>1</v>
      </c>
      <c r="N226" s="196" t="s">
        <v>40</v>
      </c>
      <c r="O226" s="59"/>
      <c r="P226" s="159">
        <f>O226*H226</f>
        <v>0</v>
      </c>
      <c r="Q226" s="159">
        <v>7.0000000000000007E-2</v>
      </c>
      <c r="R226" s="159">
        <f>Q226*H226</f>
        <v>0.49490000000000006</v>
      </c>
      <c r="S226" s="159">
        <v>0</v>
      </c>
      <c r="T226" s="160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194</v>
      </c>
      <c r="AT226" s="161" t="s">
        <v>413</v>
      </c>
      <c r="AU226" s="161" t="s">
        <v>83</v>
      </c>
      <c r="AY226" s="18" t="s">
        <v>151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31</v>
      </c>
      <c r="BK226" s="162">
        <f>ROUND(I226*H226,2)</f>
        <v>0</v>
      </c>
      <c r="BL226" s="18" t="s">
        <v>158</v>
      </c>
      <c r="BM226" s="161" t="s">
        <v>859</v>
      </c>
    </row>
    <row r="227" spans="1:65" s="13" customFormat="1">
      <c r="B227" s="163"/>
      <c r="D227" s="164" t="s">
        <v>160</v>
      </c>
      <c r="E227" s="165" t="s">
        <v>1</v>
      </c>
      <c r="F227" s="166" t="s">
        <v>709</v>
      </c>
      <c r="H227" s="167">
        <v>7.07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160</v>
      </c>
      <c r="AU227" s="165" t="s">
        <v>83</v>
      </c>
      <c r="AV227" s="13" t="s">
        <v>83</v>
      </c>
      <c r="AW227" s="13" t="s">
        <v>30</v>
      </c>
      <c r="AX227" s="13" t="s">
        <v>75</v>
      </c>
      <c r="AY227" s="165" t="s">
        <v>151</v>
      </c>
    </row>
    <row r="228" spans="1:65" s="2" customFormat="1" ht="16.5" customHeight="1">
      <c r="A228" s="33"/>
      <c r="B228" s="149"/>
      <c r="C228" s="187" t="s">
        <v>367</v>
      </c>
      <c r="D228" s="187" t="s">
        <v>413</v>
      </c>
      <c r="E228" s="188" t="s">
        <v>429</v>
      </c>
      <c r="F228" s="189" t="s">
        <v>430</v>
      </c>
      <c r="G228" s="190" t="s">
        <v>350</v>
      </c>
      <c r="H228" s="191">
        <v>7.07</v>
      </c>
      <c r="I228" s="192"/>
      <c r="J228" s="193">
        <f>ROUND(I228*H228,2)</f>
        <v>0</v>
      </c>
      <c r="K228" s="189" t="s">
        <v>1</v>
      </c>
      <c r="L228" s="194"/>
      <c r="M228" s="195" t="s">
        <v>1</v>
      </c>
      <c r="N228" s="196" t="s">
        <v>40</v>
      </c>
      <c r="O228" s="59"/>
      <c r="P228" s="159">
        <f>O228*H228</f>
        <v>0</v>
      </c>
      <c r="Q228" s="159">
        <v>7.0000000000000007E-2</v>
      </c>
      <c r="R228" s="159">
        <f>Q228*H228</f>
        <v>0.49490000000000006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194</v>
      </c>
      <c r="AT228" s="161" t="s">
        <v>413</v>
      </c>
      <c r="AU228" s="161" t="s">
        <v>83</v>
      </c>
      <c r="AY228" s="18" t="s">
        <v>151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31</v>
      </c>
      <c r="BK228" s="162">
        <f>ROUND(I228*H228,2)</f>
        <v>0</v>
      </c>
      <c r="BL228" s="18" t="s">
        <v>158</v>
      </c>
      <c r="BM228" s="161" t="s">
        <v>860</v>
      </c>
    </row>
    <row r="229" spans="1:65" s="13" customFormat="1">
      <c r="B229" s="163"/>
      <c r="D229" s="164" t="s">
        <v>160</v>
      </c>
      <c r="E229" s="165" t="s">
        <v>1</v>
      </c>
      <c r="F229" s="166" t="s">
        <v>709</v>
      </c>
      <c r="H229" s="167">
        <v>7.07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160</v>
      </c>
      <c r="AU229" s="165" t="s">
        <v>83</v>
      </c>
      <c r="AV229" s="13" t="s">
        <v>83</v>
      </c>
      <c r="AW229" s="13" t="s">
        <v>30</v>
      </c>
      <c r="AX229" s="13" t="s">
        <v>75</v>
      </c>
      <c r="AY229" s="165" t="s">
        <v>151</v>
      </c>
    </row>
    <row r="230" spans="1:65" s="2" customFormat="1" ht="16.5" customHeight="1">
      <c r="A230" s="33"/>
      <c r="B230" s="149"/>
      <c r="C230" s="150" t="s">
        <v>373</v>
      </c>
      <c r="D230" s="150" t="s">
        <v>153</v>
      </c>
      <c r="E230" s="151" t="s">
        <v>433</v>
      </c>
      <c r="F230" s="152" t="s">
        <v>434</v>
      </c>
      <c r="G230" s="153" t="s">
        <v>156</v>
      </c>
      <c r="H230" s="154">
        <v>11.448</v>
      </c>
      <c r="I230" s="155"/>
      <c r="J230" s="156">
        <f>ROUND(I230*H230,2)</f>
        <v>0</v>
      </c>
      <c r="K230" s="152" t="s">
        <v>157</v>
      </c>
      <c r="L230" s="34"/>
      <c r="M230" s="157" t="s">
        <v>1</v>
      </c>
      <c r="N230" s="158" t="s">
        <v>40</v>
      </c>
      <c r="O230" s="59"/>
      <c r="P230" s="159">
        <f>O230*H230</f>
        <v>0</v>
      </c>
      <c r="Q230" s="159">
        <v>2.2563399999999998</v>
      </c>
      <c r="R230" s="159">
        <f>Q230*H230</f>
        <v>25.830580319999999</v>
      </c>
      <c r="S230" s="159">
        <v>0</v>
      </c>
      <c r="T230" s="160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61" t="s">
        <v>158</v>
      </c>
      <c r="AT230" s="161" t="s">
        <v>153</v>
      </c>
      <c r="AU230" s="161" t="s">
        <v>83</v>
      </c>
      <c r="AY230" s="18" t="s">
        <v>151</v>
      </c>
      <c r="BE230" s="162">
        <f>IF(N230="základní",J230,0)</f>
        <v>0</v>
      </c>
      <c r="BF230" s="162">
        <f>IF(N230="snížená",J230,0)</f>
        <v>0</v>
      </c>
      <c r="BG230" s="162">
        <f>IF(N230="zákl. přenesená",J230,0)</f>
        <v>0</v>
      </c>
      <c r="BH230" s="162">
        <f>IF(N230="sníž. přenesená",J230,0)</f>
        <v>0</v>
      </c>
      <c r="BI230" s="162">
        <f>IF(N230="nulová",J230,0)</f>
        <v>0</v>
      </c>
      <c r="BJ230" s="18" t="s">
        <v>31</v>
      </c>
      <c r="BK230" s="162">
        <f>ROUND(I230*H230,2)</f>
        <v>0</v>
      </c>
      <c r="BL230" s="18" t="s">
        <v>158</v>
      </c>
      <c r="BM230" s="161" t="s">
        <v>861</v>
      </c>
    </row>
    <row r="231" spans="1:65" s="13" customFormat="1">
      <c r="B231" s="163"/>
      <c r="D231" s="164" t="s">
        <v>160</v>
      </c>
      <c r="E231" s="165" t="s">
        <v>1</v>
      </c>
      <c r="F231" s="166" t="s">
        <v>862</v>
      </c>
      <c r="H231" s="167">
        <v>11.448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160</v>
      </c>
      <c r="AU231" s="165" t="s">
        <v>83</v>
      </c>
      <c r="AV231" s="13" t="s">
        <v>83</v>
      </c>
      <c r="AW231" s="13" t="s">
        <v>30</v>
      </c>
      <c r="AX231" s="13" t="s">
        <v>75</v>
      </c>
      <c r="AY231" s="165" t="s">
        <v>151</v>
      </c>
    </row>
    <row r="232" spans="1:65" s="2" customFormat="1" ht="21.75" customHeight="1">
      <c r="A232" s="33"/>
      <c r="B232" s="149"/>
      <c r="C232" s="150" t="s">
        <v>378</v>
      </c>
      <c r="D232" s="150" t="s">
        <v>153</v>
      </c>
      <c r="E232" s="151" t="s">
        <v>438</v>
      </c>
      <c r="F232" s="152" t="s">
        <v>439</v>
      </c>
      <c r="G232" s="153" t="s">
        <v>215</v>
      </c>
      <c r="H232" s="154">
        <v>50</v>
      </c>
      <c r="I232" s="155"/>
      <c r="J232" s="156">
        <f>ROUND(I232*H232,2)</f>
        <v>0</v>
      </c>
      <c r="K232" s="152" t="s">
        <v>157</v>
      </c>
      <c r="L232" s="34"/>
      <c r="M232" s="157" t="s">
        <v>1</v>
      </c>
      <c r="N232" s="158" t="s">
        <v>40</v>
      </c>
      <c r="O232" s="59"/>
      <c r="P232" s="159">
        <f>O232*H232</f>
        <v>0</v>
      </c>
      <c r="Q232" s="159">
        <v>1.0000000000000001E-5</v>
      </c>
      <c r="R232" s="159">
        <f>Q232*H232</f>
        <v>5.0000000000000001E-4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158</v>
      </c>
      <c r="AT232" s="161" t="s">
        <v>153</v>
      </c>
      <c r="AU232" s="161" t="s">
        <v>83</v>
      </c>
      <c r="AY232" s="18" t="s">
        <v>151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31</v>
      </c>
      <c r="BK232" s="162">
        <f>ROUND(I232*H232,2)</f>
        <v>0</v>
      </c>
      <c r="BL232" s="18" t="s">
        <v>158</v>
      </c>
      <c r="BM232" s="161" t="s">
        <v>863</v>
      </c>
    </row>
    <row r="233" spans="1:65" s="13" customFormat="1">
      <c r="B233" s="163"/>
      <c r="D233" s="164" t="s">
        <v>160</v>
      </c>
      <c r="E233" s="165" t="s">
        <v>1</v>
      </c>
      <c r="F233" s="166" t="s">
        <v>864</v>
      </c>
      <c r="H233" s="167">
        <v>50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160</v>
      </c>
      <c r="AU233" s="165" t="s">
        <v>83</v>
      </c>
      <c r="AV233" s="13" t="s">
        <v>83</v>
      </c>
      <c r="AW233" s="13" t="s">
        <v>30</v>
      </c>
      <c r="AX233" s="13" t="s">
        <v>75</v>
      </c>
      <c r="AY233" s="165" t="s">
        <v>151</v>
      </c>
    </row>
    <row r="234" spans="1:65" s="12" customFormat="1" ht="22.8" customHeight="1">
      <c r="B234" s="136"/>
      <c r="D234" s="137" t="s">
        <v>74</v>
      </c>
      <c r="E234" s="147" t="s">
        <v>457</v>
      </c>
      <c r="F234" s="147" t="s">
        <v>458</v>
      </c>
      <c r="I234" s="139"/>
      <c r="J234" s="148">
        <f>BK234</f>
        <v>0</v>
      </c>
      <c r="L234" s="136"/>
      <c r="M234" s="141"/>
      <c r="N234" s="142"/>
      <c r="O234" s="142"/>
      <c r="P234" s="143">
        <f>P235</f>
        <v>0</v>
      </c>
      <c r="Q234" s="142"/>
      <c r="R234" s="143">
        <f>R235</f>
        <v>0</v>
      </c>
      <c r="S234" s="142"/>
      <c r="T234" s="144">
        <f>T235</f>
        <v>0</v>
      </c>
      <c r="AR234" s="137" t="s">
        <v>31</v>
      </c>
      <c r="AT234" s="145" t="s">
        <v>74</v>
      </c>
      <c r="AU234" s="145" t="s">
        <v>31</v>
      </c>
      <c r="AY234" s="137" t="s">
        <v>151</v>
      </c>
      <c r="BK234" s="146">
        <f>BK235</f>
        <v>0</v>
      </c>
    </row>
    <row r="235" spans="1:65" s="2" customFormat="1" ht="16.5" customHeight="1">
      <c r="A235" s="33"/>
      <c r="B235" s="149"/>
      <c r="C235" s="150" t="s">
        <v>383</v>
      </c>
      <c r="D235" s="150" t="s">
        <v>153</v>
      </c>
      <c r="E235" s="151" t="s">
        <v>865</v>
      </c>
      <c r="F235" s="152" t="s">
        <v>866</v>
      </c>
      <c r="G235" s="153" t="s">
        <v>164</v>
      </c>
      <c r="H235" s="154">
        <v>175.57499999999999</v>
      </c>
      <c r="I235" s="155"/>
      <c r="J235" s="156">
        <f>ROUND(I235*H235,2)</f>
        <v>0</v>
      </c>
      <c r="K235" s="152" t="s">
        <v>157</v>
      </c>
      <c r="L235" s="34"/>
      <c r="M235" s="197" t="s">
        <v>1</v>
      </c>
      <c r="N235" s="198" t="s">
        <v>40</v>
      </c>
      <c r="O235" s="199"/>
      <c r="P235" s="200">
        <f>O235*H235</f>
        <v>0</v>
      </c>
      <c r="Q235" s="200">
        <v>0</v>
      </c>
      <c r="R235" s="200">
        <f>Q235*H235</f>
        <v>0</v>
      </c>
      <c r="S235" s="200">
        <v>0</v>
      </c>
      <c r="T235" s="201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158</v>
      </c>
      <c r="AT235" s="161" t="s">
        <v>153</v>
      </c>
      <c r="AU235" s="161" t="s">
        <v>83</v>
      </c>
      <c r="AY235" s="18" t="s">
        <v>151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31</v>
      </c>
      <c r="BK235" s="162">
        <f>ROUND(I235*H235,2)</f>
        <v>0</v>
      </c>
      <c r="BL235" s="18" t="s">
        <v>158</v>
      </c>
      <c r="BM235" s="161" t="s">
        <v>867</v>
      </c>
    </row>
    <row r="236" spans="1:65" s="2" customFormat="1" ht="6.9" customHeight="1">
      <c r="A236" s="33"/>
      <c r="B236" s="48"/>
      <c r="C236" s="49"/>
      <c r="D236" s="49"/>
      <c r="E236" s="49"/>
      <c r="F236" s="49"/>
      <c r="G236" s="49"/>
      <c r="H236" s="49"/>
      <c r="I236" s="49"/>
      <c r="J236" s="49"/>
      <c r="K236" s="49"/>
      <c r="L236" s="34"/>
      <c r="M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</row>
  </sheetData>
  <autoFilter ref="C125:K235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51"/>
  <sheetViews>
    <sheetView showGridLines="0" topLeftCell="A6" workbookViewId="0">
      <selection activeCell="J14" sqref="J1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97</v>
      </c>
    </row>
    <row r="3" spans="1:4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4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46" s="1" customFormat="1" ht="6.9" customHeight="1">
      <c r="B5" s="21"/>
      <c r="L5" s="21"/>
    </row>
    <row r="6" spans="1:46" s="1" customFormat="1" ht="12" customHeight="1">
      <c r="B6" s="21"/>
      <c r="D6" s="28" t="s">
        <v>16</v>
      </c>
      <c r="L6" s="21"/>
    </row>
    <row r="7" spans="1:4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46" s="1" customFormat="1" ht="12" customHeight="1">
      <c r="B8" s="21"/>
      <c r="D8" s="28" t="s">
        <v>119</v>
      </c>
      <c r="L8" s="21"/>
    </row>
    <row r="9" spans="1:46" s="2" customFormat="1" ht="16.5" customHeight="1">
      <c r="A9" s="33"/>
      <c r="B9" s="34"/>
      <c r="C9" s="33"/>
      <c r="D9" s="33"/>
      <c r="E9" s="274" t="s">
        <v>120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4"/>
      <c r="C10" s="33"/>
      <c r="D10" s="28" t="s">
        <v>121</v>
      </c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6.5" customHeight="1">
      <c r="A11" s="33"/>
      <c r="B11" s="34"/>
      <c r="C11" s="33"/>
      <c r="D11" s="33"/>
      <c r="E11" s="257" t="s">
        <v>868</v>
      </c>
      <c r="F11" s="273"/>
      <c r="G11" s="273"/>
      <c r="H11" s="273"/>
      <c r="I11" s="3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>
      <c r="A12" s="33"/>
      <c r="B12" s="34"/>
      <c r="C12" s="33"/>
      <c r="D12" s="33"/>
      <c r="E12" s="33"/>
      <c r="F12" s="33"/>
      <c r="G12" s="33"/>
      <c r="H12" s="33"/>
      <c r="I12" s="3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2" customHeight="1">
      <c r="A13" s="33"/>
      <c r="B13" s="34"/>
      <c r="C13" s="33"/>
      <c r="D13" s="28" t="s">
        <v>18</v>
      </c>
      <c r="E13" s="33"/>
      <c r="F13" s="26" t="s">
        <v>1</v>
      </c>
      <c r="G13" s="33"/>
      <c r="H13" s="33"/>
      <c r="I13" s="28" t="s">
        <v>19</v>
      </c>
      <c r="J13" s="26" t="s">
        <v>1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20</v>
      </c>
      <c r="E14" s="33"/>
      <c r="F14" s="26" t="s">
        <v>123</v>
      </c>
      <c r="G14" s="33"/>
      <c r="H14" s="33"/>
      <c r="I14" s="28" t="s">
        <v>22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0.8" customHeight="1">
      <c r="A15" s="33"/>
      <c r="B15" s="34"/>
      <c r="C15" s="33"/>
      <c r="D15" s="33"/>
      <c r="E15" s="33"/>
      <c r="F15" s="33"/>
      <c r="G15" s="33"/>
      <c r="H15" s="33"/>
      <c r="I15" s="3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28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28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" customHeight="1">
      <c r="A18" s="33"/>
      <c r="B18" s="34"/>
      <c r="C18" s="33"/>
      <c r="D18" s="33"/>
      <c r="E18" s="33"/>
      <c r="F18" s="33"/>
      <c r="G18" s="33"/>
      <c r="H18" s="33"/>
      <c r="I18" s="3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28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76" t="str">
        <f>'Rekapitulace stavby'!E14</f>
        <v>Vyplň údaj</v>
      </c>
      <c r="F20" s="263"/>
      <c r="G20" s="263"/>
      <c r="H20" s="263"/>
      <c r="I20" s="28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" customHeight="1">
      <c r="A21" s="33"/>
      <c r="B21" s="34"/>
      <c r="C21" s="33"/>
      <c r="D21" s="33"/>
      <c r="E21" s="33"/>
      <c r="F21" s="33"/>
      <c r="G21" s="33"/>
      <c r="H21" s="33"/>
      <c r="I21" s="3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28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28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" customHeight="1">
      <c r="A24" s="33"/>
      <c r="B24" s="34"/>
      <c r="C24" s="33"/>
      <c r="D24" s="33"/>
      <c r="E24" s="33"/>
      <c r="F24" s="33"/>
      <c r="G24" s="33"/>
      <c r="H24" s="33"/>
      <c r="I24" s="3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32</v>
      </c>
      <c r="E25" s="33"/>
      <c r="F25" s="33"/>
      <c r="G25" s="33"/>
      <c r="H25" s="33"/>
      <c r="I25" s="28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28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33</v>
      </c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0"/>
      <c r="B29" s="101"/>
      <c r="C29" s="100"/>
      <c r="D29" s="100"/>
      <c r="E29" s="267" t="s">
        <v>1</v>
      </c>
      <c r="F29" s="267"/>
      <c r="G29" s="267"/>
      <c r="H29" s="267"/>
      <c r="I29" s="100"/>
      <c r="J29" s="100"/>
      <c r="K29" s="100"/>
      <c r="L29" s="102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2" customFormat="1" ht="6.9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03" t="s">
        <v>35</v>
      </c>
      <c r="E32" s="33"/>
      <c r="F32" s="33"/>
      <c r="G32" s="33"/>
      <c r="H32" s="33"/>
      <c r="I32" s="33"/>
      <c r="J32" s="72">
        <f>ROUND(J126, 0)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" customHeight="1">
      <c r="A33" s="33"/>
      <c r="B33" s="34"/>
      <c r="C33" s="33"/>
      <c r="D33" s="67"/>
      <c r="E33" s="67"/>
      <c r="F33" s="67"/>
      <c r="G33" s="67"/>
      <c r="H33" s="67"/>
      <c r="I33" s="67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customHeight="1">
      <c r="A35" s="33"/>
      <c r="B35" s="34"/>
      <c r="C35" s="33"/>
      <c r="D35" s="104" t="s">
        <v>39</v>
      </c>
      <c r="E35" s="28" t="s">
        <v>40</v>
      </c>
      <c r="F35" s="105">
        <f>ROUND((SUM(BE126:BE250)),  0)</f>
        <v>0</v>
      </c>
      <c r="G35" s="33"/>
      <c r="H35" s="33"/>
      <c r="I35" s="106">
        <v>0.21</v>
      </c>
      <c r="J35" s="105">
        <f>ROUND(((SUM(BE126:BE250))*I35),  0)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customHeight="1">
      <c r="A36" s="33"/>
      <c r="B36" s="34"/>
      <c r="C36" s="33"/>
      <c r="D36" s="33"/>
      <c r="E36" s="28" t="s">
        <v>41</v>
      </c>
      <c r="F36" s="105">
        <f>ROUND((SUM(BF126:BF250)),  0)</f>
        <v>0</v>
      </c>
      <c r="G36" s="33"/>
      <c r="H36" s="33"/>
      <c r="I36" s="106">
        <v>0.12</v>
      </c>
      <c r="J36" s="105">
        <f>ROUND(((SUM(BF126:BF250))*I36),  0)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42</v>
      </c>
      <c r="F37" s="105">
        <f>ROUND((SUM(BG126:BG250)),  0)</f>
        <v>0</v>
      </c>
      <c r="G37" s="33"/>
      <c r="H37" s="33"/>
      <c r="I37" s="106">
        <v>0.21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" hidden="1" customHeight="1">
      <c r="A38" s="33"/>
      <c r="B38" s="34"/>
      <c r="C38" s="33"/>
      <c r="D38" s="33"/>
      <c r="E38" s="28" t="s">
        <v>43</v>
      </c>
      <c r="F38" s="105">
        <f>ROUND((SUM(BH126:BH250)),  0)</f>
        <v>0</v>
      </c>
      <c r="G38" s="33"/>
      <c r="H38" s="33"/>
      <c r="I38" s="106">
        <v>0.12</v>
      </c>
      <c r="J38" s="105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" hidden="1" customHeight="1">
      <c r="A39" s="33"/>
      <c r="B39" s="34"/>
      <c r="C39" s="33"/>
      <c r="D39" s="33"/>
      <c r="E39" s="28" t="s">
        <v>44</v>
      </c>
      <c r="F39" s="105">
        <f>ROUND((SUM(BI126:BI250)),  0)</f>
        <v>0</v>
      </c>
      <c r="G39" s="33"/>
      <c r="H39" s="33"/>
      <c r="I39" s="106">
        <v>0</v>
      </c>
      <c r="J39" s="105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08" t="s">
        <v>45</v>
      </c>
      <c r="E41" s="61"/>
      <c r="F41" s="61"/>
      <c r="G41" s="109" t="s">
        <v>46</v>
      </c>
      <c r="H41" s="110" t="s">
        <v>47</v>
      </c>
      <c r="I41" s="61"/>
      <c r="J41" s="111">
        <f>SUM(J32:J39)</f>
        <v>0</v>
      </c>
      <c r="K41" s="112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119</v>
      </c>
      <c r="L86" s="21"/>
    </row>
    <row r="87" spans="1:31" s="2" customFormat="1" ht="16.5" customHeight="1">
      <c r="A87" s="33"/>
      <c r="B87" s="34"/>
      <c r="C87" s="33"/>
      <c r="D87" s="33"/>
      <c r="E87" s="274" t="s">
        <v>120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121</v>
      </c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57" t="str">
        <f>E11</f>
        <v>SO 140 - CHODNÍKY</v>
      </c>
      <c r="F89" s="273"/>
      <c r="G89" s="273"/>
      <c r="H89" s="273"/>
      <c r="I89" s="3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BRNO</v>
      </c>
      <c r="G91" s="33"/>
      <c r="H91" s="33"/>
      <c r="I91" s="28" t="s">
        <v>22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" customHeight="1">
      <c r="A92" s="33"/>
      <c r="B92" s="34"/>
      <c r="C92" s="33"/>
      <c r="D92" s="33"/>
      <c r="E92" s="33"/>
      <c r="F92" s="33"/>
      <c r="G92" s="33"/>
      <c r="H92" s="33"/>
      <c r="I92" s="3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15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28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15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28" t="s">
        <v>32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15" t="s">
        <v>125</v>
      </c>
      <c r="D96" s="107"/>
      <c r="E96" s="107"/>
      <c r="F96" s="107"/>
      <c r="G96" s="107"/>
      <c r="H96" s="107"/>
      <c r="I96" s="107"/>
      <c r="J96" s="116" t="s">
        <v>126</v>
      </c>
      <c r="K96" s="107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3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8" customHeight="1">
      <c r="A98" s="33"/>
      <c r="B98" s="34"/>
      <c r="C98" s="117" t="s">
        <v>127</v>
      </c>
      <c r="D98" s="33"/>
      <c r="E98" s="33"/>
      <c r="F98" s="33"/>
      <c r="G98" s="33"/>
      <c r="H98" s="33"/>
      <c r="I98" s="33"/>
      <c r="J98" s="72">
        <f>J126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128</v>
      </c>
    </row>
    <row r="99" spans="1:47" s="9" customFormat="1" ht="24.9" customHeight="1">
      <c r="B99" s="118"/>
      <c r="D99" s="119" t="s">
        <v>129</v>
      </c>
      <c r="E99" s="120"/>
      <c r="F99" s="120"/>
      <c r="G99" s="120"/>
      <c r="H99" s="120"/>
      <c r="I99" s="120"/>
      <c r="J99" s="121">
        <f>J127</f>
        <v>0</v>
      </c>
      <c r="L99" s="118"/>
    </row>
    <row r="100" spans="1:47" s="10" customFormat="1" ht="19.95" customHeight="1">
      <c r="B100" s="122"/>
      <c r="D100" s="123" t="s">
        <v>130</v>
      </c>
      <c r="E100" s="124"/>
      <c r="F100" s="124"/>
      <c r="G100" s="124"/>
      <c r="H100" s="124"/>
      <c r="I100" s="124"/>
      <c r="J100" s="125">
        <f>J128</f>
        <v>0</v>
      </c>
      <c r="L100" s="122"/>
    </row>
    <row r="101" spans="1:47" s="10" customFormat="1" ht="19.95" customHeight="1">
      <c r="B101" s="122"/>
      <c r="D101" s="123" t="s">
        <v>131</v>
      </c>
      <c r="E101" s="124"/>
      <c r="F101" s="124"/>
      <c r="G101" s="124"/>
      <c r="H101" s="124"/>
      <c r="I101" s="124"/>
      <c r="J101" s="125">
        <f>J144</f>
        <v>0</v>
      </c>
      <c r="L101" s="122"/>
    </row>
    <row r="102" spans="1:47" s="10" customFormat="1" ht="19.95" customHeight="1">
      <c r="B102" s="122"/>
      <c r="D102" s="123" t="s">
        <v>132</v>
      </c>
      <c r="E102" s="124"/>
      <c r="F102" s="124"/>
      <c r="G102" s="124"/>
      <c r="H102" s="124"/>
      <c r="I102" s="124"/>
      <c r="J102" s="125">
        <f>J188</f>
        <v>0</v>
      </c>
      <c r="L102" s="122"/>
    </row>
    <row r="103" spans="1:47" s="10" customFormat="1" ht="19.95" customHeight="1">
      <c r="B103" s="122"/>
      <c r="D103" s="123" t="s">
        <v>134</v>
      </c>
      <c r="E103" s="124"/>
      <c r="F103" s="124"/>
      <c r="G103" s="124"/>
      <c r="H103" s="124"/>
      <c r="I103" s="124"/>
      <c r="J103" s="125">
        <f>J228</f>
        <v>0</v>
      </c>
      <c r="L103" s="122"/>
    </row>
    <row r="104" spans="1:47" s="10" customFormat="1" ht="19.95" customHeight="1">
      <c r="B104" s="122"/>
      <c r="D104" s="123" t="s">
        <v>135</v>
      </c>
      <c r="E104" s="124"/>
      <c r="F104" s="124"/>
      <c r="G104" s="124"/>
      <c r="H104" s="124"/>
      <c r="I104" s="124"/>
      <c r="J104" s="125">
        <f>J249</f>
        <v>0</v>
      </c>
      <c r="L104" s="122"/>
    </row>
    <row r="105" spans="1:47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47" s="2" customFormat="1" ht="6.9" customHeight="1">
      <c r="A106" s="33"/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47" s="2" customFormat="1" ht="6.9" customHeight="1">
      <c r="A110" s="33"/>
      <c r="B110" s="50"/>
      <c r="C110" s="51"/>
      <c r="D110" s="51"/>
      <c r="E110" s="51"/>
      <c r="F110" s="51"/>
      <c r="G110" s="51"/>
      <c r="H110" s="51"/>
      <c r="I110" s="51"/>
      <c r="J110" s="51"/>
      <c r="K110" s="51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47" s="2" customFormat="1" ht="24.9" customHeight="1">
      <c r="A111" s="33"/>
      <c r="B111" s="34"/>
      <c r="C111" s="22" t="s">
        <v>136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47" s="2" customFormat="1" ht="6.9" customHeight="1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12" customHeight="1">
      <c r="A113" s="33"/>
      <c r="B113" s="34"/>
      <c r="C113" s="28" t="s">
        <v>16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16.5" customHeight="1">
      <c r="A114" s="33"/>
      <c r="B114" s="34"/>
      <c r="C114" s="33"/>
      <c r="D114" s="33"/>
      <c r="E114" s="274" t="str">
        <f>E7</f>
        <v>Brno, Hlávkova  – rekonstrukce kanalizace a vodovodu</v>
      </c>
      <c r="F114" s="275"/>
      <c r="G114" s="275"/>
      <c r="H114" s="275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1" customFormat="1" ht="12" customHeight="1">
      <c r="B115" s="21"/>
      <c r="C115" s="28" t="s">
        <v>119</v>
      </c>
      <c r="L115" s="21"/>
    </row>
    <row r="116" spans="1:63" s="2" customFormat="1" ht="16.5" customHeight="1">
      <c r="A116" s="33"/>
      <c r="B116" s="34"/>
      <c r="C116" s="33"/>
      <c r="D116" s="33"/>
      <c r="E116" s="274" t="s">
        <v>120</v>
      </c>
      <c r="F116" s="273"/>
      <c r="G116" s="273"/>
      <c r="H116" s="27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121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7" t="str">
        <f>E11</f>
        <v>SO 140 - CHODNÍKY</v>
      </c>
      <c r="F118" s="273"/>
      <c r="G118" s="273"/>
      <c r="H118" s="27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3"/>
      <c r="E120" s="33"/>
      <c r="F120" s="26" t="str">
        <f>F14</f>
        <v>BRNO</v>
      </c>
      <c r="G120" s="33"/>
      <c r="H120" s="33"/>
      <c r="I120" s="28" t="s">
        <v>22</v>
      </c>
      <c r="J120" s="56" t="str">
        <f>IF(J14="","",J14)</f>
        <v/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23</v>
      </c>
      <c r="D122" s="33"/>
      <c r="E122" s="33"/>
      <c r="F122" s="26" t="str">
        <f>E17</f>
        <v xml:space="preserve"> </v>
      </c>
      <c r="G122" s="33"/>
      <c r="H122" s="33"/>
      <c r="I122" s="28" t="s">
        <v>29</v>
      </c>
      <c r="J122" s="31" t="str">
        <f>E23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27</v>
      </c>
      <c r="D123" s="33"/>
      <c r="E123" s="33"/>
      <c r="F123" s="26" t="str">
        <f>IF(E20="","",E20)</f>
        <v>Vyplň údaj</v>
      </c>
      <c r="G123" s="33"/>
      <c r="H123" s="33"/>
      <c r="I123" s="28" t="s">
        <v>32</v>
      </c>
      <c r="J123" s="31" t="str">
        <f>E26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137</v>
      </c>
      <c r="D125" s="129" t="s">
        <v>60</v>
      </c>
      <c r="E125" s="129" t="s">
        <v>56</v>
      </c>
      <c r="F125" s="129" t="s">
        <v>57</v>
      </c>
      <c r="G125" s="129" t="s">
        <v>138</v>
      </c>
      <c r="H125" s="129" t="s">
        <v>139</v>
      </c>
      <c r="I125" s="129" t="s">
        <v>140</v>
      </c>
      <c r="J125" s="129" t="s">
        <v>126</v>
      </c>
      <c r="K125" s="130" t="s">
        <v>141</v>
      </c>
      <c r="L125" s="131"/>
      <c r="M125" s="63" t="s">
        <v>1</v>
      </c>
      <c r="N125" s="64" t="s">
        <v>39</v>
      </c>
      <c r="O125" s="64" t="s">
        <v>142</v>
      </c>
      <c r="P125" s="64" t="s">
        <v>143</v>
      </c>
      <c r="Q125" s="64" t="s">
        <v>144</v>
      </c>
      <c r="R125" s="64" t="s">
        <v>145</v>
      </c>
      <c r="S125" s="64" t="s">
        <v>146</v>
      </c>
      <c r="T125" s="65" t="s">
        <v>147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148</v>
      </c>
      <c r="D126" s="33"/>
      <c r="E126" s="33"/>
      <c r="F126" s="33"/>
      <c r="G126" s="33"/>
      <c r="H126" s="33"/>
      <c r="I126" s="33"/>
      <c r="J126" s="132">
        <f>BK126</f>
        <v>0</v>
      </c>
      <c r="K126" s="33"/>
      <c r="L126" s="34"/>
      <c r="M126" s="66"/>
      <c r="N126" s="57"/>
      <c r="O126" s="67"/>
      <c r="P126" s="133">
        <f>P127</f>
        <v>0</v>
      </c>
      <c r="Q126" s="67"/>
      <c r="R126" s="133">
        <f>R127</f>
        <v>198.27457463999997</v>
      </c>
      <c r="S126" s="67"/>
      <c r="T126" s="134">
        <f>T127</f>
        <v>301.35787999999997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128</v>
      </c>
      <c r="BK126" s="135">
        <f>BK127</f>
        <v>0</v>
      </c>
    </row>
    <row r="127" spans="1:63" s="12" customFormat="1" ht="25.95" customHeight="1">
      <c r="B127" s="136"/>
      <c r="D127" s="137" t="s">
        <v>74</v>
      </c>
      <c r="E127" s="138" t="s">
        <v>149</v>
      </c>
      <c r="F127" s="138" t="s">
        <v>150</v>
      </c>
      <c r="I127" s="139"/>
      <c r="J127" s="140">
        <f>BK127</f>
        <v>0</v>
      </c>
      <c r="L127" s="136"/>
      <c r="M127" s="141"/>
      <c r="N127" s="142"/>
      <c r="O127" s="142"/>
      <c r="P127" s="143">
        <f>P128+P144+P188+P228+P249</f>
        <v>0</v>
      </c>
      <c r="Q127" s="142"/>
      <c r="R127" s="143">
        <f>R128+R144+R188+R228+R249</f>
        <v>198.27457463999997</v>
      </c>
      <c r="S127" s="142"/>
      <c r="T127" s="144">
        <f>T128+T144+T188+T228+T249</f>
        <v>301.35787999999997</v>
      </c>
      <c r="AR127" s="137" t="s">
        <v>31</v>
      </c>
      <c r="AT127" s="145" t="s">
        <v>74</v>
      </c>
      <c r="AU127" s="145" t="s">
        <v>75</v>
      </c>
      <c r="AY127" s="137" t="s">
        <v>151</v>
      </c>
      <c r="BK127" s="146">
        <f>BK128+BK144+BK188+BK228+BK249</f>
        <v>0</v>
      </c>
    </row>
    <row r="128" spans="1:63" s="12" customFormat="1" ht="22.8" customHeight="1">
      <c r="B128" s="136"/>
      <c r="D128" s="137" t="s">
        <v>74</v>
      </c>
      <c r="E128" s="147" t="s">
        <v>31</v>
      </c>
      <c r="F128" s="147" t="s">
        <v>152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SUM(P129:P143)</f>
        <v>0</v>
      </c>
      <c r="Q128" s="142"/>
      <c r="R128" s="143">
        <f>SUM(R129:R143)</f>
        <v>0</v>
      </c>
      <c r="S128" s="142"/>
      <c r="T128" s="144">
        <f>SUM(T129:T143)</f>
        <v>0</v>
      </c>
      <c r="AR128" s="137" t="s">
        <v>31</v>
      </c>
      <c r="AT128" s="145" t="s">
        <v>74</v>
      </c>
      <c r="AU128" s="145" t="s">
        <v>31</v>
      </c>
      <c r="AY128" s="137" t="s">
        <v>151</v>
      </c>
      <c r="BK128" s="146">
        <f>SUM(BK129:BK143)</f>
        <v>0</v>
      </c>
    </row>
    <row r="129" spans="1:65" s="2" customFormat="1" ht="24.15" customHeight="1">
      <c r="A129" s="33"/>
      <c r="B129" s="149"/>
      <c r="C129" s="150" t="s">
        <v>31</v>
      </c>
      <c r="D129" s="150" t="s">
        <v>153</v>
      </c>
      <c r="E129" s="151" t="s">
        <v>869</v>
      </c>
      <c r="F129" s="152" t="s">
        <v>870</v>
      </c>
      <c r="G129" s="153" t="s">
        <v>156</v>
      </c>
      <c r="H129" s="154">
        <v>41.49</v>
      </c>
      <c r="I129" s="155"/>
      <c r="J129" s="156">
        <f>ROUND(I129*H129,2)</f>
        <v>0</v>
      </c>
      <c r="K129" s="152" t="s">
        <v>157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</v>
      </c>
      <c r="T129" s="160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871</v>
      </c>
    </row>
    <row r="130" spans="1:65" s="14" customFormat="1">
      <c r="B130" s="172"/>
      <c r="D130" s="164" t="s">
        <v>160</v>
      </c>
      <c r="E130" s="173" t="s">
        <v>1</v>
      </c>
      <c r="F130" s="174" t="s">
        <v>872</v>
      </c>
      <c r="H130" s="173" t="s">
        <v>1</v>
      </c>
      <c r="I130" s="175"/>
      <c r="L130" s="172"/>
      <c r="M130" s="176"/>
      <c r="N130" s="177"/>
      <c r="O130" s="177"/>
      <c r="P130" s="177"/>
      <c r="Q130" s="177"/>
      <c r="R130" s="177"/>
      <c r="S130" s="177"/>
      <c r="T130" s="178"/>
      <c r="AT130" s="173" t="s">
        <v>160</v>
      </c>
      <c r="AU130" s="173" t="s">
        <v>83</v>
      </c>
      <c r="AV130" s="14" t="s">
        <v>31</v>
      </c>
      <c r="AW130" s="14" t="s">
        <v>30</v>
      </c>
      <c r="AX130" s="14" t="s">
        <v>75</v>
      </c>
      <c r="AY130" s="173" t="s">
        <v>151</v>
      </c>
    </row>
    <row r="131" spans="1:65" s="13" customFormat="1">
      <c r="B131" s="163"/>
      <c r="D131" s="164" t="s">
        <v>160</v>
      </c>
      <c r="E131" s="165" t="s">
        <v>1</v>
      </c>
      <c r="F131" s="166" t="s">
        <v>873</v>
      </c>
      <c r="H131" s="167">
        <v>41.49</v>
      </c>
      <c r="I131" s="168"/>
      <c r="L131" s="163"/>
      <c r="M131" s="169"/>
      <c r="N131" s="170"/>
      <c r="O131" s="170"/>
      <c r="P131" s="170"/>
      <c r="Q131" s="170"/>
      <c r="R131" s="170"/>
      <c r="S131" s="170"/>
      <c r="T131" s="171"/>
      <c r="AT131" s="165" t="s">
        <v>160</v>
      </c>
      <c r="AU131" s="165" t="s">
        <v>83</v>
      </c>
      <c r="AV131" s="13" t="s">
        <v>83</v>
      </c>
      <c r="AW131" s="13" t="s">
        <v>30</v>
      </c>
      <c r="AX131" s="13" t="s">
        <v>31</v>
      </c>
      <c r="AY131" s="165" t="s">
        <v>151</v>
      </c>
    </row>
    <row r="132" spans="1:65" s="2" customFormat="1" ht="21.75" customHeight="1">
      <c r="A132" s="33"/>
      <c r="B132" s="149"/>
      <c r="C132" s="150" t="s">
        <v>83</v>
      </c>
      <c r="D132" s="150" t="s">
        <v>153</v>
      </c>
      <c r="E132" s="151" t="s">
        <v>189</v>
      </c>
      <c r="F132" s="152" t="s">
        <v>190</v>
      </c>
      <c r="G132" s="153" t="s">
        <v>156</v>
      </c>
      <c r="H132" s="154">
        <v>41.49</v>
      </c>
      <c r="I132" s="155"/>
      <c r="J132" s="156">
        <f>ROUND(I132*H132,2)</f>
        <v>0</v>
      </c>
      <c r="K132" s="152" t="s">
        <v>157</v>
      </c>
      <c r="L132" s="34"/>
      <c r="M132" s="157" t="s">
        <v>1</v>
      </c>
      <c r="N132" s="158" t="s">
        <v>40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</v>
      </c>
      <c r="T132" s="160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158</v>
      </c>
      <c r="AT132" s="161" t="s">
        <v>153</v>
      </c>
      <c r="AU132" s="161" t="s">
        <v>83</v>
      </c>
      <c r="AY132" s="18" t="s">
        <v>151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31</v>
      </c>
      <c r="BK132" s="162">
        <f>ROUND(I132*H132,2)</f>
        <v>0</v>
      </c>
      <c r="BL132" s="18" t="s">
        <v>158</v>
      </c>
      <c r="BM132" s="161" t="s">
        <v>874</v>
      </c>
    </row>
    <row r="133" spans="1:65" s="13" customFormat="1">
      <c r="B133" s="163"/>
      <c r="D133" s="164" t="s">
        <v>160</v>
      </c>
      <c r="E133" s="165" t="s">
        <v>1</v>
      </c>
      <c r="F133" s="166" t="s">
        <v>875</v>
      </c>
      <c r="H133" s="167">
        <v>41.49</v>
      </c>
      <c r="I133" s="168"/>
      <c r="L133" s="163"/>
      <c r="M133" s="169"/>
      <c r="N133" s="170"/>
      <c r="O133" s="170"/>
      <c r="P133" s="170"/>
      <c r="Q133" s="170"/>
      <c r="R133" s="170"/>
      <c r="S133" s="170"/>
      <c r="T133" s="171"/>
      <c r="AT133" s="165" t="s">
        <v>160</v>
      </c>
      <c r="AU133" s="165" t="s">
        <v>83</v>
      </c>
      <c r="AV133" s="13" t="s">
        <v>83</v>
      </c>
      <c r="AW133" s="13" t="s">
        <v>30</v>
      </c>
      <c r="AX133" s="13" t="s">
        <v>31</v>
      </c>
      <c r="AY133" s="165" t="s">
        <v>151</v>
      </c>
    </row>
    <row r="134" spans="1:65" s="2" customFormat="1" ht="16.5" customHeight="1">
      <c r="A134" s="33"/>
      <c r="B134" s="149"/>
      <c r="C134" s="150" t="s">
        <v>167</v>
      </c>
      <c r="D134" s="150" t="s">
        <v>153</v>
      </c>
      <c r="E134" s="151" t="s">
        <v>195</v>
      </c>
      <c r="F134" s="152" t="s">
        <v>196</v>
      </c>
      <c r="G134" s="153" t="s">
        <v>156</v>
      </c>
      <c r="H134" s="154">
        <v>41.49</v>
      </c>
      <c r="I134" s="155"/>
      <c r="J134" s="156">
        <f>ROUND(I134*H134,2)</f>
        <v>0</v>
      </c>
      <c r="K134" s="152" t="s">
        <v>157</v>
      </c>
      <c r="L134" s="34"/>
      <c r="M134" s="157" t="s">
        <v>1</v>
      </c>
      <c r="N134" s="158" t="s">
        <v>40</v>
      </c>
      <c r="O134" s="59"/>
      <c r="P134" s="159">
        <f>O134*H134</f>
        <v>0</v>
      </c>
      <c r="Q134" s="159">
        <v>0</v>
      </c>
      <c r="R134" s="159">
        <f>Q134*H134</f>
        <v>0</v>
      </c>
      <c r="S134" s="159">
        <v>0</v>
      </c>
      <c r="T134" s="160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1" t="s">
        <v>158</v>
      </c>
      <c r="AT134" s="161" t="s">
        <v>153</v>
      </c>
      <c r="AU134" s="161" t="s">
        <v>83</v>
      </c>
      <c r="AY134" s="18" t="s">
        <v>151</v>
      </c>
      <c r="BE134" s="162">
        <f>IF(N134="základní",J134,0)</f>
        <v>0</v>
      </c>
      <c r="BF134" s="162">
        <f>IF(N134="snížená",J134,0)</f>
        <v>0</v>
      </c>
      <c r="BG134" s="162">
        <f>IF(N134="zákl. přenesená",J134,0)</f>
        <v>0</v>
      </c>
      <c r="BH134" s="162">
        <f>IF(N134="sníž. přenesená",J134,0)</f>
        <v>0</v>
      </c>
      <c r="BI134" s="162">
        <f>IF(N134="nulová",J134,0)</f>
        <v>0</v>
      </c>
      <c r="BJ134" s="18" t="s">
        <v>31</v>
      </c>
      <c r="BK134" s="162">
        <f>ROUND(I134*H134,2)</f>
        <v>0</v>
      </c>
      <c r="BL134" s="18" t="s">
        <v>158</v>
      </c>
      <c r="BM134" s="161" t="s">
        <v>876</v>
      </c>
    </row>
    <row r="135" spans="1:65" s="13" customFormat="1">
      <c r="B135" s="163"/>
      <c r="D135" s="164" t="s">
        <v>160</v>
      </c>
      <c r="E135" s="165" t="s">
        <v>1</v>
      </c>
      <c r="F135" s="166" t="s">
        <v>877</v>
      </c>
      <c r="H135" s="167">
        <v>41.49</v>
      </c>
      <c r="I135" s="168"/>
      <c r="L135" s="163"/>
      <c r="M135" s="169"/>
      <c r="N135" s="170"/>
      <c r="O135" s="170"/>
      <c r="P135" s="170"/>
      <c r="Q135" s="170"/>
      <c r="R135" s="170"/>
      <c r="S135" s="170"/>
      <c r="T135" s="171"/>
      <c r="AT135" s="165" t="s">
        <v>160</v>
      </c>
      <c r="AU135" s="165" t="s">
        <v>83</v>
      </c>
      <c r="AV135" s="13" t="s">
        <v>83</v>
      </c>
      <c r="AW135" s="13" t="s">
        <v>30</v>
      </c>
      <c r="AX135" s="13" t="s">
        <v>75</v>
      </c>
      <c r="AY135" s="165" t="s">
        <v>151</v>
      </c>
    </row>
    <row r="136" spans="1:65" s="2" customFormat="1" ht="16.5" customHeight="1">
      <c r="A136" s="33"/>
      <c r="B136" s="149"/>
      <c r="C136" s="150" t="s">
        <v>158</v>
      </c>
      <c r="D136" s="150" t="s">
        <v>153</v>
      </c>
      <c r="E136" s="151" t="s">
        <v>200</v>
      </c>
      <c r="F136" s="152" t="s">
        <v>201</v>
      </c>
      <c r="G136" s="153" t="s">
        <v>156</v>
      </c>
      <c r="H136" s="154">
        <v>41.49</v>
      </c>
      <c r="I136" s="155"/>
      <c r="J136" s="156">
        <f>ROUND(I136*H136,2)</f>
        <v>0</v>
      </c>
      <c r="K136" s="152" t="s">
        <v>1</v>
      </c>
      <c r="L136" s="34"/>
      <c r="M136" s="157" t="s">
        <v>1</v>
      </c>
      <c r="N136" s="158" t="s">
        <v>40</v>
      </c>
      <c r="O136" s="59"/>
      <c r="P136" s="159">
        <f>O136*H136</f>
        <v>0</v>
      </c>
      <c r="Q136" s="159">
        <v>0</v>
      </c>
      <c r="R136" s="159">
        <f>Q136*H136</f>
        <v>0</v>
      </c>
      <c r="S136" s="159">
        <v>0</v>
      </c>
      <c r="T136" s="160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1" t="s">
        <v>158</v>
      </c>
      <c r="AT136" s="161" t="s">
        <v>153</v>
      </c>
      <c r="AU136" s="161" t="s">
        <v>83</v>
      </c>
      <c r="AY136" s="18" t="s">
        <v>151</v>
      </c>
      <c r="BE136" s="162">
        <f>IF(N136="základní",J136,0)</f>
        <v>0</v>
      </c>
      <c r="BF136" s="162">
        <f>IF(N136="snížená",J136,0)</f>
        <v>0</v>
      </c>
      <c r="BG136" s="162">
        <f>IF(N136="zákl. přenesená",J136,0)</f>
        <v>0</v>
      </c>
      <c r="BH136" s="162">
        <f>IF(N136="sníž. přenesená",J136,0)</f>
        <v>0</v>
      </c>
      <c r="BI136" s="162">
        <f>IF(N136="nulová",J136,0)</f>
        <v>0</v>
      </c>
      <c r="BJ136" s="18" t="s">
        <v>31</v>
      </c>
      <c r="BK136" s="162">
        <f>ROUND(I136*H136,2)</f>
        <v>0</v>
      </c>
      <c r="BL136" s="18" t="s">
        <v>158</v>
      </c>
      <c r="BM136" s="161" t="s">
        <v>878</v>
      </c>
    </row>
    <row r="137" spans="1:65" s="13" customFormat="1">
      <c r="B137" s="163"/>
      <c r="D137" s="164" t="s">
        <v>160</v>
      </c>
      <c r="E137" s="165" t="s">
        <v>1</v>
      </c>
      <c r="F137" s="166" t="s">
        <v>877</v>
      </c>
      <c r="H137" s="167">
        <v>41.49</v>
      </c>
      <c r="I137" s="168"/>
      <c r="L137" s="163"/>
      <c r="M137" s="169"/>
      <c r="N137" s="170"/>
      <c r="O137" s="170"/>
      <c r="P137" s="170"/>
      <c r="Q137" s="170"/>
      <c r="R137" s="170"/>
      <c r="S137" s="170"/>
      <c r="T137" s="171"/>
      <c r="AT137" s="165" t="s">
        <v>160</v>
      </c>
      <c r="AU137" s="165" t="s">
        <v>83</v>
      </c>
      <c r="AV137" s="13" t="s">
        <v>83</v>
      </c>
      <c r="AW137" s="13" t="s">
        <v>30</v>
      </c>
      <c r="AX137" s="13" t="s">
        <v>31</v>
      </c>
      <c r="AY137" s="165" t="s">
        <v>151</v>
      </c>
    </row>
    <row r="138" spans="1:65" s="2" customFormat="1" ht="16.5" customHeight="1">
      <c r="A138" s="33"/>
      <c r="B138" s="149"/>
      <c r="C138" s="150" t="s">
        <v>176</v>
      </c>
      <c r="D138" s="150" t="s">
        <v>153</v>
      </c>
      <c r="E138" s="151" t="s">
        <v>879</v>
      </c>
      <c r="F138" s="152" t="s">
        <v>880</v>
      </c>
      <c r="G138" s="153" t="s">
        <v>207</v>
      </c>
      <c r="H138" s="154">
        <v>40</v>
      </c>
      <c r="I138" s="155"/>
      <c r="J138" s="156">
        <f>ROUND(I138*H138,2)</f>
        <v>0</v>
      </c>
      <c r="K138" s="152" t="s">
        <v>157</v>
      </c>
      <c r="L138" s="34"/>
      <c r="M138" s="157" t="s">
        <v>1</v>
      </c>
      <c r="N138" s="158" t="s">
        <v>40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</v>
      </c>
      <c r="T138" s="160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158</v>
      </c>
      <c r="AT138" s="161" t="s">
        <v>153</v>
      </c>
      <c r="AU138" s="161" t="s">
        <v>83</v>
      </c>
      <c r="AY138" s="18" t="s">
        <v>151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31</v>
      </c>
      <c r="BK138" s="162">
        <f>ROUND(I138*H138,2)</f>
        <v>0</v>
      </c>
      <c r="BL138" s="18" t="s">
        <v>158</v>
      </c>
      <c r="BM138" s="161" t="s">
        <v>881</v>
      </c>
    </row>
    <row r="139" spans="1:65" s="13" customFormat="1">
      <c r="B139" s="163"/>
      <c r="D139" s="164" t="s">
        <v>160</v>
      </c>
      <c r="E139" s="165" t="s">
        <v>1</v>
      </c>
      <c r="F139" s="166" t="s">
        <v>882</v>
      </c>
      <c r="H139" s="167">
        <v>40</v>
      </c>
      <c r="I139" s="168"/>
      <c r="L139" s="163"/>
      <c r="M139" s="169"/>
      <c r="N139" s="170"/>
      <c r="O139" s="170"/>
      <c r="P139" s="170"/>
      <c r="Q139" s="170"/>
      <c r="R139" s="170"/>
      <c r="S139" s="170"/>
      <c r="T139" s="171"/>
      <c r="AT139" s="165" t="s">
        <v>160</v>
      </c>
      <c r="AU139" s="165" t="s">
        <v>83</v>
      </c>
      <c r="AV139" s="13" t="s">
        <v>83</v>
      </c>
      <c r="AW139" s="13" t="s">
        <v>30</v>
      </c>
      <c r="AX139" s="13" t="s">
        <v>75</v>
      </c>
      <c r="AY139" s="165" t="s">
        <v>151</v>
      </c>
    </row>
    <row r="140" spans="1:65" s="2" customFormat="1" ht="16.5" customHeight="1">
      <c r="A140" s="33"/>
      <c r="B140" s="149"/>
      <c r="C140" s="150" t="s">
        <v>183</v>
      </c>
      <c r="D140" s="150" t="s">
        <v>153</v>
      </c>
      <c r="E140" s="151" t="s">
        <v>205</v>
      </c>
      <c r="F140" s="152" t="s">
        <v>206</v>
      </c>
      <c r="G140" s="153" t="s">
        <v>207</v>
      </c>
      <c r="H140" s="154">
        <v>611</v>
      </c>
      <c r="I140" s="155"/>
      <c r="J140" s="156">
        <f>ROUND(I140*H140,2)</f>
        <v>0</v>
      </c>
      <c r="K140" s="152" t="s">
        <v>157</v>
      </c>
      <c r="L140" s="34"/>
      <c r="M140" s="157" t="s">
        <v>1</v>
      </c>
      <c r="N140" s="158" t="s">
        <v>40</v>
      </c>
      <c r="O140" s="59"/>
      <c r="P140" s="159">
        <f>O140*H140</f>
        <v>0</v>
      </c>
      <c r="Q140" s="159">
        <v>0</v>
      </c>
      <c r="R140" s="159">
        <f>Q140*H140</f>
        <v>0</v>
      </c>
      <c r="S140" s="159">
        <v>0</v>
      </c>
      <c r="T140" s="160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1" t="s">
        <v>158</v>
      </c>
      <c r="AT140" s="161" t="s">
        <v>153</v>
      </c>
      <c r="AU140" s="161" t="s">
        <v>83</v>
      </c>
      <c r="AY140" s="18" t="s">
        <v>151</v>
      </c>
      <c r="BE140" s="162">
        <f>IF(N140="základní",J140,0)</f>
        <v>0</v>
      </c>
      <c r="BF140" s="162">
        <f>IF(N140="snížená",J140,0)</f>
        <v>0</v>
      </c>
      <c r="BG140" s="162">
        <f>IF(N140="zákl. přenesená",J140,0)</f>
        <v>0</v>
      </c>
      <c r="BH140" s="162">
        <f>IF(N140="sníž. přenesená",J140,0)</f>
        <v>0</v>
      </c>
      <c r="BI140" s="162">
        <f>IF(N140="nulová",J140,0)</f>
        <v>0</v>
      </c>
      <c r="BJ140" s="18" t="s">
        <v>31</v>
      </c>
      <c r="BK140" s="162">
        <f>ROUND(I140*H140,2)</f>
        <v>0</v>
      </c>
      <c r="BL140" s="18" t="s">
        <v>158</v>
      </c>
      <c r="BM140" s="161" t="s">
        <v>883</v>
      </c>
    </row>
    <row r="141" spans="1:65" s="13" customFormat="1">
      <c r="B141" s="163"/>
      <c r="D141" s="164" t="s">
        <v>160</v>
      </c>
      <c r="E141" s="165" t="s">
        <v>1</v>
      </c>
      <c r="F141" s="166" t="s">
        <v>884</v>
      </c>
      <c r="H141" s="167">
        <v>611</v>
      </c>
      <c r="I141" s="168"/>
      <c r="L141" s="163"/>
      <c r="M141" s="169"/>
      <c r="N141" s="170"/>
      <c r="O141" s="170"/>
      <c r="P141" s="170"/>
      <c r="Q141" s="170"/>
      <c r="R141" s="170"/>
      <c r="S141" s="170"/>
      <c r="T141" s="171"/>
      <c r="AT141" s="165" t="s">
        <v>160</v>
      </c>
      <c r="AU141" s="165" t="s">
        <v>83</v>
      </c>
      <c r="AV141" s="13" t="s">
        <v>83</v>
      </c>
      <c r="AW141" s="13" t="s">
        <v>30</v>
      </c>
      <c r="AX141" s="13" t="s">
        <v>75</v>
      </c>
      <c r="AY141" s="165" t="s">
        <v>151</v>
      </c>
    </row>
    <row r="142" spans="1:65" s="2" customFormat="1" ht="24.15" customHeight="1">
      <c r="A142" s="33"/>
      <c r="B142" s="149"/>
      <c r="C142" s="150" t="s">
        <v>188</v>
      </c>
      <c r="D142" s="150" t="s">
        <v>153</v>
      </c>
      <c r="E142" s="151" t="s">
        <v>885</v>
      </c>
      <c r="F142" s="152" t="s">
        <v>886</v>
      </c>
      <c r="G142" s="153" t="s">
        <v>207</v>
      </c>
      <c r="H142" s="154">
        <v>40</v>
      </c>
      <c r="I142" s="155"/>
      <c r="J142" s="156">
        <f>ROUND(I142*H142,2)</f>
        <v>0</v>
      </c>
      <c r="K142" s="152" t="s">
        <v>1</v>
      </c>
      <c r="L142" s="34"/>
      <c r="M142" s="157" t="s">
        <v>1</v>
      </c>
      <c r="N142" s="158" t="s">
        <v>40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0</v>
      </c>
      <c r="T142" s="160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158</v>
      </c>
      <c r="AT142" s="161" t="s">
        <v>153</v>
      </c>
      <c r="AU142" s="161" t="s">
        <v>83</v>
      </c>
      <c r="AY142" s="18" t="s">
        <v>151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31</v>
      </c>
      <c r="BK142" s="162">
        <f>ROUND(I142*H142,2)</f>
        <v>0</v>
      </c>
      <c r="BL142" s="18" t="s">
        <v>158</v>
      </c>
      <c r="BM142" s="161" t="s">
        <v>887</v>
      </c>
    </row>
    <row r="143" spans="1:65" s="13" customFormat="1">
      <c r="B143" s="163"/>
      <c r="D143" s="164" t="s">
        <v>160</v>
      </c>
      <c r="E143" s="165" t="s">
        <v>1</v>
      </c>
      <c r="F143" s="166" t="s">
        <v>882</v>
      </c>
      <c r="H143" s="167">
        <v>40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160</v>
      </c>
      <c r="AU143" s="165" t="s">
        <v>83</v>
      </c>
      <c r="AV143" s="13" t="s">
        <v>83</v>
      </c>
      <c r="AW143" s="13" t="s">
        <v>30</v>
      </c>
      <c r="AX143" s="13" t="s">
        <v>31</v>
      </c>
      <c r="AY143" s="165" t="s">
        <v>151</v>
      </c>
    </row>
    <row r="144" spans="1:65" s="12" customFormat="1" ht="22.8" customHeight="1">
      <c r="B144" s="136"/>
      <c r="D144" s="137" t="s">
        <v>74</v>
      </c>
      <c r="E144" s="147" t="s">
        <v>211</v>
      </c>
      <c r="F144" s="147" t="s">
        <v>212</v>
      </c>
      <c r="I144" s="139"/>
      <c r="J144" s="148">
        <f>BK144</f>
        <v>0</v>
      </c>
      <c r="L144" s="136"/>
      <c r="M144" s="141"/>
      <c r="N144" s="142"/>
      <c r="O144" s="142"/>
      <c r="P144" s="143">
        <f>SUM(P145:P187)</f>
        <v>0</v>
      </c>
      <c r="Q144" s="142"/>
      <c r="R144" s="143">
        <f>SUM(R145:R187)</f>
        <v>0</v>
      </c>
      <c r="S144" s="142"/>
      <c r="T144" s="144">
        <f>SUM(T145:T187)</f>
        <v>301.35787999999997</v>
      </c>
      <c r="AR144" s="137" t="s">
        <v>31</v>
      </c>
      <c r="AT144" s="145" t="s">
        <v>74</v>
      </c>
      <c r="AU144" s="145" t="s">
        <v>31</v>
      </c>
      <c r="AY144" s="137" t="s">
        <v>151</v>
      </c>
      <c r="BK144" s="146">
        <f>SUM(BK145:BK187)</f>
        <v>0</v>
      </c>
    </row>
    <row r="145" spans="1:65" s="2" customFormat="1" ht="16.5" customHeight="1">
      <c r="A145" s="33"/>
      <c r="B145" s="149"/>
      <c r="C145" s="150" t="s">
        <v>194</v>
      </c>
      <c r="D145" s="150" t="s">
        <v>153</v>
      </c>
      <c r="E145" s="151" t="s">
        <v>888</v>
      </c>
      <c r="F145" s="152" t="s">
        <v>889</v>
      </c>
      <c r="G145" s="153" t="s">
        <v>207</v>
      </c>
      <c r="H145" s="154">
        <v>503.11</v>
      </c>
      <c r="I145" s="155"/>
      <c r="J145" s="156">
        <f>ROUND(I145*H145,2)</f>
        <v>0</v>
      </c>
      <c r="K145" s="152" t="s">
        <v>157</v>
      </c>
      <c r="L145" s="34"/>
      <c r="M145" s="157" t="s">
        <v>1</v>
      </c>
      <c r="N145" s="158" t="s">
        <v>40</v>
      </c>
      <c r="O145" s="59"/>
      <c r="P145" s="159">
        <f>O145*H145</f>
        <v>0</v>
      </c>
      <c r="Q145" s="159">
        <v>0</v>
      </c>
      <c r="R145" s="159">
        <f>Q145*H145</f>
        <v>0</v>
      </c>
      <c r="S145" s="159">
        <v>0.28999999999999998</v>
      </c>
      <c r="T145" s="160">
        <f>S145*H145</f>
        <v>145.90189999999998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158</v>
      </c>
      <c r="AT145" s="161" t="s">
        <v>153</v>
      </c>
      <c r="AU145" s="161" t="s">
        <v>83</v>
      </c>
      <c r="AY145" s="18" t="s">
        <v>151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31</v>
      </c>
      <c r="BK145" s="162">
        <f>ROUND(I145*H145,2)</f>
        <v>0</v>
      </c>
      <c r="BL145" s="18" t="s">
        <v>158</v>
      </c>
      <c r="BM145" s="161" t="s">
        <v>890</v>
      </c>
    </row>
    <row r="146" spans="1:65" s="14" customFormat="1">
      <c r="B146" s="172"/>
      <c r="D146" s="164" t="s">
        <v>160</v>
      </c>
      <c r="E146" s="173" t="s">
        <v>1</v>
      </c>
      <c r="F146" s="174" t="s">
        <v>891</v>
      </c>
      <c r="H146" s="173" t="s">
        <v>1</v>
      </c>
      <c r="I146" s="175"/>
      <c r="L146" s="172"/>
      <c r="M146" s="176"/>
      <c r="N146" s="177"/>
      <c r="O146" s="177"/>
      <c r="P146" s="177"/>
      <c r="Q146" s="177"/>
      <c r="R146" s="177"/>
      <c r="S146" s="177"/>
      <c r="T146" s="178"/>
      <c r="AT146" s="173" t="s">
        <v>160</v>
      </c>
      <c r="AU146" s="173" t="s">
        <v>83</v>
      </c>
      <c r="AV146" s="14" t="s">
        <v>31</v>
      </c>
      <c r="AW146" s="14" t="s">
        <v>30</v>
      </c>
      <c r="AX146" s="14" t="s">
        <v>75</v>
      </c>
      <c r="AY146" s="173" t="s">
        <v>151</v>
      </c>
    </row>
    <row r="147" spans="1:65" s="13" customFormat="1">
      <c r="B147" s="163"/>
      <c r="D147" s="164" t="s">
        <v>160</v>
      </c>
      <c r="E147" s="165" t="s">
        <v>1</v>
      </c>
      <c r="F147" s="166" t="s">
        <v>892</v>
      </c>
      <c r="H147" s="167">
        <v>68.91</v>
      </c>
      <c r="I147" s="168"/>
      <c r="L147" s="163"/>
      <c r="M147" s="169"/>
      <c r="N147" s="170"/>
      <c r="O147" s="170"/>
      <c r="P147" s="170"/>
      <c r="Q147" s="170"/>
      <c r="R147" s="170"/>
      <c r="S147" s="170"/>
      <c r="T147" s="171"/>
      <c r="AT147" s="165" t="s">
        <v>160</v>
      </c>
      <c r="AU147" s="165" t="s">
        <v>83</v>
      </c>
      <c r="AV147" s="13" t="s">
        <v>83</v>
      </c>
      <c r="AW147" s="13" t="s">
        <v>30</v>
      </c>
      <c r="AX147" s="13" t="s">
        <v>75</v>
      </c>
      <c r="AY147" s="165" t="s">
        <v>151</v>
      </c>
    </row>
    <row r="148" spans="1:65" s="13" customFormat="1">
      <c r="B148" s="163"/>
      <c r="D148" s="164" t="s">
        <v>160</v>
      </c>
      <c r="E148" s="165" t="s">
        <v>1</v>
      </c>
      <c r="F148" s="166" t="s">
        <v>893</v>
      </c>
      <c r="H148" s="167">
        <v>320.3</v>
      </c>
      <c r="I148" s="168"/>
      <c r="L148" s="163"/>
      <c r="M148" s="169"/>
      <c r="N148" s="170"/>
      <c r="O148" s="170"/>
      <c r="P148" s="170"/>
      <c r="Q148" s="170"/>
      <c r="R148" s="170"/>
      <c r="S148" s="170"/>
      <c r="T148" s="171"/>
      <c r="AT148" s="165" t="s">
        <v>160</v>
      </c>
      <c r="AU148" s="165" t="s">
        <v>83</v>
      </c>
      <c r="AV148" s="13" t="s">
        <v>83</v>
      </c>
      <c r="AW148" s="13" t="s">
        <v>30</v>
      </c>
      <c r="AX148" s="13" t="s">
        <v>75</v>
      </c>
      <c r="AY148" s="165" t="s">
        <v>151</v>
      </c>
    </row>
    <row r="149" spans="1:65" s="13" customFormat="1">
      <c r="B149" s="163"/>
      <c r="D149" s="164" t="s">
        <v>160</v>
      </c>
      <c r="E149" s="165" t="s">
        <v>1</v>
      </c>
      <c r="F149" s="166" t="s">
        <v>894</v>
      </c>
      <c r="H149" s="167">
        <v>77.27</v>
      </c>
      <c r="I149" s="168"/>
      <c r="L149" s="163"/>
      <c r="M149" s="169"/>
      <c r="N149" s="170"/>
      <c r="O149" s="170"/>
      <c r="P149" s="170"/>
      <c r="Q149" s="170"/>
      <c r="R149" s="170"/>
      <c r="S149" s="170"/>
      <c r="T149" s="171"/>
      <c r="AT149" s="165" t="s">
        <v>160</v>
      </c>
      <c r="AU149" s="165" t="s">
        <v>83</v>
      </c>
      <c r="AV149" s="13" t="s">
        <v>83</v>
      </c>
      <c r="AW149" s="13" t="s">
        <v>30</v>
      </c>
      <c r="AX149" s="13" t="s">
        <v>75</v>
      </c>
      <c r="AY149" s="165" t="s">
        <v>151</v>
      </c>
    </row>
    <row r="150" spans="1:65" s="13" customFormat="1">
      <c r="B150" s="163"/>
      <c r="D150" s="164" t="s">
        <v>160</v>
      </c>
      <c r="E150" s="165" t="s">
        <v>1</v>
      </c>
      <c r="F150" s="166" t="s">
        <v>895</v>
      </c>
      <c r="H150" s="167">
        <v>16.239999999999998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160</v>
      </c>
      <c r="AU150" s="165" t="s">
        <v>83</v>
      </c>
      <c r="AV150" s="13" t="s">
        <v>83</v>
      </c>
      <c r="AW150" s="13" t="s">
        <v>30</v>
      </c>
      <c r="AX150" s="13" t="s">
        <v>75</v>
      </c>
      <c r="AY150" s="165" t="s">
        <v>151</v>
      </c>
    </row>
    <row r="151" spans="1:65" s="13" customFormat="1">
      <c r="B151" s="163"/>
      <c r="D151" s="164" t="s">
        <v>160</v>
      </c>
      <c r="E151" s="165" t="s">
        <v>1</v>
      </c>
      <c r="F151" s="166" t="s">
        <v>896</v>
      </c>
      <c r="H151" s="167">
        <v>20.39</v>
      </c>
      <c r="I151" s="168"/>
      <c r="L151" s="163"/>
      <c r="M151" s="169"/>
      <c r="N151" s="170"/>
      <c r="O151" s="170"/>
      <c r="P151" s="170"/>
      <c r="Q151" s="170"/>
      <c r="R151" s="170"/>
      <c r="S151" s="170"/>
      <c r="T151" s="171"/>
      <c r="AT151" s="165" t="s">
        <v>160</v>
      </c>
      <c r="AU151" s="165" t="s">
        <v>83</v>
      </c>
      <c r="AV151" s="13" t="s">
        <v>83</v>
      </c>
      <c r="AW151" s="13" t="s">
        <v>30</v>
      </c>
      <c r="AX151" s="13" t="s">
        <v>75</v>
      </c>
      <c r="AY151" s="165" t="s">
        <v>151</v>
      </c>
    </row>
    <row r="152" spans="1:65" s="15" customFormat="1">
      <c r="B152" s="179"/>
      <c r="D152" s="164" t="s">
        <v>160</v>
      </c>
      <c r="E152" s="180" t="s">
        <v>1</v>
      </c>
      <c r="F152" s="181" t="s">
        <v>182</v>
      </c>
      <c r="H152" s="182">
        <v>503.11</v>
      </c>
      <c r="I152" s="183"/>
      <c r="L152" s="179"/>
      <c r="M152" s="184"/>
      <c r="N152" s="185"/>
      <c r="O152" s="185"/>
      <c r="P152" s="185"/>
      <c r="Q152" s="185"/>
      <c r="R152" s="185"/>
      <c r="S152" s="185"/>
      <c r="T152" s="186"/>
      <c r="AT152" s="180" t="s">
        <v>160</v>
      </c>
      <c r="AU152" s="180" t="s">
        <v>83</v>
      </c>
      <c r="AV152" s="15" t="s">
        <v>158</v>
      </c>
      <c r="AW152" s="15" t="s">
        <v>30</v>
      </c>
      <c r="AX152" s="15" t="s">
        <v>31</v>
      </c>
      <c r="AY152" s="180" t="s">
        <v>151</v>
      </c>
    </row>
    <row r="153" spans="1:65" s="2" customFormat="1" ht="16.5" customHeight="1">
      <c r="A153" s="33"/>
      <c r="B153" s="149"/>
      <c r="C153" s="150" t="s">
        <v>199</v>
      </c>
      <c r="D153" s="150" t="s">
        <v>153</v>
      </c>
      <c r="E153" s="151" t="s">
        <v>897</v>
      </c>
      <c r="F153" s="152" t="s">
        <v>898</v>
      </c>
      <c r="G153" s="153" t="s">
        <v>207</v>
      </c>
      <c r="H153" s="154">
        <v>68.91</v>
      </c>
      <c r="I153" s="155"/>
      <c r="J153" s="156">
        <f>ROUND(I153*H153,2)</f>
        <v>0</v>
      </c>
      <c r="K153" s="152" t="s">
        <v>157</v>
      </c>
      <c r="L153" s="34"/>
      <c r="M153" s="157" t="s">
        <v>1</v>
      </c>
      <c r="N153" s="158" t="s">
        <v>40</v>
      </c>
      <c r="O153" s="59"/>
      <c r="P153" s="159">
        <f>O153*H153</f>
        <v>0</v>
      </c>
      <c r="Q153" s="159">
        <v>0</v>
      </c>
      <c r="R153" s="159">
        <f>Q153*H153</f>
        <v>0</v>
      </c>
      <c r="S153" s="159">
        <v>9.8000000000000004E-2</v>
      </c>
      <c r="T153" s="160">
        <f>S153*H153</f>
        <v>6.7531799999999995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158</v>
      </c>
      <c r="AT153" s="161" t="s">
        <v>153</v>
      </c>
      <c r="AU153" s="161" t="s">
        <v>83</v>
      </c>
      <c r="AY153" s="18" t="s">
        <v>151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31</v>
      </c>
      <c r="BK153" s="162">
        <f>ROUND(I153*H153,2)</f>
        <v>0</v>
      </c>
      <c r="BL153" s="18" t="s">
        <v>158</v>
      </c>
      <c r="BM153" s="161" t="s">
        <v>899</v>
      </c>
    </row>
    <row r="154" spans="1:65" s="13" customFormat="1">
      <c r="B154" s="163"/>
      <c r="D154" s="164" t="s">
        <v>160</v>
      </c>
      <c r="E154" s="165" t="s">
        <v>1</v>
      </c>
      <c r="F154" s="166" t="s">
        <v>900</v>
      </c>
      <c r="H154" s="167">
        <v>68.91</v>
      </c>
      <c r="I154" s="168"/>
      <c r="L154" s="163"/>
      <c r="M154" s="169"/>
      <c r="N154" s="170"/>
      <c r="O154" s="170"/>
      <c r="P154" s="170"/>
      <c r="Q154" s="170"/>
      <c r="R154" s="170"/>
      <c r="S154" s="170"/>
      <c r="T154" s="171"/>
      <c r="AT154" s="165" t="s">
        <v>160</v>
      </c>
      <c r="AU154" s="165" t="s">
        <v>83</v>
      </c>
      <c r="AV154" s="13" t="s">
        <v>83</v>
      </c>
      <c r="AW154" s="13" t="s">
        <v>30</v>
      </c>
      <c r="AX154" s="13" t="s">
        <v>31</v>
      </c>
      <c r="AY154" s="165" t="s">
        <v>151</v>
      </c>
    </row>
    <row r="155" spans="1:65" s="2" customFormat="1" ht="16.5" customHeight="1">
      <c r="A155" s="33"/>
      <c r="B155" s="149"/>
      <c r="C155" s="150" t="s">
        <v>204</v>
      </c>
      <c r="D155" s="150" t="s">
        <v>153</v>
      </c>
      <c r="E155" s="151" t="s">
        <v>901</v>
      </c>
      <c r="F155" s="152" t="s">
        <v>902</v>
      </c>
      <c r="G155" s="153" t="s">
        <v>207</v>
      </c>
      <c r="H155" s="154">
        <v>105.54</v>
      </c>
      <c r="I155" s="155"/>
      <c r="J155" s="156">
        <f>ROUND(I155*H155,2)</f>
        <v>0</v>
      </c>
      <c r="K155" s="152" t="s">
        <v>157</v>
      </c>
      <c r="L155" s="34"/>
      <c r="M155" s="157" t="s">
        <v>1</v>
      </c>
      <c r="N155" s="158" t="s">
        <v>40</v>
      </c>
      <c r="O155" s="59"/>
      <c r="P155" s="159">
        <f>O155*H155</f>
        <v>0</v>
      </c>
      <c r="Q155" s="159">
        <v>0</v>
      </c>
      <c r="R155" s="159">
        <f>Q155*H155</f>
        <v>0</v>
      </c>
      <c r="S155" s="159">
        <v>0.32500000000000001</v>
      </c>
      <c r="T155" s="160">
        <f>S155*H155</f>
        <v>34.300500000000007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1" t="s">
        <v>158</v>
      </c>
      <c r="AT155" s="161" t="s">
        <v>153</v>
      </c>
      <c r="AU155" s="161" t="s">
        <v>83</v>
      </c>
      <c r="AY155" s="18" t="s">
        <v>151</v>
      </c>
      <c r="BE155" s="162">
        <f>IF(N155="základní",J155,0)</f>
        <v>0</v>
      </c>
      <c r="BF155" s="162">
        <f>IF(N155="snížená",J155,0)</f>
        <v>0</v>
      </c>
      <c r="BG155" s="162">
        <f>IF(N155="zákl. přenesená",J155,0)</f>
        <v>0</v>
      </c>
      <c r="BH155" s="162">
        <f>IF(N155="sníž. přenesená",J155,0)</f>
        <v>0</v>
      </c>
      <c r="BI155" s="162">
        <f>IF(N155="nulová",J155,0)</f>
        <v>0</v>
      </c>
      <c r="BJ155" s="18" t="s">
        <v>31</v>
      </c>
      <c r="BK155" s="162">
        <f>ROUND(I155*H155,2)</f>
        <v>0</v>
      </c>
      <c r="BL155" s="18" t="s">
        <v>158</v>
      </c>
      <c r="BM155" s="161" t="s">
        <v>903</v>
      </c>
    </row>
    <row r="156" spans="1:65" s="13" customFormat="1">
      <c r="B156" s="163"/>
      <c r="D156" s="164" t="s">
        <v>160</v>
      </c>
      <c r="E156" s="165" t="s">
        <v>1</v>
      </c>
      <c r="F156" s="166" t="s">
        <v>904</v>
      </c>
      <c r="H156" s="167">
        <v>68.91</v>
      </c>
      <c r="I156" s="168"/>
      <c r="L156" s="163"/>
      <c r="M156" s="169"/>
      <c r="N156" s="170"/>
      <c r="O156" s="170"/>
      <c r="P156" s="170"/>
      <c r="Q156" s="170"/>
      <c r="R156" s="170"/>
      <c r="S156" s="170"/>
      <c r="T156" s="171"/>
      <c r="AT156" s="165" t="s">
        <v>160</v>
      </c>
      <c r="AU156" s="165" t="s">
        <v>83</v>
      </c>
      <c r="AV156" s="13" t="s">
        <v>83</v>
      </c>
      <c r="AW156" s="13" t="s">
        <v>30</v>
      </c>
      <c r="AX156" s="13" t="s">
        <v>75</v>
      </c>
      <c r="AY156" s="165" t="s">
        <v>151</v>
      </c>
    </row>
    <row r="157" spans="1:65" s="13" customFormat="1">
      <c r="B157" s="163"/>
      <c r="D157" s="164" t="s">
        <v>160</v>
      </c>
      <c r="E157" s="165" t="s">
        <v>1</v>
      </c>
      <c r="F157" s="166" t="s">
        <v>905</v>
      </c>
      <c r="H157" s="167">
        <v>16.239999999999998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75</v>
      </c>
      <c r="AY157" s="165" t="s">
        <v>151</v>
      </c>
    </row>
    <row r="158" spans="1:65" s="13" customFormat="1">
      <c r="B158" s="163"/>
      <c r="D158" s="164" t="s">
        <v>160</v>
      </c>
      <c r="E158" s="165" t="s">
        <v>1</v>
      </c>
      <c r="F158" s="166" t="s">
        <v>906</v>
      </c>
      <c r="H158" s="167">
        <v>20.39</v>
      </c>
      <c r="I158" s="168"/>
      <c r="L158" s="163"/>
      <c r="M158" s="169"/>
      <c r="N158" s="170"/>
      <c r="O158" s="170"/>
      <c r="P158" s="170"/>
      <c r="Q158" s="170"/>
      <c r="R158" s="170"/>
      <c r="S158" s="170"/>
      <c r="T158" s="171"/>
      <c r="AT158" s="165" t="s">
        <v>160</v>
      </c>
      <c r="AU158" s="165" t="s">
        <v>83</v>
      </c>
      <c r="AV158" s="13" t="s">
        <v>83</v>
      </c>
      <c r="AW158" s="13" t="s">
        <v>30</v>
      </c>
      <c r="AX158" s="13" t="s">
        <v>75</v>
      </c>
      <c r="AY158" s="165" t="s">
        <v>151</v>
      </c>
    </row>
    <row r="159" spans="1:65" s="15" customFormat="1">
      <c r="B159" s="179"/>
      <c r="D159" s="164" t="s">
        <v>160</v>
      </c>
      <c r="E159" s="180" t="s">
        <v>1</v>
      </c>
      <c r="F159" s="181" t="s">
        <v>182</v>
      </c>
      <c r="H159" s="182">
        <v>105.54</v>
      </c>
      <c r="I159" s="183"/>
      <c r="L159" s="179"/>
      <c r="M159" s="184"/>
      <c r="N159" s="185"/>
      <c r="O159" s="185"/>
      <c r="P159" s="185"/>
      <c r="Q159" s="185"/>
      <c r="R159" s="185"/>
      <c r="S159" s="185"/>
      <c r="T159" s="186"/>
      <c r="AT159" s="180" t="s">
        <v>160</v>
      </c>
      <c r="AU159" s="180" t="s">
        <v>83</v>
      </c>
      <c r="AV159" s="15" t="s">
        <v>158</v>
      </c>
      <c r="AW159" s="15" t="s">
        <v>30</v>
      </c>
      <c r="AX159" s="15" t="s">
        <v>31</v>
      </c>
      <c r="AY159" s="180" t="s">
        <v>151</v>
      </c>
    </row>
    <row r="160" spans="1:65" s="2" customFormat="1" ht="16.5" customHeight="1">
      <c r="A160" s="33"/>
      <c r="B160" s="149"/>
      <c r="C160" s="150" t="s">
        <v>211</v>
      </c>
      <c r="D160" s="150" t="s">
        <v>153</v>
      </c>
      <c r="E160" s="151" t="s">
        <v>162</v>
      </c>
      <c r="F160" s="152" t="s">
        <v>163</v>
      </c>
      <c r="G160" s="153" t="s">
        <v>164</v>
      </c>
      <c r="H160" s="154">
        <v>148.73099999999999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0</v>
      </c>
      <c r="R160" s="159">
        <f>Q160*H160</f>
        <v>0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907</v>
      </c>
    </row>
    <row r="161" spans="1:65" s="13" customFormat="1">
      <c r="B161" s="163"/>
      <c r="D161" s="164" t="s">
        <v>160</v>
      </c>
      <c r="E161" s="165" t="s">
        <v>1</v>
      </c>
      <c r="F161" s="166" t="s">
        <v>908</v>
      </c>
      <c r="H161" s="167">
        <v>148.73099999999999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160</v>
      </c>
      <c r="AU161" s="165" t="s">
        <v>83</v>
      </c>
      <c r="AV161" s="13" t="s">
        <v>83</v>
      </c>
      <c r="AW161" s="13" t="s">
        <v>30</v>
      </c>
      <c r="AX161" s="13" t="s">
        <v>31</v>
      </c>
      <c r="AY161" s="165" t="s">
        <v>151</v>
      </c>
    </row>
    <row r="162" spans="1:65" s="2" customFormat="1" ht="16.5" customHeight="1">
      <c r="A162" s="33"/>
      <c r="B162" s="149"/>
      <c r="C162" s="150" t="s">
        <v>8</v>
      </c>
      <c r="D162" s="150" t="s">
        <v>153</v>
      </c>
      <c r="E162" s="151" t="s">
        <v>168</v>
      </c>
      <c r="F162" s="152" t="s">
        <v>169</v>
      </c>
      <c r="G162" s="153" t="s">
        <v>164</v>
      </c>
      <c r="H162" s="154">
        <v>1189.848</v>
      </c>
      <c r="I162" s="155"/>
      <c r="J162" s="156">
        <f>ROUND(I162*H162,2)</f>
        <v>0</v>
      </c>
      <c r="K162" s="152" t="s">
        <v>157</v>
      </c>
      <c r="L162" s="34"/>
      <c r="M162" s="157" t="s">
        <v>1</v>
      </c>
      <c r="N162" s="158" t="s">
        <v>40</v>
      </c>
      <c r="O162" s="59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158</v>
      </c>
      <c r="AT162" s="161" t="s">
        <v>153</v>
      </c>
      <c r="AU162" s="161" t="s">
        <v>83</v>
      </c>
      <c r="AY162" s="18" t="s">
        <v>151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8" t="s">
        <v>31</v>
      </c>
      <c r="BK162" s="162">
        <f>ROUND(I162*H162,2)</f>
        <v>0</v>
      </c>
      <c r="BL162" s="18" t="s">
        <v>158</v>
      </c>
      <c r="BM162" s="161" t="s">
        <v>909</v>
      </c>
    </row>
    <row r="163" spans="1:65" s="13" customFormat="1">
      <c r="B163" s="163"/>
      <c r="D163" s="164" t="s">
        <v>160</v>
      </c>
      <c r="E163" s="165" t="s">
        <v>1</v>
      </c>
      <c r="F163" s="166" t="s">
        <v>910</v>
      </c>
      <c r="H163" s="167">
        <v>1189.848</v>
      </c>
      <c r="I163" s="168"/>
      <c r="L163" s="163"/>
      <c r="M163" s="169"/>
      <c r="N163" s="170"/>
      <c r="O163" s="170"/>
      <c r="P163" s="170"/>
      <c r="Q163" s="170"/>
      <c r="R163" s="170"/>
      <c r="S163" s="170"/>
      <c r="T163" s="171"/>
      <c r="AT163" s="165" t="s">
        <v>160</v>
      </c>
      <c r="AU163" s="165" t="s">
        <v>83</v>
      </c>
      <c r="AV163" s="13" t="s">
        <v>83</v>
      </c>
      <c r="AW163" s="13" t="s">
        <v>30</v>
      </c>
      <c r="AX163" s="13" t="s">
        <v>31</v>
      </c>
      <c r="AY163" s="165" t="s">
        <v>151</v>
      </c>
    </row>
    <row r="164" spans="1:65" s="2" customFormat="1" ht="16.5" customHeight="1">
      <c r="A164" s="33"/>
      <c r="B164" s="149"/>
      <c r="C164" s="150" t="s">
        <v>222</v>
      </c>
      <c r="D164" s="150" t="s">
        <v>153</v>
      </c>
      <c r="E164" s="151" t="s">
        <v>172</v>
      </c>
      <c r="F164" s="152" t="s">
        <v>173</v>
      </c>
      <c r="G164" s="153" t="s">
        <v>164</v>
      </c>
      <c r="H164" s="154">
        <v>141.97800000000001</v>
      </c>
      <c r="I164" s="155"/>
      <c r="J164" s="156">
        <f>ROUND(I164*H164,2)</f>
        <v>0</v>
      </c>
      <c r="K164" s="152" t="s">
        <v>1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0</v>
      </c>
      <c r="R164" s="159">
        <f>Q164*H164</f>
        <v>0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911</v>
      </c>
    </row>
    <row r="165" spans="1:65" s="13" customFormat="1">
      <c r="B165" s="163"/>
      <c r="D165" s="164" t="s">
        <v>160</v>
      </c>
      <c r="E165" s="165" t="s">
        <v>1</v>
      </c>
      <c r="F165" s="166" t="s">
        <v>912</v>
      </c>
      <c r="H165" s="167">
        <v>141.97800000000001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75</v>
      </c>
      <c r="AY165" s="165" t="s">
        <v>151</v>
      </c>
    </row>
    <row r="166" spans="1:65" s="2" customFormat="1" ht="16.5" customHeight="1">
      <c r="A166" s="33"/>
      <c r="B166" s="149"/>
      <c r="C166" s="150" t="s">
        <v>227</v>
      </c>
      <c r="D166" s="150" t="s">
        <v>153</v>
      </c>
      <c r="E166" s="151" t="s">
        <v>288</v>
      </c>
      <c r="F166" s="152" t="s">
        <v>289</v>
      </c>
      <c r="G166" s="153" t="s">
        <v>164</v>
      </c>
      <c r="H166" s="154">
        <v>6.7530000000000001</v>
      </c>
      <c r="I166" s="155"/>
      <c r="J166" s="156">
        <f>ROUND(I166*H166,2)</f>
        <v>0</v>
      </c>
      <c r="K166" s="152" t="s">
        <v>1</v>
      </c>
      <c r="L166" s="34"/>
      <c r="M166" s="157" t="s">
        <v>1</v>
      </c>
      <c r="N166" s="158" t="s">
        <v>40</v>
      </c>
      <c r="O166" s="59"/>
      <c r="P166" s="159">
        <f>O166*H166</f>
        <v>0</v>
      </c>
      <c r="Q166" s="159">
        <v>0</v>
      </c>
      <c r="R166" s="159">
        <f>Q166*H166</f>
        <v>0</v>
      </c>
      <c r="S166" s="159">
        <v>0</v>
      </c>
      <c r="T166" s="160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158</v>
      </c>
      <c r="AT166" s="161" t="s">
        <v>153</v>
      </c>
      <c r="AU166" s="161" t="s">
        <v>83</v>
      </c>
      <c r="AY166" s="18" t="s">
        <v>151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8" t="s">
        <v>31</v>
      </c>
      <c r="BK166" s="162">
        <f>ROUND(I166*H166,2)</f>
        <v>0</v>
      </c>
      <c r="BL166" s="18" t="s">
        <v>158</v>
      </c>
      <c r="BM166" s="161" t="s">
        <v>913</v>
      </c>
    </row>
    <row r="167" spans="1:65" s="13" customFormat="1">
      <c r="B167" s="163"/>
      <c r="D167" s="164" t="s">
        <v>160</v>
      </c>
      <c r="E167" s="165" t="s">
        <v>1</v>
      </c>
      <c r="F167" s="166" t="s">
        <v>914</v>
      </c>
      <c r="H167" s="167">
        <v>6.7530000000000001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31</v>
      </c>
      <c r="AY167" s="165" t="s">
        <v>151</v>
      </c>
    </row>
    <row r="168" spans="1:65" s="2" customFormat="1" ht="21.75" customHeight="1">
      <c r="A168" s="33"/>
      <c r="B168" s="149"/>
      <c r="C168" s="150" t="s">
        <v>232</v>
      </c>
      <c r="D168" s="150" t="s">
        <v>153</v>
      </c>
      <c r="E168" s="151" t="s">
        <v>915</v>
      </c>
      <c r="F168" s="152" t="s">
        <v>916</v>
      </c>
      <c r="G168" s="153" t="s">
        <v>207</v>
      </c>
      <c r="H168" s="154">
        <v>320.3</v>
      </c>
      <c r="I168" s="155"/>
      <c r="J168" s="156">
        <f>ROUND(I168*H168,2)</f>
        <v>0</v>
      </c>
      <c r="K168" s="152" t="s">
        <v>157</v>
      </c>
      <c r="L168" s="34"/>
      <c r="M168" s="157" t="s">
        <v>1</v>
      </c>
      <c r="N168" s="158" t="s">
        <v>40</v>
      </c>
      <c r="O168" s="59"/>
      <c r="P168" s="159">
        <f>O168*H168</f>
        <v>0</v>
      </c>
      <c r="Q168" s="159">
        <v>0</v>
      </c>
      <c r="R168" s="159">
        <f>Q168*H168</f>
        <v>0</v>
      </c>
      <c r="S168" s="159">
        <v>0.255</v>
      </c>
      <c r="T168" s="160">
        <f>S168*H168</f>
        <v>81.676500000000004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158</v>
      </c>
      <c r="AT168" s="161" t="s">
        <v>153</v>
      </c>
      <c r="AU168" s="161" t="s">
        <v>83</v>
      </c>
      <c r="AY168" s="18" t="s">
        <v>151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31</v>
      </c>
      <c r="BK168" s="162">
        <f>ROUND(I168*H168,2)</f>
        <v>0</v>
      </c>
      <c r="BL168" s="18" t="s">
        <v>158</v>
      </c>
      <c r="BM168" s="161" t="s">
        <v>917</v>
      </c>
    </row>
    <row r="169" spans="1:65" s="13" customFormat="1">
      <c r="B169" s="163"/>
      <c r="D169" s="164" t="s">
        <v>160</v>
      </c>
      <c r="E169" s="165" t="s">
        <v>1</v>
      </c>
      <c r="F169" s="166" t="s">
        <v>918</v>
      </c>
      <c r="H169" s="167">
        <v>320.3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160</v>
      </c>
      <c r="AU169" s="165" t="s">
        <v>83</v>
      </c>
      <c r="AV169" s="13" t="s">
        <v>83</v>
      </c>
      <c r="AW169" s="13" t="s">
        <v>30</v>
      </c>
      <c r="AX169" s="13" t="s">
        <v>31</v>
      </c>
      <c r="AY169" s="165" t="s">
        <v>151</v>
      </c>
    </row>
    <row r="170" spans="1:65" s="2" customFormat="1" ht="16.5" customHeight="1">
      <c r="A170" s="33"/>
      <c r="B170" s="149"/>
      <c r="C170" s="150" t="s">
        <v>237</v>
      </c>
      <c r="D170" s="150" t="s">
        <v>153</v>
      </c>
      <c r="E170" s="151" t="s">
        <v>919</v>
      </c>
      <c r="F170" s="152" t="s">
        <v>920</v>
      </c>
      <c r="G170" s="153" t="s">
        <v>207</v>
      </c>
      <c r="H170" s="154">
        <v>77.27</v>
      </c>
      <c r="I170" s="155"/>
      <c r="J170" s="156">
        <f>ROUND(I170*H170,2)</f>
        <v>0</v>
      </c>
      <c r="K170" s="152" t="s">
        <v>157</v>
      </c>
      <c r="L170" s="34"/>
      <c r="M170" s="157" t="s">
        <v>1</v>
      </c>
      <c r="N170" s="158" t="s">
        <v>40</v>
      </c>
      <c r="O170" s="59"/>
      <c r="P170" s="159">
        <f>O170*H170</f>
        <v>0</v>
      </c>
      <c r="Q170" s="159">
        <v>0</v>
      </c>
      <c r="R170" s="159">
        <f>Q170*H170</f>
        <v>0</v>
      </c>
      <c r="S170" s="159">
        <v>0.26</v>
      </c>
      <c r="T170" s="160">
        <f>S170*H170</f>
        <v>20.090199999999999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1" t="s">
        <v>158</v>
      </c>
      <c r="AT170" s="161" t="s">
        <v>153</v>
      </c>
      <c r="AU170" s="161" t="s">
        <v>83</v>
      </c>
      <c r="AY170" s="18" t="s">
        <v>151</v>
      </c>
      <c r="BE170" s="162">
        <f>IF(N170="základní",J170,0)</f>
        <v>0</v>
      </c>
      <c r="BF170" s="162">
        <f>IF(N170="snížená",J170,0)</f>
        <v>0</v>
      </c>
      <c r="BG170" s="162">
        <f>IF(N170="zákl. přenesená",J170,0)</f>
        <v>0</v>
      </c>
      <c r="BH170" s="162">
        <f>IF(N170="sníž. přenesená",J170,0)</f>
        <v>0</v>
      </c>
      <c r="BI170" s="162">
        <f>IF(N170="nulová",J170,0)</f>
        <v>0</v>
      </c>
      <c r="BJ170" s="18" t="s">
        <v>31</v>
      </c>
      <c r="BK170" s="162">
        <f>ROUND(I170*H170,2)</f>
        <v>0</v>
      </c>
      <c r="BL170" s="18" t="s">
        <v>158</v>
      </c>
      <c r="BM170" s="161" t="s">
        <v>921</v>
      </c>
    </row>
    <row r="171" spans="1:65" s="13" customFormat="1">
      <c r="B171" s="163"/>
      <c r="D171" s="164" t="s">
        <v>160</v>
      </c>
      <c r="E171" s="165" t="s">
        <v>1</v>
      </c>
      <c r="F171" s="166" t="s">
        <v>894</v>
      </c>
      <c r="H171" s="167">
        <v>77.27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160</v>
      </c>
      <c r="AU171" s="165" t="s">
        <v>83</v>
      </c>
      <c r="AV171" s="13" t="s">
        <v>83</v>
      </c>
      <c r="AW171" s="13" t="s">
        <v>30</v>
      </c>
      <c r="AX171" s="13" t="s">
        <v>31</v>
      </c>
      <c r="AY171" s="165" t="s">
        <v>151</v>
      </c>
    </row>
    <row r="172" spans="1:65" s="2" customFormat="1" ht="16.5" customHeight="1">
      <c r="A172" s="33"/>
      <c r="B172" s="149"/>
      <c r="C172" s="150" t="s">
        <v>242</v>
      </c>
      <c r="D172" s="150" t="s">
        <v>153</v>
      </c>
      <c r="E172" s="151" t="s">
        <v>922</v>
      </c>
      <c r="F172" s="152" t="s">
        <v>923</v>
      </c>
      <c r="G172" s="153" t="s">
        <v>207</v>
      </c>
      <c r="H172" s="154">
        <v>16.239999999999998</v>
      </c>
      <c r="I172" s="155"/>
      <c r="J172" s="156">
        <f>ROUND(I172*H172,2)</f>
        <v>0</v>
      </c>
      <c r="K172" s="152" t="s">
        <v>157</v>
      </c>
      <c r="L172" s="34"/>
      <c r="M172" s="157" t="s">
        <v>1</v>
      </c>
      <c r="N172" s="158" t="s">
        <v>40</v>
      </c>
      <c r="O172" s="59"/>
      <c r="P172" s="159">
        <f>O172*H172</f>
        <v>0</v>
      </c>
      <c r="Q172" s="159">
        <v>0</v>
      </c>
      <c r="R172" s="159">
        <f>Q172*H172</f>
        <v>0</v>
      </c>
      <c r="S172" s="159">
        <v>0.29499999999999998</v>
      </c>
      <c r="T172" s="160">
        <f>S172*H172</f>
        <v>4.7907999999999991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158</v>
      </c>
      <c r="AT172" s="161" t="s">
        <v>153</v>
      </c>
      <c r="AU172" s="161" t="s">
        <v>83</v>
      </c>
      <c r="AY172" s="18" t="s">
        <v>151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31</v>
      </c>
      <c r="BK172" s="162">
        <f>ROUND(I172*H172,2)</f>
        <v>0</v>
      </c>
      <c r="BL172" s="18" t="s">
        <v>158</v>
      </c>
      <c r="BM172" s="161" t="s">
        <v>924</v>
      </c>
    </row>
    <row r="173" spans="1:65" s="13" customFormat="1">
      <c r="B173" s="163"/>
      <c r="D173" s="164" t="s">
        <v>160</v>
      </c>
      <c r="E173" s="165" t="s">
        <v>1</v>
      </c>
      <c r="F173" s="166" t="s">
        <v>925</v>
      </c>
      <c r="H173" s="167">
        <v>16.239999999999998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31</v>
      </c>
      <c r="AY173" s="165" t="s">
        <v>151</v>
      </c>
    </row>
    <row r="174" spans="1:65" s="2" customFormat="1" ht="16.5" customHeight="1">
      <c r="A174" s="33"/>
      <c r="B174" s="149"/>
      <c r="C174" s="150" t="s">
        <v>245</v>
      </c>
      <c r="D174" s="150" t="s">
        <v>153</v>
      </c>
      <c r="E174" s="151" t="s">
        <v>926</v>
      </c>
      <c r="F174" s="152" t="s">
        <v>927</v>
      </c>
      <c r="G174" s="153" t="s">
        <v>207</v>
      </c>
      <c r="H174" s="154">
        <v>20.39</v>
      </c>
      <c r="I174" s="155"/>
      <c r="J174" s="156">
        <f>ROUND(I174*H174,2)</f>
        <v>0</v>
      </c>
      <c r="K174" s="152" t="s">
        <v>1</v>
      </c>
      <c r="L174" s="34"/>
      <c r="M174" s="157" t="s">
        <v>1</v>
      </c>
      <c r="N174" s="158" t="s">
        <v>40</v>
      </c>
      <c r="O174" s="59"/>
      <c r="P174" s="159">
        <f>O174*H174</f>
        <v>0</v>
      </c>
      <c r="Q174" s="159">
        <v>0</v>
      </c>
      <c r="R174" s="159">
        <f>Q174*H174</f>
        <v>0</v>
      </c>
      <c r="S174" s="159">
        <v>0.32</v>
      </c>
      <c r="T174" s="160">
        <f>S174*H174</f>
        <v>6.5247999999999999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158</v>
      </c>
      <c r="AT174" s="161" t="s">
        <v>153</v>
      </c>
      <c r="AU174" s="161" t="s">
        <v>83</v>
      </c>
      <c r="AY174" s="18" t="s">
        <v>151</v>
      </c>
      <c r="BE174" s="162">
        <f>IF(N174="základní",J174,0)</f>
        <v>0</v>
      </c>
      <c r="BF174" s="162">
        <f>IF(N174="snížená",J174,0)</f>
        <v>0</v>
      </c>
      <c r="BG174" s="162">
        <f>IF(N174="zákl. přenesená",J174,0)</f>
        <v>0</v>
      </c>
      <c r="BH174" s="162">
        <f>IF(N174="sníž. přenesená",J174,0)</f>
        <v>0</v>
      </c>
      <c r="BI174" s="162">
        <f>IF(N174="nulová",J174,0)</f>
        <v>0</v>
      </c>
      <c r="BJ174" s="18" t="s">
        <v>31</v>
      </c>
      <c r="BK174" s="162">
        <f>ROUND(I174*H174,2)</f>
        <v>0</v>
      </c>
      <c r="BL174" s="18" t="s">
        <v>158</v>
      </c>
      <c r="BM174" s="161" t="s">
        <v>928</v>
      </c>
    </row>
    <row r="175" spans="1:65" s="13" customFormat="1">
      <c r="B175" s="163"/>
      <c r="D175" s="164" t="s">
        <v>160</v>
      </c>
      <c r="E175" s="165" t="s">
        <v>1</v>
      </c>
      <c r="F175" s="166" t="s">
        <v>929</v>
      </c>
      <c r="H175" s="167">
        <v>20.39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31</v>
      </c>
      <c r="AY175" s="165" t="s">
        <v>151</v>
      </c>
    </row>
    <row r="176" spans="1:65" s="2" customFormat="1" ht="16.5" customHeight="1">
      <c r="A176" s="33"/>
      <c r="B176" s="149"/>
      <c r="C176" s="150" t="s">
        <v>248</v>
      </c>
      <c r="D176" s="150" t="s">
        <v>153</v>
      </c>
      <c r="E176" s="151" t="s">
        <v>930</v>
      </c>
      <c r="F176" s="152" t="s">
        <v>931</v>
      </c>
      <c r="G176" s="153" t="s">
        <v>215</v>
      </c>
      <c r="H176" s="154">
        <v>10</v>
      </c>
      <c r="I176" s="155"/>
      <c r="J176" s="156">
        <f>ROUND(I176*H176,2)</f>
        <v>0</v>
      </c>
      <c r="K176" s="152" t="s">
        <v>157</v>
      </c>
      <c r="L176" s="34"/>
      <c r="M176" s="157" t="s">
        <v>1</v>
      </c>
      <c r="N176" s="158" t="s">
        <v>40</v>
      </c>
      <c r="O176" s="59"/>
      <c r="P176" s="159">
        <f>O176*H176</f>
        <v>0</v>
      </c>
      <c r="Q176" s="159">
        <v>0</v>
      </c>
      <c r="R176" s="159">
        <f>Q176*H176</f>
        <v>0</v>
      </c>
      <c r="S176" s="159">
        <v>0.04</v>
      </c>
      <c r="T176" s="160">
        <f>S176*H176</f>
        <v>0.4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158</v>
      </c>
      <c r="AT176" s="161" t="s">
        <v>153</v>
      </c>
      <c r="AU176" s="161" t="s">
        <v>83</v>
      </c>
      <c r="AY176" s="18" t="s">
        <v>151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31</v>
      </c>
      <c r="BK176" s="162">
        <f>ROUND(I176*H176,2)</f>
        <v>0</v>
      </c>
      <c r="BL176" s="18" t="s">
        <v>158</v>
      </c>
      <c r="BM176" s="161" t="s">
        <v>932</v>
      </c>
    </row>
    <row r="177" spans="1:65" s="13" customFormat="1">
      <c r="B177" s="163"/>
      <c r="D177" s="164" t="s">
        <v>160</v>
      </c>
      <c r="E177" s="165" t="s">
        <v>1</v>
      </c>
      <c r="F177" s="166" t="s">
        <v>933</v>
      </c>
      <c r="H177" s="167">
        <v>10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31</v>
      </c>
      <c r="AY177" s="165" t="s">
        <v>151</v>
      </c>
    </row>
    <row r="178" spans="1:65" s="2" customFormat="1" ht="16.5" customHeight="1">
      <c r="A178" s="33"/>
      <c r="B178" s="149"/>
      <c r="C178" s="150" t="s">
        <v>251</v>
      </c>
      <c r="D178" s="150" t="s">
        <v>153</v>
      </c>
      <c r="E178" s="151" t="s">
        <v>213</v>
      </c>
      <c r="F178" s="152" t="s">
        <v>214</v>
      </c>
      <c r="G178" s="153" t="s">
        <v>215</v>
      </c>
      <c r="H178" s="154">
        <v>8</v>
      </c>
      <c r="I178" s="155"/>
      <c r="J178" s="156">
        <f>ROUND(I178*H178,2)</f>
        <v>0</v>
      </c>
      <c r="K178" s="152" t="s">
        <v>1</v>
      </c>
      <c r="L178" s="34"/>
      <c r="M178" s="157" t="s">
        <v>1</v>
      </c>
      <c r="N178" s="158" t="s">
        <v>40</v>
      </c>
      <c r="O178" s="59"/>
      <c r="P178" s="159">
        <f>O178*H178</f>
        <v>0</v>
      </c>
      <c r="Q178" s="159">
        <v>0</v>
      </c>
      <c r="R178" s="159">
        <f>Q178*H178</f>
        <v>0</v>
      </c>
      <c r="S178" s="159">
        <v>0.115</v>
      </c>
      <c r="T178" s="160">
        <f>S178*H178</f>
        <v>0.92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158</v>
      </c>
      <c r="AT178" s="161" t="s">
        <v>153</v>
      </c>
      <c r="AU178" s="161" t="s">
        <v>83</v>
      </c>
      <c r="AY178" s="18" t="s">
        <v>151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8" t="s">
        <v>31</v>
      </c>
      <c r="BK178" s="162">
        <f>ROUND(I178*H178,2)</f>
        <v>0</v>
      </c>
      <c r="BL178" s="18" t="s">
        <v>158</v>
      </c>
      <c r="BM178" s="161" t="s">
        <v>934</v>
      </c>
    </row>
    <row r="179" spans="1:65" s="13" customFormat="1">
      <c r="B179" s="163"/>
      <c r="D179" s="164" t="s">
        <v>160</v>
      </c>
      <c r="E179" s="165" t="s">
        <v>1</v>
      </c>
      <c r="F179" s="166" t="s">
        <v>935</v>
      </c>
      <c r="H179" s="167">
        <v>8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160</v>
      </c>
      <c r="AU179" s="165" t="s">
        <v>83</v>
      </c>
      <c r="AV179" s="13" t="s">
        <v>83</v>
      </c>
      <c r="AW179" s="13" t="s">
        <v>30</v>
      </c>
      <c r="AX179" s="13" t="s">
        <v>75</v>
      </c>
      <c r="AY179" s="165" t="s">
        <v>151</v>
      </c>
    </row>
    <row r="180" spans="1:65" s="2" customFormat="1" ht="21.75" customHeight="1">
      <c r="A180" s="33"/>
      <c r="B180" s="149"/>
      <c r="C180" s="150" t="s">
        <v>7</v>
      </c>
      <c r="D180" s="150" t="s">
        <v>153</v>
      </c>
      <c r="E180" s="151" t="s">
        <v>218</v>
      </c>
      <c r="F180" s="152" t="s">
        <v>219</v>
      </c>
      <c r="G180" s="153" t="s">
        <v>207</v>
      </c>
      <c r="H180" s="154">
        <v>21.19</v>
      </c>
      <c r="I180" s="155"/>
      <c r="J180" s="156">
        <f>ROUND(I180*H180,2)</f>
        <v>0</v>
      </c>
      <c r="K180" s="152" t="s">
        <v>157</v>
      </c>
      <c r="L180" s="34"/>
      <c r="M180" s="157" t="s">
        <v>1</v>
      </c>
      <c r="N180" s="158" t="s">
        <v>40</v>
      </c>
      <c r="O180" s="59"/>
      <c r="P180" s="159">
        <f>O180*H180</f>
        <v>0</v>
      </c>
      <c r="Q180" s="159">
        <v>0</v>
      </c>
      <c r="R180" s="159">
        <f>Q180*H180</f>
        <v>0</v>
      </c>
      <c r="S180" s="159">
        <v>0</v>
      </c>
      <c r="T180" s="160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1" t="s">
        <v>158</v>
      </c>
      <c r="AT180" s="161" t="s">
        <v>153</v>
      </c>
      <c r="AU180" s="161" t="s">
        <v>83</v>
      </c>
      <c r="AY180" s="18" t="s">
        <v>151</v>
      </c>
      <c r="BE180" s="162">
        <f>IF(N180="základní",J180,0)</f>
        <v>0</v>
      </c>
      <c r="BF180" s="162">
        <f>IF(N180="snížená",J180,0)</f>
        <v>0</v>
      </c>
      <c r="BG180" s="162">
        <f>IF(N180="zákl. přenesená",J180,0)</f>
        <v>0</v>
      </c>
      <c r="BH180" s="162">
        <f>IF(N180="sníž. přenesená",J180,0)</f>
        <v>0</v>
      </c>
      <c r="BI180" s="162">
        <f>IF(N180="nulová",J180,0)</f>
        <v>0</v>
      </c>
      <c r="BJ180" s="18" t="s">
        <v>31</v>
      </c>
      <c r="BK180" s="162">
        <f>ROUND(I180*H180,2)</f>
        <v>0</v>
      </c>
      <c r="BL180" s="18" t="s">
        <v>158</v>
      </c>
      <c r="BM180" s="161" t="s">
        <v>936</v>
      </c>
    </row>
    <row r="181" spans="1:65" s="13" customFormat="1">
      <c r="B181" s="163"/>
      <c r="D181" s="164" t="s">
        <v>160</v>
      </c>
      <c r="E181" s="165" t="s">
        <v>1</v>
      </c>
      <c r="F181" s="166" t="s">
        <v>937</v>
      </c>
      <c r="H181" s="167">
        <v>21.19</v>
      </c>
      <c r="I181" s="168"/>
      <c r="L181" s="163"/>
      <c r="M181" s="169"/>
      <c r="N181" s="170"/>
      <c r="O181" s="170"/>
      <c r="P181" s="170"/>
      <c r="Q181" s="170"/>
      <c r="R181" s="170"/>
      <c r="S181" s="170"/>
      <c r="T181" s="171"/>
      <c r="AT181" s="165" t="s">
        <v>160</v>
      </c>
      <c r="AU181" s="165" t="s">
        <v>83</v>
      </c>
      <c r="AV181" s="13" t="s">
        <v>83</v>
      </c>
      <c r="AW181" s="13" t="s">
        <v>30</v>
      </c>
      <c r="AX181" s="13" t="s">
        <v>31</v>
      </c>
      <c r="AY181" s="165" t="s">
        <v>151</v>
      </c>
    </row>
    <row r="182" spans="1:65" s="2" customFormat="1" ht="16.5" customHeight="1">
      <c r="A182" s="33"/>
      <c r="B182" s="149"/>
      <c r="C182" s="150" t="s">
        <v>261</v>
      </c>
      <c r="D182" s="150" t="s">
        <v>153</v>
      </c>
      <c r="E182" s="151" t="s">
        <v>223</v>
      </c>
      <c r="F182" s="152" t="s">
        <v>224</v>
      </c>
      <c r="G182" s="153" t="s">
        <v>164</v>
      </c>
      <c r="H182" s="154">
        <v>114.40300000000001</v>
      </c>
      <c r="I182" s="155"/>
      <c r="J182" s="156">
        <f>ROUND(I182*H182,2)</f>
        <v>0</v>
      </c>
      <c r="K182" s="152" t="s">
        <v>157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158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158</v>
      </c>
      <c r="BM182" s="161" t="s">
        <v>938</v>
      </c>
    </row>
    <row r="183" spans="1:65" s="13" customFormat="1">
      <c r="B183" s="163"/>
      <c r="D183" s="164" t="s">
        <v>160</v>
      </c>
      <c r="E183" s="165" t="s">
        <v>1</v>
      </c>
      <c r="F183" s="166" t="s">
        <v>939</v>
      </c>
      <c r="H183" s="167">
        <v>114.40300000000001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160</v>
      </c>
      <c r="AU183" s="165" t="s">
        <v>83</v>
      </c>
      <c r="AV183" s="13" t="s">
        <v>83</v>
      </c>
      <c r="AW183" s="13" t="s">
        <v>30</v>
      </c>
      <c r="AX183" s="13" t="s">
        <v>31</v>
      </c>
      <c r="AY183" s="165" t="s">
        <v>151</v>
      </c>
    </row>
    <row r="184" spans="1:65" s="2" customFormat="1" ht="16.5" customHeight="1">
      <c r="A184" s="33"/>
      <c r="B184" s="149"/>
      <c r="C184" s="150" t="s">
        <v>266</v>
      </c>
      <c r="D184" s="150" t="s">
        <v>153</v>
      </c>
      <c r="E184" s="151" t="s">
        <v>228</v>
      </c>
      <c r="F184" s="152" t="s">
        <v>229</v>
      </c>
      <c r="G184" s="153" t="s">
        <v>164</v>
      </c>
      <c r="H184" s="154">
        <v>915.22400000000005</v>
      </c>
      <c r="I184" s="155"/>
      <c r="J184" s="156">
        <f>ROUND(I184*H184,2)</f>
        <v>0</v>
      </c>
      <c r="K184" s="152" t="s">
        <v>157</v>
      </c>
      <c r="L184" s="34"/>
      <c r="M184" s="157" t="s">
        <v>1</v>
      </c>
      <c r="N184" s="158" t="s">
        <v>40</v>
      </c>
      <c r="O184" s="59"/>
      <c r="P184" s="159">
        <f>O184*H184</f>
        <v>0</v>
      </c>
      <c r="Q184" s="159">
        <v>0</v>
      </c>
      <c r="R184" s="159">
        <f>Q184*H184</f>
        <v>0</v>
      </c>
      <c r="S184" s="159">
        <v>0</v>
      </c>
      <c r="T184" s="160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1" t="s">
        <v>158</v>
      </c>
      <c r="AT184" s="161" t="s">
        <v>153</v>
      </c>
      <c r="AU184" s="161" t="s">
        <v>83</v>
      </c>
      <c r="AY184" s="18" t="s">
        <v>151</v>
      </c>
      <c r="BE184" s="162">
        <f>IF(N184="základní",J184,0)</f>
        <v>0</v>
      </c>
      <c r="BF184" s="162">
        <f>IF(N184="snížená",J184,0)</f>
        <v>0</v>
      </c>
      <c r="BG184" s="162">
        <f>IF(N184="zákl. přenesená",J184,0)</f>
        <v>0</v>
      </c>
      <c r="BH184" s="162">
        <f>IF(N184="sníž. přenesená",J184,0)</f>
        <v>0</v>
      </c>
      <c r="BI184" s="162">
        <f>IF(N184="nulová",J184,0)</f>
        <v>0</v>
      </c>
      <c r="BJ184" s="18" t="s">
        <v>31</v>
      </c>
      <c r="BK184" s="162">
        <f>ROUND(I184*H184,2)</f>
        <v>0</v>
      </c>
      <c r="BL184" s="18" t="s">
        <v>158</v>
      </c>
      <c r="BM184" s="161" t="s">
        <v>940</v>
      </c>
    </row>
    <row r="185" spans="1:65" s="13" customFormat="1">
      <c r="B185" s="163"/>
      <c r="D185" s="164" t="s">
        <v>160</v>
      </c>
      <c r="E185" s="165" t="s">
        <v>1</v>
      </c>
      <c r="F185" s="166" t="s">
        <v>941</v>
      </c>
      <c r="H185" s="167">
        <v>915.22400000000005</v>
      </c>
      <c r="I185" s="168"/>
      <c r="L185" s="163"/>
      <c r="M185" s="169"/>
      <c r="N185" s="170"/>
      <c r="O185" s="170"/>
      <c r="P185" s="170"/>
      <c r="Q185" s="170"/>
      <c r="R185" s="170"/>
      <c r="S185" s="170"/>
      <c r="T185" s="171"/>
      <c r="AT185" s="165" t="s">
        <v>160</v>
      </c>
      <c r="AU185" s="165" t="s">
        <v>83</v>
      </c>
      <c r="AV185" s="13" t="s">
        <v>83</v>
      </c>
      <c r="AW185" s="13" t="s">
        <v>30</v>
      </c>
      <c r="AX185" s="13" t="s">
        <v>31</v>
      </c>
      <c r="AY185" s="165" t="s">
        <v>151</v>
      </c>
    </row>
    <row r="186" spans="1:65" s="2" customFormat="1" ht="16.5" customHeight="1">
      <c r="A186" s="33"/>
      <c r="B186" s="149"/>
      <c r="C186" s="150" t="s">
        <v>271</v>
      </c>
      <c r="D186" s="150" t="s">
        <v>153</v>
      </c>
      <c r="E186" s="151" t="s">
        <v>172</v>
      </c>
      <c r="F186" s="152" t="s">
        <v>173</v>
      </c>
      <c r="G186" s="153" t="s">
        <v>164</v>
      </c>
      <c r="H186" s="154">
        <v>106.958</v>
      </c>
      <c r="I186" s="155"/>
      <c r="J186" s="156">
        <f>ROUND(I186*H186,2)</f>
        <v>0</v>
      </c>
      <c r="K186" s="152" t="s">
        <v>1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0</v>
      </c>
      <c r="R186" s="159">
        <f>Q186*H186</f>
        <v>0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158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158</v>
      </c>
      <c r="BM186" s="161" t="s">
        <v>942</v>
      </c>
    </row>
    <row r="187" spans="1:65" s="13" customFormat="1">
      <c r="B187" s="163"/>
      <c r="D187" s="164" t="s">
        <v>160</v>
      </c>
      <c r="E187" s="165" t="s">
        <v>1</v>
      </c>
      <c r="F187" s="166" t="s">
        <v>943</v>
      </c>
      <c r="H187" s="167">
        <v>106.958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75</v>
      </c>
      <c r="AY187" s="165" t="s">
        <v>151</v>
      </c>
    </row>
    <row r="188" spans="1:65" s="12" customFormat="1" ht="22.8" customHeight="1">
      <c r="B188" s="136"/>
      <c r="D188" s="137" t="s">
        <v>74</v>
      </c>
      <c r="E188" s="147" t="s">
        <v>176</v>
      </c>
      <c r="F188" s="147" t="s">
        <v>311</v>
      </c>
      <c r="I188" s="139"/>
      <c r="J188" s="148">
        <f>BK188</f>
        <v>0</v>
      </c>
      <c r="L188" s="136"/>
      <c r="M188" s="141"/>
      <c r="N188" s="142"/>
      <c r="O188" s="142"/>
      <c r="P188" s="143">
        <f>SUM(P189:P227)</f>
        <v>0</v>
      </c>
      <c r="Q188" s="142"/>
      <c r="R188" s="143">
        <f>SUM(R189:R227)</f>
        <v>173.99318319999998</v>
      </c>
      <c r="S188" s="142"/>
      <c r="T188" s="144">
        <f>SUM(T189:T227)</f>
        <v>0</v>
      </c>
      <c r="AR188" s="137" t="s">
        <v>31</v>
      </c>
      <c r="AT188" s="145" t="s">
        <v>74</v>
      </c>
      <c r="AU188" s="145" t="s">
        <v>31</v>
      </c>
      <c r="AY188" s="137" t="s">
        <v>151</v>
      </c>
      <c r="BK188" s="146">
        <f>SUM(BK189:BK227)</f>
        <v>0</v>
      </c>
    </row>
    <row r="189" spans="1:65" s="2" customFormat="1" ht="16.5" customHeight="1">
      <c r="A189" s="33"/>
      <c r="B189" s="149"/>
      <c r="C189" s="150" t="s">
        <v>276</v>
      </c>
      <c r="D189" s="150" t="s">
        <v>153</v>
      </c>
      <c r="E189" s="151" t="s">
        <v>944</v>
      </c>
      <c r="F189" s="152" t="s">
        <v>945</v>
      </c>
      <c r="G189" s="153" t="s">
        <v>207</v>
      </c>
      <c r="H189" s="154">
        <v>523</v>
      </c>
      <c r="I189" s="155"/>
      <c r="J189" s="156">
        <f>ROUND(I189*H189,2)</f>
        <v>0</v>
      </c>
      <c r="K189" s="152" t="s">
        <v>157</v>
      </c>
      <c r="L189" s="34"/>
      <c r="M189" s="157" t="s">
        <v>1</v>
      </c>
      <c r="N189" s="158" t="s">
        <v>40</v>
      </c>
      <c r="O189" s="59"/>
      <c r="P189" s="159">
        <f>O189*H189</f>
        <v>0</v>
      </c>
      <c r="Q189" s="159">
        <v>8.9219999999999994E-2</v>
      </c>
      <c r="R189" s="159">
        <f>Q189*H189</f>
        <v>46.662059999999997</v>
      </c>
      <c r="S189" s="159">
        <v>0</v>
      </c>
      <c r="T189" s="160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1" t="s">
        <v>158</v>
      </c>
      <c r="AT189" s="161" t="s">
        <v>153</v>
      </c>
      <c r="AU189" s="161" t="s">
        <v>83</v>
      </c>
      <c r="AY189" s="18" t="s">
        <v>151</v>
      </c>
      <c r="BE189" s="162">
        <f>IF(N189="základní",J189,0)</f>
        <v>0</v>
      </c>
      <c r="BF189" s="162">
        <f>IF(N189="snížená",J189,0)</f>
        <v>0</v>
      </c>
      <c r="BG189" s="162">
        <f>IF(N189="zákl. přenesená",J189,0)</f>
        <v>0</v>
      </c>
      <c r="BH189" s="162">
        <f>IF(N189="sníž. přenesená",J189,0)</f>
        <v>0</v>
      </c>
      <c r="BI189" s="162">
        <f>IF(N189="nulová",J189,0)</f>
        <v>0</v>
      </c>
      <c r="BJ189" s="18" t="s">
        <v>31</v>
      </c>
      <c r="BK189" s="162">
        <f>ROUND(I189*H189,2)</f>
        <v>0</v>
      </c>
      <c r="BL189" s="18" t="s">
        <v>158</v>
      </c>
      <c r="BM189" s="161" t="s">
        <v>946</v>
      </c>
    </row>
    <row r="190" spans="1:65" s="13" customFormat="1">
      <c r="B190" s="163"/>
      <c r="D190" s="164" t="s">
        <v>160</v>
      </c>
      <c r="E190" s="165" t="s">
        <v>1</v>
      </c>
      <c r="F190" s="166" t="s">
        <v>947</v>
      </c>
      <c r="H190" s="167">
        <v>523</v>
      </c>
      <c r="I190" s="168"/>
      <c r="L190" s="163"/>
      <c r="M190" s="169"/>
      <c r="N190" s="170"/>
      <c r="O190" s="170"/>
      <c r="P190" s="170"/>
      <c r="Q190" s="170"/>
      <c r="R190" s="170"/>
      <c r="S190" s="170"/>
      <c r="T190" s="171"/>
      <c r="AT190" s="165" t="s">
        <v>160</v>
      </c>
      <c r="AU190" s="165" t="s">
        <v>83</v>
      </c>
      <c r="AV190" s="13" t="s">
        <v>83</v>
      </c>
      <c r="AW190" s="13" t="s">
        <v>30</v>
      </c>
      <c r="AX190" s="13" t="s">
        <v>31</v>
      </c>
      <c r="AY190" s="165" t="s">
        <v>151</v>
      </c>
    </row>
    <row r="191" spans="1:65" s="2" customFormat="1" ht="16.5" customHeight="1">
      <c r="A191" s="33"/>
      <c r="B191" s="149"/>
      <c r="C191" s="150" t="s">
        <v>281</v>
      </c>
      <c r="D191" s="150" t="s">
        <v>153</v>
      </c>
      <c r="E191" s="151" t="s">
        <v>948</v>
      </c>
      <c r="F191" s="152" t="s">
        <v>949</v>
      </c>
      <c r="G191" s="153" t="s">
        <v>207</v>
      </c>
      <c r="H191" s="154">
        <v>58</v>
      </c>
      <c r="I191" s="155"/>
      <c r="J191" s="156">
        <f>ROUND(I191*H191,2)</f>
        <v>0</v>
      </c>
      <c r="K191" s="152" t="s">
        <v>157</v>
      </c>
      <c r="L191" s="34"/>
      <c r="M191" s="157" t="s">
        <v>1</v>
      </c>
      <c r="N191" s="158" t="s">
        <v>40</v>
      </c>
      <c r="O191" s="59"/>
      <c r="P191" s="159">
        <f>O191*H191</f>
        <v>0</v>
      </c>
      <c r="Q191" s="159">
        <v>8.9219999999999994E-2</v>
      </c>
      <c r="R191" s="159">
        <f>Q191*H191</f>
        <v>5.17476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158</v>
      </c>
      <c r="AT191" s="161" t="s">
        <v>153</v>
      </c>
      <c r="AU191" s="161" t="s">
        <v>83</v>
      </c>
      <c r="AY191" s="18" t="s">
        <v>151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31</v>
      </c>
      <c r="BK191" s="162">
        <f>ROUND(I191*H191,2)</f>
        <v>0</v>
      </c>
      <c r="BL191" s="18" t="s">
        <v>158</v>
      </c>
      <c r="BM191" s="161" t="s">
        <v>950</v>
      </c>
    </row>
    <row r="192" spans="1:65" s="13" customFormat="1">
      <c r="B192" s="163"/>
      <c r="D192" s="164" t="s">
        <v>160</v>
      </c>
      <c r="E192" s="165" t="s">
        <v>1</v>
      </c>
      <c r="F192" s="166" t="s">
        <v>951</v>
      </c>
      <c r="H192" s="167">
        <v>29</v>
      </c>
      <c r="I192" s="168"/>
      <c r="L192" s="163"/>
      <c r="M192" s="169"/>
      <c r="N192" s="170"/>
      <c r="O192" s="170"/>
      <c r="P192" s="170"/>
      <c r="Q192" s="170"/>
      <c r="R192" s="170"/>
      <c r="S192" s="170"/>
      <c r="T192" s="171"/>
      <c r="AT192" s="165" t="s">
        <v>160</v>
      </c>
      <c r="AU192" s="165" t="s">
        <v>83</v>
      </c>
      <c r="AV192" s="13" t="s">
        <v>83</v>
      </c>
      <c r="AW192" s="13" t="s">
        <v>30</v>
      </c>
      <c r="AX192" s="13" t="s">
        <v>75</v>
      </c>
      <c r="AY192" s="165" t="s">
        <v>151</v>
      </c>
    </row>
    <row r="193" spans="1:65" s="13" customFormat="1">
      <c r="B193" s="163"/>
      <c r="D193" s="164" t="s">
        <v>160</v>
      </c>
      <c r="E193" s="165" t="s">
        <v>1</v>
      </c>
      <c r="F193" s="166" t="s">
        <v>952</v>
      </c>
      <c r="H193" s="167">
        <v>29</v>
      </c>
      <c r="I193" s="168"/>
      <c r="L193" s="163"/>
      <c r="M193" s="169"/>
      <c r="N193" s="170"/>
      <c r="O193" s="170"/>
      <c r="P193" s="170"/>
      <c r="Q193" s="170"/>
      <c r="R193" s="170"/>
      <c r="S193" s="170"/>
      <c r="T193" s="171"/>
      <c r="AT193" s="165" t="s">
        <v>160</v>
      </c>
      <c r="AU193" s="165" t="s">
        <v>83</v>
      </c>
      <c r="AV193" s="13" t="s">
        <v>83</v>
      </c>
      <c r="AW193" s="13" t="s">
        <v>30</v>
      </c>
      <c r="AX193" s="13" t="s">
        <v>75</v>
      </c>
      <c r="AY193" s="165" t="s">
        <v>151</v>
      </c>
    </row>
    <row r="194" spans="1:65" s="15" customFormat="1">
      <c r="B194" s="179"/>
      <c r="D194" s="164" t="s">
        <v>160</v>
      </c>
      <c r="E194" s="180" t="s">
        <v>1</v>
      </c>
      <c r="F194" s="181" t="s">
        <v>182</v>
      </c>
      <c r="H194" s="182">
        <v>58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160</v>
      </c>
      <c r="AU194" s="180" t="s">
        <v>83</v>
      </c>
      <c r="AV194" s="15" t="s">
        <v>158</v>
      </c>
      <c r="AW194" s="15" t="s">
        <v>30</v>
      </c>
      <c r="AX194" s="15" t="s">
        <v>31</v>
      </c>
      <c r="AY194" s="180" t="s">
        <v>151</v>
      </c>
    </row>
    <row r="195" spans="1:65" s="2" customFormat="1" ht="21.75" customHeight="1">
      <c r="A195" s="33"/>
      <c r="B195" s="149"/>
      <c r="C195" s="150" t="s">
        <v>284</v>
      </c>
      <c r="D195" s="150" t="s">
        <v>153</v>
      </c>
      <c r="E195" s="151" t="s">
        <v>953</v>
      </c>
      <c r="F195" s="152" t="s">
        <v>954</v>
      </c>
      <c r="G195" s="153" t="s">
        <v>207</v>
      </c>
      <c r="H195" s="154">
        <v>58</v>
      </c>
      <c r="I195" s="155"/>
      <c r="J195" s="156">
        <f>ROUND(I195*H195,2)</f>
        <v>0</v>
      </c>
      <c r="K195" s="152" t="s">
        <v>157</v>
      </c>
      <c r="L195" s="34"/>
      <c r="M195" s="157" t="s">
        <v>1</v>
      </c>
      <c r="N195" s="158" t="s">
        <v>40</v>
      </c>
      <c r="O195" s="59"/>
      <c r="P195" s="159">
        <f>O195*H195</f>
        <v>0</v>
      </c>
      <c r="Q195" s="159">
        <v>0</v>
      </c>
      <c r="R195" s="159">
        <f>Q195*H195</f>
        <v>0</v>
      </c>
      <c r="S195" s="159">
        <v>0</v>
      </c>
      <c r="T195" s="16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1" t="s">
        <v>158</v>
      </c>
      <c r="AT195" s="161" t="s">
        <v>153</v>
      </c>
      <c r="AU195" s="161" t="s">
        <v>83</v>
      </c>
      <c r="AY195" s="18" t="s">
        <v>151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8" t="s">
        <v>31</v>
      </c>
      <c r="BK195" s="162">
        <f>ROUND(I195*H195,2)</f>
        <v>0</v>
      </c>
      <c r="BL195" s="18" t="s">
        <v>158</v>
      </c>
      <c r="BM195" s="161" t="s">
        <v>955</v>
      </c>
    </row>
    <row r="196" spans="1:65" s="13" customFormat="1">
      <c r="B196" s="163"/>
      <c r="D196" s="164" t="s">
        <v>160</v>
      </c>
      <c r="E196" s="165" t="s">
        <v>1</v>
      </c>
      <c r="F196" s="166" t="s">
        <v>956</v>
      </c>
      <c r="H196" s="167">
        <v>58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160</v>
      </c>
      <c r="AU196" s="165" t="s">
        <v>83</v>
      </c>
      <c r="AV196" s="13" t="s">
        <v>83</v>
      </c>
      <c r="AW196" s="13" t="s">
        <v>30</v>
      </c>
      <c r="AX196" s="13" t="s">
        <v>31</v>
      </c>
      <c r="AY196" s="165" t="s">
        <v>151</v>
      </c>
    </row>
    <row r="197" spans="1:65" s="2" customFormat="1" ht="21.75" customHeight="1">
      <c r="A197" s="33"/>
      <c r="B197" s="149"/>
      <c r="C197" s="150" t="s">
        <v>287</v>
      </c>
      <c r="D197" s="150" t="s">
        <v>153</v>
      </c>
      <c r="E197" s="151" t="s">
        <v>957</v>
      </c>
      <c r="F197" s="152" t="s">
        <v>958</v>
      </c>
      <c r="G197" s="153" t="s">
        <v>207</v>
      </c>
      <c r="H197" s="154">
        <v>159.86000000000001</v>
      </c>
      <c r="I197" s="155"/>
      <c r="J197" s="156">
        <f>ROUND(I197*H197,2)</f>
        <v>0</v>
      </c>
      <c r="K197" s="152" t="s">
        <v>157</v>
      </c>
      <c r="L197" s="34"/>
      <c r="M197" s="157" t="s">
        <v>1</v>
      </c>
      <c r="N197" s="158" t="s">
        <v>40</v>
      </c>
      <c r="O197" s="59"/>
      <c r="P197" s="159">
        <f>O197*H197</f>
        <v>0</v>
      </c>
      <c r="Q197" s="159">
        <v>9.0620000000000006E-2</v>
      </c>
      <c r="R197" s="159">
        <f>Q197*H197</f>
        <v>14.486513200000003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158</v>
      </c>
      <c r="AT197" s="161" t="s">
        <v>153</v>
      </c>
      <c r="AU197" s="161" t="s">
        <v>83</v>
      </c>
      <c r="AY197" s="18" t="s">
        <v>151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31</v>
      </c>
      <c r="BK197" s="162">
        <f>ROUND(I197*H197,2)</f>
        <v>0</v>
      </c>
      <c r="BL197" s="18" t="s">
        <v>158</v>
      </c>
      <c r="BM197" s="161" t="s">
        <v>959</v>
      </c>
    </row>
    <row r="198" spans="1:65" s="13" customFormat="1">
      <c r="B198" s="163"/>
      <c r="D198" s="164" t="s">
        <v>160</v>
      </c>
      <c r="E198" s="165" t="s">
        <v>1</v>
      </c>
      <c r="F198" s="166" t="s">
        <v>960</v>
      </c>
      <c r="H198" s="167">
        <v>88</v>
      </c>
      <c r="I198" s="168"/>
      <c r="L198" s="163"/>
      <c r="M198" s="169"/>
      <c r="N198" s="170"/>
      <c r="O198" s="170"/>
      <c r="P198" s="170"/>
      <c r="Q198" s="170"/>
      <c r="R198" s="170"/>
      <c r="S198" s="170"/>
      <c r="T198" s="171"/>
      <c r="AT198" s="165" t="s">
        <v>160</v>
      </c>
      <c r="AU198" s="165" t="s">
        <v>83</v>
      </c>
      <c r="AV198" s="13" t="s">
        <v>83</v>
      </c>
      <c r="AW198" s="13" t="s">
        <v>30</v>
      </c>
      <c r="AX198" s="13" t="s">
        <v>75</v>
      </c>
      <c r="AY198" s="165" t="s">
        <v>151</v>
      </c>
    </row>
    <row r="199" spans="1:65" s="13" customFormat="1">
      <c r="B199" s="163"/>
      <c r="D199" s="164" t="s">
        <v>160</v>
      </c>
      <c r="E199" s="165" t="s">
        <v>1</v>
      </c>
      <c r="F199" s="166" t="s">
        <v>961</v>
      </c>
      <c r="H199" s="167">
        <v>34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75</v>
      </c>
      <c r="AY199" s="165" t="s">
        <v>151</v>
      </c>
    </row>
    <row r="200" spans="1:65" s="13" customFormat="1">
      <c r="B200" s="163"/>
      <c r="D200" s="164" t="s">
        <v>160</v>
      </c>
      <c r="E200" s="165" t="s">
        <v>1</v>
      </c>
      <c r="F200" s="166" t="s">
        <v>962</v>
      </c>
      <c r="H200" s="167">
        <v>34</v>
      </c>
      <c r="I200" s="168"/>
      <c r="L200" s="163"/>
      <c r="M200" s="169"/>
      <c r="N200" s="170"/>
      <c r="O200" s="170"/>
      <c r="P200" s="170"/>
      <c r="Q200" s="170"/>
      <c r="R200" s="170"/>
      <c r="S200" s="170"/>
      <c r="T200" s="171"/>
      <c r="AT200" s="165" t="s">
        <v>160</v>
      </c>
      <c r="AU200" s="165" t="s">
        <v>83</v>
      </c>
      <c r="AV200" s="13" t="s">
        <v>83</v>
      </c>
      <c r="AW200" s="13" t="s">
        <v>30</v>
      </c>
      <c r="AX200" s="13" t="s">
        <v>75</v>
      </c>
      <c r="AY200" s="165" t="s">
        <v>151</v>
      </c>
    </row>
    <row r="201" spans="1:65" s="13" customFormat="1">
      <c r="B201" s="163"/>
      <c r="D201" s="164" t="s">
        <v>160</v>
      </c>
      <c r="E201" s="165" t="s">
        <v>1</v>
      </c>
      <c r="F201" s="166" t="s">
        <v>963</v>
      </c>
      <c r="H201" s="167">
        <v>3.86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75</v>
      </c>
      <c r="AY201" s="165" t="s">
        <v>151</v>
      </c>
    </row>
    <row r="202" spans="1:65" s="15" customFormat="1">
      <c r="B202" s="179"/>
      <c r="D202" s="164" t="s">
        <v>160</v>
      </c>
      <c r="E202" s="180" t="s">
        <v>1</v>
      </c>
      <c r="F202" s="181" t="s">
        <v>182</v>
      </c>
      <c r="H202" s="182">
        <v>159.86000000000001</v>
      </c>
      <c r="I202" s="183"/>
      <c r="L202" s="179"/>
      <c r="M202" s="184"/>
      <c r="N202" s="185"/>
      <c r="O202" s="185"/>
      <c r="P202" s="185"/>
      <c r="Q202" s="185"/>
      <c r="R202" s="185"/>
      <c r="S202" s="185"/>
      <c r="T202" s="186"/>
      <c r="AT202" s="180" t="s">
        <v>160</v>
      </c>
      <c r="AU202" s="180" t="s">
        <v>83</v>
      </c>
      <c r="AV202" s="15" t="s">
        <v>158</v>
      </c>
      <c r="AW202" s="15" t="s">
        <v>30</v>
      </c>
      <c r="AX202" s="15" t="s">
        <v>31</v>
      </c>
      <c r="AY202" s="180" t="s">
        <v>151</v>
      </c>
    </row>
    <row r="203" spans="1:65" s="2" customFormat="1" ht="21.75" customHeight="1">
      <c r="A203" s="33"/>
      <c r="B203" s="149"/>
      <c r="C203" s="150" t="s">
        <v>292</v>
      </c>
      <c r="D203" s="150" t="s">
        <v>153</v>
      </c>
      <c r="E203" s="151" t="s">
        <v>964</v>
      </c>
      <c r="F203" s="152" t="s">
        <v>965</v>
      </c>
      <c r="G203" s="153" t="s">
        <v>207</v>
      </c>
      <c r="H203" s="154">
        <v>159.86000000000001</v>
      </c>
      <c r="I203" s="155"/>
      <c r="J203" s="156">
        <f>ROUND(I203*H203,2)</f>
        <v>0</v>
      </c>
      <c r="K203" s="152" t="s">
        <v>157</v>
      </c>
      <c r="L203" s="34"/>
      <c r="M203" s="157" t="s">
        <v>1</v>
      </c>
      <c r="N203" s="158" t="s">
        <v>40</v>
      </c>
      <c r="O203" s="59"/>
      <c r="P203" s="159">
        <f>O203*H203</f>
        <v>0</v>
      </c>
      <c r="Q203" s="159">
        <v>0</v>
      </c>
      <c r="R203" s="159">
        <f>Q203*H203</f>
        <v>0</v>
      </c>
      <c r="S203" s="159">
        <v>0</v>
      </c>
      <c r="T203" s="160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1" t="s">
        <v>158</v>
      </c>
      <c r="AT203" s="161" t="s">
        <v>153</v>
      </c>
      <c r="AU203" s="161" t="s">
        <v>83</v>
      </c>
      <c r="AY203" s="18" t="s">
        <v>151</v>
      </c>
      <c r="BE203" s="162">
        <f>IF(N203="základní",J203,0)</f>
        <v>0</v>
      </c>
      <c r="BF203" s="162">
        <f>IF(N203="snížená",J203,0)</f>
        <v>0</v>
      </c>
      <c r="BG203" s="162">
        <f>IF(N203="zákl. přenesená",J203,0)</f>
        <v>0</v>
      </c>
      <c r="BH203" s="162">
        <f>IF(N203="sníž. přenesená",J203,0)</f>
        <v>0</v>
      </c>
      <c r="BI203" s="162">
        <f>IF(N203="nulová",J203,0)</f>
        <v>0</v>
      </c>
      <c r="BJ203" s="18" t="s">
        <v>31</v>
      </c>
      <c r="BK203" s="162">
        <f>ROUND(I203*H203,2)</f>
        <v>0</v>
      </c>
      <c r="BL203" s="18" t="s">
        <v>158</v>
      </c>
      <c r="BM203" s="161" t="s">
        <v>966</v>
      </c>
    </row>
    <row r="204" spans="1:65" s="13" customFormat="1">
      <c r="B204" s="163"/>
      <c r="D204" s="164" t="s">
        <v>160</v>
      </c>
      <c r="E204" s="165" t="s">
        <v>1</v>
      </c>
      <c r="F204" s="166" t="s">
        <v>967</v>
      </c>
      <c r="H204" s="167">
        <v>159.86000000000001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160</v>
      </c>
      <c r="AU204" s="165" t="s">
        <v>83</v>
      </c>
      <c r="AV204" s="13" t="s">
        <v>83</v>
      </c>
      <c r="AW204" s="13" t="s">
        <v>30</v>
      </c>
      <c r="AX204" s="13" t="s">
        <v>31</v>
      </c>
      <c r="AY204" s="165" t="s">
        <v>151</v>
      </c>
    </row>
    <row r="205" spans="1:65" s="2" customFormat="1" ht="16.5" customHeight="1">
      <c r="A205" s="33"/>
      <c r="B205" s="149"/>
      <c r="C205" s="187" t="s">
        <v>297</v>
      </c>
      <c r="D205" s="187" t="s">
        <v>413</v>
      </c>
      <c r="E205" s="188" t="s">
        <v>968</v>
      </c>
      <c r="F205" s="189" t="s">
        <v>969</v>
      </c>
      <c r="G205" s="190" t="s">
        <v>207</v>
      </c>
      <c r="H205" s="191">
        <v>538.69000000000005</v>
      </c>
      <c r="I205" s="192"/>
      <c r="J205" s="193">
        <f>ROUND(I205*H205,2)</f>
        <v>0</v>
      </c>
      <c r="K205" s="189" t="s">
        <v>1</v>
      </c>
      <c r="L205" s="194"/>
      <c r="M205" s="195" t="s">
        <v>1</v>
      </c>
      <c r="N205" s="196" t="s">
        <v>40</v>
      </c>
      <c r="O205" s="59"/>
      <c r="P205" s="159">
        <f>O205*H205</f>
        <v>0</v>
      </c>
      <c r="Q205" s="159">
        <v>0.13100000000000001</v>
      </c>
      <c r="R205" s="159">
        <f>Q205*H205</f>
        <v>70.568390000000008</v>
      </c>
      <c r="S205" s="159">
        <v>0</v>
      </c>
      <c r="T205" s="160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1" t="s">
        <v>194</v>
      </c>
      <c r="AT205" s="161" t="s">
        <v>413</v>
      </c>
      <c r="AU205" s="161" t="s">
        <v>83</v>
      </c>
      <c r="AY205" s="18" t="s">
        <v>151</v>
      </c>
      <c r="BE205" s="162">
        <f>IF(N205="základní",J205,0)</f>
        <v>0</v>
      </c>
      <c r="BF205" s="162">
        <f>IF(N205="snížená",J205,0)</f>
        <v>0</v>
      </c>
      <c r="BG205" s="162">
        <f>IF(N205="zákl. přenesená",J205,0)</f>
        <v>0</v>
      </c>
      <c r="BH205" s="162">
        <f>IF(N205="sníž. přenesená",J205,0)</f>
        <v>0</v>
      </c>
      <c r="BI205" s="162">
        <f>IF(N205="nulová",J205,0)</f>
        <v>0</v>
      </c>
      <c r="BJ205" s="18" t="s">
        <v>31</v>
      </c>
      <c r="BK205" s="162">
        <f>ROUND(I205*H205,2)</f>
        <v>0</v>
      </c>
      <c r="BL205" s="18" t="s">
        <v>158</v>
      </c>
      <c r="BM205" s="161" t="s">
        <v>970</v>
      </c>
    </row>
    <row r="206" spans="1:65" s="13" customFormat="1">
      <c r="B206" s="163"/>
      <c r="D206" s="164" t="s">
        <v>160</v>
      </c>
      <c r="E206" s="165" t="s">
        <v>1</v>
      </c>
      <c r="F206" s="166" t="s">
        <v>971</v>
      </c>
      <c r="H206" s="167">
        <v>538.69000000000005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160</v>
      </c>
      <c r="AU206" s="165" t="s">
        <v>83</v>
      </c>
      <c r="AV206" s="13" t="s">
        <v>83</v>
      </c>
      <c r="AW206" s="13" t="s">
        <v>30</v>
      </c>
      <c r="AX206" s="13" t="s">
        <v>75</v>
      </c>
      <c r="AY206" s="165" t="s">
        <v>151</v>
      </c>
    </row>
    <row r="207" spans="1:65" s="2" customFormat="1" ht="16.5" customHeight="1">
      <c r="A207" s="33"/>
      <c r="B207" s="149"/>
      <c r="C207" s="187" t="s">
        <v>302</v>
      </c>
      <c r="D207" s="187" t="s">
        <v>413</v>
      </c>
      <c r="E207" s="188" t="s">
        <v>972</v>
      </c>
      <c r="F207" s="189" t="s">
        <v>973</v>
      </c>
      <c r="G207" s="190" t="s">
        <v>207</v>
      </c>
      <c r="H207" s="191">
        <v>29.87</v>
      </c>
      <c r="I207" s="192"/>
      <c r="J207" s="193">
        <f>ROUND(I207*H207,2)</f>
        <v>0</v>
      </c>
      <c r="K207" s="189" t="s">
        <v>1</v>
      </c>
      <c r="L207" s="194"/>
      <c r="M207" s="195" t="s">
        <v>1</v>
      </c>
      <c r="N207" s="196" t="s">
        <v>40</v>
      </c>
      <c r="O207" s="59"/>
      <c r="P207" s="159">
        <f>O207*H207</f>
        <v>0</v>
      </c>
      <c r="Q207" s="159">
        <v>0.13100000000000001</v>
      </c>
      <c r="R207" s="159">
        <f>Q207*H207</f>
        <v>3.9129700000000005</v>
      </c>
      <c r="S207" s="159">
        <v>0</v>
      </c>
      <c r="T207" s="160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1" t="s">
        <v>194</v>
      </c>
      <c r="AT207" s="161" t="s">
        <v>413</v>
      </c>
      <c r="AU207" s="161" t="s">
        <v>83</v>
      </c>
      <c r="AY207" s="18" t="s">
        <v>151</v>
      </c>
      <c r="BE207" s="162">
        <f>IF(N207="základní",J207,0)</f>
        <v>0</v>
      </c>
      <c r="BF207" s="162">
        <f>IF(N207="snížená",J207,0)</f>
        <v>0</v>
      </c>
      <c r="BG207" s="162">
        <f>IF(N207="zákl. přenesená",J207,0)</f>
        <v>0</v>
      </c>
      <c r="BH207" s="162">
        <f>IF(N207="sníž. přenesená",J207,0)</f>
        <v>0</v>
      </c>
      <c r="BI207" s="162">
        <f>IF(N207="nulová",J207,0)</f>
        <v>0</v>
      </c>
      <c r="BJ207" s="18" t="s">
        <v>31</v>
      </c>
      <c r="BK207" s="162">
        <f>ROUND(I207*H207,2)</f>
        <v>0</v>
      </c>
      <c r="BL207" s="18" t="s">
        <v>158</v>
      </c>
      <c r="BM207" s="161" t="s">
        <v>974</v>
      </c>
    </row>
    <row r="208" spans="1:65" s="13" customFormat="1">
      <c r="B208" s="163"/>
      <c r="D208" s="164" t="s">
        <v>160</v>
      </c>
      <c r="E208" s="165" t="s">
        <v>1</v>
      </c>
      <c r="F208" s="166" t="s">
        <v>975</v>
      </c>
      <c r="H208" s="167">
        <v>29.87</v>
      </c>
      <c r="I208" s="168"/>
      <c r="L208" s="163"/>
      <c r="M208" s="169"/>
      <c r="N208" s="170"/>
      <c r="O208" s="170"/>
      <c r="P208" s="170"/>
      <c r="Q208" s="170"/>
      <c r="R208" s="170"/>
      <c r="S208" s="170"/>
      <c r="T208" s="171"/>
      <c r="AT208" s="165" t="s">
        <v>160</v>
      </c>
      <c r="AU208" s="165" t="s">
        <v>83</v>
      </c>
      <c r="AV208" s="13" t="s">
        <v>83</v>
      </c>
      <c r="AW208" s="13" t="s">
        <v>30</v>
      </c>
      <c r="AX208" s="13" t="s">
        <v>75</v>
      </c>
      <c r="AY208" s="165" t="s">
        <v>151</v>
      </c>
    </row>
    <row r="209" spans="1:65" s="2" customFormat="1" ht="16.5" customHeight="1">
      <c r="A209" s="33"/>
      <c r="B209" s="149"/>
      <c r="C209" s="187" t="s">
        <v>305</v>
      </c>
      <c r="D209" s="187" t="s">
        <v>413</v>
      </c>
      <c r="E209" s="188" t="s">
        <v>976</v>
      </c>
      <c r="F209" s="189" t="s">
        <v>977</v>
      </c>
      <c r="G209" s="190" t="s">
        <v>207</v>
      </c>
      <c r="H209" s="191">
        <v>29.87</v>
      </c>
      <c r="I209" s="192"/>
      <c r="J209" s="193">
        <f>ROUND(I209*H209,2)</f>
        <v>0</v>
      </c>
      <c r="K209" s="189" t="s">
        <v>1</v>
      </c>
      <c r="L209" s="194"/>
      <c r="M209" s="195" t="s">
        <v>1</v>
      </c>
      <c r="N209" s="196" t="s">
        <v>40</v>
      </c>
      <c r="O209" s="59"/>
      <c r="P209" s="159">
        <f>O209*H209</f>
        <v>0</v>
      </c>
      <c r="Q209" s="159">
        <v>0.13100000000000001</v>
      </c>
      <c r="R209" s="159">
        <f>Q209*H209</f>
        <v>3.9129700000000005</v>
      </c>
      <c r="S209" s="159">
        <v>0</v>
      </c>
      <c r="T209" s="160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61" t="s">
        <v>194</v>
      </c>
      <c r="AT209" s="161" t="s">
        <v>413</v>
      </c>
      <c r="AU209" s="161" t="s">
        <v>83</v>
      </c>
      <c r="AY209" s="18" t="s">
        <v>151</v>
      </c>
      <c r="BE209" s="162">
        <f>IF(N209="základní",J209,0)</f>
        <v>0</v>
      </c>
      <c r="BF209" s="162">
        <f>IF(N209="snížená",J209,0)</f>
        <v>0</v>
      </c>
      <c r="BG209" s="162">
        <f>IF(N209="zákl. přenesená",J209,0)</f>
        <v>0</v>
      </c>
      <c r="BH209" s="162">
        <f>IF(N209="sníž. přenesená",J209,0)</f>
        <v>0</v>
      </c>
      <c r="BI209" s="162">
        <f>IF(N209="nulová",J209,0)</f>
        <v>0</v>
      </c>
      <c r="BJ209" s="18" t="s">
        <v>31</v>
      </c>
      <c r="BK209" s="162">
        <f>ROUND(I209*H209,2)</f>
        <v>0</v>
      </c>
      <c r="BL209" s="18" t="s">
        <v>158</v>
      </c>
      <c r="BM209" s="161" t="s">
        <v>978</v>
      </c>
    </row>
    <row r="210" spans="1:65" s="14" customFormat="1">
      <c r="B210" s="172"/>
      <c r="D210" s="164" t="s">
        <v>160</v>
      </c>
      <c r="E210" s="173" t="s">
        <v>1</v>
      </c>
      <c r="F210" s="174" t="s">
        <v>979</v>
      </c>
      <c r="H210" s="173" t="s">
        <v>1</v>
      </c>
      <c r="I210" s="175"/>
      <c r="L210" s="172"/>
      <c r="M210" s="176"/>
      <c r="N210" s="177"/>
      <c r="O210" s="177"/>
      <c r="P210" s="177"/>
      <c r="Q210" s="177"/>
      <c r="R210" s="177"/>
      <c r="S210" s="177"/>
      <c r="T210" s="178"/>
      <c r="AT210" s="173" t="s">
        <v>160</v>
      </c>
      <c r="AU210" s="173" t="s">
        <v>83</v>
      </c>
      <c r="AV210" s="14" t="s">
        <v>31</v>
      </c>
      <c r="AW210" s="14" t="s">
        <v>30</v>
      </c>
      <c r="AX210" s="14" t="s">
        <v>75</v>
      </c>
      <c r="AY210" s="173" t="s">
        <v>151</v>
      </c>
    </row>
    <row r="211" spans="1:65" s="13" customFormat="1">
      <c r="B211" s="163"/>
      <c r="D211" s="164" t="s">
        <v>160</v>
      </c>
      <c r="E211" s="165" t="s">
        <v>1</v>
      </c>
      <c r="F211" s="166" t="s">
        <v>975</v>
      </c>
      <c r="H211" s="167">
        <v>29.87</v>
      </c>
      <c r="I211" s="168"/>
      <c r="L211" s="163"/>
      <c r="M211" s="169"/>
      <c r="N211" s="170"/>
      <c r="O211" s="170"/>
      <c r="P211" s="170"/>
      <c r="Q211" s="170"/>
      <c r="R211" s="170"/>
      <c r="S211" s="170"/>
      <c r="T211" s="171"/>
      <c r="AT211" s="165" t="s">
        <v>160</v>
      </c>
      <c r="AU211" s="165" t="s">
        <v>83</v>
      </c>
      <c r="AV211" s="13" t="s">
        <v>83</v>
      </c>
      <c r="AW211" s="13" t="s">
        <v>30</v>
      </c>
      <c r="AX211" s="13" t="s">
        <v>75</v>
      </c>
      <c r="AY211" s="165" t="s">
        <v>151</v>
      </c>
    </row>
    <row r="212" spans="1:65" s="2" customFormat="1" ht="16.5" customHeight="1">
      <c r="A212" s="33"/>
      <c r="B212" s="149"/>
      <c r="C212" s="187" t="s">
        <v>308</v>
      </c>
      <c r="D212" s="187" t="s">
        <v>413</v>
      </c>
      <c r="E212" s="188" t="s">
        <v>980</v>
      </c>
      <c r="F212" s="189" t="s">
        <v>981</v>
      </c>
      <c r="G212" s="190" t="s">
        <v>207</v>
      </c>
      <c r="H212" s="191">
        <v>90.64</v>
      </c>
      <c r="I212" s="192"/>
      <c r="J212" s="193">
        <f>ROUND(I212*H212,2)</f>
        <v>0</v>
      </c>
      <c r="K212" s="189" t="s">
        <v>1</v>
      </c>
      <c r="L212" s="194"/>
      <c r="M212" s="195" t="s">
        <v>1</v>
      </c>
      <c r="N212" s="196" t="s">
        <v>40</v>
      </c>
      <c r="O212" s="59"/>
      <c r="P212" s="159">
        <f>O212*H212</f>
        <v>0</v>
      </c>
      <c r="Q212" s="159">
        <v>0.17599999999999999</v>
      </c>
      <c r="R212" s="159">
        <f>Q212*H212</f>
        <v>15.952639999999999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194</v>
      </c>
      <c r="AT212" s="161" t="s">
        <v>413</v>
      </c>
      <c r="AU212" s="161" t="s">
        <v>83</v>
      </c>
      <c r="AY212" s="18" t="s">
        <v>151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31</v>
      </c>
      <c r="BK212" s="162">
        <f>ROUND(I212*H212,2)</f>
        <v>0</v>
      </c>
      <c r="BL212" s="18" t="s">
        <v>158</v>
      </c>
      <c r="BM212" s="161" t="s">
        <v>982</v>
      </c>
    </row>
    <row r="213" spans="1:65" s="13" customFormat="1">
      <c r="B213" s="163"/>
      <c r="D213" s="164" t="s">
        <v>160</v>
      </c>
      <c r="E213" s="165" t="s">
        <v>1</v>
      </c>
      <c r="F213" s="166" t="s">
        <v>983</v>
      </c>
      <c r="H213" s="167">
        <v>90.64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160</v>
      </c>
      <c r="AU213" s="165" t="s">
        <v>83</v>
      </c>
      <c r="AV213" s="13" t="s">
        <v>83</v>
      </c>
      <c r="AW213" s="13" t="s">
        <v>30</v>
      </c>
      <c r="AX213" s="13" t="s">
        <v>75</v>
      </c>
      <c r="AY213" s="165" t="s">
        <v>151</v>
      </c>
    </row>
    <row r="214" spans="1:65" s="2" customFormat="1" ht="16.5" customHeight="1">
      <c r="A214" s="33"/>
      <c r="B214" s="149"/>
      <c r="C214" s="187" t="s">
        <v>312</v>
      </c>
      <c r="D214" s="187" t="s">
        <v>413</v>
      </c>
      <c r="E214" s="188" t="s">
        <v>984</v>
      </c>
      <c r="F214" s="189" t="s">
        <v>985</v>
      </c>
      <c r="G214" s="190" t="s">
        <v>207</v>
      </c>
      <c r="H214" s="191">
        <v>35.020000000000003</v>
      </c>
      <c r="I214" s="192"/>
      <c r="J214" s="193">
        <f>ROUND(I214*H214,2)</f>
        <v>0</v>
      </c>
      <c r="K214" s="189" t="s">
        <v>1</v>
      </c>
      <c r="L214" s="194"/>
      <c r="M214" s="195" t="s">
        <v>1</v>
      </c>
      <c r="N214" s="196" t="s">
        <v>40</v>
      </c>
      <c r="O214" s="59"/>
      <c r="P214" s="159">
        <f>O214*H214</f>
        <v>0</v>
      </c>
      <c r="Q214" s="159">
        <v>0.18</v>
      </c>
      <c r="R214" s="159">
        <f>Q214*H214</f>
        <v>6.3036000000000003</v>
      </c>
      <c r="S214" s="159">
        <v>0</v>
      </c>
      <c r="T214" s="160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1" t="s">
        <v>194</v>
      </c>
      <c r="AT214" s="161" t="s">
        <v>413</v>
      </c>
      <c r="AU214" s="161" t="s">
        <v>83</v>
      </c>
      <c r="AY214" s="18" t="s">
        <v>151</v>
      </c>
      <c r="BE214" s="162">
        <f>IF(N214="základní",J214,0)</f>
        <v>0</v>
      </c>
      <c r="BF214" s="162">
        <f>IF(N214="snížená",J214,0)</f>
        <v>0</v>
      </c>
      <c r="BG214" s="162">
        <f>IF(N214="zákl. přenesená",J214,0)</f>
        <v>0</v>
      </c>
      <c r="BH214" s="162">
        <f>IF(N214="sníž. přenesená",J214,0)</f>
        <v>0</v>
      </c>
      <c r="BI214" s="162">
        <f>IF(N214="nulová",J214,0)</f>
        <v>0</v>
      </c>
      <c r="BJ214" s="18" t="s">
        <v>31</v>
      </c>
      <c r="BK214" s="162">
        <f>ROUND(I214*H214,2)</f>
        <v>0</v>
      </c>
      <c r="BL214" s="18" t="s">
        <v>158</v>
      </c>
      <c r="BM214" s="161" t="s">
        <v>986</v>
      </c>
    </row>
    <row r="215" spans="1:65" s="13" customFormat="1">
      <c r="B215" s="163"/>
      <c r="D215" s="164" t="s">
        <v>160</v>
      </c>
      <c r="E215" s="165" t="s">
        <v>1</v>
      </c>
      <c r="F215" s="166" t="s">
        <v>987</v>
      </c>
      <c r="H215" s="167">
        <v>35.020000000000003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160</v>
      </c>
      <c r="AU215" s="165" t="s">
        <v>83</v>
      </c>
      <c r="AV215" s="13" t="s">
        <v>83</v>
      </c>
      <c r="AW215" s="13" t="s">
        <v>30</v>
      </c>
      <c r="AX215" s="13" t="s">
        <v>31</v>
      </c>
      <c r="AY215" s="165" t="s">
        <v>151</v>
      </c>
    </row>
    <row r="216" spans="1:65" s="2" customFormat="1" ht="16.5" customHeight="1">
      <c r="A216" s="33"/>
      <c r="B216" s="149"/>
      <c r="C216" s="187" t="s">
        <v>318</v>
      </c>
      <c r="D216" s="187" t="s">
        <v>413</v>
      </c>
      <c r="E216" s="188" t="s">
        <v>988</v>
      </c>
      <c r="F216" s="189" t="s">
        <v>989</v>
      </c>
      <c r="G216" s="190" t="s">
        <v>207</v>
      </c>
      <c r="H216" s="191">
        <v>3.976</v>
      </c>
      <c r="I216" s="192"/>
      <c r="J216" s="193">
        <f>ROUND(I216*H216,2)</f>
        <v>0</v>
      </c>
      <c r="K216" s="189" t="s">
        <v>1</v>
      </c>
      <c r="L216" s="194"/>
      <c r="M216" s="195" t="s">
        <v>1</v>
      </c>
      <c r="N216" s="196" t="s">
        <v>40</v>
      </c>
      <c r="O216" s="59"/>
      <c r="P216" s="159">
        <f>O216*H216</f>
        <v>0</v>
      </c>
      <c r="Q216" s="159">
        <v>0.18</v>
      </c>
      <c r="R216" s="159">
        <f>Q216*H216</f>
        <v>0.71567999999999998</v>
      </c>
      <c r="S216" s="159">
        <v>0</v>
      </c>
      <c r="T216" s="160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1" t="s">
        <v>194</v>
      </c>
      <c r="AT216" s="161" t="s">
        <v>413</v>
      </c>
      <c r="AU216" s="161" t="s">
        <v>83</v>
      </c>
      <c r="AY216" s="18" t="s">
        <v>151</v>
      </c>
      <c r="BE216" s="162">
        <f>IF(N216="základní",J216,0)</f>
        <v>0</v>
      </c>
      <c r="BF216" s="162">
        <f>IF(N216="snížená",J216,0)</f>
        <v>0</v>
      </c>
      <c r="BG216" s="162">
        <f>IF(N216="zákl. přenesená",J216,0)</f>
        <v>0</v>
      </c>
      <c r="BH216" s="162">
        <f>IF(N216="sníž. přenesená",J216,0)</f>
        <v>0</v>
      </c>
      <c r="BI216" s="162">
        <f>IF(N216="nulová",J216,0)</f>
        <v>0</v>
      </c>
      <c r="BJ216" s="18" t="s">
        <v>31</v>
      </c>
      <c r="BK216" s="162">
        <f>ROUND(I216*H216,2)</f>
        <v>0</v>
      </c>
      <c r="BL216" s="18" t="s">
        <v>158</v>
      </c>
      <c r="BM216" s="161" t="s">
        <v>990</v>
      </c>
    </row>
    <row r="217" spans="1:65" s="13" customFormat="1">
      <c r="B217" s="163"/>
      <c r="D217" s="164" t="s">
        <v>160</v>
      </c>
      <c r="E217" s="165" t="s">
        <v>1</v>
      </c>
      <c r="F217" s="166" t="s">
        <v>991</v>
      </c>
      <c r="H217" s="167">
        <v>3.976</v>
      </c>
      <c r="I217" s="168"/>
      <c r="L217" s="163"/>
      <c r="M217" s="169"/>
      <c r="N217" s="170"/>
      <c r="O217" s="170"/>
      <c r="P217" s="170"/>
      <c r="Q217" s="170"/>
      <c r="R217" s="170"/>
      <c r="S217" s="170"/>
      <c r="T217" s="171"/>
      <c r="AT217" s="165" t="s">
        <v>160</v>
      </c>
      <c r="AU217" s="165" t="s">
        <v>83</v>
      </c>
      <c r="AV217" s="13" t="s">
        <v>83</v>
      </c>
      <c r="AW217" s="13" t="s">
        <v>30</v>
      </c>
      <c r="AX217" s="13" t="s">
        <v>31</v>
      </c>
      <c r="AY217" s="165" t="s">
        <v>151</v>
      </c>
    </row>
    <row r="218" spans="1:65" s="2" customFormat="1" ht="16.5" customHeight="1">
      <c r="A218" s="33"/>
      <c r="B218" s="149"/>
      <c r="C218" s="187" t="s">
        <v>323</v>
      </c>
      <c r="D218" s="187" t="s">
        <v>413</v>
      </c>
      <c r="E218" s="188" t="s">
        <v>992</v>
      </c>
      <c r="F218" s="189" t="s">
        <v>993</v>
      </c>
      <c r="G218" s="190" t="s">
        <v>207</v>
      </c>
      <c r="H218" s="191">
        <v>35.020000000000003</v>
      </c>
      <c r="I218" s="192"/>
      <c r="J218" s="193">
        <f>ROUND(I218*H218,2)</f>
        <v>0</v>
      </c>
      <c r="K218" s="189" t="s">
        <v>1</v>
      </c>
      <c r="L218" s="194"/>
      <c r="M218" s="195" t="s">
        <v>1</v>
      </c>
      <c r="N218" s="196" t="s">
        <v>40</v>
      </c>
      <c r="O218" s="59"/>
      <c r="P218" s="159">
        <f>O218*H218</f>
        <v>0</v>
      </c>
      <c r="Q218" s="159">
        <v>0.18</v>
      </c>
      <c r="R218" s="159">
        <f>Q218*H218</f>
        <v>6.3036000000000003</v>
      </c>
      <c r="S218" s="159">
        <v>0</v>
      </c>
      <c r="T218" s="16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194</v>
      </c>
      <c r="AT218" s="161" t="s">
        <v>413</v>
      </c>
      <c r="AU218" s="161" t="s">
        <v>83</v>
      </c>
      <c r="AY218" s="18" t="s">
        <v>151</v>
      </c>
      <c r="BE218" s="162">
        <f>IF(N218="základní",J218,0)</f>
        <v>0</v>
      </c>
      <c r="BF218" s="162">
        <f>IF(N218="snížená",J218,0)</f>
        <v>0</v>
      </c>
      <c r="BG218" s="162">
        <f>IF(N218="zákl. přenesená",J218,0)</f>
        <v>0</v>
      </c>
      <c r="BH218" s="162">
        <f>IF(N218="sníž. přenesená",J218,0)</f>
        <v>0</v>
      </c>
      <c r="BI218" s="162">
        <f>IF(N218="nulová",J218,0)</f>
        <v>0</v>
      </c>
      <c r="BJ218" s="18" t="s">
        <v>31</v>
      </c>
      <c r="BK218" s="162">
        <f>ROUND(I218*H218,2)</f>
        <v>0</v>
      </c>
      <c r="BL218" s="18" t="s">
        <v>158</v>
      </c>
      <c r="BM218" s="161" t="s">
        <v>994</v>
      </c>
    </row>
    <row r="219" spans="1:65" s="13" customFormat="1">
      <c r="B219" s="163"/>
      <c r="D219" s="164" t="s">
        <v>160</v>
      </c>
      <c r="E219" s="165" t="s">
        <v>1</v>
      </c>
      <c r="F219" s="166" t="s">
        <v>995</v>
      </c>
      <c r="H219" s="167">
        <v>35.020000000000003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160</v>
      </c>
      <c r="AU219" s="165" t="s">
        <v>83</v>
      </c>
      <c r="AV219" s="13" t="s">
        <v>83</v>
      </c>
      <c r="AW219" s="13" t="s">
        <v>30</v>
      </c>
      <c r="AX219" s="13" t="s">
        <v>31</v>
      </c>
      <c r="AY219" s="165" t="s">
        <v>151</v>
      </c>
    </row>
    <row r="220" spans="1:65" s="2" customFormat="1" ht="16.5" customHeight="1">
      <c r="A220" s="33"/>
      <c r="B220" s="149"/>
      <c r="C220" s="150" t="s">
        <v>329</v>
      </c>
      <c r="D220" s="150" t="s">
        <v>153</v>
      </c>
      <c r="E220" s="151" t="s">
        <v>996</v>
      </c>
      <c r="F220" s="152" t="s">
        <v>997</v>
      </c>
      <c r="G220" s="153" t="s">
        <v>207</v>
      </c>
      <c r="H220" s="154">
        <v>88</v>
      </c>
      <c r="I220" s="155"/>
      <c r="J220" s="156">
        <f>ROUND(I220*H220,2)</f>
        <v>0</v>
      </c>
      <c r="K220" s="152" t="s">
        <v>157</v>
      </c>
      <c r="L220" s="34"/>
      <c r="M220" s="157" t="s">
        <v>1</v>
      </c>
      <c r="N220" s="158" t="s">
        <v>40</v>
      </c>
      <c r="O220" s="59"/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6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1" t="s">
        <v>158</v>
      </c>
      <c r="AT220" s="161" t="s">
        <v>153</v>
      </c>
      <c r="AU220" s="161" t="s">
        <v>83</v>
      </c>
      <c r="AY220" s="18" t="s">
        <v>151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8" t="s">
        <v>31</v>
      </c>
      <c r="BK220" s="162">
        <f>ROUND(I220*H220,2)</f>
        <v>0</v>
      </c>
      <c r="BL220" s="18" t="s">
        <v>158</v>
      </c>
      <c r="BM220" s="161" t="s">
        <v>998</v>
      </c>
    </row>
    <row r="221" spans="1:65" s="13" customFormat="1">
      <c r="B221" s="163"/>
      <c r="D221" s="164" t="s">
        <v>160</v>
      </c>
      <c r="E221" s="165" t="s">
        <v>1</v>
      </c>
      <c r="F221" s="166" t="s">
        <v>999</v>
      </c>
      <c r="H221" s="167">
        <v>88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160</v>
      </c>
      <c r="AU221" s="165" t="s">
        <v>83</v>
      </c>
      <c r="AV221" s="13" t="s">
        <v>83</v>
      </c>
      <c r="AW221" s="13" t="s">
        <v>30</v>
      </c>
      <c r="AX221" s="13" t="s">
        <v>31</v>
      </c>
      <c r="AY221" s="165" t="s">
        <v>151</v>
      </c>
    </row>
    <row r="222" spans="1:65" s="2" customFormat="1" ht="16.5" customHeight="1">
      <c r="A222" s="33"/>
      <c r="B222" s="149"/>
      <c r="C222" s="150" t="s">
        <v>334</v>
      </c>
      <c r="D222" s="150" t="s">
        <v>153</v>
      </c>
      <c r="E222" s="151" t="s">
        <v>1000</v>
      </c>
      <c r="F222" s="152" t="s">
        <v>1001</v>
      </c>
      <c r="G222" s="153" t="s">
        <v>207</v>
      </c>
      <c r="H222" s="154">
        <v>523</v>
      </c>
      <c r="I222" s="155"/>
      <c r="J222" s="156">
        <f>ROUND(I222*H222,2)</f>
        <v>0</v>
      </c>
      <c r="K222" s="152" t="s">
        <v>1</v>
      </c>
      <c r="L222" s="34"/>
      <c r="M222" s="157" t="s">
        <v>1</v>
      </c>
      <c r="N222" s="158" t="s">
        <v>40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158</v>
      </c>
      <c r="AT222" s="161" t="s">
        <v>153</v>
      </c>
      <c r="AU222" s="161" t="s">
        <v>83</v>
      </c>
      <c r="AY222" s="18" t="s">
        <v>151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31</v>
      </c>
      <c r="BK222" s="162">
        <f>ROUND(I222*H222,2)</f>
        <v>0</v>
      </c>
      <c r="BL222" s="18" t="s">
        <v>158</v>
      </c>
      <c r="BM222" s="161" t="s">
        <v>1002</v>
      </c>
    </row>
    <row r="223" spans="1:65" s="13" customFormat="1">
      <c r="B223" s="163"/>
      <c r="D223" s="164" t="s">
        <v>160</v>
      </c>
      <c r="E223" s="165" t="s">
        <v>1</v>
      </c>
      <c r="F223" s="166" t="s">
        <v>1003</v>
      </c>
      <c r="H223" s="167">
        <v>523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160</v>
      </c>
      <c r="AU223" s="165" t="s">
        <v>83</v>
      </c>
      <c r="AV223" s="13" t="s">
        <v>83</v>
      </c>
      <c r="AW223" s="13" t="s">
        <v>30</v>
      </c>
      <c r="AX223" s="13" t="s">
        <v>31</v>
      </c>
      <c r="AY223" s="165" t="s">
        <v>151</v>
      </c>
    </row>
    <row r="224" spans="1:65" s="2" customFormat="1" ht="16.5" customHeight="1">
      <c r="A224" s="33"/>
      <c r="B224" s="149"/>
      <c r="C224" s="150" t="s">
        <v>340</v>
      </c>
      <c r="D224" s="150" t="s">
        <v>153</v>
      </c>
      <c r="E224" s="151" t="s">
        <v>834</v>
      </c>
      <c r="F224" s="152" t="s">
        <v>835</v>
      </c>
      <c r="G224" s="153" t="s">
        <v>207</v>
      </c>
      <c r="H224" s="154">
        <v>611</v>
      </c>
      <c r="I224" s="155"/>
      <c r="J224" s="156">
        <f>ROUND(I224*H224,2)</f>
        <v>0</v>
      </c>
      <c r="K224" s="152" t="s">
        <v>157</v>
      </c>
      <c r="L224" s="34"/>
      <c r="M224" s="157" t="s">
        <v>1</v>
      </c>
      <c r="N224" s="158" t="s">
        <v>40</v>
      </c>
      <c r="O224" s="59"/>
      <c r="P224" s="159">
        <f>O224*H224</f>
        <v>0</v>
      </c>
      <c r="Q224" s="159">
        <v>0</v>
      </c>
      <c r="R224" s="159">
        <f>Q224*H224</f>
        <v>0</v>
      </c>
      <c r="S224" s="159">
        <v>0</v>
      </c>
      <c r="T224" s="160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1" t="s">
        <v>158</v>
      </c>
      <c r="AT224" s="161" t="s">
        <v>153</v>
      </c>
      <c r="AU224" s="161" t="s">
        <v>83</v>
      </c>
      <c r="AY224" s="18" t="s">
        <v>151</v>
      </c>
      <c r="BE224" s="162">
        <f>IF(N224="základní",J224,0)</f>
        <v>0</v>
      </c>
      <c r="BF224" s="162">
        <f>IF(N224="snížená",J224,0)</f>
        <v>0</v>
      </c>
      <c r="BG224" s="162">
        <f>IF(N224="zákl. přenesená",J224,0)</f>
        <v>0</v>
      </c>
      <c r="BH224" s="162">
        <f>IF(N224="sníž. přenesená",J224,0)</f>
        <v>0</v>
      </c>
      <c r="BI224" s="162">
        <f>IF(N224="nulová",J224,0)</f>
        <v>0</v>
      </c>
      <c r="BJ224" s="18" t="s">
        <v>31</v>
      </c>
      <c r="BK224" s="162">
        <f>ROUND(I224*H224,2)</f>
        <v>0</v>
      </c>
      <c r="BL224" s="18" t="s">
        <v>158</v>
      </c>
      <c r="BM224" s="161" t="s">
        <v>1004</v>
      </c>
    </row>
    <row r="225" spans="1:65" s="13" customFormat="1">
      <c r="B225" s="163"/>
      <c r="D225" s="164" t="s">
        <v>160</v>
      </c>
      <c r="E225" s="165" t="s">
        <v>1</v>
      </c>
      <c r="F225" s="166" t="s">
        <v>1005</v>
      </c>
      <c r="H225" s="167">
        <v>523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160</v>
      </c>
      <c r="AU225" s="165" t="s">
        <v>83</v>
      </c>
      <c r="AV225" s="13" t="s">
        <v>83</v>
      </c>
      <c r="AW225" s="13" t="s">
        <v>30</v>
      </c>
      <c r="AX225" s="13" t="s">
        <v>75</v>
      </c>
      <c r="AY225" s="165" t="s">
        <v>151</v>
      </c>
    </row>
    <row r="226" spans="1:65" s="13" customFormat="1">
      <c r="B226" s="163"/>
      <c r="D226" s="164" t="s">
        <v>160</v>
      </c>
      <c r="E226" s="165" t="s">
        <v>1</v>
      </c>
      <c r="F226" s="166" t="s">
        <v>1006</v>
      </c>
      <c r="H226" s="167">
        <v>88</v>
      </c>
      <c r="I226" s="168"/>
      <c r="L226" s="163"/>
      <c r="M226" s="169"/>
      <c r="N226" s="170"/>
      <c r="O226" s="170"/>
      <c r="P226" s="170"/>
      <c r="Q226" s="170"/>
      <c r="R226" s="170"/>
      <c r="S226" s="170"/>
      <c r="T226" s="171"/>
      <c r="AT226" s="165" t="s">
        <v>160</v>
      </c>
      <c r="AU226" s="165" t="s">
        <v>83</v>
      </c>
      <c r="AV226" s="13" t="s">
        <v>83</v>
      </c>
      <c r="AW226" s="13" t="s">
        <v>30</v>
      </c>
      <c r="AX226" s="13" t="s">
        <v>75</v>
      </c>
      <c r="AY226" s="165" t="s">
        <v>151</v>
      </c>
    </row>
    <row r="227" spans="1:65" s="15" customFormat="1">
      <c r="B227" s="179"/>
      <c r="D227" s="164" t="s">
        <v>160</v>
      </c>
      <c r="E227" s="180" t="s">
        <v>1</v>
      </c>
      <c r="F227" s="181" t="s">
        <v>182</v>
      </c>
      <c r="H227" s="182">
        <v>611</v>
      </c>
      <c r="I227" s="183"/>
      <c r="L227" s="179"/>
      <c r="M227" s="184"/>
      <c r="N227" s="185"/>
      <c r="O227" s="185"/>
      <c r="P227" s="185"/>
      <c r="Q227" s="185"/>
      <c r="R227" s="185"/>
      <c r="S227" s="185"/>
      <c r="T227" s="186"/>
      <c r="AT227" s="180" t="s">
        <v>160</v>
      </c>
      <c r="AU227" s="180" t="s">
        <v>83</v>
      </c>
      <c r="AV227" s="15" t="s">
        <v>158</v>
      </c>
      <c r="AW227" s="15" t="s">
        <v>30</v>
      </c>
      <c r="AX227" s="15" t="s">
        <v>31</v>
      </c>
      <c r="AY227" s="180" t="s">
        <v>151</v>
      </c>
    </row>
    <row r="228" spans="1:65" s="12" customFormat="1" ht="22.8" customHeight="1">
      <c r="B228" s="136"/>
      <c r="D228" s="137" t="s">
        <v>74</v>
      </c>
      <c r="E228" s="147" t="s">
        <v>199</v>
      </c>
      <c r="F228" s="147" t="s">
        <v>372</v>
      </c>
      <c r="I228" s="139"/>
      <c r="J228" s="148">
        <f>BK228</f>
        <v>0</v>
      </c>
      <c r="L228" s="136"/>
      <c r="M228" s="141"/>
      <c r="N228" s="142"/>
      <c r="O228" s="142"/>
      <c r="P228" s="143">
        <f>SUM(P229:P248)</f>
        <v>0</v>
      </c>
      <c r="Q228" s="142"/>
      <c r="R228" s="143">
        <f>SUM(R229:R248)</f>
        <v>24.28139144</v>
      </c>
      <c r="S228" s="142"/>
      <c r="T228" s="144">
        <f>SUM(T229:T248)</f>
        <v>0</v>
      </c>
      <c r="AR228" s="137" t="s">
        <v>31</v>
      </c>
      <c r="AT228" s="145" t="s">
        <v>74</v>
      </c>
      <c r="AU228" s="145" t="s">
        <v>31</v>
      </c>
      <c r="AY228" s="137" t="s">
        <v>151</v>
      </c>
      <c r="BK228" s="146">
        <f>SUM(BK229:BK248)</f>
        <v>0</v>
      </c>
    </row>
    <row r="229" spans="1:65" s="2" customFormat="1" ht="16.5" customHeight="1">
      <c r="A229" s="33"/>
      <c r="B229" s="149"/>
      <c r="C229" s="150" t="s">
        <v>347</v>
      </c>
      <c r="D229" s="150" t="s">
        <v>153</v>
      </c>
      <c r="E229" s="151" t="s">
        <v>1007</v>
      </c>
      <c r="F229" s="152" t="s">
        <v>1008</v>
      </c>
      <c r="G229" s="153" t="s">
        <v>215</v>
      </c>
      <c r="H229" s="154">
        <v>97</v>
      </c>
      <c r="I229" s="155"/>
      <c r="J229" s="156">
        <f>ROUND(I229*H229,2)</f>
        <v>0</v>
      </c>
      <c r="K229" s="152" t="s">
        <v>1</v>
      </c>
      <c r="L229" s="34"/>
      <c r="M229" s="157" t="s">
        <v>1</v>
      </c>
      <c r="N229" s="158" t="s">
        <v>40</v>
      </c>
      <c r="O229" s="59"/>
      <c r="P229" s="159">
        <f>O229*H229</f>
        <v>0</v>
      </c>
      <c r="Q229" s="159">
        <v>8.0999999999999996E-4</v>
      </c>
      <c r="R229" s="159">
        <f>Q229*H229</f>
        <v>7.8570000000000001E-2</v>
      </c>
      <c r="S229" s="159">
        <v>0</v>
      </c>
      <c r="T229" s="160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1" t="s">
        <v>158</v>
      </c>
      <c r="AT229" s="161" t="s">
        <v>153</v>
      </c>
      <c r="AU229" s="161" t="s">
        <v>83</v>
      </c>
      <c r="AY229" s="18" t="s">
        <v>151</v>
      </c>
      <c r="BE229" s="162">
        <f>IF(N229="základní",J229,0)</f>
        <v>0</v>
      </c>
      <c r="BF229" s="162">
        <f>IF(N229="snížená",J229,0)</f>
        <v>0</v>
      </c>
      <c r="BG229" s="162">
        <f>IF(N229="zákl. přenesená",J229,0)</f>
        <v>0</v>
      </c>
      <c r="BH229" s="162">
        <f>IF(N229="sníž. přenesená",J229,0)</f>
        <v>0</v>
      </c>
      <c r="BI229" s="162">
        <f>IF(N229="nulová",J229,0)</f>
        <v>0</v>
      </c>
      <c r="BJ229" s="18" t="s">
        <v>31</v>
      </c>
      <c r="BK229" s="162">
        <f>ROUND(I229*H229,2)</f>
        <v>0</v>
      </c>
      <c r="BL229" s="18" t="s">
        <v>158</v>
      </c>
      <c r="BM229" s="161" t="s">
        <v>1009</v>
      </c>
    </row>
    <row r="230" spans="1:65" s="13" customFormat="1">
      <c r="B230" s="163"/>
      <c r="D230" s="164" t="s">
        <v>160</v>
      </c>
      <c r="E230" s="165" t="s">
        <v>1</v>
      </c>
      <c r="F230" s="166" t="s">
        <v>1010</v>
      </c>
      <c r="H230" s="167">
        <v>97</v>
      </c>
      <c r="I230" s="168"/>
      <c r="L230" s="163"/>
      <c r="M230" s="169"/>
      <c r="N230" s="170"/>
      <c r="O230" s="170"/>
      <c r="P230" s="170"/>
      <c r="Q230" s="170"/>
      <c r="R230" s="170"/>
      <c r="S230" s="170"/>
      <c r="T230" s="171"/>
      <c r="AT230" s="165" t="s">
        <v>160</v>
      </c>
      <c r="AU230" s="165" t="s">
        <v>83</v>
      </c>
      <c r="AV230" s="13" t="s">
        <v>83</v>
      </c>
      <c r="AW230" s="13" t="s">
        <v>30</v>
      </c>
      <c r="AX230" s="13" t="s">
        <v>31</v>
      </c>
      <c r="AY230" s="165" t="s">
        <v>151</v>
      </c>
    </row>
    <row r="231" spans="1:65" s="2" customFormat="1" ht="16.5" customHeight="1">
      <c r="A231" s="33"/>
      <c r="B231" s="149"/>
      <c r="C231" s="150" t="s">
        <v>352</v>
      </c>
      <c r="D231" s="150" t="s">
        <v>153</v>
      </c>
      <c r="E231" s="151" t="s">
        <v>443</v>
      </c>
      <c r="F231" s="152" t="s">
        <v>444</v>
      </c>
      <c r="G231" s="153" t="s">
        <v>215</v>
      </c>
      <c r="H231" s="154">
        <v>9.1</v>
      </c>
      <c r="I231" s="155"/>
      <c r="J231" s="156">
        <f>ROUND(I231*H231,2)</f>
        <v>0</v>
      </c>
      <c r="K231" s="152" t="s">
        <v>157</v>
      </c>
      <c r="L231" s="34"/>
      <c r="M231" s="157" t="s">
        <v>1</v>
      </c>
      <c r="N231" s="158" t="s">
        <v>40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158</v>
      </c>
      <c r="AT231" s="161" t="s">
        <v>153</v>
      </c>
      <c r="AU231" s="161" t="s">
        <v>83</v>
      </c>
      <c r="AY231" s="18" t="s">
        <v>151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31</v>
      </c>
      <c r="BK231" s="162">
        <f>ROUND(I231*H231,2)</f>
        <v>0</v>
      </c>
      <c r="BL231" s="18" t="s">
        <v>158</v>
      </c>
      <c r="BM231" s="161" t="s">
        <v>1011</v>
      </c>
    </row>
    <row r="232" spans="1:65" s="13" customFormat="1">
      <c r="B232" s="163"/>
      <c r="D232" s="164" t="s">
        <v>160</v>
      </c>
      <c r="E232" s="165" t="s">
        <v>1</v>
      </c>
      <c r="F232" s="166" t="s">
        <v>1012</v>
      </c>
      <c r="H232" s="167">
        <v>9.1</v>
      </c>
      <c r="I232" s="168"/>
      <c r="L232" s="163"/>
      <c r="M232" s="169"/>
      <c r="N232" s="170"/>
      <c r="O232" s="170"/>
      <c r="P232" s="170"/>
      <c r="Q232" s="170"/>
      <c r="R232" s="170"/>
      <c r="S232" s="170"/>
      <c r="T232" s="171"/>
      <c r="AT232" s="165" t="s">
        <v>160</v>
      </c>
      <c r="AU232" s="165" t="s">
        <v>83</v>
      </c>
      <c r="AV232" s="13" t="s">
        <v>83</v>
      </c>
      <c r="AW232" s="13" t="s">
        <v>30</v>
      </c>
      <c r="AX232" s="13" t="s">
        <v>75</v>
      </c>
      <c r="AY232" s="165" t="s">
        <v>151</v>
      </c>
    </row>
    <row r="233" spans="1:65" s="2" customFormat="1" ht="16.5" customHeight="1">
      <c r="A233" s="33"/>
      <c r="B233" s="149"/>
      <c r="C233" s="150" t="s">
        <v>357</v>
      </c>
      <c r="D233" s="150" t="s">
        <v>153</v>
      </c>
      <c r="E233" s="151" t="s">
        <v>448</v>
      </c>
      <c r="F233" s="152" t="s">
        <v>449</v>
      </c>
      <c r="G233" s="153" t="s">
        <v>215</v>
      </c>
      <c r="H233" s="154">
        <v>9.1</v>
      </c>
      <c r="I233" s="155"/>
      <c r="J233" s="156">
        <f>ROUND(I233*H233,2)</f>
        <v>0</v>
      </c>
      <c r="K233" s="152" t="s">
        <v>157</v>
      </c>
      <c r="L233" s="34"/>
      <c r="M233" s="157" t="s">
        <v>1</v>
      </c>
      <c r="N233" s="158" t="s">
        <v>40</v>
      </c>
      <c r="O233" s="59"/>
      <c r="P233" s="159">
        <f>O233*H233</f>
        <v>0</v>
      </c>
      <c r="Q233" s="159">
        <v>0</v>
      </c>
      <c r="R233" s="159">
        <f>Q233*H233</f>
        <v>0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158</v>
      </c>
      <c r="AT233" s="161" t="s">
        <v>153</v>
      </c>
      <c r="AU233" s="161" t="s">
        <v>83</v>
      </c>
      <c r="AY233" s="18" t="s">
        <v>151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31</v>
      </c>
      <c r="BK233" s="162">
        <f>ROUND(I233*H233,2)</f>
        <v>0</v>
      </c>
      <c r="BL233" s="18" t="s">
        <v>158</v>
      </c>
      <c r="BM233" s="161" t="s">
        <v>1013</v>
      </c>
    </row>
    <row r="234" spans="1:65" s="13" customFormat="1">
      <c r="B234" s="163"/>
      <c r="D234" s="164" t="s">
        <v>160</v>
      </c>
      <c r="E234" s="165" t="s">
        <v>1</v>
      </c>
      <c r="F234" s="166" t="s">
        <v>1014</v>
      </c>
      <c r="H234" s="167">
        <v>9.1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160</v>
      </c>
      <c r="AU234" s="165" t="s">
        <v>83</v>
      </c>
      <c r="AV234" s="13" t="s">
        <v>83</v>
      </c>
      <c r="AW234" s="13" t="s">
        <v>30</v>
      </c>
      <c r="AX234" s="13" t="s">
        <v>75</v>
      </c>
      <c r="AY234" s="165" t="s">
        <v>151</v>
      </c>
    </row>
    <row r="235" spans="1:65" s="2" customFormat="1" ht="16.5" customHeight="1">
      <c r="A235" s="33"/>
      <c r="B235" s="149"/>
      <c r="C235" s="150" t="s">
        <v>362</v>
      </c>
      <c r="D235" s="150" t="s">
        <v>153</v>
      </c>
      <c r="E235" s="151" t="s">
        <v>453</v>
      </c>
      <c r="F235" s="152" t="s">
        <v>454</v>
      </c>
      <c r="G235" s="153" t="s">
        <v>215</v>
      </c>
      <c r="H235" s="154">
        <v>9.1</v>
      </c>
      <c r="I235" s="155"/>
      <c r="J235" s="156">
        <f>ROUND(I235*H235,2)</f>
        <v>0</v>
      </c>
      <c r="K235" s="152" t="s">
        <v>1</v>
      </c>
      <c r="L235" s="34"/>
      <c r="M235" s="157" t="s">
        <v>1</v>
      </c>
      <c r="N235" s="158" t="s">
        <v>40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158</v>
      </c>
      <c r="AT235" s="161" t="s">
        <v>153</v>
      </c>
      <c r="AU235" s="161" t="s">
        <v>83</v>
      </c>
      <c r="AY235" s="18" t="s">
        <v>151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31</v>
      </c>
      <c r="BK235" s="162">
        <f>ROUND(I235*H235,2)</f>
        <v>0</v>
      </c>
      <c r="BL235" s="18" t="s">
        <v>158</v>
      </c>
      <c r="BM235" s="161" t="s">
        <v>1015</v>
      </c>
    </row>
    <row r="236" spans="1:65" s="13" customFormat="1">
      <c r="B236" s="163"/>
      <c r="D236" s="164" t="s">
        <v>160</v>
      </c>
      <c r="E236" s="165" t="s">
        <v>1</v>
      </c>
      <c r="F236" s="166" t="s">
        <v>1016</v>
      </c>
      <c r="H236" s="167">
        <v>9.1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160</v>
      </c>
      <c r="AU236" s="165" t="s">
        <v>83</v>
      </c>
      <c r="AV236" s="13" t="s">
        <v>83</v>
      </c>
      <c r="AW236" s="13" t="s">
        <v>30</v>
      </c>
      <c r="AX236" s="13" t="s">
        <v>75</v>
      </c>
      <c r="AY236" s="165" t="s">
        <v>151</v>
      </c>
    </row>
    <row r="237" spans="1:65" s="2" customFormat="1" ht="24.15" customHeight="1">
      <c r="A237" s="33"/>
      <c r="B237" s="149"/>
      <c r="C237" s="150" t="s">
        <v>367</v>
      </c>
      <c r="D237" s="150" t="s">
        <v>153</v>
      </c>
      <c r="E237" s="151" t="s">
        <v>1017</v>
      </c>
      <c r="F237" s="152" t="s">
        <v>1018</v>
      </c>
      <c r="G237" s="153" t="s">
        <v>215</v>
      </c>
      <c r="H237" s="154">
        <v>10</v>
      </c>
      <c r="I237" s="155"/>
      <c r="J237" s="156">
        <f>ROUND(I237*H237,2)</f>
        <v>0</v>
      </c>
      <c r="K237" s="152" t="s">
        <v>1</v>
      </c>
      <c r="L237" s="34"/>
      <c r="M237" s="157" t="s">
        <v>1</v>
      </c>
      <c r="N237" s="158" t="s">
        <v>40</v>
      </c>
      <c r="O237" s="59"/>
      <c r="P237" s="159">
        <f>O237*H237</f>
        <v>0</v>
      </c>
      <c r="Q237" s="159">
        <v>4.0079999999999998E-2</v>
      </c>
      <c r="R237" s="159">
        <f>Q237*H237</f>
        <v>0.40079999999999999</v>
      </c>
      <c r="S237" s="159">
        <v>0</v>
      </c>
      <c r="T237" s="160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1" t="s">
        <v>158</v>
      </c>
      <c r="AT237" s="161" t="s">
        <v>153</v>
      </c>
      <c r="AU237" s="161" t="s">
        <v>83</v>
      </c>
      <c r="AY237" s="18" t="s">
        <v>151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8" t="s">
        <v>31</v>
      </c>
      <c r="BK237" s="162">
        <f>ROUND(I237*H237,2)</f>
        <v>0</v>
      </c>
      <c r="BL237" s="18" t="s">
        <v>158</v>
      </c>
      <c r="BM237" s="161" t="s">
        <v>1019</v>
      </c>
    </row>
    <row r="238" spans="1:65" s="13" customFormat="1">
      <c r="B238" s="163"/>
      <c r="D238" s="164" t="s">
        <v>160</v>
      </c>
      <c r="E238" s="165" t="s">
        <v>1</v>
      </c>
      <c r="F238" s="166" t="s">
        <v>204</v>
      </c>
      <c r="H238" s="167">
        <v>10</v>
      </c>
      <c r="I238" s="168"/>
      <c r="L238" s="163"/>
      <c r="M238" s="169"/>
      <c r="N238" s="170"/>
      <c r="O238" s="170"/>
      <c r="P238" s="170"/>
      <c r="Q238" s="170"/>
      <c r="R238" s="170"/>
      <c r="S238" s="170"/>
      <c r="T238" s="171"/>
      <c r="AT238" s="165" t="s">
        <v>160</v>
      </c>
      <c r="AU238" s="165" t="s">
        <v>83</v>
      </c>
      <c r="AV238" s="13" t="s">
        <v>83</v>
      </c>
      <c r="AW238" s="13" t="s">
        <v>30</v>
      </c>
      <c r="AX238" s="13" t="s">
        <v>31</v>
      </c>
      <c r="AY238" s="165" t="s">
        <v>151</v>
      </c>
    </row>
    <row r="239" spans="1:65" s="2" customFormat="1" ht="21.75" customHeight="1">
      <c r="A239" s="33"/>
      <c r="B239" s="149"/>
      <c r="C239" s="150" t="s">
        <v>373</v>
      </c>
      <c r="D239" s="150" t="s">
        <v>153</v>
      </c>
      <c r="E239" s="151" t="s">
        <v>1020</v>
      </c>
      <c r="F239" s="152" t="s">
        <v>1021</v>
      </c>
      <c r="G239" s="153" t="s">
        <v>350</v>
      </c>
      <c r="H239" s="154">
        <v>6</v>
      </c>
      <c r="I239" s="155"/>
      <c r="J239" s="156">
        <f>ROUND(I239*H239,2)</f>
        <v>0</v>
      </c>
      <c r="K239" s="152" t="s">
        <v>1</v>
      </c>
      <c r="L239" s="34"/>
      <c r="M239" s="157" t="s">
        <v>1</v>
      </c>
      <c r="N239" s="158" t="s">
        <v>40</v>
      </c>
      <c r="O239" s="59"/>
      <c r="P239" s="159">
        <f>O239*H239</f>
        <v>0</v>
      </c>
      <c r="Q239" s="159">
        <v>0</v>
      </c>
      <c r="R239" s="159">
        <f>Q239*H239</f>
        <v>0</v>
      </c>
      <c r="S239" s="159">
        <v>0</v>
      </c>
      <c r="T239" s="160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158</v>
      </c>
      <c r="AT239" s="161" t="s">
        <v>153</v>
      </c>
      <c r="AU239" s="161" t="s">
        <v>83</v>
      </c>
      <c r="AY239" s="18" t="s">
        <v>151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31</v>
      </c>
      <c r="BK239" s="162">
        <f>ROUND(I239*H239,2)</f>
        <v>0</v>
      </c>
      <c r="BL239" s="18" t="s">
        <v>158</v>
      </c>
      <c r="BM239" s="161" t="s">
        <v>1022</v>
      </c>
    </row>
    <row r="240" spans="1:65" s="13" customFormat="1">
      <c r="B240" s="163"/>
      <c r="D240" s="164" t="s">
        <v>160</v>
      </c>
      <c r="E240" s="165" t="s">
        <v>1</v>
      </c>
      <c r="F240" s="166" t="s">
        <v>183</v>
      </c>
      <c r="H240" s="167">
        <v>6</v>
      </c>
      <c r="I240" s="168"/>
      <c r="L240" s="163"/>
      <c r="M240" s="169"/>
      <c r="N240" s="170"/>
      <c r="O240" s="170"/>
      <c r="P240" s="170"/>
      <c r="Q240" s="170"/>
      <c r="R240" s="170"/>
      <c r="S240" s="170"/>
      <c r="T240" s="171"/>
      <c r="AT240" s="165" t="s">
        <v>160</v>
      </c>
      <c r="AU240" s="165" t="s">
        <v>83</v>
      </c>
      <c r="AV240" s="13" t="s">
        <v>83</v>
      </c>
      <c r="AW240" s="13" t="s">
        <v>30</v>
      </c>
      <c r="AX240" s="13" t="s">
        <v>31</v>
      </c>
      <c r="AY240" s="165" t="s">
        <v>151</v>
      </c>
    </row>
    <row r="241" spans="1:65" s="2" customFormat="1" ht="16.5" customHeight="1">
      <c r="A241" s="33"/>
      <c r="B241" s="149"/>
      <c r="C241" s="150" t="s">
        <v>378</v>
      </c>
      <c r="D241" s="150" t="s">
        <v>153</v>
      </c>
      <c r="E241" s="151" t="s">
        <v>1023</v>
      </c>
      <c r="F241" s="152" t="s">
        <v>1024</v>
      </c>
      <c r="G241" s="153" t="s">
        <v>215</v>
      </c>
      <c r="H241" s="154">
        <v>356</v>
      </c>
      <c r="I241" s="155"/>
      <c r="J241" s="156">
        <f>ROUND(I241*H241,2)</f>
        <v>0</v>
      </c>
      <c r="K241" s="152" t="s">
        <v>1</v>
      </c>
      <c r="L241" s="34"/>
      <c r="M241" s="157" t="s">
        <v>1</v>
      </c>
      <c r="N241" s="158" t="s">
        <v>40</v>
      </c>
      <c r="O241" s="59"/>
      <c r="P241" s="159">
        <f>O241*H241</f>
        <v>0</v>
      </c>
      <c r="Q241" s="159">
        <v>0</v>
      </c>
      <c r="R241" s="159">
        <f>Q241*H241</f>
        <v>0</v>
      </c>
      <c r="S241" s="159">
        <v>0</v>
      </c>
      <c r="T241" s="160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61" t="s">
        <v>158</v>
      </c>
      <c r="AT241" s="161" t="s">
        <v>153</v>
      </c>
      <c r="AU241" s="161" t="s">
        <v>83</v>
      </c>
      <c r="AY241" s="18" t="s">
        <v>151</v>
      </c>
      <c r="BE241" s="162">
        <f>IF(N241="základní",J241,0)</f>
        <v>0</v>
      </c>
      <c r="BF241" s="162">
        <f>IF(N241="snížená",J241,0)</f>
        <v>0</v>
      </c>
      <c r="BG241" s="162">
        <f>IF(N241="zákl. přenesená",J241,0)</f>
        <v>0</v>
      </c>
      <c r="BH241" s="162">
        <f>IF(N241="sníž. přenesená",J241,0)</f>
        <v>0</v>
      </c>
      <c r="BI241" s="162">
        <f>IF(N241="nulová",J241,0)</f>
        <v>0</v>
      </c>
      <c r="BJ241" s="18" t="s">
        <v>31</v>
      </c>
      <c r="BK241" s="162">
        <f>ROUND(I241*H241,2)</f>
        <v>0</v>
      </c>
      <c r="BL241" s="18" t="s">
        <v>158</v>
      </c>
      <c r="BM241" s="161" t="s">
        <v>1025</v>
      </c>
    </row>
    <row r="242" spans="1:65" s="13" customFormat="1">
      <c r="B242" s="163"/>
      <c r="D242" s="164" t="s">
        <v>160</v>
      </c>
      <c r="E242" s="165" t="s">
        <v>1</v>
      </c>
      <c r="F242" s="166" t="s">
        <v>1026</v>
      </c>
      <c r="H242" s="167">
        <v>356</v>
      </c>
      <c r="I242" s="168"/>
      <c r="L242" s="163"/>
      <c r="M242" s="169"/>
      <c r="N242" s="170"/>
      <c r="O242" s="170"/>
      <c r="P242" s="170"/>
      <c r="Q242" s="170"/>
      <c r="R242" s="170"/>
      <c r="S242" s="170"/>
      <c r="T242" s="171"/>
      <c r="AT242" s="165" t="s">
        <v>160</v>
      </c>
      <c r="AU242" s="165" t="s">
        <v>83</v>
      </c>
      <c r="AV242" s="13" t="s">
        <v>83</v>
      </c>
      <c r="AW242" s="13" t="s">
        <v>30</v>
      </c>
      <c r="AX242" s="13" t="s">
        <v>75</v>
      </c>
      <c r="AY242" s="165" t="s">
        <v>151</v>
      </c>
    </row>
    <row r="243" spans="1:65" s="2" customFormat="1" ht="16.5" customHeight="1">
      <c r="A243" s="33"/>
      <c r="B243" s="149"/>
      <c r="C243" s="150" t="s">
        <v>383</v>
      </c>
      <c r="D243" s="150" t="s">
        <v>153</v>
      </c>
      <c r="E243" s="151" t="s">
        <v>433</v>
      </c>
      <c r="F243" s="152" t="s">
        <v>434</v>
      </c>
      <c r="G243" s="153" t="s">
        <v>156</v>
      </c>
      <c r="H243" s="154">
        <v>1.8160000000000001</v>
      </c>
      <c r="I243" s="155"/>
      <c r="J243" s="156">
        <f>ROUND(I243*H243,2)</f>
        <v>0</v>
      </c>
      <c r="K243" s="152" t="s">
        <v>157</v>
      </c>
      <c r="L243" s="34"/>
      <c r="M243" s="157" t="s">
        <v>1</v>
      </c>
      <c r="N243" s="158" t="s">
        <v>40</v>
      </c>
      <c r="O243" s="59"/>
      <c r="P243" s="159">
        <f>O243*H243</f>
        <v>0</v>
      </c>
      <c r="Q243" s="159">
        <v>2.2563399999999998</v>
      </c>
      <c r="R243" s="159">
        <f>Q243*H243</f>
        <v>4.0975134400000002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158</v>
      </c>
      <c r="AT243" s="161" t="s">
        <v>153</v>
      </c>
      <c r="AU243" s="161" t="s">
        <v>83</v>
      </c>
      <c r="AY243" s="18" t="s">
        <v>151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31</v>
      </c>
      <c r="BK243" s="162">
        <f>ROUND(I243*H243,2)</f>
        <v>0</v>
      </c>
      <c r="BL243" s="18" t="s">
        <v>158</v>
      </c>
      <c r="BM243" s="161" t="s">
        <v>1027</v>
      </c>
    </row>
    <row r="244" spans="1:65" s="13" customFormat="1">
      <c r="B244" s="163"/>
      <c r="D244" s="164" t="s">
        <v>160</v>
      </c>
      <c r="E244" s="165" t="s">
        <v>1</v>
      </c>
      <c r="F244" s="166" t="s">
        <v>1028</v>
      </c>
      <c r="H244" s="167">
        <v>1.8160000000000001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160</v>
      </c>
      <c r="AU244" s="165" t="s">
        <v>83</v>
      </c>
      <c r="AV244" s="13" t="s">
        <v>83</v>
      </c>
      <c r="AW244" s="13" t="s">
        <v>30</v>
      </c>
      <c r="AX244" s="13" t="s">
        <v>75</v>
      </c>
      <c r="AY244" s="165" t="s">
        <v>151</v>
      </c>
    </row>
    <row r="245" spans="1:65" s="2" customFormat="1" ht="16.5" customHeight="1">
      <c r="A245" s="33"/>
      <c r="B245" s="149"/>
      <c r="C245" s="150" t="s">
        <v>388</v>
      </c>
      <c r="D245" s="150" t="s">
        <v>153</v>
      </c>
      <c r="E245" s="151" t="s">
        <v>1029</v>
      </c>
      <c r="F245" s="152" t="s">
        <v>1030</v>
      </c>
      <c r="G245" s="153" t="s">
        <v>215</v>
      </c>
      <c r="H245" s="154">
        <v>90.8</v>
      </c>
      <c r="I245" s="155"/>
      <c r="J245" s="156">
        <f>ROUND(I245*H245,2)</f>
        <v>0</v>
      </c>
      <c r="K245" s="152" t="s">
        <v>1</v>
      </c>
      <c r="L245" s="34"/>
      <c r="M245" s="157" t="s">
        <v>1</v>
      </c>
      <c r="N245" s="158" t="s">
        <v>40</v>
      </c>
      <c r="O245" s="59"/>
      <c r="P245" s="159">
        <f>O245*H245</f>
        <v>0</v>
      </c>
      <c r="Q245" s="159">
        <v>0.15540000000000001</v>
      </c>
      <c r="R245" s="159">
        <f>Q245*H245</f>
        <v>14.11032</v>
      </c>
      <c r="S245" s="159">
        <v>0</v>
      </c>
      <c r="T245" s="160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158</v>
      </c>
      <c r="AT245" s="161" t="s">
        <v>153</v>
      </c>
      <c r="AU245" s="161" t="s">
        <v>83</v>
      </c>
      <c r="AY245" s="18" t="s">
        <v>151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31</v>
      </c>
      <c r="BK245" s="162">
        <f>ROUND(I245*H245,2)</f>
        <v>0</v>
      </c>
      <c r="BL245" s="18" t="s">
        <v>158</v>
      </c>
      <c r="BM245" s="161" t="s">
        <v>1031</v>
      </c>
    </row>
    <row r="246" spans="1:65" s="13" customFormat="1">
      <c r="B246" s="163"/>
      <c r="D246" s="164" t="s">
        <v>160</v>
      </c>
      <c r="E246" s="165" t="s">
        <v>1</v>
      </c>
      <c r="F246" s="166" t="s">
        <v>1032</v>
      </c>
      <c r="H246" s="167">
        <v>90.8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160</v>
      </c>
      <c r="AU246" s="165" t="s">
        <v>83</v>
      </c>
      <c r="AV246" s="13" t="s">
        <v>83</v>
      </c>
      <c r="AW246" s="13" t="s">
        <v>30</v>
      </c>
      <c r="AX246" s="13" t="s">
        <v>31</v>
      </c>
      <c r="AY246" s="165" t="s">
        <v>151</v>
      </c>
    </row>
    <row r="247" spans="1:65" s="2" customFormat="1" ht="16.5" customHeight="1">
      <c r="A247" s="33"/>
      <c r="B247" s="149"/>
      <c r="C247" s="187" t="s">
        <v>392</v>
      </c>
      <c r="D247" s="187" t="s">
        <v>413</v>
      </c>
      <c r="E247" s="188" t="s">
        <v>1033</v>
      </c>
      <c r="F247" s="189" t="s">
        <v>1034</v>
      </c>
      <c r="G247" s="190" t="s">
        <v>350</v>
      </c>
      <c r="H247" s="191">
        <v>91.707999999999998</v>
      </c>
      <c r="I247" s="192"/>
      <c r="J247" s="193">
        <f>ROUND(I247*H247,2)</f>
        <v>0</v>
      </c>
      <c r="K247" s="189" t="s">
        <v>1</v>
      </c>
      <c r="L247" s="194"/>
      <c r="M247" s="195" t="s">
        <v>1</v>
      </c>
      <c r="N247" s="196" t="s">
        <v>40</v>
      </c>
      <c r="O247" s="59"/>
      <c r="P247" s="159">
        <f>O247*H247</f>
        <v>0</v>
      </c>
      <c r="Q247" s="159">
        <v>6.0999999999999999E-2</v>
      </c>
      <c r="R247" s="159">
        <f>Q247*H247</f>
        <v>5.5941879999999999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194</v>
      </c>
      <c r="AT247" s="161" t="s">
        <v>413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1035</v>
      </c>
    </row>
    <row r="248" spans="1:65" s="13" customFormat="1">
      <c r="B248" s="163"/>
      <c r="D248" s="164" t="s">
        <v>160</v>
      </c>
      <c r="E248" s="165" t="s">
        <v>1</v>
      </c>
      <c r="F248" s="166" t="s">
        <v>1036</v>
      </c>
      <c r="H248" s="167">
        <v>91.707999999999998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75</v>
      </c>
      <c r="AY248" s="165" t="s">
        <v>151</v>
      </c>
    </row>
    <row r="249" spans="1:65" s="12" customFormat="1" ht="22.8" customHeight="1">
      <c r="B249" s="136"/>
      <c r="D249" s="137" t="s">
        <v>74</v>
      </c>
      <c r="E249" s="147" t="s">
        <v>457</v>
      </c>
      <c r="F249" s="147" t="s">
        <v>458</v>
      </c>
      <c r="I249" s="139"/>
      <c r="J249" s="148">
        <f>BK249</f>
        <v>0</v>
      </c>
      <c r="L249" s="136"/>
      <c r="M249" s="141"/>
      <c r="N249" s="142"/>
      <c r="O249" s="142"/>
      <c r="P249" s="143">
        <f>P250</f>
        <v>0</v>
      </c>
      <c r="Q249" s="142"/>
      <c r="R249" s="143">
        <f>R250</f>
        <v>0</v>
      </c>
      <c r="S249" s="142"/>
      <c r="T249" s="144">
        <f>T250</f>
        <v>0</v>
      </c>
      <c r="AR249" s="137" t="s">
        <v>31</v>
      </c>
      <c r="AT249" s="145" t="s">
        <v>74</v>
      </c>
      <c r="AU249" s="145" t="s">
        <v>31</v>
      </c>
      <c r="AY249" s="137" t="s">
        <v>151</v>
      </c>
      <c r="BK249" s="146">
        <f>BK250</f>
        <v>0</v>
      </c>
    </row>
    <row r="250" spans="1:65" s="2" customFormat="1" ht="16.5" customHeight="1">
      <c r="A250" s="33"/>
      <c r="B250" s="149"/>
      <c r="C250" s="150" t="s">
        <v>397</v>
      </c>
      <c r="D250" s="150" t="s">
        <v>153</v>
      </c>
      <c r="E250" s="151" t="s">
        <v>865</v>
      </c>
      <c r="F250" s="152" t="s">
        <v>866</v>
      </c>
      <c r="G250" s="153" t="s">
        <v>164</v>
      </c>
      <c r="H250" s="154">
        <v>198.27500000000001</v>
      </c>
      <c r="I250" s="155"/>
      <c r="J250" s="156">
        <f>ROUND(I250*H250,2)</f>
        <v>0</v>
      </c>
      <c r="K250" s="152" t="s">
        <v>157</v>
      </c>
      <c r="L250" s="34"/>
      <c r="M250" s="197" t="s">
        <v>1</v>
      </c>
      <c r="N250" s="198" t="s">
        <v>40</v>
      </c>
      <c r="O250" s="199"/>
      <c r="P250" s="200">
        <f>O250*H250</f>
        <v>0</v>
      </c>
      <c r="Q250" s="200">
        <v>0</v>
      </c>
      <c r="R250" s="200">
        <f>Q250*H250</f>
        <v>0</v>
      </c>
      <c r="S250" s="200">
        <v>0</v>
      </c>
      <c r="T250" s="201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61" t="s">
        <v>158</v>
      </c>
      <c r="AT250" s="161" t="s">
        <v>153</v>
      </c>
      <c r="AU250" s="161" t="s">
        <v>83</v>
      </c>
      <c r="AY250" s="18" t="s">
        <v>151</v>
      </c>
      <c r="BE250" s="162">
        <f>IF(N250="základní",J250,0)</f>
        <v>0</v>
      </c>
      <c r="BF250" s="162">
        <f>IF(N250="snížená",J250,0)</f>
        <v>0</v>
      </c>
      <c r="BG250" s="162">
        <f>IF(N250="zákl. přenesená",J250,0)</f>
        <v>0</v>
      </c>
      <c r="BH250" s="162">
        <f>IF(N250="sníž. přenesená",J250,0)</f>
        <v>0</v>
      </c>
      <c r="BI250" s="162">
        <f>IF(N250="nulová",J250,0)</f>
        <v>0</v>
      </c>
      <c r="BJ250" s="18" t="s">
        <v>31</v>
      </c>
      <c r="BK250" s="162">
        <f>ROUND(I250*H250,2)</f>
        <v>0</v>
      </c>
      <c r="BL250" s="18" t="s">
        <v>158</v>
      </c>
      <c r="BM250" s="161" t="s">
        <v>1037</v>
      </c>
    </row>
    <row r="251" spans="1:65" s="2" customFormat="1" ht="6.9" customHeight="1">
      <c r="A251" s="33"/>
      <c r="B251" s="48"/>
      <c r="C251" s="49"/>
      <c r="D251" s="49"/>
      <c r="E251" s="49"/>
      <c r="F251" s="49"/>
      <c r="G251" s="49"/>
      <c r="H251" s="49"/>
      <c r="I251" s="49"/>
      <c r="J251" s="49"/>
      <c r="K251" s="49"/>
      <c r="L251" s="34"/>
      <c r="M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</row>
  </sheetData>
  <autoFilter ref="C125:K250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05"/>
  <sheetViews>
    <sheetView showGridLines="0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100</v>
      </c>
      <c r="AZ2" s="202" t="s">
        <v>1038</v>
      </c>
      <c r="BA2" s="202" t="s">
        <v>1039</v>
      </c>
      <c r="BB2" s="202" t="s">
        <v>207</v>
      </c>
      <c r="BC2" s="202" t="s">
        <v>1040</v>
      </c>
      <c r="BD2" s="202" t="s">
        <v>83</v>
      </c>
    </row>
    <row r="3" spans="1:5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  <c r="AZ3" s="202" t="s">
        <v>1041</v>
      </c>
      <c r="BA3" s="202" t="s">
        <v>1042</v>
      </c>
      <c r="BB3" s="202" t="s">
        <v>207</v>
      </c>
      <c r="BC3" s="202" t="s">
        <v>1043</v>
      </c>
      <c r="BD3" s="202" t="s">
        <v>83</v>
      </c>
    </row>
    <row r="4" spans="1:5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  <c r="AZ4" s="202" t="s">
        <v>1044</v>
      </c>
      <c r="BA4" s="202" t="s">
        <v>1045</v>
      </c>
      <c r="BB4" s="202" t="s">
        <v>156</v>
      </c>
      <c r="BC4" s="202" t="s">
        <v>1046</v>
      </c>
      <c r="BD4" s="202" t="s">
        <v>83</v>
      </c>
    </row>
    <row r="5" spans="1:56" s="1" customFormat="1" ht="6.9" customHeight="1">
      <c r="B5" s="21"/>
      <c r="L5" s="21"/>
      <c r="AZ5" s="202" t="s">
        <v>1047</v>
      </c>
      <c r="BA5" s="202" t="s">
        <v>1048</v>
      </c>
      <c r="BB5" s="202" t="s">
        <v>156</v>
      </c>
      <c r="BC5" s="202" t="s">
        <v>1049</v>
      </c>
      <c r="BD5" s="202" t="s">
        <v>83</v>
      </c>
    </row>
    <row r="6" spans="1:56" s="1" customFormat="1" ht="12" customHeight="1">
      <c r="B6" s="21"/>
      <c r="D6" s="28" t="s">
        <v>16</v>
      </c>
      <c r="L6" s="21"/>
    </row>
    <row r="7" spans="1:5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5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57" t="s">
        <v>1050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ROUND(J125,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ROUND((SUM(BE125:BE504)),  0)</f>
        <v>0</v>
      </c>
      <c r="G33" s="33"/>
      <c r="H33" s="33"/>
      <c r="I33" s="106">
        <v>0.21</v>
      </c>
      <c r="J33" s="105">
        <f>ROUND(((SUM(BE125:BE504))*I33),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ROUND((SUM(BF125:BF504)),  0)</f>
        <v>0</v>
      </c>
      <c r="G34" s="33"/>
      <c r="H34" s="33"/>
      <c r="I34" s="106">
        <v>0.12</v>
      </c>
      <c r="J34" s="105">
        <f>ROUND(((SUM(BF125:BF504))*I34),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ROUND((SUM(BG125:BG504)),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ROUND((SUM(BH125:BH504)),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ROUND((SUM(BI125:BI504)),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 xml:space="preserve">SO 310 - Kanalizace - stoky 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Brno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129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130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10" customFormat="1" ht="19.95" customHeight="1">
      <c r="B99" s="122"/>
      <c r="D99" s="123" t="s">
        <v>1051</v>
      </c>
      <c r="E99" s="124"/>
      <c r="F99" s="124"/>
      <c r="G99" s="124"/>
      <c r="H99" s="124"/>
      <c r="I99" s="124"/>
      <c r="J99" s="125">
        <f>J298</f>
        <v>0</v>
      </c>
      <c r="L99" s="122"/>
    </row>
    <row r="100" spans="1:31" s="10" customFormat="1" ht="19.95" customHeight="1">
      <c r="B100" s="122"/>
      <c r="D100" s="123" t="s">
        <v>464</v>
      </c>
      <c r="E100" s="124"/>
      <c r="F100" s="124"/>
      <c r="G100" s="124"/>
      <c r="H100" s="124"/>
      <c r="I100" s="124"/>
      <c r="J100" s="125">
        <f>J305</f>
        <v>0</v>
      </c>
      <c r="L100" s="122"/>
    </row>
    <row r="101" spans="1:31" s="10" customFormat="1" ht="19.95" customHeight="1">
      <c r="B101" s="122"/>
      <c r="D101" s="123" t="s">
        <v>465</v>
      </c>
      <c r="E101" s="124"/>
      <c r="F101" s="124"/>
      <c r="G101" s="124"/>
      <c r="H101" s="124"/>
      <c r="I101" s="124"/>
      <c r="J101" s="125">
        <f>J337</f>
        <v>0</v>
      </c>
      <c r="L101" s="122"/>
    </row>
    <row r="102" spans="1:31" s="10" customFormat="1" ht="19.95" customHeight="1">
      <c r="B102" s="122"/>
      <c r="D102" s="123" t="s">
        <v>133</v>
      </c>
      <c r="E102" s="124"/>
      <c r="F102" s="124"/>
      <c r="G102" s="124"/>
      <c r="H102" s="124"/>
      <c r="I102" s="124"/>
      <c r="J102" s="125">
        <f>J379</f>
        <v>0</v>
      </c>
      <c r="L102" s="122"/>
    </row>
    <row r="103" spans="1:31" s="10" customFormat="1" ht="19.95" customHeight="1">
      <c r="B103" s="122"/>
      <c r="D103" s="123" t="s">
        <v>1052</v>
      </c>
      <c r="E103" s="124"/>
      <c r="F103" s="124"/>
      <c r="G103" s="124"/>
      <c r="H103" s="124"/>
      <c r="I103" s="124"/>
      <c r="J103" s="125">
        <f>J475</f>
        <v>0</v>
      </c>
      <c r="L103" s="122"/>
    </row>
    <row r="104" spans="1:31" s="9" customFormat="1" ht="24.9" customHeight="1">
      <c r="B104" s="118"/>
      <c r="D104" s="119" t="s">
        <v>1053</v>
      </c>
      <c r="E104" s="120"/>
      <c r="F104" s="120"/>
      <c r="G104" s="120"/>
      <c r="H104" s="120"/>
      <c r="I104" s="120"/>
      <c r="J104" s="121">
        <f>J496</f>
        <v>0</v>
      </c>
      <c r="L104" s="118"/>
    </row>
    <row r="105" spans="1:31" s="10" customFormat="1" ht="19.95" customHeight="1">
      <c r="B105" s="122"/>
      <c r="D105" s="123" t="s">
        <v>1054</v>
      </c>
      <c r="E105" s="124"/>
      <c r="F105" s="124"/>
      <c r="G105" s="124"/>
      <c r="H105" s="124"/>
      <c r="I105" s="124"/>
      <c r="J105" s="125">
        <f>J497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136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74" t="str">
        <f>E7</f>
        <v>Brno, Hlávkova  – rekonstrukce kanalizace a vodovodu</v>
      </c>
      <c r="F115" s="275"/>
      <c r="G115" s="275"/>
      <c r="H115" s="275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119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7" t="str">
        <f>E9</f>
        <v xml:space="preserve">SO 310 - Kanalizace - stoky </v>
      </c>
      <c r="F117" s="273"/>
      <c r="G117" s="273"/>
      <c r="H117" s="27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3"/>
      <c r="E119" s="33"/>
      <c r="F119" s="26" t="str">
        <f>F12</f>
        <v>Brno</v>
      </c>
      <c r="G119" s="33"/>
      <c r="H119" s="33"/>
      <c r="I119" s="28" t="s">
        <v>22</v>
      </c>
      <c r="J119" s="56" t="str">
        <f>IF(J12="","",J12)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23</v>
      </c>
      <c r="D121" s="33"/>
      <c r="E121" s="33"/>
      <c r="F121" s="26" t="str">
        <f>E15</f>
        <v xml:space="preserve"> </v>
      </c>
      <c r="G121" s="33"/>
      <c r="H121" s="33"/>
      <c r="I121" s="28" t="s">
        <v>29</v>
      </c>
      <c r="J121" s="31" t="str">
        <f>E21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27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137</v>
      </c>
      <c r="D124" s="129" t="s">
        <v>60</v>
      </c>
      <c r="E124" s="129" t="s">
        <v>56</v>
      </c>
      <c r="F124" s="129" t="s">
        <v>57</v>
      </c>
      <c r="G124" s="129" t="s">
        <v>138</v>
      </c>
      <c r="H124" s="129" t="s">
        <v>139</v>
      </c>
      <c r="I124" s="129" t="s">
        <v>140</v>
      </c>
      <c r="J124" s="129" t="s">
        <v>126</v>
      </c>
      <c r="K124" s="130" t="s">
        <v>141</v>
      </c>
      <c r="L124" s="131"/>
      <c r="M124" s="63" t="s">
        <v>1</v>
      </c>
      <c r="N124" s="64" t="s">
        <v>39</v>
      </c>
      <c r="O124" s="64" t="s">
        <v>142</v>
      </c>
      <c r="P124" s="64" t="s">
        <v>143</v>
      </c>
      <c r="Q124" s="64" t="s">
        <v>144</v>
      </c>
      <c r="R124" s="64" t="s">
        <v>145</v>
      </c>
      <c r="S124" s="64" t="s">
        <v>146</v>
      </c>
      <c r="T124" s="65" t="s">
        <v>147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148</v>
      </c>
      <c r="D125" s="33"/>
      <c r="E125" s="33"/>
      <c r="F125" s="33"/>
      <c r="G125" s="33"/>
      <c r="H125" s="33"/>
      <c r="I125" s="33"/>
      <c r="J125" s="132">
        <f>BK125</f>
        <v>0</v>
      </c>
      <c r="K125" s="33"/>
      <c r="L125" s="34"/>
      <c r="M125" s="66"/>
      <c r="N125" s="57"/>
      <c r="O125" s="67"/>
      <c r="P125" s="133">
        <f>P126+P496</f>
        <v>0</v>
      </c>
      <c r="Q125" s="67"/>
      <c r="R125" s="133">
        <f>R126+R496</f>
        <v>311.22583689999999</v>
      </c>
      <c r="S125" s="67"/>
      <c r="T125" s="134">
        <f>T126+T496</f>
        <v>166.65112000000002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128</v>
      </c>
      <c r="BK125" s="135">
        <f>BK126+BK496</f>
        <v>0</v>
      </c>
    </row>
    <row r="126" spans="1:65" s="12" customFormat="1" ht="25.95" customHeight="1">
      <c r="B126" s="136"/>
      <c r="D126" s="137" t="s">
        <v>74</v>
      </c>
      <c r="E126" s="138" t="s">
        <v>149</v>
      </c>
      <c r="F126" s="138" t="s">
        <v>150</v>
      </c>
      <c r="I126" s="139"/>
      <c r="J126" s="140">
        <f>BK126</f>
        <v>0</v>
      </c>
      <c r="L126" s="136"/>
      <c r="M126" s="141"/>
      <c r="N126" s="142"/>
      <c r="O126" s="142"/>
      <c r="P126" s="143">
        <f>P127+P298+P305+P337+P379+P475</f>
        <v>0</v>
      </c>
      <c r="Q126" s="142"/>
      <c r="R126" s="143">
        <f>R127+R298+R305+R337+R379+R475</f>
        <v>311.22444189999999</v>
      </c>
      <c r="S126" s="142"/>
      <c r="T126" s="144">
        <f>T127+T298+T305+T337+T379+T475</f>
        <v>166.65112000000002</v>
      </c>
      <c r="AR126" s="137" t="s">
        <v>31</v>
      </c>
      <c r="AT126" s="145" t="s">
        <v>74</v>
      </c>
      <c r="AU126" s="145" t="s">
        <v>75</v>
      </c>
      <c r="AY126" s="137" t="s">
        <v>151</v>
      </c>
      <c r="BK126" s="146">
        <f>BK127+BK298+BK305+BK337+BK379+BK475</f>
        <v>0</v>
      </c>
    </row>
    <row r="127" spans="1:65" s="12" customFormat="1" ht="22.8" customHeight="1">
      <c r="B127" s="136"/>
      <c r="D127" s="137" t="s">
        <v>74</v>
      </c>
      <c r="E127" s="147" t="s">
        <v>31</v>
      </c>
      <c r="F127" s="147" t="s">
        <v>152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SUM(P128:P297)</f>
        <v>0</v>
      </c>
      <c r="Q127" s="142"/>
      <c r="R127" s="143">
        <f>SUM(R128:R297)</f>
        <v>5.8467847699999993</v>
      </c>
      <c r="S127" s="142"/>
      <c r="T127" s="144">
        <f>SUM(T128:T297)</f>
        <v>166.63112000000001</v>
      </c>
      <c r="AR127" s="137" t="s">
        <v>31</v>
      </c>
      <c r="AT127" s="145" t="s">
        <v>74</v>
      </c>
      <c r="AU127" s="145" t="s">
        <v>31</v>
      </c>
      <c r="AY127" s="137" t="s">
        <v>151</v>
      </c>
      <c r="BK127" s="146">
        <f>SUM(BK128:BK297)</f>
        <v>0</v>
      </c>
    </row>
    <row r="128" spans="1:65" s="2" customFormat="1" ht="21.75" customHeight="1">
      <c r="A128" s="33"/>
      <c r="B128" s="149"/>
      <c r="C128" s="150" t="s">
        <v>31</v>
      </c>
      <c r="D128" s="150" t="s">
        <v>153</v>
      </c>
      <c r="E128" s="151" t="s">
        <v>1055</v>
      </c>
      <c r="F128" s="152" t="s">
        <v>1056</v>
      </c>
      <c r="G128" s="153" t="s">
        <v>207</v>
      </c>
      <c r="H128" s="154">
        <v>58.435000000000002</v>
      </c>
      <c r="I128" s="155"/>
      <c r="J128" s="156">
        <f>ROUND(I128*H128,2)</f>
        <v>0</v>
      </c>
      <c r="K128" s="152" t="s">
        <v>157</v>
      </c>
      <c r="L128" s="34"/>
      <c r="M128" s="157" t="s">
        <v>1</v>
      </c>
      <c r="N128" s="158" t="s">
        <v>40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0.28999999999999998</v>
      </c>
      <c r="T128" s="160">
        <f>S128*H128</f>
        <v>16.946149999999999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158</v>
      </c>
      <c r="AT128" s="161" t="s">
        <v>153</v>
      </c>
      <c r="AU128" s="161" t="s">
        <v>83</v>
      </c>
      <c r="AY128" s="18" t="s">
        <v>151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31</v>
      </c>
      <c r="BK128" s="162">
        <f>ROUND(I128*H128,2)</f>
        <v>0</v>
      </c>
      <c r="BL128" s="18" t="s">
        <v>158</v>
      </c>
      <c r="BM128" s="161" t="s">
        <v>1057</v>
      </c>
    </row>
    <row r="129" spans="1:65" s="13" customFormat="1">
      <c r="B129" s="163"/>
      <c r="D129" s="164" t="s">
        <v>160</v>
      </c>
      <c r="E129" s="165" t="s">
        <v>1</v>
      </c>
      <c r="F129" s="166" t="s">
        <v>1058</v>
      </c>
      <c r="H129" s="167">
        <v>58.435000000000002</v>
      </c>
      <c r="I129" s="168"/>
      <c r="L129" s="163"/>
      <c r="M129" s="169"/>
      <c r="N129" s="170"/>
      <c r="O129" s="170"/>
      <c r="P129" s="170"/>
      <c r="Q129" s="170"/>
      <c r="R129" s="170"/>
      <c r="S129" s="170"/>
      <c r="T129" s="171"/>
      <c r="AT129" s="165" t="s">
        <v>160</v>
      </c>
      <c r="AU129" s="165" t="s">
        <v>83</v>
      </c>
      <c r="AV129" s="13" t="s">
        <v>83</v>
      </c>
      <c r="AW129" s="13" t="s">
        <v>30</v>
      </c>
      <c r="AX129" s="13" t="s">
        <v>31</v>
      </c>
      <c r="AY129" s="165" t="s">
        <v>151</v>
      </c>
    </row>
    <row r="130" spans="1:65" s="2" customFormat="1">
      <c r="A130" s="33"/>
      <c r="B130" s="34"/>
      <c r="C130" s="33"/>
      <c r="D130" s="164" t="s">
        <v>1059</v>
      </c>
      <c r="E130" s="33"/>
      <c r="F130" s="203" t="s">
        <v>1060</v>
      </c>
      <c r="G130" s="33"/>
      <c r="H130" s="33"/>
      <c r="I130" s="33"/>
      <c r="J130" s="33"/>
      <c r="K130" s="33"/>
      <c r="L130" s="34"/>
      <c r="M130" s="204"/>
      <c r="N130" s="205"/>
      <c r="O130" s="59"/>
      <c r="P130" s="59"/>
      <c r="Q130" s="59"/>
      <c r="R130" s="59"/>
      <c r="S130" s="59"/>
      <c r="T130" s="60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U130" s="18" t="s">
        <v>83</v>
      </c>
    </row>
    <row r="131" spans="1:65" s="2" customFormat="1">
      <c r="A131" s="33"/>
      <c r="B131" s="34"/>
      <c r="C131" s="33"/>
      <c r="D131" s="164" t="s">
        <v>1059</v>
      </c>
      <c r="E131" s="33"/>
      <c r="F131" s="206" t="s">
        <v>1061</v>
      </c>
      <c r="G131" s="33"/>
      <c r="H131" s="207">
        <v>0</v>
      </c>
      <c r="I131" s="33"/>
      <c r="J131" s="33"/>
      <c r="K131" s="33"/>
      <c r="L131" s="34"/>
      <c r="M131" s="204"/>
      <c r="N131" s="205"/>
      <c r="O131" s="59"/>
      <c r="P131" s="59"/>
      <c r="Q131" s="59"/>
      <c r="R131" s="59"/>
      <c r="S131" s="59"/>
      <c r="T131" s="60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U131" s="18" t="s">
        <v>83</v>
      </c>
    </row>
    <row r="132" spans="1:65" s="2" customFormat="1">
      <c r="A132" s="33"/>
      <c r="B132" s="34"/>
      <c r="C132" s="33"/>
      <c r="D132" s="164" t="s">
        <v>1059</v>
      </c>
      <c r="E132" s="33"/>
      <c r="F132" s="206" t="s">
        <v>1062</v>
      </c>
      <c r="G132" s="33"/>
      <c r="H132" s="207">
        <v>52.66</v>
      </c>
      <c r="I132" s="33"/>
      <c r="J132" s="33"/>
      <c r="K132" s="33"/>
      <c r="L132" s="34"/>
      <c r="M132" s="204"/>
      <c r="N132" s="205"/>
      <c r="O132" s="59"/>
      <c r="P132" s="59"/>
      <c r="Q132" s="59"/>
      <c r="R132" s="59"/>
      <c r="S132" s="59"/>
      <c r="T132" s="60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U132" s="18" t="s">
        <v>83</v>
      </c>
    </row>
    <row r="133" spans="1:65" s="2" customFormat="1">
      <c r="A133" s="33"/>
      <c r="B133" s="34"/>
      <c r="C133" s="33"/>
      <c r="D133" s="164" t="s">
        <v>1059</v>
      </c>
      <c r="E133" s="33"/>
      <c r="F133" s="206" t="s">
        <v>1063</v>
      </c>
      <c r="G133" s="33"/>
      <c r="H133" s="207">
        <v>5.7750000000000004</v>
      </c>
      <c r="I133" s="33"/>
      <c r="J133" s="33"/>
      <c r="K133" s="33"/>
      <c r="L133" s="34"/>
      <c r="M133" s="204"/>
      <c r="N133" s="205"/>
      <c r="O133" s="59"/>
      <c r="P133" s="59"/>
      <c r="Q133" s="59"/>
      <c r="R133" s="59"/>
      <c r="S133" s="59"/>
      <c r="T133" s="60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U133" s="18" t="s">
        <v>83</v>
      </c>
    </row>
    <row r="134" spans="1:65" s="2" customFormat="1">
      <c r="A134" s="33"/>
      <c r="B134" s="34"/>
      <c r="C134" s="33"/>
      <c r="D134" s="164" t="s">
        <v>1059</v>
      </c>
      <c r="E134" s="33"/>
      <c r="F134" s="206" t="s">
        <v>182</v>
      </c>
      <c r="G134" s="33"/>
      <c r="H134" s="207">
        <v>58.435000000000002</v>
      </c>
      <c r="I134" s="33"/>
      <c r="J134" s="33"/>
      <c r="K134" s="33"/>
      <c r="L134" s="34"/>
      <c r="M134" s="204"/>
      <c r="N134" s="205"/>
      <c r="O134" s="59"/>
      <c r="P134" s="59"/>
      <c r="Q134" s="59"/>
      <c r="R134" s="59"/>
      <c r="S134" s="59"/>
      <c r="T134" s="60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U134" s="18" t="s">
        <v>83</v>
      </c>
    </row>
    <row r="135" spans="1:65" s="2" customFormat="1" ht="21.75" customHeight="1">
      <c r="A135" s="33"/>
      <c r="B135" s="149"/>
      <c r="C135" s="150" t="s">
        <v>83</v>
      </c>
      <c r="D135" s="150" t="s">
        <v>153</v>
      </c>
      <c r="E135" s="151" t="s">
        <v>783</v>
      </c>
      <c r="F135" s="152" t="s">
        <v>784</v>
      </c>
      <c r="G135" s="153" t="s">
        <v>207</v>
      </c>
      <c r="H135" s="154">
        <v>181.99</v>
      </c>
      <c r="I135" s="155"/>
      <c r="J135" s="156">
        <f>ROUND(I135*H135,2)</f>
        <v>0</v>
      </c>
      <c r="K135" s="152" t="s">
        <v>157</v>
      </c>
      <c r="L135" s="34"/>
      <c r="M135" s="157" t="s">
        <v>1</v>
      </c>
      <c r="N135" s="158" t="s">
        <v>40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0.57999999999999996</v>
      </c>
      <c r="T135" s="160">
        <f>S135*H135</f>
        <v>105.55419999999999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158</v>
      </c>
      <c r="AT135" s="161" t="s">
        <v>153</v>
      </c>
      <c r="AU135" s="161" t="s">
        <v>83</v>
      </c>
      <c r="AY135" s="18" t="s">
        <v>151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31</v>
      </c>
      <c r="BK135" s="162">
        <f>ROUND(I135*H135,2)</f>
        <v>0</v>
      </c>
      <c r="BL135" s="18" t="s">
        <v>158</v>
      </c>
      <c r="BM135" s="161" t="s">
        <v>1064</v>
      </c>
    </row>
    <row r="136" spans="1:65" s="13" customFormat="1">
      <c r="B136" s="163"/>
      <c r="D136" s="164" t="s">
        <v>160</v>
      </c>
      <c r="E136" s="165" t="s">
        <v>1</v>
      </c>
      <c r="F136" s="166" t="s">
        <v>1065</v>
      </c>
      <c r="H136" s="167">
        <v>181.99</v>
      </c>
      <c r="I136" s="168"/>
      <c r="L136" s="163"/>
      <c r="M136" s="169"/>
      <c r="N136" s="170"/>
      <c r="O136" s="170"/>
      <c r="P136" s="170"/>
      <c r="Q136" s="170"/>
      <c r="R136" s="170"/>
      <c r="S136" s="170"/>
      <c r="T136" s="171"/>
      <c r="AT136" s="165" t="s">
        <v>160</v>
      </c>
      <c r="AU136" s="165" t="s">
        <v>83</v>
      </c>
      <c r="AV136" s="13" t="s">
        <v>83</v>
      </c>
      <c r="AW136" s="13" t="s">
        <v>30</v>
      </c>
      <c r="AX136" s="13" t="s">
        <v>31</v>
      </c>
      <c r="AY136" s="165" t="s">
        <v>151</v>
      </c>
    </row>
    <row r="137" spans="1:65" s="2" customFormat="1">
      <c r="A137" s="33"/>
      <c r="B137" s="34"/>
      <c r="C137" s="33"/>
      <c r="D137" s="164" t="s">
        <v>1059</v>
      </c>
      <c r="E137" s="33"/>
      <c r="F137" s="203" t="s">
        <v>1066</v>
      </c>
      <c r="G137" s="33"/>
      <c r="H137" s="33"/>
      <c r="I137" s="33"/>
      <c r="J137" s="33"/>
      <c r="K137" s="33"/>
      <c r="L137" s="34"/>
      <c r="M137" s="204"/>
      <c r="N137" s="205"/>
      <c r="O137" s="59"/>
      <c r="P137" s="59"/>
      <c r="Q137" s="59"/>
      <c r="R137" s="59"/>
      <c r="S137" s="59"/>
      <c r="T137" s="60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U137" s="18" t="s">
        <v>83</v>
      </c>
    </row>
    <row r="138" spans="1:65" s="2" customFormat="1">
      <c r="A138" s="33"/>
      <c r="B138" s="34"/>
      <c r="C138" s="33"/>
      <c r="D138" s="164" t="s">
        <v>1059</v>
      </c>
      <c r="E138" s="33"/>
      <c r="F138" s="206" t="s">
        <v>1067</v>
      </c>
      <c r="G138" s="33"/>
      <c r="H138" s="207">
        <v>0</v>
      </c>
      <c r="I138" s="33"/>
      <c r="J138" s="33"/>
      <c r="K138" s="33"/>
      <c r="L138" s="34"/>
      <c r="M138" s="204"/>
      <c r="N138" s="205"/>
      <c r="O138" s="59"/>
      <c r="P138" s="59"/>
      <c r="Q138" s="59"/>
      <c r="R138" s="59"/>
      <c r="S138" s="59"/>
      <c r="T138" s="60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U138" s="18" t="s">
        <v>83</v>
      </c>
    </row>
    <row r="139" spans="1:65" s="2" customFormat="1">
      <c r="A139" s="33"/>
      <c r="B139" s="34"/>
      <c r="C139" s="33"/>
      <c r="D139" s="164" t="s">
        <v>1059</v>
      </c>
      <c r="E139" s="33"/>
      <c r="F139" s="206" t="s">
        <v>1068</v>
      </c>
      <c r="G139" s="33"/>
      <c r="H139" s="207">
        <v>152.83000000000001</v>
      </c>
      <c r="I139" s="33"/>
      <c r="J139" s="33"/>
      <c r="K139" s="33"/>
      <c r="L139" s="34"/>
      <c r="M139" s="204"/>
      <c r="N139" s="205"/>
      <c r="O139" s="59"/>
      <c r="P139" s="59"/>
      <c r="Q139" s="59"/>
      <c r="R139" s="59"/>
      <c r="S139" s="59"/>
      <c r="T139" s="60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U139" s="18" t="s">
        <v>83</v>
      </c>
    </row>
    <row r="140" spans="1:65" s="2" customFormat="1">
      <c r="A140" s="33"/>
      <c r="B140" s="34"/>
      <c r="C140" s="33"/>
      <c r="D140" s="164" t="s">
        <v>1059</v>
      </c>
      <c r="E140" s="33"/>
      <c r="F140" s="206" t="s">
        <v>1069</v>
      </c>
      <c r="G140" s="33"/>
      <c r="H140" s="207">
        <v>29.16</v>
      </c>
      <c r="I140" s="33"/>
      <c r="J140" s="33"/>
      <c r="K140" s="33"/>
      <c r="L140" s="34"/>
      <c r="M140" s="204"/>
      <c r="N140" s="205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U140" s="18" t="s">
        <v>83</v>
      </c>
    </row>
    <row r="141" spans="1:65" s="2" customFormat="1">
      <c r="A141" s="33"/>
      <c r="B141" s="34"/>
      <c r="C141" s="33"/>
      <c r="D141" s="164" t="s">
        <v>1059</v>
      </c>
      <c r="E141" s="33"/>
      <c r="F141" s="206" t="s">
        <v>182</v>
      </c>
      <c r="G141" s="33"/>
      <c r="H141" s="207">
        <v>181.99</v>
      </c>
      <c r="I141" s="33"/>
      <c r="J141" s="33"/>
      <c r="K141" s="33"/>
      <c r="L141" s="34"/>
      <c r="M141" s="204"/>
      <c r="N141" s="205"/>
      <c r="O141" s="59"/>
      <c r="P141" s="59"/>
      <c r="Q141" s="59"/>
      <c r="R141" s="59"/>
      <c r="S141" s="59"/>
      <c r="T141" s="60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U141" s="18" t="s">
        <v>83</v>
      </c>
    </row>
    <row r="142" spans="1:65" s="2" customFormat="1" ht="16.5" customHeight="1">
      <c r="A142" s="33"/>
      <c r="B142" s="149"/>
      <c r="C142" s="150" t="s">
        <v>167</v>
      </c>
      <c r="D142" s="150" t="s">
        <v>153</v>
      </c>
      <c r="E142" s="151" t="s">
        <v>797</v>
      </c>
      <c r="F142" s="152" t="s">
        <v>798</v>
      </c>
      <c r="G142" s="153" t="s">
        <v>207</v>
      </c>
      <c r="H142" s="154">
        <v>181.99</v>
      </c>
      <c r="I142" s="155"/>
      <c r="J142" s="156">
        <f>ROUND(I142*H142,2)</f>
        <v>0</v>
      </c>
      <c r="K142" s="152" t="s">
        <v>157</v>
      </c>
      <c r="L142" s="34"/>
      <c r="M142" s="157" t="s">
        <v>1</v>
      </c>
      <c r="N142" s="158" t="s">
        <v>40</v>
      </c>
      <c r="O142" s="59"/>
      <c r="P142" s="159">
        <f>O142*H142</f>
        <v>0</v>
      </c>
      <c r="Q142" s="159">
        <v>0</v>
      </c>
      <c r="R142" s="159">
        <f>Q142*H142</f>
        <v>0</v>
      </c>
      <c r="S142" s="159">
        <v>9.8000000000000004E-2</v>
      </c>
      <c r="T142" s="160">
        <f>S142*H142</f>
        <v>17.83502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1" t="s">
        <v>158</v>
      </c>
      <c r="AT142" s="161" t="s">
        <v>153</v>
      </c>
      <c r="AU142" s="161" t="s">
        <v>83</v>
      </c>
      <c r="AY142" s="18" t="s">
        <v>151</v>
      </c>
      <c r="BE142" s="162">
        <f>IF(N142="základní",J142,0)</f>
        <v>0</v>
      </c>
      <c r="BF142" s="162">
        <f>IF(N142="snížená",J142,0)</f>
        <v>0</v>
      </c>
      <c r="BG142" s="162">
        <f>IF(N142="zákl. přenesená",J142,0)</f>
        <v>0</v>
      </c>
      <c r="BH142" s="162">
        <f>IF(N142="sníž. přenesená",J142,0)</f>
        <v>0</v>
      </c>
      <c r="BI142" s="162">
        <f>IF(N142="nulová",J142,0)</f>
        <v>0</v>
      </c>
      <c r="BJ142" s="18" t="s">
        <v>31</v>
      </c>
      <c r="BK142" s="162">
        <f>ROUND(I142*H142,2)</f>
        <v>0</v>
      </c>
      <c r="BL142" s="18" t="s">
        <v>158</v>
      </c>
      <c r="BM142" s="161" t="s">
        <v>1070</v>
      </c>
    </row>
    <row r="143" spans="1:65" s="14" customFormat="1">
      <c r="B143" s="172"/>
      <c r="D143" s="164" t="s">
        <v>160</v>
      </c>
      <c r="E143" s="173" t="s">
        <v>1</v>
      </c>
      <c r="F143" s="174" t="s">
        <v>1067</v>
      </c>
      <c r="H143" s="173" t="s">
        <v>1</v>
      </c>
      <c r="I143" s="175"/>
      <c r="L143" s="172"/>
      <c r="M143" s="176"/>
      <c r="N143" s="177"/>
      <c r="O143" s="177"/>
      <c r="P143" s="177"/>
      <c r="Q143" s="177"/>
      <c r="R143" s="177"/>
      <c r="S143" s="177"/>
      <c r="T143" s="178"/>
      <c r="AT143" s="173" t="s">
        <v>160</v>
      </c>
      <c r="AU143" s="173" t="s">
        <v>83</v>
      </c>
      <c r="AV143" s="14" t="s">
        <v>31</v>
      </c>
      <c r="AW143" s="14" t="s">
        <v>30</v>
      </c>
      <c r="AX143" s="14" t="s">
        <v>75</v>
      </c>
      <c r="AY143" s="173" t="s">
        <v>151</v>
      </c>
    </row>
    <row r="144" spans="1:65" s="13" customFormat="1">
      <c r="B144" s="163"/>
      <c r="D144" s="164" t="s">
        <v>160</v>
      </c>
      <c r="E144" s="165" t="s">
        <v>1</v>
      </c>
      <c r="F144" s="166" t="s">
        <v>1068</v>
      </c>
      <c r="H144" s="167">
        <v>152.83000000000001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160</v>
      </c>
      <c r="AU144" s="165" t="s">
        <v>83</v>
      </c>
      <c r="AV144" s="13" t="s">
        <v>83</v>
      </c>
      <c r="AW144" s="13" t="s">
        <v>30</v>
      </c>
      <c r="AX144" s="13" t="s">
        <v>75</v>
      </c>
      <c r="AY144" s="165" t="s">
        <v>151</v>
      </c>
    </row>
    <row r="145" spans="1:65" s="13" customFormat="1">
      <c r="B145" s="163"/>
      <c r="D145" s="164" t="s">
        <v>160</v>
      </c>
      <c r="E145" s="165" t="s">
        <v>1</v>
      </c>
      <c r="F145" s="166" t="s">
        <v>1069</v>
      </c>
      <c r="H145" s="167">
        <v>29.16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160</v>
      </c>
      <c r="AU145" s="165" t="s">
        <v>83</v>
      </c>
      <c r="AV145" s="13" t="s">
        <v>83</v>
      </c>
      <c r="AW145" s="13" t="s">
        <v>30</v>
      </c>
      <c r="AX145" s="13" t="s">
        <v>75</v>
      </c>
      <c r="AY145" s="165" t="s">
        <v>151</v>
      </c>
    </row>
    <row r="146" spans="1:65" s="15" customFormat="1">
      <c r="B146" s="179"/>
      <c r="D146" s="164" t="s">
        <v>160</v>
      </c>
      <c r="E146" s="180" t="s">
        <v>1038</v>
      </c>
      <c r="F146" s="181" t="s">
        <v>182</v>
      </c>
      <c r="H146" s="182">
        <v>181.99</v>
      </c>
      <c r="I146" s="183"/>
      <c r="L146" s="179"/>
      <c r="M146" s="184"/>
      <c r="N146" s="185"/>
      <c r="O146" s="185"/>
      <c r="P146" s="185"/>
      <c r="Q146" s="185"/>
      <c r="R146" s="185"/>
      <c r="S146" s="185"/>
      <c r="T146" s="186"/>
      <c r="AT146" s="180" t="s">
        <v>160</v>
      </c>
      <c r="AU146" s="180" t="s">
        <v>83</v>
      </c>
      <c r="AV146" s="15" t="s">
        <v>158</v>
      </c>
      <c r="AW146" s="15" t="s">
        <v>30</v>
      </c>
      <c r="AX146" s="15" t="s">
        <v>31</v>
      </c>
      <c r="AY146" s="180" t="s">
        <v>151</v>
      </c>
    </row>
    <row r="147" spans="1:65" s="2" customFormat="1" ht="16.5" customHeight="1">
      <c r="A147" s="33"/>
      <c r="B147" s="149"/>
      <c r="C147" s="150" t="s">
        <v>158</v>
      </c>
      <c r="D147" s="150" t="s">
        <v>153</v>
      </c>
      <c r="E147" s="151" t="s">
        <v>1071</v>
      </c>
      <c r="F147" s="152" t="s">
        <v>1072</v>
      </c>
      <c r="G147" s="153" t="s">
        <v>207</v>
      </c>
      <c r="H147" s="154">
        <v>58.435000000000002</v>
      </c>
      <c r="I147" s="155"/>
      <c r="J147" s="156">
        <f>ROUND(I147*H147,2)</f>
        <v>0</v>
      </c>
      <c r="K147" s="152" t="s">
        <v>157</v>
      </c>
      <c r="L147" s="34"/>
      <c r="M147" s="157" t="s">
        <v>1</v>
      </c>
      <c r="N147" s="158" t="s">
        <v>40</v>
      </c>
      <c r="O147" s="59"/>
      <c r="P147" s="159">
        <f>O147*H147</f>
        <v>0</v>
      </c>
      <c r="Q147" s="159">
        <v>0</v>
      </c>
      <c r="R147" s="159">
        <f>Q147*H147</f>
        <v>0</v>
      </c>
      <c r="S147" s="159">
        <v>0.45</v>
      </c>
      <c r="T147" s="160">
        <f>S147*H147</f>
        <v>26.295750000000002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1" t="s">
        <v>158</v>
      </c>
      <c r="AT147" s="161" t="s">
        <v>153</v>
      </c>
      <c r="AU147" s="161" t="s">
        <v>83</v>
      </c>
      <c r="AY147" s="18" t="s">
        <v>151</v>
      </c>
      <c r="BE147" s="162">
        <f>IF(N147="základní",J147,0)</f>
        <v>0</v>
      </c>
      <c r="BF147" s="162">
        <f>IF(N147="snížená",J147,0)</f>
        <v>0</v>
      </c>
      <c r="BG147" s="162">
        <f>IF(N147="zákl. přenesená",J147,0)</f>
        <v>0</v>
      </c>
      <c r="BH147" s="162">
        <f>IF(N147="sníž. přenesená",J147,0)</f>
        <v>0</v>
      </c>
      <c r="BI147" s="162">
        <f>IF(N147="nulová",J147,0)</f>
        <v>0</v>
      </c>
      <c r="BJ147" s="18" t="s">
        <v>31</v>
      </c>
      <c r="BK147" s="162">
        <f>ROUND(I147*H147,2)</f>
        <v>0</v>
      </c>
      <c r="BL147" s="18" t="s">
        <v>158</v>
      </c>
      <c r="BM147" s="161" t="s">
        <v>1073</v>
      </c>
    </row>
    <row r="148" spans="1:65" s="14" customFormat="1">
      <c r="B148" s="172"/>
      <c r="D148" s="164" t="s">
        <v>160</v>
      </c>
      <c r="E148" s="173" t="s">
        <v>1</v>
      </c>
      <c r="F148" s="174" t="s">
        <v>1061</v>
      </c>
      <c r="H148" s="173" t="s">
        <v>1</v>
      </c>
      <c r="I148" s="175"/>
      <c r="L148" s="172"/>
      <c r="M148" s="176"/>
      <c r="N148" s="177"/>
      <c r="O148" s="177"/>
      <c r="P148" s="177"/>
      <c r="Q148" s="177"/>
      <c r="R148" s="177"/>
      <c r="S148" s="177"/>
      <c r="T148" s="178"/>
      <c r="AT148" s="173" t="s">
        <v>160</v>
      </c>
      <c r="AU148" s="173" t="s">
        <v>83</v>
      </c>
      <c r="AV148" s="14" t="s">
        <v>31</v>
      </c>
      <c r="AW148" s="14" t="s">
        <v>30</v>
      </c>
      <c r="AX148" s="14" t="s">
        <v>75</v>
      </c>
      <c r="AY148" s="173" t="s">
        <v>151</v>
      </c>
    </row>
    <row r="149" spans="1:65" s="13" customFormat="1">
      <c r="B149" s="163"/>
      <c r="D149" s="164" t="s">
        <v>160</v>
      </c>
      <c r="E149" s="165" t="s">
        <v>1</v>
      </c>
      <c r="F149" s="166" t="s">
        <v>1062</v>
      </c>
      <c r="H149" s="167">
        <v>52.66</v>
      </c>
      <c r="I149" s="168"/>
      <c r="L149" s="163"/>
      <c r="M149" s="169"/>
      <c r="N149" s="170"/>
      <c r="O149" s="170"/>
      <c r="P149" s="170"/>
      <c r="Q149" s="170"/>
      <c r="R149" s="170"/>
      <c r="S149" s="170"/>
      <c r="T149" s="171"/>
      <c r="AT149" s="165" t="s">
        <v>160</v>
      </c>
      <c r="AU149" s="165" t="s">
        <v>83</v>
      </c>
      <c r="AV149" s="13" t="s">
        <v>83</v>
      </c>
      <c r="AW149" s="13" t="s">
        <v>30</v>
      </c>
      <c r="AX149" s="13" t="s">
        <v>75</v>
      </c>
      <c r="AY149" s="165" t="s">
        <v>151</v>
      </c>
    </row>
    <row r="150" spans="1:65" s="13" customFormat="1">
      <c r="B150" s="163"/>
      <c r="D150" s="164" t="s">
        <v>160</v>
      </c>
      <c r="E150" s="165" t="s">
        <v>1</v>
      </c>
      <c r="F150" s="166" t="s">
        <v>1063</v>
      </c>
      <c r="H150" s="167">
        <v>5.7750000000000004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160</v>
      </c>
      <c r="AU150" s="165" t="s">
        <v>83</v>
      </c>
      <c r="AV150" s="13" t="s">
        <v>83</v>
      </c>
      <c r="AW150" s="13" t="s">
        <v>30</v>
      </c>
      <c r="AX150" s="13" t="s">
        <v>75</v>
      </c>
      <c r="AY150" s="165" t="s">
        <v>151</v>
      </c>
    </row>
    <row r="151" spans="1:65" s="15" customFormat="1">
      <c r="B151" s="179"/>
      <c r="D151" s="164" t="s">
        <v>160</v>
      </c>
      <c r="E151" s="180" t="s">
        <v>1041</v>
      </c>
      <c r="F151" s="181" t="s">
        <v>182</v>
      </c>
      <c r="H151" s="182">
        <v>58.435000000000002</v>
      </c>
      <c r="I151" s="183"/>
      <c r="L151" s="179"/>
      <c r="M151" s="184"/>
      <c r="N151" s="185"/>
      <c r="O151" s="185"/>
      <c r="P151" s="185"/>
      <c r="Q151" s="185"/>
      <c r="R151" s="185"/>
      <c r="S151" s="185"/>
      <c r="T151" s="186"/>
      <c r="AT151" s="180" t="s">
        <v>160</v>
      </c>
      <c r="AU151" s="180" t="s">
        <v>83</v>
      </c>
      <c r="AV151" s="15" t="s">
        <v>158</v>
      </c>
      <c r="AW151" s="15" t="s">
        <v>30</v>
      </c>
      <c r="AX151" s="15" t="s">
        <v>31</v>
      </c>
      <c r="AY151" s="180" t="s">
        <v>151</v>
      </c>
    </row>
    <row r="152" spans="1:65" s="2" customFormat="1" ht="16.5" customHeight="1">
      <c r="A152" s="33"/>
      <c r="B152" s="149"/>
      <c r="C152" s="150" t="s">
        <v>176</v>
      </c>
      <c r="D152" s="150" t="s">
        <v>153</v>
      </c>
      <c r="E152" s="151" t="s">
        <v>1074</v>
      </c>
      <c r="F152" s="152" t="s">
        <v>1075</v>
      </c>
      <c r="G152" s="153" t="s">
        <v>1076</v>
      </c>
      <c r="H152" s="154">
        <v>1440</v>
      </c>
      <c r="I152" s="155"/>
      <c r="J152" s="156">
        <f>ROUND(I152*H152,2)</f>
        <v>0</v>
      </c>
      <c r="K152" s="152" t="s">
        <v>157</v>
      </c>
      <c r="L152" s="34"/>
      <c r="M152" s="157" t="s">
        <v>1</v>
      </c>
      <c r="N152" s="158" t="s">
        <v>40</v>
      </c>
      <c r="O152" s="59"/>
      <c r="P152" s="159">
        <f>O152*H152</f>
        <v>0</v>
      </c>
      <c r="Q152" s="159">
        <v>3.0000000000000001E-5</v>
      </c>
      <c r="R152" s="159">
        <f>Q152*H152</f>
        <v>4.3200000000000002E-2</v>
      </c>
      <c r="S152" s="159">
        <v>0</v>
      </c>
      <c r="T152" s="160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1" t="s">
        <v>158</v>
      </c>
      <c r="AT152" s="161" t="s">
        <v>153</v>
      </c>
      <c r="AU152" s="161" t="s">
        <v>83</v>
      </c>
      <c r="AY152" s="18" t="s">
        <v>151</v>
      </c>
      <c r="BE152" s="162">
        <f>IF(N152="základní",J152,0)</f>
        <v>0</v>
      </c>
      <c r="BF152" s="162">
        <f>IF(N152="snížená",J152,0)</f>
        <v>0</v>
      </c>
      <c r="BG152" s="162">
        <f>IF(N152="zákl. přenesená",J152,0)</f>
        <v>0</v>
      </c>
      <c r="BH152" s="162">
        <f>IF(N152="sníž. přenesená",J152,0)</f>
        <v>0</v>
      </c>
      <c r="BI152" s="162">
        <f>IF(N152="nulová",J152,0)</f>
        <v>0</v>
      </c>
      <c r="BJ152" s="18" t="s">
        <v>31</v>
      </c>
      <c r="BK152" s="162">
        <f>ROUND(I152*H152,2)</f>
        <v>0</v>
      </c>
      <c r="BL152" s="18" t="s">
        <v>158</v>
      </c>
      <c r="BM152" s="161" t="s">
        <v>1077</v>
      </c>
    </row>
    <row r="153" spans="1:65" s="13" customFormat="1">
      <c r="B153" s="163"/>
      <c r="D153" s="164" t="s">
        <v>160</v>
      </c>
      <c r="E153" s="165" t="s">
        <v>1</v>
      </c>
      <c r="F153" s="166" t="s">
        <v>1078</v>
      </c>
      <c r="H153" s="167">
        <v>1440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160</v>
      </c>
      <c r="AU153" s="165" t="s">
        <v>83</v>
      </c>
      <c r="AV153" s="13" t="s">
        <v>83</v>
      </c>
      <c r="AW153" s="13" t="s">
        <v>30</v>
      </c>
      <c r="AX153" s="13" t="s">
        <v>31</v>
      </c>
      <c r="AY153" s="165" t="s">
        <v>151</v>
      </c>
    </row>
    <row r="154" spans="1:65" s="2" customFormat="1" ht="16.5" customHeight="1">
      <c r="A154" s="33"/>
      <c r="B154" s="149"/>
      <c r="C154" s="150" t="s">
        <v>183</v>
      </c>
      <c r="D154" s="150" t="s">
        <v>153</v>
      </c>
      <c r="E154" s="151" t="s">
        <v>1079</v>
      </c>
      <c r="F154" s="152" t="s">
        <v>1080</v>
      </c>
      <c r="G154" s="153" t="s">
        <v>1081</v>
      </c>
      <c r="H154" s="154">
        <v>60</v>
      </c>
      <c r="I154" s="155"/>
      <c r="J154" s="156">
        <f>ROUND(I154*H154,2)</f>
        <v>0</v>
      </c>
      <c r="K154" s="152" t="s">
        <v>157</v>
      </c>
      <c r="L154" s="34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</v>
      </c>
      <c r="T154" s="160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158</v>
      </c>
      <c r="AT154" s="161" t="s">
        <v>153</v>
      </c>
      <c r="AU154" s="161" t="s">
        <v>83</v>
      </c>
      <c r="AY154" s="18" t="s">
        <v>151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31</v>
      </c>
      <c r="BK154" s="162">
        <f>ROUND(I154*H154,2)</f>
        <v>0</v>
      </c>
      <c r="BL154" s="18" t="s">
        <v>158</v>
      </c>
      <c r="BM154" s="161" t="s">
        <v>1082</v>
      </c>
    </row>
    <row r="155" spans="1:65" s="13" customFormat="1">
      <c r="B155" s="163"/>
      <c r="D155" s="164" t="s">
        <v>160</v>
      </c>
      <c r="E155" s="165" t="s">
        <v>1</v>
      </c>
      <c r="F155" s="166" t="s">
        <v>447</v>
      </c>
      <c r="H155" s="167">
        <v>60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31</v>
      </c>
      <c r="AY155" s="165" t="s">
        <v>151</v>
      </c>
    </row>
    <row r="156" spans="1:65" s="2" customFormat="1" ht="16.5" customHeight="1">
      <c r="A156" s="33"/>
      <c r="B156" s="149"/>
      <c r="C156" s="150" t="s">
        <v>188</v>
      </c>
      <c r="D156" s="150" t="s">
        <v>153</v>
      </c>
      <c r="E156" s="151" t="s">
        <v>1083</v>
      </c>
      <c r="F156" s="152" t="s">
        <v>1084</v>
      </c>
      <c r="G156" s="153" t="s">
        <v>215</v>
      </c>
      <c r="H156" s="154">
        <v>4.2</v>
      </c>
      <c r="I156" s="155"/>
      <c r="J156" s="156">
        <f>ROUND(I156*H156,2)</f>
        <v>0</v>
      </c>
      <c r="K156" s="152" t="s">
        <v>157</v>
      </c>
      <c r="L156" s="34"/>
      <c r="M156" s="157" t="s">
        <v>1</v>
      </c>
      <c r="N156" s="158" t="s">
        <v>40</v>
      </c>
      <c r="O156" s="59"/>
      <c r="P156" s="159">
        <f>O156*H156</f>
        <v>0</v>
      </c>
      <c r="Q156" s="159">
        <v>8.6800000000000002E-3</v>
      </c>
      <c r="R156" s="159">
        <f>Q156*H156</f>
        <v>3.6456000000000002E-2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158</v>
      </c>
      <c r="AT156" s="161" t="s">
        <v>153</v>
      </c>
      <c r="AU156" s="161" t="s">
        <v>83</v>
      </c>
      <c r="AY156" s="18" t="s">
        <v>151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31</v>
      </c>
      <c r="BK156" s="162">
        <f>ROUND(I156*H156,2)</f>
        <v>0</v>
      </c>
      <c r="BL156" s="18" t="s">
        <v>158</v>
      </c>
      <c r="BM156" s="161" t="s">
        <v>1085</v>
      </c>
    </row>
    <row r="157" spans="1:65" s="13" customFormat="1">
      <c r="B157" s="163"/>
      <c r="D157" s="164" t="s">
        <v>160</v>
      </c>
      <c r="E157" s="165" t="s">
        <v>1</v>
      </c>
      <c r="F157" s="166" t="s">
        <v>1086</v>
      </c>
      <c r="H157" s="167">
        <v>2.9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75</v>
      </c>
      <c r="AY157" s="165" t="s">
        <v>151</v>
      </c>
    </row>
    <row r="158" spans="1:65" s="13" customFormat="1">
      <c r="B158" s="163"/>
      <c r="D158" s="164" t="s">
        <v>160</v>
      </c>
      <c r="E158" s="165" t="s">
        <v>1</v>
      </c>
      <c r="F158" s="166" t="s">
        <v>1087</v>
      </c>
      <c r="H158" s="167">
        <v>1.3</v>
      </c>
      <c r="I158" s="168"/>
      <c r="L158" s="163"/>
      <c r="M158" s="169"/>
      <c r="N158" s="170"/>
      <c r="O158" s="170"/>
      <c r="P158" s="170"/>
      <c r="Q158" s="170"/>
      <c r="R158" s="170"/>
      <c r="S158" s="170"/>
      <c r="T158" s="171"/>
      <c r="AT158" s="165" t="s">
        <v>160</v>
      </c>
      <c r="AU158" s="165" t="s">
        <v>83</v>
      </c>
      <c r="AV158" s="13" t="s">
        <v>83</v>
      </c>
      <c r="AW158" s="13" t="s">
        <v>30</v>
      </c>
      <c r="AX158" s="13" t="s">
        <v>75</v>
      </c>
      <c r="AY158" s="165" t="s">
        <v>151</v>
      </c>
    </row>
    <row r="159" spans="1:65" s="15" customFormat="1">
      <c r="B159" s="179"/>
      <c r="D159" s="164" t="s">
        <v>160</v>
      </c>
      <c r="E159" s="180" t="s">
        <v>1</v>
      </c>
      <c r="F159" s="181" t="s">
        <v>182</v>
      </c>
      <c r="H159" s="182">
        <v>4.2</v>
      </c>
      <c r="I159" s="183"/>
      <c r="L159" s="179"/>
      <c r="M159" s="184"/>
      <c r="N159" s="185"/>
      <c r="O159" s="185"/>
      <c r="P159" s="185"/>
      <c r="Q159" s="185"/>
      <c r="R159" s="185"/>
      <c r="S159" s="185"/>
      <c r="T159" s="186"/>
      <c r="AT159" s="180" t="s">
        <v>160</v>
      </c>
      <c r="AU159" s="180" t="s">
        <v>83</v>
      </c>
      <c r="AV159" s="15" t="s">
        <v>158</v>
      </c>
      <c r="AW159" s="15" t="s">
        <v>30</v>
      </c>
      <c r="AX159" s="15" t="s">
        <v>31</v>
      </c>
      <c r="AY159" s="180" t="s">
        <v>151</v>
      </c>
    </row>
    <row r="160" spans="1:65" s="2" customFormat="1" ht="16.5" customHeight="1">
      <c r="A160" s="33"/>
      <c r="B160" s="149"/>
      <c r="C160" s="150" t="s">
        <v>194</v>
      </c>
      <c r="D160" s="150" t="s">
        <v>153</v>
      </c>
      <c r="E160" s="151" t="s">
        <v>1088</v>
      </c>
      <c r="F160" s="152" t="s">
        <v>1089</v>
      </c>
      <c r="G160" s="153" t="s">
        <v>215</v>
      </c>
      <c r="H160" s="154">
        <v>6.5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3.6900000000000002E-2</v>
      </c>
      <c r="R160" s="159">
        <f>Q160*H160</f>
        <v>0.23985000000000001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1090</v>
      </c>
    </row>
    <row r="161" spans="1:65" s="13" customFormat="1">
      <c r="B161" s="163"/>
      <c r="D161" s="164" t="s">
        <v>160</v>
      </c>
      <c r="E161" s="165" t="s">
        <v>1</v>
      </c>
      <c r="F161" s="166" t="s">
        <v>1091</v>
      </c>
      <c r="H161" s="167">
        <v>6.5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160</v>
      </c>
      <c r="AU161" s="165" t="s">
        <v>83</v>
      </c>
      <c r="AV161" s="13" t="s">
        <v>83</v>
      </c>
      <c r="AW161" s="13" t="s">
        <v>30</v>
      </c>
      <c r="AX161" s="13" t="s">
        <v>31</v>
      </c>
      <c r="AY161" s="165" t="s">
        <v>151</v>
      </c>
    </row>
    <row r="162" spans="1:65" s="2" customFormat="1" ht="16.5" customHeight="1">
      <c r="A162" s="33"/>
      <c r="B162" s="149"/>
      <c r="C162" s="150" t="s">
        <v>199</v>
      </c>
      <c r="D162" s="150" t="s">
        <v>153</v>
      </c>
      <c r="E162" s="151" t="s">
        <v>1092</v>
      </c>
      <c r="F162" s="152" t="s">
        <v>1093</v>
      </c>
      <c r="G162" s="153" t="s">
        <v>215</v>
      </c>
      <c r="H162" s="154">
        <v>1.9</v>
      </c>
      <c r="I162" s="155"/>
      <c r="J162" s="156">
        <f>ROUND(I162*H162,2)</f>
        <v>0</v>
      </c>
      <c r="K162" s="152" t="s">
        <v>157</v>
      </c>
      <c r="L162" s="34"/>
      <c r="M162" s="157" t="s">
        <v>1</v>
      </c>
      <c r="N162" s="158" t="s">
        <v>40</v>
      </c>
      <c r="O162" s="59"/>
      <c r="P162" s="159">
        <f>O162*H162</f>
        <v>0</v>
      </c>
      <c r="Q162" s="159">
        <v>8.6800000000000002E-3</v>
      </c>
      <c r="R162" s="159">
        <f>Q162*H162</f>
        <v>1.6492E-2</v>
      </c>
      <c r="S162" s="159">
        <v>0</v>
      </c>
      <c r="T162" s="160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1" t="s">
        <v>158</v>
      </c>
      <c r="AT162" s="161" t="s">
        <v>153</v>
      </c>
      <c r="AU162" s="161" t="s">
        <v>83</v>
      </c>
      <c r="AY162" s="18" t="s">
        <v>151</v>
      </c>
      <c r="BE162" s="162">
        <f>IF(N162="základní",J162,0)</f>
        <v>0</v>
      </c>
      <c r="BF162" s="162">
        <f>IF(N162="snížená",J162,0)</f>
        <v>0</v>
      </c>
      <c r="BG162" s="162">
        <f>IF(N162="zákl. přenesená",J162,0)</f>
        <v>0</v>
      </c>
      <c r="BH162" s="162">
        <f>IF(N162="sníž. přenesená",J162,0)</f>
        <v>0</v>
      </c>
      <c r="BI162" s="162">
        <f>IF(N162="nulová",J162,0)</f>
        <v>0</v>
      </c>
      <c r="BJ162" s="18" t="s">
        <v>31</v>
      </c>
      <c r="BK162" s="162">
        <f>ROUND(I162*H162,2)</f>
        <v>0</v>
      </c>
      <c r="BL162" s="18" t="s">
        <v>158</v>
      </c>
      <c r="BM162" s="161" t="s">
        <v>1094</v>
      </c>
    </row>
    <row r="163" spans="1:65" s="13" customFormat="1">
      <c r="B163" s="163"/>
      <c r="D163" s="164" t="s">
        <v>160</v>
      </c>
      <c r="E163" s="165" t="s">
        <v>1</v>
      </c>
      <c r="F163" s="166" t="s">
        <v>1095</v>
      </c>
      <c r="H163" s="167">
        <v>1.9</v>
      </c>
      <c r="I163" s="168"/>
      <c r="L163" s="163"/>
      <c r="M163" s="169"/>
      <c r="N163" s="170"/>
      <c r="O163" s="170"/>
      <c r="P163" s="170"/>
      <c r="Q163" s="170"/>
      <c r="R163" s="170"/>
      <c r="S163" s="170"/>
      <c r="T163" s="171"/>
      <c r="AT163" s="165" t="s">
        <v>160</v>
      </c>
      <c r="AU163" s="165" t="s">
        <v>83</v>
      </c>
      <c r="AV163" s="13" t="s">
        <v>83</v>
      </c>
      <c r="AW163" s="13" t="s">
        <v>30</v>
      </c>
      <c r="AX163" s="13" t="s">
        <v>31</v>
      </c>
      <c r="AY163" s="165" t="s">
        <v>151</v>
      </c>
    </row>
    <row r="164" spans="1:65" s="2" customFormat="1" ht="16.5" customHeight="1">
      <c r="A164" s="33"/>
      <c r="B164" s="149"/>
      <c r="C164" s="150" t="s">
        <v>204</v>
      </c>
      <c r="D164" s="150" t="s">
        <v>153</v>
      </c>
      <c r="E164" s="151" t="s">
        <v>1096</v>
      </c>
      <c r="F164" s="152" t="s">
        <v>1097</v>
      </c>
      <c r="G164" s="153" t="s">
        <v>215</v>
      </c>
      <c r="H164" s="154">
        <v>18</v>
      </c>
      <c r="I164" s="155"/>
      <c r="J164" s="156">
        <f>ROUND(I164*H164,2)</f>
        <v>0</v>
      </c>
      <c r="K164" s="152" t="s">
        <v>157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1.068E-2</v>
      </c>
      <c r="R164" s="159">
        <f>Q164*H164</f>
        <v>0.19223999999999999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1098</v>
      </c>
    </row>
    <row r="165" spans="1:65" s="13" customFormat="1">
      <c r="B165" s="163"/>
      <c r="D165" s="164" t="s">
        <v>160</v>
      </c>
      <c r="E165" s="165" t="s">
        <v>1</v>
      </c>
      <c r="F165" s="166" t="s">
        <v>1099</v>
      </c>
      <c r="H165" s="167">
        <v>18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31</v>
      </c>
      <c r="AY165" s="165" t="s">
        <v>151</v>
      </c>
    </row>
    <row r="166" spans="1:65" s="2" customFormat="1" ht="16.5" customHeight="1">
      <c r="A166" s="33"/>
      <c r="B166" s="149"/>
      <c r="C166" s="150" t="s">
        <v>211</v>
      </c>
      <c r="D166" s="150" t="s">
        <v>153</v>
      </c>
      <c r="E166" s="151" t="s">
        <v>1100</v>
      </c>
      <c r="F166" s="152" t="s">
        <v>1101</v>
      </c>
      <c r="G166" s="153" t="s">
        <v>215</v>
      </c>
      <c r="H166" s="154">
        <v>10.199999999999999</v>
      </c>
      <c r="I166" s="155"/>
      <c r="J166" s="156">
        <f>ROUND(I166*H166,2)</f>
        <v>0</v>
      </c>
      <c r="K166" s="152" t="s">
        <v>157</v>
      </c>
      <c r="L166" s="34"/>
      <c r="M166" s="157" t="s">
        <v>1</v>
      </c>
      <c r="N166" s="158" t="s">
        <v>40</v>
      </c>
      <c r="O166" s="59"/>
      <c r="P166" s="159">
        <f>O166*H166</f>
        <v>0</v>
      </c>
      <c r="Q166" s="159">
        <v>3.6900000000000002E-2</v>
      </c>
      <c r="R166" s="159">
        <f>Q166*H166</f>
        <v>0.37637999999999999</v>
      </c>
      <c r="S166" s="159">
        <v>0</v>
      </c>
      <c r="T166" s="160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1" t="s">
        <v>158</v>
      </c>
      <c r="AT166" s="161" t="s">
        <v>153</v>
      </c>
      <c r="AU166" s="161" t="s">
        <v>83</v>
      </c>
      <c r="AY166" s="18" t="s">
        <v>151</v>
      </c>
      <c r="BE166" s="162">
        <f>IF(N166="základní",J166,0)</f>
        <v>0</v>
      </c>
      <c r="BF166" s="162">
        <f>IF(N166="snížená",J166,0)</f>
        <v>0</v>
      </c>
      <c r="BG166" s="162">
        <f>IF(N166="zákl. přenesená",J166,0)</f>
        <v>0</v>
      </c>
      <c r="BH166" s="162">
        <f>IF(N166="sníž. přenesená",J166,0)</f>
        <v>0</v>
      </c>
      <c r="BI166" s="162">
        <f>IF(N166="nulová",J166,0)</f>
        <v>0</v>
      </c>
      <c r="BJ166" s="18" t="s">
        <v>31</v>
      </c>
      <c r="BK166" s="162">
        <f>ROUND(I166*H166,2)</f>
        <v>0</v>
      </c>
      <c r="BL166" s="18" t="s">
        <v>158</v>
      </c>
      <c r="BM166" s="161" t="s">
        <v>1102</v>
      </c>
    </row>
    <row r="167" spans="1:65" s="13" customFormat="1">
      <c r="B167" s="163"/>
      <c r="D167" s="164" t="s">
        <v>160</v>
      </c>
      <c r="E167" s="165" t="s">
        <v>1</v>
      </c>
      <c r="F167" s="166" t="s">
        <v>1103</v>
      </c>
      <c r="H167" s="167">
        <v>10.199999999999999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31</v>
      </c>
      <c r="AY167" s="165" t="s">
        <v>151</v>
      </c>
    </row>
    <row r="168" spans="1:65" s="2" customFormat="1" ht="16.5" customHeight="1">
      <c r="A168" s="33"/>
      <c r="B168" s="149"/>
      <c r="C168" s="150" t="s">
        <v>8</v>
      </c>
      <c r="D168" s="150" t="s">
        <v>153</v>
      </c>
      <c r="E168" s="151" t="s">
        <v>1104</v>
      </c>
      <c r="F168" s="152" t="s">
        <v>1105</v>
      </c>
      <c r="G168" s="153" t="s">
        <v>156</v>
      </c>
      <c r="H168" s="154">
        <v>118.5</v>
      </c>
      <c r="I168" s="155"/>
      <c r="J168" s="156">
        <f>ROUND(I168*H168,2)</f>
        <v>0</v>
      </c>
      <c r="K168" s="152" t="s">
        <v>157</v>
      </c>
      <c r="L168" s="34"/>
      <c r="M168" s="157" t="s">
        <v>1</v>
      </c>
      <c r="N168" s="158" t="s">
        <v>40</v>
      </c>
      <c r="O168" s="59"/>
      <c r="P168" s="159">
        <f>O168*H168</f>
        <v>0</v>
      </c>
      <c r="Q168" s="159">
        <v>0</v>
      </c>
      <c r="R168" s="159">
        <f>Q168*H168</f>
        <v>0</v>
      </c>
      <c r="S168" s="159">
        <v>0</v>
      </c>
      <c r="T168" s="160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1" t="s">
        <v>158</v>
      </c>
      <c r="AT168" s="161" t="s">
        <v>153</v>
      </c>
      <c r="AU168" s="161" t="s">
        <v>83</v>
      </c>
      <c r="AY168" s="18" t="s">
        <v>151</v>
      </c>
      <c r="BE168" s="162">
        <f>IF(N168="základní",J168,0)</f>
        <v>0</v>
      </c>
      <c r="BF168" s="162">
        <f>IF(N168="snížená",J168,0)</f>
        <v>0</v>
      </c>
      <c r="BG168" s="162">
        <f>IF(N168="zákl. přenesená",J168,0)</f>
        <v>0</v>
      </c>
      <c r="BH168" s="162">
        <f>IF(N168="sníž. přenesená",J168,0)</f>
        <v>0</v>
      </c>
      <c r="BI168" s="162">
        <f>IF(N168="nulová",J168,0)</f>
        <v>0</v>
      </c>
      <c r="BJ168" s="18" t="s">
        <v>31</v>
      </c>
      <c r="BK168" s="162">
        <f>ROUND(I168*H168,2)</f>
        <v>0</v>
      </c>
      <c r="BL168" s="18" t="s">
        <v>158</v>
      </c>
      <c r="BM168" s="161" t="s">
        <v>1106</v>
      </c>
    </row>
    <row r="169" spans="1:65" s="13" customFormat="1">
      <c r="B169" s="163"/>
      <c r="D169" s="164" t="s">
        <v>160</v>
      </c>
      <c r="E169" s="165" t="s">
        <v>1</v>
      </c>
      <c r="F169" s="166" t="s">
        <v>1107</v>
      </c>
      <c r="H169" s="167">
        <v>91.8</v>
      </c>
      <c r="I169" s="168"/>
      <c r="L169" s="163"/>
      <c r="M169" s="169"/>
      <c r="N169" s="170"/>
      <c r="O169" s="170"/>
      <c r="P169" s="170"/>
      <c r="Q169" s="170"/>
      <c r="R169" s="170"/>
      <c r="S169" s="170"/>
      <c r="T169" s="171"/>
      <c r="AT169" s="165" t="s">
        <v>160</v>
      </c>
      <c r="AU169" s="165" t="s">
        <v>83</v>
      </c>
      <c r="AV169" s="13" t="s">
        <v>83</v>
      </c>
      <c r="AW169" s="13" t="s">
        <v>30</v>
      </c>
      <c r="AX169" s="13" t="s">
        <v>75</v>
      </c>
      <c r="AY169" s="165" t="s">
        <v>151</v>
      </c>
    </row>
    <row r="170" spans="1:65" s="13" customFormat="1">
      <c r="B170" s="163"/>
      <c r="D170" s="164" t="s">
        <v>160</v>
      </c>
      <c r="E170" s="165" t="s">
        <v>1</v>
      </c>
      <c r="F170" s="166" t="s">
        <v>1108</v>
      </c>
      <c r="H170" s="167">
        <v>26.7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160</v>
      </c>
      <c r="AU170" s="165" t="s">
        <v>83</v>
      </c>
      <c r="AV170" s="13" t="s">
        <v>83</v>
      </c>
      <c r="AW170" s="13" t="s">
        <v>30</v>
      </c>
      <c r="AX170" s="13" t="s">
        <v>75</v>
      </c>
      <c r="AY170" s="165" t="s">
        <v>151</v>
      </c>
    </row>
    <row r="171" spans="1:65" s="15" customFormat="1">
      <c r="B171" s="179"/>
      <c r="D171" s="164" t="s">
        <v>160</v>
      </c>
      <c r="E171" s="180" t="s">
        <v>1</v>
      </c>
      <c r="F171" s="181" t="s">
        <v>182</v>
      </c>
      <c r="H171" s="182">
        <v>118.5</v>
      </c>
      <c r="I171" s="183"/>
      <c r="L171" s="179"/>
      <c r="M171" s="184"/>
      <c r="N171" s="185"/>
      <c r="O171" s="185"/>
      <c r="P171" s="185"/>
      <c r="Q171" s="185"/>
      <c r="R171" s="185"/>
      <c r="S171" s="185"/>
      <c r="T171" s="186"/>
      <c r="AT171" s="180" t="s">
        <v>160</v>
      </c>
      <c r="AU171" s="180" t="s">
        <v>83</v>
      </c>
      <c r="AV171" s="15" t="s">
        <v>158</v>
      </c>
      <c r="AW171" s="15" t="s">
        <v>30</v>
      </c>
      <c r="AX171" s="15" t="s">
        <v>31</v>
      </c>
      <c r="AY171" s="180" t="s">
        <v>151</v>
      </c>
    </row>
    <row r="172" spans="1:65" s="2" customFormat="1" ht="24.15" customHeight="1">
      <c r="A172" s="33"/>
      <c r="B172" s="149"/>
      <c r="C172" s="150" t="s">
        <v>222</v>
      </c>
      <c r="D172" s="150" t="s">
        <v>153</v>
      </c>
      <c r="E172" s="151" t="s">
        <v>1109</v>
      </c>
      <c r="F172" s="152" t="s">
        <v>1110</v>
      </c>
      <c r="G172" s="153" t="s">
        <v>156</v>
      </c>
      <c r="H172" s="154">
        <v>928.56600000000003</v>
      </c>
      <c r="I172" s="155"/>
      <c r="J172" s="156">
        <f>ROUND(I172*H172,2)</f>
        <v>0</v>
      </c>
      <c r="K172" s="152" t="s">
        <v>1</v>
      </c>
      <c r="L172" s="34"/>
      <c r="M172" s="157" t="s">
        <v>1</v>
      </c>
      <c r="N172" s="158" t="s">
        <v>40</v>
      </c>
      <c r="O172" s="59"/>
      <c r="P172" s="159">
        <f>O172*H172</f>
        <v>0</v>
      </c>
      <c r="Q172" s="159">
        <v>0</v>
      </c>
      <c r="R172" s="159">
        <f>Q172*H172</f>
        <v>0</v>
      </c>
      <c r="S172" s="159">
        <v>0</v>
      </c>
      <c r="T172" s="16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158</v>
      </c>
      <c r="AT172" s="161" t="s">
        <v>153</v>
      </c>
      <c r="AU172" s="161" t="s">
        <v>83</v>
      </c>
      <c r="AY172" s="18" t="s">
        <v>151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31</v>
      </c>
      <c r="BK172" s="162">
        <f>ROUND(I172*H172,2)</f>
        <v>0</v>
      </c>
      <c r="BL172" s="18" t="s">
        <v>158</v>
      </c>
      <c r="BM172" s="161" t="s">
        <v>1111</v>
      </c>
    </row>
    <row r="173" spans="1:65" s="14" customFormat="1">
      <c r="B173" s="172"/>
      <c r="D173" s="164" t="s">
        <v>160</v>
      </c>
      <c r="E173" s="173" t="s">
        <v>1</v>
      </c>
      <c r="F173" s="174" t="s">
        <v>1112</v>
      </c>
      <c r="H173" s="173" t="s">
        <v>1</v>
      </c>
      <c r="I173" s="175"/>
      <c r="L173" s="172"/>
      <c r="M173" s="176"/>
      <c r="N173" s="177"/>
      <c r="O173" s="177"/>
      <c r="P173" s="177"/>
      <c r="Q173" s="177"/>
      <c r="R173" s="177"/>
      <c r="S173" s="177"/>
      <c r="T173" s="178"/>
      <c r="AT173" s="173" t="s">
        <v>160</v>
      </c>
      <c r="AU173" s="173" t="s">
        <v>83</v>
      </c>
      <c r="AV173" s="14" t="s">
        <v>31</v>
      </c>
      <c r="AW173" s="14" t="s">
        <v>30</v>
      </c>
      <c r="AX173" s="14" t="s">
        <v>75</v>
      </c>
      <c r="AY173" s="173" t="s">
        <v>151</v>
      </c>
    </row>
    <row r="174" spans="1:65" s="13" customFormat="1">
      <c r="B174" s="163"/>
      <c r="D174" s="164" t="s">
        <v>160</v>
      </c>
      <c r="E174" s="165" t="s">
        <v>1</v>
      </c>
      <c r="F174" s="166" t="s">
        <v>1046</v>
      </c>
      <c r="H174" s="167">
        <v>1031.74</v>
      </c>
      <c r="I174" s="168"/>
      <c r="L174" s="163"/>
      <c r="M174" s="169"/>
      <c r="N174" s="170"/>
      <c r="O174" s="170"/>
      <c r="P174" s="170"/>
      <c r="Q174" s="170"/>
      <c r="R174" s="170"/>
      <c r="S174" s="170"/>
      <c r="T174" s="171"/>
      <c r="AT174" s="165" t="s">
        <v>160</v>
      </c>
      <c r="AU174" s="165" t="s">
        <v>83</v>
      </c>
      <c r="AV174" s="13" t="s">
        <v>83</v>
      </c>
      <c r="AW174" s="13" t="s">
        <v>30</v>
      </c>
      <c r="AX174" s="13" t="s">
        <v>75</v>
      </c>
      <c r="AY174" s="165" t="s">
        <v>151</v>
      </c>
    </row>
    <row r="175" spans="1:65" s="15" customFormat="1">
      <c r="B175" s="179"/>
      <c r="D175" s="164" t="s">
        <v>160</v>
      </c>
      <c r="E175" s="180" t="s">
        <v>1044</v>
      </c>
      <c r="F175" s="181" t="s">
        <v>182</v>
      </c>
      <c r="H175" s="182">
        <v>1031.74</v>
      </c>
      <c r="I175" s="183"/>
      <c r="L175" s="179"/>
      <c r="M175" s="184"/>
      <c r="N175" s="185"/>
      <c r="O175" s="185"/>
      <c r="P175" s="185"/>
      <c r="Q175" s="185"/>
      <c r="R175" s="185"/>
      <c r="S175" s="185"/>
      <c r="T175" s="186"/>
      <c r="AT175" s="180" t="s">
        <v>160</v>
      </c>
      <c r="AU175" s="180" t="s">
        <v>83</v>
      </c>
      <c r="AV175" s="15" t="s">
        <v>158</v>
      </c>
      <c r="AW175" s="15" t="s">
        <v>30</v>
      </c>
      <c r="AX175" s="15" t="s">
        <v>75</v>
      </c>
      <c r="AY175" s="180" t="s">
        <v>151</v>
      </c>
    </row>
    <row r="176" spans="1:65" s="13" customFormat="1">
      <c r="B176" s="163"/>
      <c r="D176" s="164" t="s">
        <v>160</v>
      </c>
      <c r="E176" s="165" t="s">
        <v>1</v>
      </c>
      <c r="F176" s="166" t="s">
        <v>1113</v>
      </c>
      <c r="H176" s="167">
        <v>928.56600000000003</v>
      </c>
      <c r="I176" s="168"/>
      <c r="L176" s="163"/>
      <c r="M176" s="169"/>
      <c r="N176" s="170"/>
      <c r="O176" s="170"/>
      <c r="P176" s="170"/>
      <c r="Q176" s="170"/>
      <c r="R176" s="170"/>
      <c r="S176" s="170"/>
      <c r="T176" s="171"/>
      <c r="AT176" s="165" t="s">
        <v>160</v>
      </c>
      <c r="AU176" s="165" t="s">
        <v>83</v>
      </c>
      <c r="AV176" s="13" t="s">
        <v>83</v>
      </c>
      <c r="AW176" s="13" t="s">
        <v>30</v>
      </c>
      <c r="AX176" s="13" t="s">
        <v>31</v>
      </c>
      <c r="AY176" s="165" t="s">
        <v>151</v>
      </c>
    </row>
    <row r="177" spans="1:65" s="2" customFormat="1">
      <c r="A177" s="33"/>
      <c r="B177" s="34"/>
      <c r="C177" s="33"/>
      <c r="D177" s="164" t="s">
        <v>1059</v>
      </c>
      <c r="E177" s="33"/>
      <c r="F177" s="203" t="s">
        <v>1114</v>
      </c>
      <c r="G177" s="33"/>
      <c r="H177" s="33"/>
      <c r="I177" s="33"/>
      <c r="J177" s="33"/>
      <c r="K177" s="33"/>
      <c r="L177" s="34"/>
      <c r="M177" s="204"/>
      <c r="N177" s="205"/>
      <c r="O177" s="59"/>
      <c r="P177" s="59"/>
      <c r="Q177" s="59"/>
      <c r="R177" s="59"/>
      <c r="S177" s="59"/>
      <c r="T177" s="60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U177" s="18" t="s">
        <v>83</v>
      </c>
    </row>
    <row r="178" spans="1:65" s="2" customFormat="1">
      <c r="A178" s="33"/>
      <c r="B178" s="34"/>
      <c r="C178" s="33"/>
      <c r="D178" s="164" t="s">
        <v>1059</v>
      </c>
      <c r="E178" s="33"/>
      <c r="F178" s="206" t="s">
        <v>1112</v>
      </c>
      <c r="G178" s="33"/>
      <c r="H178" s="207">
        <v>0</v>
      </c>
      <c r="I178" s="33"/>
      <c r="J178" s="33"/>
      <c r="K178" s="33"/>
      <c r="L178" s="34"/>
      <c r="M178" s="204"/>
      <c r="N178" s="205"/>
      <c r="O178" s="59"/>
      <c r="P178" s="59"/>
      <c r="Q178" s="59"/>
      <c r="R178" s="59"/>
      <c r="S178" s="59"/>
      <c r="T178" s="60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U178" s="18" t="s">
        <v>83</v>
      </c>
    </row>
    <row r="179" spans="1:65" s="2" customFormat="1">
      <c r="A179" s="33"/>
      <c r="B179" s="34"/>
      <c r="C179" s="33"/>
      <c r="D179" s="164" t="s">
        <v>1059</v>
      </c>
      <c r="E179" s="33"/>
      <c r="F179" s="206" t="s">
        <v>1046</v>
      </c>
      <c r="G179" s="33"/>
      <c r="H179" s="207">
        <v>1031.74</v>
      </c>
      <c r="I179" s="33"/>
      <c r="J179" s="33"/>
      <c r="K179" s="33"/>
      <c r="L179" s="34"/>
      <c r="M179" s="204"/>
      <c r="N179" s="205"/>
      <c r="O179" s="59"/>
      <c r="P179" s="59"/>
      <c r="Q179" s="59"/>
      <c r="R179" s="59"/>
      <c r="S179" s="59"/>
      <c r="T179" s="60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U179" s="18" t="s">
        <v>83</v>
      </c>
    </row>
    <row r="180" spans="1:65" s="2" customFormat="1">
      <c r="A180" s="33"/>
      <c r="B180" s="34"/>
      <c r="C180" s="33"/>
      <c r="D180" s="164" t="s">
        <v>1059</v>
      </c>
      <c r="E180" s="33"/>
      <c r="F180" s="206" t="s">
        <v>182</v>
      </c>
      <c r="G180" s="33"/>
      <c r="H180" s="207">
        <v>1031.74</v>
      </c>
      <c r="I180" s="33"/>
      <c r="J180" s="33"/>
      <c r="K180" s="33"/>
      <c r="L180" s="34"/>
      <c r="M180" s="204"/>
      <c r="N180" s="205"/>
      <c r="O180" s="59"/>
      <c r="P180" s="59"/>
      <c r="Q180" s="59"/>
      <c r="R180" s="59"/>
      <c r="S180" s="59"/>
      <c r="T180" s="60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U180" s="18" t="s">
        <v>83</v>
      </c>
    </row>
    <row r="181" spans="1:65" s="2" customFormat="1" ht="24.15" customHeight="1">
      <c r="A181" s="33"/>
      <c r="B181" s="149"/>
      <c r="C181" s="150" t="s">
        <v>227</v>
      </c>
      <c r="D181" s="150" t="s">
        <v>153</v>
      </c>
      <c r="E181" s="151" t="s">
        <v>1115</v>
      </c>
      <c r="F181" s="152" t="s">
        <v>1116</v>
      </c>
      <c r="G181" s="153" t="s">
        <v>156</v>
      </c>
      <c r="H181" s="154">
        <v>103.17400000000001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40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158</v>
      </c>
      <c r="AT181" s="161" t="s">
        <v>153</v>
      </c>
      <c r="AU181" s="161" t="s">
        <v>83</v>
      </c>
      <c r="AY181" s="18" t="s">
        <v>151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31</v>
      </c>
      <c r="BK181" s="162">
        <f>ROUND(I181*H181,2)</f>
        <v>0</v>
      </c>
      <c r="BL181" s="18" t="s">
        <v>158</v>
      </c>
      <c r="BM181" s="161" t="s">
        <v>1117</v>
      </c>
    </row>
    <row r="182" spans="1:65" s="13" customFormat="1">
      <c r="B182" s="163"/>
      <c r="D182" s="164" t="s">
        <v>160</v>
      </c>
      <c r="E182" s="165" t="s">
        <v>1</v>
      </c>
      <c r="F182" s="166" t="s">
        <v>1118</v>
      </c>
      <c r="H182" s="167">
        <v>103.17400000000001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160</v>
      </c>
      <c r="AU182" s="165" t="s">
        <v>83</v>
      </c>
      <c r="AV182" s="13" t="s">
        <v>83</v>
      </c>
      <c r="AW182" s="13" t="s">
        <v>30</v>
      </c>
      <c r="AX182" s="13" t="s">
        <v>31</v>
      </c>
      <c r="AY182" s="165" t="s">
        <v>151</v>
      </c>
    </row>
    <row r="183" spans="1:65" s="2" customFormat="1">
      <c r="A183" s="33"/>
      <c r="B183" s="34"/>
      <c r="C183" s="33"/>
      <c r="D183" s="164" t="s">
        <v>1059</v>
      </c>
      <c r="E183" s="33"/>
      <c r="F183" s="203" t="s">
        <v>1114</v>
      </c>
      <c r="G183" s="33"/>
      <c r="H183" s="33"/>
      <c r="I183" s="33"/>
      <c r="J183" s="33"/>
      <c r="K183" s="33"/>
      <c r="L183" s="34"/>
      <c r="M183" s="204"/>
      <c r="N183" s="205"/>
      <c r="O183" s="59"/>
      <c r="P183" s="59"/>
      <c r="Q183" s="59"/>
      <c r="R183" s="59"/>
      <c r="S183" s="59"/>
      <c r="T183" s="60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U183" s="18" t="s">
        <v>83</v>
      </c>
    </row>
    <row r="184" spans="1:65" s="2" customFormat="1">
      <c r="A184" s="33"/>
      <c r="B184" s="34"/>
      <c r="C184" s="33"/>
      <c r="D184" s="164" t="s">
        <v>1059</v>
      </c>
      <c r="E184" s="33"/>
      <c r="F184" s="206" t="s">
        <v>1112</v>
      </c>
      <c r="G184" s="33"/>
      <c r="H184" s="207">
        <v>0</v>
      </c>
      <c r="I184" s="33"/>
      <c r="J184" s="33"/>
      <c r="K184" s="33"/>
      <c r="L184" s="34"/>
      <c r="M184" s="204"/>
      <c r="N184" s="205"/>
      <c r="O184" s="59"/>
      <c r="P184" s="59"/>
      <c r="Q184" s="59"/>
      <c r="R184" s="59"/>
      <c r="S184" s="59"/>
      <c r="T184" s="60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U184" s="18" t="s">
        <v>83</v>
      </c>
    </row>
    <row r="185" spans="1:65" s="2" customFormat="1">
      <c r="A185" s="33"/>
      <c r="B185" s="34"/>
      <c r="C185" s="33"/>
      <c r="D185" s="164" t="s">
        <v>1059</v>
      </c>
      <c r="E185" s="33"/>
      <c r="F185" s="206" t="s">
        <v>1046</v>
      </c>
      <c r="G185" s="33"/>
      <c r="H185" s="207">
        <v>1031.74</v>
      </c>
      <c r="I185" s="33"/>
      <c r="J185" s="33"/>
      <c r="K185" s="33"/>
      <c r="L185" s="34"/>
      <c r="M185" s="204"/>
      <c r="N185" s="205"/>
      <c r="O185" s="59"/>
      <c r="P185" s="59"/>
      <c r="Q185" s="59"/>
      <c r="R185" s="59"/>
      <c r="S185" s="59"/>
      <c r="T185" s="60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U185" s="18" t="s">
        <v>83</v>
      </c>
    </row>
    <row r="186" spans="1:65" s="2" customFormat="1">
      <c r="A186" s="33"/>
      <c r="B186" s="34"/>
      <c r="C186" s="33"/>
      <c r="D186" s="164" t="s">
        <v>1059</v>
      </c>
      <c r="E186" s="33"/>
      <c r="F186" s="206" t="s">
        <v>182</v>
      </c>
      <c r="G186" s="33"/>
      <c r="H186" s="207">
        <v>1031.74</v>
      </c>
      <c r="I186" s="33"/>
      <c r="J186" s="33"/>
      <c r="K186" s="33"/>
      <c r="L186" s="34"/>
      <c r="M186" s="204"/>
      <c r="N186" s="205"/>
      <c r="O186" s="59"/>
      <c r="P186" s="59"/>
      <c r="Q186" s="59"/>
      <c r="R186" s="59"/>
      <c r="S186" s="59"/>
      <c r="T186" s="60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U186" s="18" t="s">
        <v>83</v>
      </c>
    </row>
    <row r="187" spans="1:65" s="2" customFormat="1" ht="16.5" customHeight="1">
      <c r="A187" s="33"/>
      <c r="B187" s="149"/>
      <c r="C187" s="150" t="s">
        <v>232</v>
      </c>
      <c r="D187" s="150" t="s">
        <v>153</v>
      </c>
      <c r="E187" s="151" t="s">
        <v>1119</v>
      </c>
      <c r="F187" s="152" t="s">
        <v>1120</v>
      </c>
      <c r="G187" s="153" t="s">
        <v>207</v>
      </c>
      <c r="H187" s="154">
        <v>1421.14</v>
      </c>
      <c r="I187" s="155"/>
      <c r="J187" s="156">
        <f>ROUND(I187*H187,2)</f>
        <v>0</v>
      </c>
      <c r="K187" s="152" t="s">
        <v>157</v>
      </c>
      <c r="L187" s="34"/>
      <c r="M187" s="157" t="s">
        <v>1</v>
      </c>
      <c r="N187" s="158" t="s">
        <v>40</v>
      </c>
      <c r="O187" s="59"/>
      <c r="P187" s="159">
        <f>O187*H187</f>
        <v>0</v>
      </c>
      <c r="Q187" s="159">
        <v>2.0799999999999998E-3</v>
      </c>
      <c r="R187" s="159">
        <f>Q187*H187</f>
        <v>2.9559712</v>
      </c>
      <c r="S187" s="159">
        <v>0</v>
      </c>
      <c r="T187" s="160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1" t="s">
        <v>158</v>
      </c>
      <c r="AT187" s="161" t="s">
        <v>153</v>
      </c>
      <c r="AU187" s="161" t="s">
        <v>83</v>
      </c>
      <c r="AY187" s="18" t="s">
        <v>151</v>
      </c>
      <c r="BE187" s="162">
        <f>IF(N187="základní",J187,0)</f>
        <v>0</v>
      </c>
      <c r="BF187" s="162">
        <f>IF(N187="snížená",J187,0)</f>
        <v>0</v>
      </c>
      <c r="BG187" s="162">
        <f>IF(N187="zákl. přenesená",J187,0)</f>
        <v>0</v>
      </c>
      <c r="BH187" s="162">
        <f>IF(N187="sníž. přenesená",J187,0)</f>
        <v>0</v>
      </c>
      <c r="BI187" s="162">
        <f>IF(N187="nulová",J187,0)</f>
        <v>0</v>
      </c>
      <c r="BJ187" s="18" t="s">
        <v>31</v>
      </c>
      <c r="BK187" s="162">
        <f>ROUND(I187*H187,2)</f>
        <v>0</v>
      </c>
      <c r="BL187" s="18" t="s">
        <v>158</v>
      </c>
      <c r="BM187" s="161" t="s">
        <v>1121</v>
      </c>
    </row>
    <row r="188" spans="1:65" s="14" customFormat="1">
      <c r="B188" s="172"/>
      <c r="D188" s="164" t="s">
        <v>160</v>
      </c>
      <c r="E188" s="173" t="s">
        <v>1</v>
      </c>
      <c r="F188" s="174" t="s">
        <v>1112</v>
      </c>
      <c r="H188" s="173" t="s">
        <v>1</v>
      </c>
      <c r="I188" s="175"/>
      <c r="L188" s="172"/>
      <c r="M188" s="176"/>
      <c r="N188" s="177"/>
      <c r="O188" s="177"/>
      <c r="P188" s="177"/>
      <c r="Q188" s="177"/>
      <c r="R188" s="177"/>
      <c r="S188" s="177"/>
      <c r="T188" s="178"/>
      <c r="AT188" s="173" t="s">
        <v>160</v>
      </c>
      <c r="AU188" s="173" t="s">
        <v>83</v>
      </c>
      <c r="AV188" s="14" t="s">
        <v>31</v>
      </c>
      <c r="AW188" s="14" t="s">
        <v>30</v>
      </c>
      <c r="AX188" s="14" t="s">
        <v>75</v>
      </c>
      <c r="AY188" s="173" t="s">
        <v>151</v>
      </c>
    </row>
    <row r="189" spans="1:65" s="13" customFormat="1">
      <c r="B189" s="163"/>
      <c r="D189" s="164" t="s">
        <v>160</v>
      </c>
      <c r="E189" s="165" t="s">
        <v>1</v>
      </c>
      <c r="F189" s="166" t="s">
        <v>1122</v>
      </c>
      <c r="H189" s="167">
        <v>1421.14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237</v>
      </c>
      <c r="D190" s="150" t="s">
        <v>153</v>
      </c>
      <c r="E190" s="151" t="s">
        <v>1123</v>
      </c>
      <c r="F190" s="152" t="s">
        <v>1124</v>
      </c>
      <c r="G190" s="153" t="s">
        <v>207</v>
      </c>
      <c r="H190" s="154">
        <v>1421.14</v>
      </c>
      <c r="I190" s="155"/>
      <c r="J190" s="156">
        <f>ROUND(I190*H190,2)</f>
        <v>0</v>
      </c>
      <c r="K190" s="152" t="s">
        <v>157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1125</v>
      </c>
    </row>
    <row r="191" spans="1:65" s="2" customFormat="1" ht="16.5" customHeight="1">
      <c r="A191" s="33"/>
      <c r="B191" s="149"/>
      <c r="C191" s="150" t="s">
        <v>242</v>
      </c>
      <c r="D191" s="150" t="s">
        <v>153</v>
      </c>
      <c r="E191" s="151" t="s">
        <v>1126</v>
      </c>
      <c r="F191" s="152" t="s">
        <v>1127</v>
      </c>
      <c r="G191" s="153" t="s">
        <v>207</v>
      </c>
      <c r="H191" s="154">
        <v>235.84200000000001</v>
      </c>
      <c r="I191" s="155"/>
      <c r="J191" s="156">
        <f>ROUND(I191*H191,2)</f>
        <v>0</v>
      </c>
      <c r="K191" s="152" t="s">
        <v>157</v>
      </c>
      <c r="L191" s="34"/>
      <c r="M191" s="157" t="s">
        <v>1</v>
      </c>
      <c r="N191" s="158" t="s">
        <v>40</v>
      </c>
      <c r="O191" s="59"/>
      <c r="P191" s="159">
        <f>O191*H191</f>
        <v>0</v>
      </c>
      <c r="Q191" s="159">
        <v>1.49E-3</v>
      </c>
      <c r="R191" s="159">
        <f>Q191*H191</f>
        <v>0.35140458000000002</v>
      </c>
      <c r="S191" s="159">
        <v>0</v>
      </c>
      <c r="T191" s="16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1" t="s">
        <v>158</v>
      </c>
      <c r="AT191" s="161" t="s">
        <v>153</v>
      </c>
      <c r="AU191" s="161" t="s">
        <v>83</v>
      </c>
      <c r="AY191" s="18" t="s">
        <v>151</v>
      </c>
      <c r="BE191" s="162">
        <f>IF(N191="základní",J191,0)</f>
        <v>0</v>
      </c>
      <c r="BF191" s="162">
        <f>IF(N191="snížená",J191,0)</f>
        <v>0</v>
      </c>
      <c r="BG191" s="162">
        <f>IF(N191="zákl. přenesená",J191,0)</f>
        <v>0</v>
      </c>
      <c r="BH191" s="162">
        <f>IF(N191="sníž. přenesená",J191,0)</f>
        <v>0</v>
      </c>
      <c r="BI191" s="162">
        <f>IF(N191="nulová",J191,0)</f>
        <v>0</v>
      </c>
      <c r="BJ191" s="18" t="s">
        <v>31</v>
      </c>
      <c r="BK191" s="162">
        <f>ROUND(I191*H191,2)</f>
        <v>0</v>
      </c>
      <c r="BL191" s="18" t="s">
        <v>158</v>
      </c>
      <c r="BM191" s="161" t="s">
        <v>1128</v>
      </c>
    </row>
    <row r="192" spans="1:65" s="13" customFormat="1">
      <c r="B192" s="163"/>
      <c r="D192" s="164" t="s">
        <v>160</v>
      </c>
      <c r="E192" s="165" t="s">
        <v>1</v>
      </c>
      <c r="F192" s="166" t="s">
        <v>1129</v>
      </c>
      <c r="H192" s="167">
        <v>221.292</v>
      </c>
      <c r="I192" s="168"/>
      <c r="L192" s="163"/>
      <c r="M192" s="169"/>
      <c r="N192" s="170"/>
      <c r="O192" s="170"/>
      <c r="P192" s="170"/>
      <c r="Q192" s="170"/>
      <c r="R192" s="170"/>
      <c r="S192" s="170"/>
      <c r="T192" s="171"/>
      <c r="AT192" s="165" t="s">
        <v>160</v>
      </c>
      <c r="AU192" s="165" t="s">
        <v>83</v>
      </c>
      <c r="AV192" s="13" t="s">
        <v>83</v>
      </c>
      <c r="AW192" s="13" t="s">
        <v>30</v>
      </c>
      <c r="AX192" s="13" t="s">
        <v>75</v>
      </c>
      <c r="AY192" s="165" t="s">
        <v>151</v>
      </c>
    </row>
    <row r="193" spans="1:65" s="13" customFormat="1">
      <c r="B193" s="163"/>
      <c r="D193" s="164" t="s">
        <v>160</v>
      </c>
      <c r="E193" s="165" t="s">
        <v>1</v>
      </c>
      <c r="F193" s="166" t="s">
        <v>1130</v>
      </c>
      <c r="H193" s="167">
        <v>14.55</v>
      </c>
      <c r="I193" s="168"/>
      <c r="L193" s="163"/>
      <c r="M193" s="169"/>
      <c r="N193" s="170"/>
      <c r="O193" s="170"/>
      <c r="P193" s="170"/>
      <c r="Q193" s="170"/>
      <c r="R193" s="170"/>
      <c r="S193" s="170"/>
      <c r="T193" s="171"/>
      <c r="AT193" s="165" t="s">
        <v>160</v>
      </c>
      <c r="AU193" s="165" t="s">
        <v>83</v>
      </c>
      <c r="AV193" s="13" t="s">
        <v>83</v>
      </c>
      <c r="AW193" s="13" t="s">
        <v>30</v>
      </c>
      <c r="AX193" s="13" t="s">
        <v>75</v>
      </c>
      <c r="AY193" s="165" t="s">
        <v>151</v>
      </c>
    </row>
    <row r="194" spans="1:65" s="15" customFormat="1">
      <c r="B194" s="179"/>
      <c r="D194" s="164" t="s">
        <v>160</v>
      </c>
      <c r="E194" s="180" t="s">
        <v>1</v>
      </c>
      <c r="F194" s="181" t="s">
        <v>182</v>
      </c>
      <c r="H194" s="182">
        <v>235.84200000000001</v>
      </c>
      <c r="I194" s="183"/>
      <c r="L194" s="179"/>
      <c r="M194" s="184"/>
      <c r="N194" s="185"/>
      <c r="O194" s="185"/>
      <c r="P194" s="185"/>
      <c r="Q194" s="185"/>
      <c r="R194" s="185"/>
      <c r="S194" s="185"/>
      <c r="T194" s="186"/>
      <c r="AT194" s="180" t="s">
        <v>160</v>
      </c>
      <c r="AU194" s="180" t="s">
        <v>83</v>
      </c>
      <c r="AV194" s="15" t="s">
        <v>158</v>
      </c>
      <c r="AW194" s="15" t="s">
        <v>30</v>
      </c>
      <c r="AX194" s="15" t="s">
        <v>31</v>
      </c>
      <c r="AY194" s="180" t="s">
        <v>151</v>
      </c>
    </row>
    <row r="195" spans="1:65" s="2" customFormat="1" ht="16.5" customHeight="1">
      <c r="A195" s="33"/>
      <c r="B195" s="149"/>
      <c r="C195" s="150" t="s">
        <v>245</v>
      </c>
      <c r="D195" s="150" t="s">
        <v>153</v>
      </c>
      <c r="E195" s="151" t="s">
        <v>1131</v>
      </c>
      <c r="F195" s="152" t="s">
        <v>1132</v>
      </c>
      <c r="G195" s="153" t="s">
        <v>207</v>
      </c>
      <c r="H195" s="154">
        <v>35.598999999999997</v>
      </c>
      <c r="I195" s="155"/>
      <c r="J195" s="156">
        <f>ROUND(I195*H195,2)</f>
        <v>0</v>
      </c>
      <c r="K195" s="152" t="s">
        <v>157</v>
      </c>
      <c r="L195" s="34"/>
      <c r="M195" s="157" t="s">
        <v>1</v>
      </c>
      <c r="N195" s="158" t="s">
        <v>40</v>
      </c>
      <c r="O195" s="59"/>
      <c r="P195" s="159">
        <f>O195*H195</f>
        <v>0</v>
      </c>
      <c r="Q195" s="159">
        <v>4.0090000000000001E-2</v>
      </c>
      <c r="R195" s="159">
        <f>Q195*H195</f>
        <v>1.42716391</v>
      </c>
      <c r="S195" s="159">
        <v>0</v>
      </c>
      <c r="T195" s="160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1" t="s">
        <v>158</v>
      </c>
      <c r="AT195" s="161" t="s">
        <v>153</v>
      </c>
      <c r="AU195" s="161" t="s">
        <v>83</v>
      </c>
      <c r="AY195" s="18" t="s">
        <v>151</v>
      </c>
      <c r="BE195" s="162">
        <f>IF(N195="základní",J195,0)</f>
        <v>0</v>
      </c>
      <c r="BF195" s="162">
        <f>IF(N195="snížená",J195,0)</f>
        <v>0</v>
      </c>
      <c r="BG195" s="162">
        <f>IF(N195="zákl. přenesená",J195,0)</f>
        <v>0</v>
      </c>
      <c r="BH195" s="162">
        <f>IF(N195="sníž. přenesená",J195,0)</f>
        <v>0</v>
      </c>
      <c r="BI195" s="162">
        <f>IF(N195="nulová",J195,0)</f>
        <v>0</v>
      </c>
      <c r="BJ195" s="18" t="s">
        <v>31</v>
      </c>
      <c r="BK195" s="162">
        <f>ROUND(I195*H195,2)</f>
        <v>0</v>
      </c>
      <c r="BL195" s="18" t="s">
        <v>158</v>
      </c>
      <c r="BM195" s="161" t="s">
        <v>1133</v>
      </c>
    </row>
    <row r="196" spans="1:65" s="13" customFormat="1">
      <c r="B196" s="163"/>
      <c r="D196" s="164" t="s">
        <v>160</v>
      </c>
      <c r="E196" s="165" t="s">
        <v>1</v>
      </c>
      <c r="F196" s="166" t="s">
        <v>1134</v>
      </c>
      <c r="H196" s="167">
        <v>35.598999999999997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160</v>
      </c>
      <c r="AU196" s="165" t="s">
        <v>83</v>
      </c>
      <c r="AV196" s="13" t="s">
        <v>83</v>
      </c>
      <c r="AW196" s="13" t="s">
        <v>30</v>
      </c>
      <c r="AX196" s="13" t="s">
        <v>31</v>
      </c>
      <c r="AY196" s="165" t="s">
        <v>151</v>
      </c>
    </row>
    <row r="197" spans="1:65" s="2" customFormat="1" ht="16.5" customHeight="1">
      <c r="A197" s="33"/>
      <c r="B197" s="149"/>
      <c r="C197" s="150" t="s">
        <v>248</v>
      </c>
      <c r="D197" s="150" t="s">
        <v>153</v>
      </c>
      <c r="E197" s="151" t="s">
        <v>1135</v>
      </c>
      <c r="F197" s="152" t="s">
        <v>1136</v>
      </c>
      <c r="G197" s="153" t="s">
        <v>207</v>
      </c>
      <c r="H197" s="154">
        <v>235.84200000000001</v>
      </c>
      <c r="I197" s="155"/>
      <c r="J197" s="156">
        <f>ROUND(I197*H197,2)</f>
        <v>0</v>
      </c>
      <c r="K197" s="152" t="s">
        <v>157</v>
      </c>
      <c r="L197" s="34"/>
      <c r="M197" s="157" t="s">
        <v>1</v>
      </c>
      <c r="N197" s="158" t="s">
        <v>40</v>
      </c>
      <c r="O197" s="59"/>
      <c r="P197" s="159">
        <f>O197*H197</f>
        <v>0</v>
      </c>
      <c r="Q197" s="159">
        <v>0</v>
      </c>
      <c r="R197" s="159">
        <f>Q197*H197</f>
        <v>0</v>
      </c>
      <c r="S197" s="159">
        <v>0</v>
      </c>
      <c r="T197" s="160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1" t="s">
        <v>158</v>
      </c>
      <c r="AT197" s="161" t="s">
        <v>153</v>
      </c>
      <c r="AU197" s="161" t="s">
        <v>83</v>
      </c>
      <c r="AY197" s="18" t="s">
        <v>151</v>
      </c>
      <c r="BE197" s="162">
        <f>IF(N197="základní",J197,0)</f>
        <v>0</v>
      </c>
      <c r="BF197" s="162">
        <f>IF(N197="snížená",J197,0)</f>
        <v>0</v>
      </c>
      <c r="BG197" s="162">
        <f>IF(N197="zákl. přenesená",J197,0)</f>
        <v>0</v>
      </c>
      <c r="BH197" s="162">
        <f>IF(N197="sníž. přenesená",J197,0)</f>
        <v>0</v>
      </c>
      <c r="BI197" s="162">
        <f>IF(N197="nulová",J197,0)</f>
        <v>0</v>
      </c>
      <c r="BJ197" s="18" t="s">
        <v>31</v>
      </c>
      <c r="BK197" s="162">
        <f>ROUND(I197*H197,2)</f>
        <v>0</v>
      </c>
      <c r="BL197" s="18" t="s">
        <v>158</v>
      </c>
      <c r="BM197" s="161" t="s">
        <v>1137</v>
      </c>
    </row>
    <row r="198" spans="1:65" s="2" customFormat="1" ht="16.5" customHeight="1">
      <c r="A198" s="33"/>
      <c r="B198" s="149"/>
      <c r="C198" s="150" t="s">
        <v>251</v>
      </c>
      <c r="D198" s="150" t="s">
        <v>153</v>
      </c>
      <c r="E198" s="151" t="s">
        <v>1138</v>
      </c>
      <c r="F198" s="152" t="s">
        <v>1139</v>
      </c>
      <c r="G198" s="153" t="s">
        <v>156</v>
      </c>
      <c r="H198" s="154">
        <v>149.37200000000001</v>
      </c>
      <c r="I198" s="155"/>
      <c r="J198" s="156">
        <f>ROUND(I198*H198,2)</f>
        <v>0</v>
      </c>
      <c r="K198" s="152" t="s">
        <v>157</v>
      </c>
      <c r="L198" s="34"/>
      <c r="M198" s="157" t="s">
        <v>1</v>
      </c>
      <c r="N198" s="158" t="s">
        <v>40</v>
      </c>
      <c r="O198" s="59"/>
      <c r="P198" s="159">
        <f>O198*H198</f>
        <v>0</v>
      </c>
      <c r="Q198" s="159">
        <v>1.39E-3</v>
      </c>
      <c r="R198" s="159">
        <f>Q198*H198</f>
        <v>0.20762708000000002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158</v>
      </c>
      <c r="AT198" s="161" t="s">
        <v>153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1140</v>
      </c>
    </row>
    <row r="199" spans="1:65" s="13" customFormat="1">
      <c r="B199" s="163"/>
      <c r="D199" s="164" t="s">
        <v>160</v>
      </c>
      <c r="E199" s="165" t="s">
        <v>1</v>
      </c>
      <c r="F199" s="166" t="s">
        <v>1141</v>
      </c>
      <c r="H199" s="167">
        <v>149.37200000000001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75</v>
      </c>
      <c r="AY199" s="165" t="s">
        <v>151</v>
      </c>
    </row>
    <row r="200" spans="1:65" s="14" customFormat="1">
      <c r="B200" s="172"/>
      <c r="D200" s="164" t="s">
        <v>160</v>
      </c>
      <c r="E200" s="173" t="s">
        <v>1</v>
      </c>
      <c r="F200" s="174" t="s">
        <v>1142</v>
      </c>
      <c r="H200" s="173" t="s">
        <v>1</v>
      </c>
      <c r="I200" s="175"/>
      <c r="L200" s="172"/>
      <c r="M200" s="176"/>
      <c r="N200" s="177"/>
      <c r="O200" s="177"/>
      <c r="P200" s="177"/>
      <c r="Q200" s="177"/>
      <c r="R200" s="177"/>
      <c r="S200" s="177"/>
      <c r="T200" s="178"/>
      <c r="AT200" s="173" t="s">
        <v>160</v>
      </c>
      <c r="AU200" s="173" t="s">
        <v>83</v>
      </c>
      <c r="AV200" s="14" t="s">
        <v>31</v>
      </c>
      <c r="AW200" s="14" t="s">
        <v>30</v>
      </c>
      <c r="AX200" s="14" t="s">
        <v>75</v>
      </c>
      <c r="AY200" s="173" t="s">
        <v>151</v>
      </c>
    </row>
    <row r="201" spans="1:65" s="15" customFormat="1">
      <c r="B201" s="179"/>
      <c r="D201" s="164" t="s">
        <v>160</v>
      </c>
      <c r="E201" s="180" t="s">
        <v>1</v>
      </c>
      <c r="F201" s="181" t="s">
        <v>182</v>
      </c>
      <c r="H201" s="182">
        <v>149.37200000000001</v>
      </c>
      <c r="I201" s="183"/>
      <c r="L201" s="179"/>
      <c r="M201" s="184"/>
      <c r="N201" s="185"/>
      <c r="O201" s="185"/>
      <c r="P201" s="185"/>
      <c r="Q201" s="185"/>
      <c r="R201" s="185"/>
      <c r="S201" s="185"/>
      <c r="T201" s="186"/>
      <c r="AT201" s="180" t="s">
        <v>160</v>
      </c>
      <c r="AU201" s="180" t="s">
        <v>83</v>
      </c>
      <c r="AV201" s="15" t="s">
        <v>158</v>
      </c>
      <c r="AW201" s="15" t="s">
        <v>30</v>
      </c>
      <c r="AX201" s="15" t="s">
        <v>31</v>
      </c>
      <c r="AY201" s="180" t="s">
        <v>151</v>
      </c>
    </row>
    <row r="202" spans="1:65" s="2" customFormat="1" ht="16.5" customHeight="1">
      <c r="A202" s="33"/>
      <c r="B202" s="149"/>
      <c r="C202" s="150" t="s">
        <v>7</v>
      </c>
      <c r="D202" s="150" t="s">
        <v>153</v>
      </c>
      <c r="E202" s="151" t="s">
        <v>1143</v>
      </c>
      <c r="F202" s="152" t="s">
        <v>1144</v>
      </c>
      <c r="G202" s="153" t="s">
        <v>156</v>
      </c>
      <c r="H202" s="154">
        <v>149.37200000000001</v>
      </c>
      <c r="I202" s="155"/>
      <c r="J202" s="156">
        <f>ROUND(I202*H202,2)</f>
        <v>0</v>
      </c>
      <c r="K202" s="152" t="s">
        <v>157</v>
      </c>
      <c r="L202" s="34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158</v>
      </c>
      <c r="AT202" s="161" t="s">
        <v>153</v>
      </c>
      <c r="AU202" s="161" t="s">
        <v>83</v>
      </c>
      <c r="AY202" s="18" t="s">
        <v>151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31</v>
      </c>
      <c r="BK202" s="162">
        <f>ROUND(I202*H202,2)</f>
        <v>0</v>
      </c>
      <c r="BL202" s="18" t="s">
        <v>158</v>
      </c>
      <c r="BM202" s="161" t="s">
        <v>1145</v>
      </c>
    </row>
    <row r="203" spans="1:65" s="13" customFormat="1">
      <c r="B203" s="163"/>
      <c r="D203" s="164" t="s">
        <v>160</v>
      </c>
      <c r="E203" s="165" t="s">
        <v>1</v>
      </c>
      <c r="F203" s="166" t="s">
        <v>1141</v>
      </c>
      <c r="H203" s="167">
        <v>149.37200000000001</v>
      </c>
      <c r="I203" s="168"/>
      <c r="L203" s="163"/>
      <c r="M203" s="169"/>
      <c r="N203" s="170"/>
      <c r="O203" s="170"/>
      <c r="P203" s="170"/>
      <c r="Q203" s="170"/>
      <c r="R203" s="170"/>
      <c r="S203" s="170"/>
      <c r="T203" s="171"/>
      <c r="AT203" s="165" t="s">
        <v>160</v>
      </c>
      <c r="AU203" s="165" t="s">
        <v>83</v>
      </c>
      <c r="AV203" s="13" t="s">
        <v>83</v>
      </c>
      <c r="AW203" s="13" t="s">
        <v>30</v>
      </c>
      <c r="AX203" s="13" t="s">
        <v>75</v>
      </c>
      <c r="AY203" s="165" t="s">
        <v>151</v>
      </c>
    </row>
    <row r="204" spans="1:65" s="14" customFormat="1">
      <c r="B204" s="172"/>
      <c r="D204" s="164" t="s">
        <v>160</v>
      </c>
      <c r="E204" s="173" t="s">
        <v>1</v>
      </c>
      <c r="F204" s="174" t="s">
        <v>1142</v>
      </c>
      <c r="H204" s="173" t="s">
        <v>1</v>
      </c>
      <c r="I204" s="175"/>
      <c r="L204" s="172"/>
      <c r="M204" s="176"/>
      <c r="N204" s="177"/>
      <c r="O204" s="177"/>
      <c r="P204" s="177"/>
      <c r="Q204" s="177"/>
      <c r="R204" s="177"/>
      <c r="S204" s="177"/>
      <c r="T204" s="178"/>
      <c r="AT204" s="173" t="s">
        <v>160</v>
      </c>
      <c r="AU204" s="173" t="s">
        <v>83</v>
      </c>
      <c r="AV204" s="14" t="s">
        <v>31</v>
      </c>
      <c r="AW204" s="14" t="s">
        <v>30</v>
      </c>
      <c r="AX204" s="14" t="s">
        <v>75</v>
      </c>
      <c r="AY204" s="173" t="s">
        <v>151</v>
      </c>
    </row>
    <row r="205" spans="1:65" s="15" customFormat="1">
      <c r="B205" s="179"/>
      <c r="D205" s="164" t="s">
        <v>160</v>
      </c>
      <c r="E205" s="180" t="s">
        <v>1</v>
      </c>
      <c r="F205" s="181" t="s">
        <v>182</v>
      </c>
      <c r="H205" s="182">
        <v>149.37200000000001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160</v>
      </c>
      <c r="AU205" s="180" t="s">
        <v>83</v>
      </c>
      <c r="AV205" s="15" t="s">
        <v>158</v>
      </c>
      <c r="AW205" s="15" t="s">
        <v>30</v>
      </c>
      <c r="AX205" s="15" t="s">
        <v>31</v>
      </c>
      <c r="AY205" s="180" t="s">
        <v>151</v>
      </c>
    </row>
    <row r="206" spans="1:65" s="2" customFormat="1" ht="16.5" customHeight="1">
      <c r="A206" s="33"/>
      <c r="B206" s="149"/>
      <c r="C206" s="150" t="s">
        <v>261</v>
      </c>
      <c r="D206" s="150" t="s">
        <v>153</v>
      </c>
      <c r="E206" s="151" t="s">
        <v>1146</v>
      </c>
      <c r="F206" s="152" t="s">
        <v>1147</v>
      </c>
      <c r="G206" s="153" t="s">
        <v>156</v>
      </c>
      <c r="H206" s="154">
        <v>928.56600000000003</v>
      </c>
      <c r="I206" s="155"/>
      <c r="J206" s="156">
        <f>ROUND(I206*H206,2)</f>
        <v>0</v>
      </c>
      <c r="K206" s="152" t="s">
        <v>157</v>
      </c>
      <c r="L206" s="34"/>
      <c r="M206" s="157" t="s">
        <v>1</v>
      </c>
      <c r="N206" s="158" t="s">
        <v>40</v>
      </c>
      <c r="O206" s="59"/>
      <c r="P206" s="159">
        <f>O206*H206</f>
        <v>0</v>
      </c>
      <c r="Q206" s="159">
        <v>0</v>
      </c>
      <c r="R206" s="159">
        <f>Q206*H206</f>
        <v>0</v>
      </c>
      <c r="S206" s="159">
        <v>0</v>
      </c>
      <c r="T206" s="160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1" t="s">
        <v>158</v>
      </c>
      <c r="AT206" s="161" t="s">
        <v>153</v>
      </c>
      <c r="AU206" s="161" t="s">
        <v>83</v>
      </c>
      <c r="AY206" s="18" t="s">
        <v>151</v>
      </c>
      <c r="BE206" s="162">
        <f>IF(N206="základní",J206,0)</f>
        <v>0</v>
      </c>
      <c r="BF206" s="162">
        <f>IF(N206="snížená",J206,0)</f>
        <v>0</v>
      </c>
      <c r="BG206" s="162">
        <f>IF(N206="zákl. přenesená",J206,0)</f>
        <v>0</v>
      </c>
      <c r="BH206" s="162">
        <f>IF(N206="sníž. přenesená",J206,0)</f>
        <v>0</v>
      </c>
      <c r="BI206" s="162">
        <f>IF(N206="nulová",J206,0)</f>
        <v>0</v>
      </c>
      <c r="BJ206" s="18" t="s">
        <v>31</v>
      </c>
      <c r="BK206" s="162">
        <f>ROUND(I206*H206,2)</f>
        <v>0</v>
      </c>
      <c r="BL206" s="18" t="s">
        <v>158</v>
      </c>
      <c r="BM206" s="161" t="s">
        <v>1148</v>
      </c>
    </row>
    <row r="207" spans="1:65" s="13" customFormat="1">
      <c r="B207" s="163"/>
      <c r="D207" s="164" t="s">
        <v>160</v>
      </c>
      <c r="E207" s="165" t="s">
        <v>1</v>
      </c>
      <c r="F207" s="166" t="s">
        <v>1149</v>
      </c>
      <c r="H207" s="167">
        <v>928.56600000000003</v>
      </c>
      <c r="I207" s="168"/>
      <c r="L207" s="163"/>
      <c r="M207" s="169"/>
      <c r="N207" s="170"/>
      <c r="O207" s="170"/>
      <c r="P207" s="170"/>
      <c r="Q207" s="170"/>
      <c r="R207" s="170"/>
      <c r="S207" s="170"/>
      <c r="T207" s="171"/>
      <c r="AT207" s="165" t="s">
        <v>160</v>
      </c>
      <c r="AU207" s="165" t="s">
        <v>83</v>
      </c>
      <c r="AV207" s="13" t="s">
        <v>83</v>
      </c>
      <c r="AW207" s="13" t="s">
        <v>30</v>
      </c>
      <c r="AX207" s="13" t="s">
        <v>31</v>
      </c>
      <c r="AY207" s="165" t="s">
        <v>151</v>
      </c>
    </row>
    <row r="208" spans="1:65" s="2" customFormat="1" ht="16.5" customHeight="1">
      <c r="A208" s="33"/>
      <c r="B208" s="149"/>
      <c r="C208" s="150" t="s">
        <v>266</v>
      </c>
      <c r="D208" s="150" t="s">
        <v>153</v>
      </c>
      <c r="E208" s="151" t="s">
        <v>1150</v>
      </c>
      <c r="F208" s="152" t="s">
        <v>1151</v>
      </c>
      <c r="G208" s="153" t="s">
        <v>156</v>
      </c>
      <c r="H208" s="154">
        <v>103.17400000000001</v>
      </c>
      <c r="I208" s="155"/>
      <c r="J208" s="156">
        <f>ROUND(I208*H208,2)</f>
        <v>0</v>
      </c>
      <c r="K208" s="152" t="s">
        <v>157</v>
      </c>
      <c r="L208" s="34"/>
      <c r="M208" s="157" t="s">
        <v>1</v>
      </c>
      <c r="N208" s="158" t="s">
        <v>40</v>
      </c>
      <c r="O208" s="59"/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1" t="s">
        <v>158</v>
      </c>
      <c r="AT208" s="161" t="s">
        <v>153</v>
      </c>
      <c r="AU208" s="161" t="s">
        <v>83</v>
      </c>
      <c r="AY208" s="18" t="s">
        <v>151</v>
      </c>
      <c r="BE208" s="162">
        <f>IF(N208="základní",J208,0)</f>
        <v>0</v>
      </c>
      <c r="BF208" s="162">
        <f>IF(N208="snížená",J208,0)</f>
        <v>0</v>
      </c>
      <c r="BG208" s="162">
        <f>IF(N208="zákl. přenesená",J208,0)</f>
        <v>0</v>
      </c>
      <c r="BH208" s="162">
        <f>IF(N208="sníž. přenesená",J208,0)</f>
        <v>0</v>
      </c>
      <c r="BI208" s="162">
        <f>IF(N208="nulová",J208,0)</f>
        <v>0</v>
      </c>
      <c r="BJ208" s="18" t="s">
        <v>31</v>
      </c>
      <c r="BK208" s="162">
        <f>ROUND(I208*H208,2)</f>
        <v>0</v>
      </c>
      <c r="BL208" s="18" t="s">
        <v>158</v>
      </c>
      <c r="BM208" s="161" t="s">
        <v>1152</v>
      </c>
    </row>
    <row r="209" spans="1:65" s="13" customFormat="1">
      <c r="B209" s="163"/>
      <c r="D209" s="164" t="s">
        <v>160</v>
      </c>
      <c r="E209" s="165" t="s">
        <v>1</v>
      </c>
      <c r="F209" s="166" t="s">
        <v>1153</v>
      </c>
      <c r="H209" s="167">
        <v>103.17400000000001</v>
      </c>
      <c r="I209" s="168"/>
      <c r="L209" s="163"/>
      <c r="M209" s="169"/>
      <c r="N209" s="170"/>
      <c r="O209" s="170"/>
      <c r="P209" s="170"/>
      <c r="Q209" s="170"/>
      <c r="R209" s="170"/>
      <c r="S209" s="170"/>
      <c r="T209" s="171"/>
      <c r="AT209" s="165" t="s">
        <v>160</v>
      </c>
      <c r="AU209" s="165" t="s">
        <v>83</v>
      </c>
      <c r="AV209" s="13" t="s">
        <v>83</v>
      </c>
      <c r="AW209" s="13" t="s">
        <v>30</v>
      </c>
      <c r="AX209" s="13" t="s">
        <v>31</v>
      </c>
      <c r="AY209" s="165" t="s">
        <v>151</v>
      </c>
    </row>
    <row r="210" spans="1:65" s="2" customFormat="1" ht="21.75" customHeight="1">
      <c r="A210" s="33"/>
      <c r="B210" s="149"/>
      <c r="C210" s="150" t="s">
        <v>271</v>
      </c>
      <c r="D210" s="150" t="s">
        <v>153</v>
      </c>
      <c r="E210" s="151" t="s">
        <v>189</v>
      </c>
      <c r="F210" s="152" t="s">
        <v>190</v>
      </c>
      <c r="G210" s="153" t="s">
        <v>156</v>
      </c>
      <c r="H210" s="154">
        <v>928.56600000000003</v>
      </c>
      <c r="I210" s="155"/>
      <c r="J210" s="156">
        <f>ROUND(I210*H210,2)</f>
        <v>0</v>
      </c>
      <c r="K210" s="152" t="s">
        <v>157</v>
      </c>
      <c r="L210" s="34"/>
      <c r="M210" s="157" t="s">
        <v>1</v>
      </c>
      <c r="N210" s="158" t="s">
        <v>40</v>
      </c>
      <c r="O210" s="59"/>
      <c r="P210" s="159">
        <f>O210*H210</f>
        <v>0</v>
      </c>
      <c r="Q210" s="159">
        <v>0</v>
      </c>
      <c r="R210" s="159">
        <f>Q210*H210</f>
        <v>0</v>
      </c>
      <c r="S210" s="159">
        <v>0</v>
      </c>
      <c r="T210" s="160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1" t="s">
        <v>158</v>
      </c>
      <c r="AT210" s="161" t="s">
        <v>153</v>
      </c>
      <c r="AU210" s="161" t="s">
        <v>83</v>
      </c>
      <c r="AY210" s="18" t="s">
        <v>151</v>
      </c>
      <c r="BE210" s="162">
        <f>IF(N210="základní",J210,0)</f>
        <v>0</v>
      </c>
      <c r="BF210" s="162">
        <f>IF(N210="snížená",J210,0)</f>
        <v>0</v>
      </c>
      <c r="BG210" s="162">
        <f>IF(N210="zákl. přenesená",J210,0)</f>
        <v>0</v>
      </c>
      <c r="BH210" s="162">
        <f>IF(N210="sníž. přenesená",J210,0)</f>
        <v>0</v>
      </c>
      <c r="BI210" s="162">
        <f>IF(N210="nulová",J210,0)</f>
        <v>0</v>
      </c>
      <c r="BJ210" s="18" t="s">
        <v>31</v>
      </c>
      <c r="BK210" s="162">
        <f>ROUND(I210*H210,2)</f>
        <v>0</v>
      </c>
      <c r="BL210" s="18" t="s">
        <v>158</v>
      </c>
      <c r="BM210" s="161" t="s">
        <v>1154</v>
      </c>
    </row>
    <row r="211" spans="1:65" s="13" customFormat="1">
      <c r="B211" s="163"/>
      <c r="D211" s="164" t="s">
        <v>160</v>
      </c>
      <c r="E211" s="165" t="s">
        <v>1</v>
      </c>
      <c r="F211" s="166" t="s">
        <v>1149</v>
      </c>
      <c r="H211" s="167">
        <v>928.56600000000003</v>
      </c>
      <c r="I211" s="168"/>
      <c r="L211" s="163"/>
      <c r="M211" s="169"/>
      <c r="N211" s="170"/>
      <c r="O211" s="170"/>
      <c r="P211" s="170"/>
      <c r="Q211" s="170"/>
      <c r="R211" s="170"/>
      <c r="S211" s="170"/>
      <c r="T211" s="171"/>
      <c r="AT211" s="165" t="s">
        <v>160</v>
      </c>
      <c r="AU211" s="165" t="s">
        <v>83</v>
      </c>
      <c r="AV211" s="13" t="s">
        <v>83</v>
      </c>
      <c r="AW211" s="13" t="s">
        <v>30</v>
      </c>
      <c r="AX211" s="13" t="s">
        <v>31</v>
      </c>
      <c r="AY211" s="165" t="s">
        <v>151</v>
      </c>
    </row>
    <row r="212" spans="1:65" s="2" customFormat="1" ht="21.75" customHeight="1">
      <c r="A212" s="33"/>
      <c r="B212" s="149"/>
      <c r="C212" s="150" t="s">
        <v>276</v>
      </c>
      <c r="D212" s="150" t="s">
        <v>153</v>
      </c>
      <c r="E212" s="151" t="s">
        <v>511</v>
      </c>
      <c r="F212" s="152" t="s">
        <v>512</v>
      </c>
      <c r="G212" s="153" t="s">
        <v>156</v>
      </c>
      <c r="H212" s="154">
        <v>103.17400000000001</v>
      </c>
      <c r="I212" s="155"/>
      <c r="J212" s="156">
        <f>ROUND(I212*H212,2)</f>
        <v>0</v>
      </c>
      <c r="K212" s="152" t="s">
        <v>157</v>
      </c>
      <c r="L212" s="34"/>
      <c r="M212" s="157" t="s">
        <v>1</v>
      </c>
      <c r="N212" s="158" t="s">
        <v>40</v>
      </c>
      <c r="O212" s="59"/>
      <c r="P212" s="159">
        <f>O212*H212</f>
        <v>0</v>
      </c>
      <c r="Q212" s="159">
        <v>0</v>
      </c>
      <c r="R212" s="159">
        <f>Q212*H212</f>
        <v>0</v>
      </c>
      <c r="S212" s="159">
        <v>0</v>
      </c>
      <c r="T212" s="160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1" t="s">
        <v>158</v>
      </c>
      <c r="AT212" s="161" t="s">
        <v>153</v>
      </c>
      <c r="AU212" s="161" t="s">
        <v>83</v>
      </c>
      <c r="AY212" s="18" t="s">
        <v>151</v>
      </c>
      <c r="BE212" s="162">
        <f>IF(N212="základní",J212,0)</f>
        <v>0</v>
      </c>
      <c r="BF212" s="162">
        <f>IF(N212="snížená",J212,0)</f>
        <v>0</v>
      </c>
      <c r="BG212" s="162">
        <f>IF(N212="zákl. přenesená",J212,0)</f>
        <v>0</v>
      </c>
      <c r="BH212" s="162">
        <f>IF(N212="sníž. přenesená",J212,0)</f>
        <v>0</v>
      </c>
      <c r="BI212" s="162">
        <f>IF(N212="nulová",J212,0)</f>
        <v>0</v>
      </c>
      <c r="BJ212" s="18" t="s">
        <v>31</v>
      </c>
      <c r="BK212" s="162">
        <f>ROUND(I212*H212,2)</f>
        <v>0</v>
      </c>
      <c r="BL212" s="18" t="s">
        <v>158</v>
      </c>
      <c r="BM212" s="161" t="s">
        <v>1155</v>
      </c>
    </row>
    <row r="213" spans="1:65" s="13" customFormat="1">
      <c r="B213" s="163"/>
      <c r="D213" s="164" t="s">
        <v>160</v>
      </c>
      <c r="E213" s="165" t="s">
        <v>1</v>
      </c>
      <c r="F213" s="166" t="s">
        <v>1118</v>
      </c>
      <c r="H213" s="167">
        <v>103.17400000000001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160</v>
      </c>
      <c r="AU213" s="165" t="s">
        <v>83</v>
      </c>
      <c r="AV213" s="13" t="s">
        <v>83</v>
      </c>
      <c r="AW213" s="13" t="s">
        <v>30</v>
      </c>
      <c r="AX213" s="13" t="s">
        <v>31</v>
      </c>
      <c r="AY213" s="165" t="s">
        <v>151</v>
      </c>
    </row>
    <row r="214" spans="1:65" s="2" customFormat="1">
      <c r="A214" s="33"/>
      <c r="B214" s="34"/>
      <c r="C214" s="33"/>
      <c r="D214" s="164" t="s">
        <v>1059</v>
      </c>
      <c r="E214" s="33"/>
      <c r="F214" s="203" t="s">
        <v>1114</v>
      </c>
      <c r="G214" s="33"/>
      <c r="H214" s="33"/>
      <c r="I214" s="33"/>
      <c r="J214" s="33"/>
      <c r="K214" s="33"/>
      <c r="L214" s="34"/>
      <c r="M214" s="204"/>
      <c r="N214" s="205"/>
      <c r="O214" s="59"/>
      <c r="P214" s="59"/>
      <c r="Q214" s="59"/>
      <c r="R214" s="59"/>
      <c r="S214" s="59"/>
      <c r="T214" s="60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U214" s="18" t="s">
        <v>83</v>
      </c>
    </row>
    <row r="215" spans="1:65" s="2" customFormat="1">
      <c r="A215" s="33"/>
      <c r="B215" s="34"/>
      <c r="C215" s="33"/>
      <c r="D215" s="164" t="s">
        <v>1059</v>
      </c>
      <c r="E215" s="33"/>
      <c r="F215" s="206" t="s">
        <v>1112</v>
      </c>
      <c r="G215" s="33"/>
      <c r="H215" s="207">
        <v>0</v>
      </c>
      <c r="I215" s="33"/>
      <c r="J215" s="33"/>
      <c r="K215" s="33"/>
      <c r="L215" s="34"/>
      <c r="M215" s="204"/>
      <c r="N215" s="205"/>
      <c r="O215" s="59"/>
      <c r="P215" s="59"/>
      <c r="Q215" s="59"/>
      <c r="R215" s="59"/>
      <c r="S215" s="59"/>
      <c r="T215" s="60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U215" s="18" t="s">
        <v>83</v>
      </c>
    </row>
    <row r="216" spans="1:65" s="2" customFormat="1">
      <c r="A216" s="33"/>
      <c r="B216" s="34"/>
      <c r="C216" s="33"/>
      <c r="D216" s="164" t="s">
        <v>1059</v>
      </c>
      <c r="E216" s="33"/>
      <c r="F216" s="206" t="s">
        <v>1046</v>
      </c>
      <c r="G216" s="33"/>
      <c r="H216" s="207">
        <v>1031.74</v>
      </c>
      <c r="I216" s="33"/>
      <c r="J216" s="33"/>
      <c r="K216" s="33"/>
      <c r="L216" s="34"/>
      <c r="M216" s="204"/>
      <c r="N216" s="205"/>
      <c r="O216" s="59"/>
      <c r="P216" s="59"/>
      <c r="Q216" s="59"/>
      <c r="R216" s="59"/>
      <c r="S216" s="59"/>
      <c r="T216" s="60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U216" s="18" t="s">
        <v>83</v>
      </c>
    </row>
    <row r="217" spans="1:65" s="2" customFormat="1">
      <c r="A217" s="33"/>
      <c r="B217" s="34"/>
      <c r="C217" s="33"/>
      <c r="D217" s="164" t="s">
        <v>1059</v>
      </c>
      <c r="E217" s="33"/>
      <c r="F217" s="206" t="s">
        <v>182</v>
      </c>
      <c r="G217" s="33"/>
      <c r="H217" s="207">
        <v>1031.74</v>
      </c>
      <c r="I217" s="33"/>
      <c r="J217" s="33"/>
      <c r="K217" s="33"/>
      <c r="L217" s="34"/>
      <c r="M217" s="204"/>
      <c r="N217" s="205"/>
      <c r="O217" s="59"/>
      <c r="P217" s="59"/>
      <c r="Q217" s="59"/>
      <c r="R217" s="59"/>
      <c r="S217" s="59"/>
      <c r="T217" s="60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U217" s="18" t="s">
        <v>83</v>
      </c>
    </row>
    <row r="218" spans="1:65" s="2" customFormat="1" ht="16.5" customHeight="1">
      <c r="A218" s="33"/>
      <c r="B218" s="149"/>
      <c r="C218" s="150" t="s">
        <v>281</v>
      </c>
      <c r="D218" s="150" t="s">
        <v>153</v>
      </c>
      <c r="E218" s="151" t="s">
        <v>1156</v>
      </c>
      <c r="F218" s="152" t="s">
        <v>196</v>
      </c>
      <c r="G218" s="153" t="s">
        <v>156</v>
      </c>
      <c r="H218" s="154">
        <v>1031.74</v>
      </c>
      <c r="I218" s="155"/>
      <c r="J218" s="156">
        <f>ROUND(I218*H218,2)</f>
        <v>0</v>
      </c>
      <c r="K218" s="152" t="s">
        <v>157</v>
      </c>
      <c r="L218" s="34"/>
      <c r="M218" s="157" t="s">
        <v>1</v>
      </c>
      <c r="N218" s="158" t="s">
        <v>40</v>
      </c>
      <c r="O218" s="59"/>
      <c r="P218" s="159">
        <f>O218*H218</f>
        <v>0</v>
      </c>
      <c r="Q218" s="159">
        <v>0</v>
      </c>
      <c r="R218" s="159">
        <f>Q218*H218</f>
        <v>0</v>
      </c>
      <c r="S218" s="159">
        <v>0</v>
      </c>
      <c r="T218" s="160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1" t="s">
        <v>158</v>
      </c>
      <c r="AT218" s="161" t="s">
        <v>153</v>
      </c>
      <c r="AU218" s="161" t="s">
        <v>83</v>
      </c>
      <c r="AY218" s="18" t="s">
        <v>151</v>
      </c>
      <c r="BE218" s="162">
        <f>IF(N218="základní",J218,0)</f>
        <v>0</v>
      </c>
      <c r="BF218" s="162">
        <f>IF(N218="snížená",J218,0)</f>
        <v>0</v>
      </c>
      <c r="BG218" s="162">
        <f>IF(N218="zákl. přenesená",J218,0)</f>
        <v>0</v>
      </c>
      <c r="BH218" s="162">
        <f>IF(N218="sníž. přenesená",J218,0)</f>
        <v>0</v>
      </c>
      <c r="BI218" s="162">
        <f>IF(N218="nulová",J218,0)</f>
        <v>0</v>
      </c>
      <c r="BJ218" s="18" t="s">
        <v>31</v>
      </c>
      <c r="BK218" s="162">
        <f>ROUND(I218*H218,2)</f>
        <v>0</v>
      </c>
      <c r="BL218" s="18" t="s">
        <v>158</v>
      </c>
      <c r="BM218" s="161" t="s">
        <v>1157</v>
      </c>
    </row>
    <row r="219" spans="1:65" s="13" customFormat="1">
      <c r="B219" s="163"/>
      <c r="D219" s="164" t="s">
        <v>160</v>
      </c>
      <c r="E219" s="165" t="s">
        <v>1</v>
      </c>
      <c r="F219" s="166" t="s">
        <v>1149</v>
      </c>
      <c r="H219" s="167">
        <v>928.56600000000003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160</v>
      </c>
      <c r="AU219" s="165" t="s">
        <v>83</v>
      </c>
      <c r="AV219" s="13" t="s">
        <v>83</v>
      </c>
      <c r="AW219" s="13" t="s">
        <v>30</v>
      </c>
      <c r="AX219" s="13" t="s">
        <v>75</v>
      </c>
      <c r="AY219" s="165" t="s">
        <v>151</v>
      </c>
    </row>
    <row r="220" spans="1:65" s="13" customFormat="1">
      <c r="B220" s="163"/>
      <c r="D220" s="164" t="s">
        <v>160</v>
      </c>
      <c r="E220" s="165" t="s">
        <v>1</v>
      </c>
      <c r="F220" s="166" t="s">
        <v>1153</v>
      </c>
      <c r="H220" s="167">
        <v>103.17400000000001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160</v>
      </c>
      <c r="AU220" s="165" t="s">
        <v>83</v>
      </c>
      <c r="AV220" s="13" t="s">
        <v>83</v>
      </c>
      <c r="AW220" s="13" t="s">
        <v>30</v>
      </c>
      <c r="AX220" s="13" t="s">
        <v>75</v>
      </c>
      <c r="AY220" s="165" t="s">
        <v>151</v>
      </c>
    </row>
    <row r="221" spans="1:65" s="15" customFormat="1">
      <c r="B221" s="179"/>
      <c r="D221" s="164" t="s">
        <v>160</v>
      </c>
      <c r="E221" s="180" t="s">
        <v>1</v>
      </c>
      <c r="F221" s="181" t="s">
        <v>182</v>
      </c>
      <c r="H221" s="182">
        <v>1031.74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160</v>
      </c>
      <c r="AU221" s="180" t="s">
        <v>83</v>
      </c>
      <c r="AV221" s="15" t="s">
        <v>158</v>
      </c>
      <c r="AW221" s="15" t="s">
        <v>30</v>
      </c>
      <c r="AX221" s="15" t="s">
        <v>31</v>
      </c>
      <c r="AY221" s="180" t="s">
        <v>151</v>
      </c>
    </row>
    <row r="222" spans="1:65" s="2" customFormat="1" ht="16.5" customHeight="1">
      <c r="A222" s="33"/>
      <c r="B222" s="149"/>
      <c r="C222" s="150" t="s">
        <v>284</v>
      </c>
      <c r="D222" s="150" t="s">
        <v>153</v>
      </c>
      <c r="E222" s="151" t="s">
        <v>520</v>
      </c>
      <c r="F222" s="152" t="s">
        <v>521</v>
      </c>
      <c r="G222" s="153" t="s">
        <v>156</v>
      </c>
      <c r="H222" s="154">
        <v>381.74400000000003</v>
      </c>
      <c r="I222" s="155"/>
      <c r="J222" s="156">
        <f>ROUND(I222*H222,2)</f>
        <v>0</v>
      </c>
      <c r="K222" s="152" t="s">
        <v>1</v>
      </c>
      <c r="L222" s="34"/>
      <c r="M222" s="157" t="s">
        <v>1</v>
      </c>
      <c r="N222" s="158" t="s">
        <v>40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158</v>
      </c>
      <c r="AT222" s="161" t="s">
        <v>153</v>
      </c>
      <c r="AU222" s="161" t="s">
        <v>83</v>
      </c>
      <c r="AY222" s="18" t="s">
        <v>151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31</v>
      </c>
      <c r="BK222" s="162">
        <f>ROUND(I222*H222,2)</f>
        <v>0</v>
      </c>
      <c r="BL222" s="18" t="s">
        <v>158</v>
      </c>
      <c r="BM222" s="161" t="s">
        <v>1158</v>
      </c>
    </row>
    <row r="223" spans="1:65" s="13" customFormat="1">
      <c r="B223" s="163"/>
      <c r="D223" s="164" t="s">
        <v>160</v>
      </c>
      <c r="E223" s="165" t="s">
        <v>1</v>
      </c>
      <c r="F223" s="166" t="s">
        <v>1159</v>
      </c>
      <c r="H223" s="167">
        <v>278.57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160</v>
      </c>
      <c r="AU223" s="165" t="s">
        <v>83</v>
      </c>
      <c r="AV223" s="13" t="s">
        <v>83</v>
      </c>
      <c r="AW223" s="13" t="s">
        <v>30</v>
      </c>
      <c r="AX223" s="13" t="s">
        <v>75</v>
      </c>
      <c r="AY223" s="165" t="s">
        <v>151</v>
      </c>
    </row>
    <row r="224" spans="1:65" s="13" customFormat="1">
      <c r="B224" s="163"/>
      <c r="D224" s="164" t="s">
        <v>160</v>
      </c>
      <c r="E224" s="165" t="s">
        <v>1</v>
      </c>
      <c r="F224" s="166" t="s">
        <v>1160</v>
      </c>
      <c r="H224" s="167">
        <v>103.17400000000001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160</v>
      </c>
      <c r="AU224" s="165" t="s">
        <v>83</v>
      </c>
      <c r="AV224" s="13" t="s">
        <v>83</v>
      </c>
      <c r="AW224" s="13" t="s">
        <v>30</v>
      </c>
      <c r="AX224" s="13" t="s">
        <v>75</v>
      </c>
      <c r="AY224" s="165" t="s">
        <v>151</v>
      </c>
    </row>
    <row r="225" spans="1:65" s="15" customFormat="1">
      <c r="B225" s="179"/>
      <c r="D225" s="164" t="s">
        <v>160</v>
      </c>
      <c r="E225" s="180" t="s">
        <v>1</v>
      </c>
      <c r="F225" s="181" t="s">
        <v>182</v>
      </c>
      <c r="H225" s="182">
        <v>381.74400000000003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160</v>
      </c>
      <c r="AU225" s="180" t="s">
        <v>83</v>
      </c>
      <c r="AV225" s="15" t="s">
        <v>158</v>
      </c>
      <c r="AW225" s="15" t="s">
        <v>30</v>
      </c>
      <c r="AX225" s="15" t="s">
        <v>31</v>
      </c>
      <c r="AY225" s="180" t="s">
        <v>151</v>
      </c>
    </row>
    <row r="226" spans="1:65" s="2" customFormat="1" ht="16.5" customHeight="1">
      <c r="A226" s="33"/>
      <c r="B226" s="149"/>
      <c r="C226" s="150" t="s">
        <v>287</v>
      </c>
      <c r="D226" s="150" t="s">
        <v>153</v>
      </c>
      <c r="E226" s="151" t="s">
        <v>200</v>
      </c>
      <c r="F226" s="152" t="s">
        <v>201</v>
      </c>
      <c r="G226" s="153" t="s">
        <v>156</v>
      </c>
      <c r="H226" s="154">
        <v>649.99599999999998</v>
      </c>
      <c r="I226" s="155"/>
      <c r="J226" s="156">
        <f>ROUND(I226*H226,2)</f>
        <v>0</v>
      </c>
      <c r="K226" s="152" t="s">
        <v>1</v>
      </c>
      <c r="L226" s="34"/>
      <c r="M226" s="157" t="s">
        <v>1</v>
      </c>
      <c r="N226" s="158" t="s">
        <v>40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0</v>
      </c>
      <c r="T226" s="160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158</v>
      </c>
      <c r="AT226" s="161" t="s">
        <v>153</v>
      </c>
      <c r="AU226" s="161" t="s">
        <v>83</v>
      </c>
      <c r="AY226" s="18" t="s">
        <v>151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31</v>
      </c>
      <c r="BK226" s="162">
        <f>ROUND(I226*H226,2)</f>
        <v>0</v>
      </c>
      <c r="BL226" s="18" t="s">
        <v>158</v>
      </c>
      <c r="BM226" s="161" t="s">
        <v>1161</v>
      </c>
    </row>
    <row r="227" spans="1:65" s="13" customFormat="1">
      <c r="B227" s="163"/>
      <c r="D227" s="164" t="s">
        <v>160</v>
      </c>
      <c r="E227" s="165" t="s">
        <v>1</v>
      </c>
      <c r="F227" s="166" t="s">
        <v>1162</v>
      </c>
      <c r="H227" s="167">
        <v>649.99599999999998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160</v>
      </c>
      <c r="AU227" s="165" t="s">
        <v>83</v>
      </c>
      <c r="AV227" s="13" t="s">
        <v>83</v>
      </c>
      <c r="AW227" s="13" t="s">
        <v>30</v>
      </c>
      <c r="AX227" s="13" t="s">
        <v>75</v>
      </c>
      <c r="AY227" s="165" t="s">
        <v>151</v>
      </c>
    </row>
    <row r="228" spans="1:65" s="15" customFormat="1">
      <c r="B228" s="179"/>
      <c r="D228" s="164" t="s">
        <v>160</v>
      </c>
      <c r="E228" s="180" t="s">
        <v>1</v>
      </c>
      <c r="F228" s="181" t="s">
        <v>182</v>
      </c>
      <c r="H228" s="182">
        <v>649.99599999999998</v>
      </c>
      <c r="I228" s="183"/>
      <c r="L228" s="179"/>
      <c r="M228" s="184"/>
      <c r="N228" s="185"/>
      <c r="O228" s="185"/>
      <c r="P228" s="185"/>
      <c r="Q228" s="185"/>
      <c r="R228" s="185"/>
      <c r="S228" s="185"/>
      <c r="T228" s="186"/>
      <c r="AT228" s="180" t="s">
        <v>160</v>
      </c>
      <c r="AU228" s="180" t="s">
        <v>83</v>
      </c>
      <c r="AV228" s="15" t="s">
        <v>158</v>
      </c>
      <c r="AW228" s="15" t="s">
        <v>30</v>
      </c>
      <c r="AX228" s="15" t="s">
        <v>31</v>
      </c>
      <c r="AY228" s="180" t="s">
        <v>151</v>
      </c>
    </row>
    <row r="229" spans="1:65" s="2" customFormat="1" ht="16.5" customHeight="1">
      <c r="A229" s="33"/>
      <c r="B229" s="149"/>
      <c r="C229" s="150" t="s">
        <v>292</v>
      </c>
      <c r="D229" s="150" t="s">
        <v>153</v>
      </c>
      <c r="E229" s="151" t="s">
        <v>1163</v>
      </c>
      <c r="F229" s="152" t="s">
        <v>528</v>
      </c>
      <c r="G229" s="153" t="s">
        <v>156</v>
      </c>
      <c r="H229" s="154">
        <v>1057.9269999999999</v>
      </c>
      <c r="I229" s="155"/>
      <c r="J229" s="156">
        <f>ROUND(I229*H229,2)</f>
        <v>0</v>
      </c>
      <c r="K229" s="152" t="s">
        <v>157</v>
      </c>
      <c r="L229" s="34"/>
      <c r="M229" s="157" t="s">
        <v>1</v>
      </c>
      <c r="N229" s="158" t="s">
        <v>40</v>
      </c>
      <c r="O229" s="59"/>
      <c r="P229" s="159">
        <f>O229*H229</f>
        <v>0</v>
      </c>
      <c r="Q229" s="159">
        <v>0</v>
      </c>
      <c r="R229" s="159">
        <f>Q229*H229</f>
        <v>0</v>
      </c>
      <c r="S229" s="159">
        <v>0</v>
      </c>
      <c r="T229" s="160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1" t="s">
        <v>158</v>
      </c>
      <c r="AT229" s="161" t="s">
        <v>153</v>
      </c>
      <c r="AU229" s="161" t="s">
        <v>83</v>
      </c>
      <c r="AY229" s="18" t="s">
        <v>151</v>
      </c>
      <c r="BE229" s="162">
        <f>IF(N229="základní",J229,0)</f>
        <v>0</v>
      </c>
      <c r="BF229" s="162">
        <f>IF(N229="snížená",J229,0)</f>
        <v>0</v>
      </c>
      <c r="BG229" s="162">
        <f>IF(N229="zákl. přenesená",J229,0)</f>
        <v>0</v>
      </c>
      <c r="BH229" s="162">
        <f>IF(N229="sníž. přenesená",J229,0)</f>
        <v>0</v>
      </c>
      <c r="BI229" s="162">
        <f>IF(N229="nulová",J229,0)</f>
        <v>0</v>
      </c>
      <c r="BJ229" s="18" t="s">
        <v>31</v>
      </c>
      <c r="BK229" s="162">
        <f>ROUND(I229*H229,2)</f>
        <v>0</v>
      </c>
      <c r="BL229" s="18" t="s">
        <v>158</v>
      </c>
      <c r="BM229" s="161" t="s">
        <v>1164</v>
      </c>
    </row>
    <row r="230" spans="1:65" s="14" customFormat="1">
      <c r="B230" s="172"/>
      <c r="D230" s="164" t="s">
        <v>160</v>
      </c>
      <c r="E230" s="173" t="s">
        <v>1</v>
      </c>
      <c r="F230" s="174" t="s">
        <v>1165</v>
      </c>
      <c r="H230" s="173" t="s">
        <v>1</v>
      </c>
      <c r="I230" s="175"/>
      <c r="L230" s="172"/>
      <c r="M230" s="176"/>
      <c r="N230" s="177"/>
      <c r="O230" s="177"/>
      <c r="P230" s="177"/>
      <c r="Q230" s="177"/>
      <c r="R230" s="177"/>
      <c r="S230" s="177"/>
      <c r="T230" s="178"/>
      <c r="AT230" s="173" t="s">
        <v>160</v>
      </c>
      <c r="AU230" s="173" t="s">
        <v>83</v>
      </c>
      <c r="AV230" s="14" t="s">
        <v>31</v>
      </c>
      <c r="AW230" s="14" t="s">
        <v>30</v>
      </c>
      <c r="AX230" s="14" t="s">
        <v>75</v>
      </c>
      <c r="AY230" s="173" t="s">
        <v>151</v>
      </c>
    </row>
    <row r="231" spans="1:65" s="13" customFormat="1">
      <c r="B231" s="163"/>
      <c r="D231" s="164" t="s">
        <v>160</v>
      </c>
      <c r="E231" s="165" t="s">
        <v>1</v>
      </c>
      <c r="F231" s="166" t="s">
        <v>1166</v>
      </c>
      <c r="H231" s="167">
        <v>866.08</v>
      </c>
      <c r="I231" s="168"/>
      <c r="L231" s="163"/>
      <c r="M231" s="169"/>
      <c r="N231" s="170"/>
      <c r="O231" s="170"/>
      <c r="P231" s="170"/>
      <c r="Q231" s="170"/>
      <c r="R231" s="170"/>
      <c r="S231" s="170"/>
      <c r="T231" s="171"/>
      <c r="AT231" s="165" t="s">
        <v>160</v>
      </c>
      <c r="AU231" s="165" t="s">
        <v>83</v>
      </c>
      <c r="AV231" s="13" t="s">
        <v>83</v>
      </c>
      <c r="AW231" s="13" t="s">
        <v>30</v>
      </c>
      <c r="AX231" s="13" t="s">
        <v>75</v>
      </c>
      <c r="AY231" s="165" t="s">
        <v>151</v>
      </c>
    </row>
    <row r="232" spans="1:65" s="13" customFormat="1">
      <c r="B232" s="163"/>
      <c r="D232" s="164" t="s">
        <v>160</v>
      </c>
      <c r="E232" s="165" t="s">
        <v>1</v>
      </c>
      <c r="F232" s="166" t="s">
        <v>1167</v>
      </c>
      <c r="H232" s="167">
        <v>96.17</v>
      </c>
      <c r="I232" s="168"/>
      <c r="L232" s="163"/>
      <c r="M232" s="169"/>
      <c r="N232" s="170"/>
      <c r="O232" s="170"/>
      <c r="P232" s="170"/>
      <c r="Q232" s="170"/>
      <c r="R232" s="170"/>
      <c r="S232" s="170"/>
      <c r="T232" s="171"/>
      <c r="AT232" s="165" t="s">
        <v>160</v>
      </c>
      <c r="AU232" s="165" t="s">
        <v>83</v>
      </c>
      <c r="AV232" s="13" t="s">
        <v>83</v>
      </c>
      <c r="AW232" s="13" t="s">
        <v>30</v>
      </c>
      <c r="AX232" s="13" t="s">
        <v>75</v>
      </c>
      <c r="AY232" s="165" t="s">
        <v>151</v>
      </c>
    </row>
    <row r="233" spans="1:65" s="13" customFormat="1">
      <c r="B233" s="163"/>
      <c r="D233" s="164" t="s">
        <v>160</v>
      </c>
      <c r="E233" s="165" t="s">
        <v>1</v>
      </c>
      <c r="F233" s="166" t="s">
        <v>1047</v>
      </c>
      <c r="H233" s="167">
        <v>95.677000000000007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160</v>
      </c>
      <c r="AU233" s="165" t="s">
        <v>83</v>
      </c>
      <c r="AV233" s="13" t="s">
        <v>83</v>
      </c>
      <c r="AW233" s="13" t="s">
        <v>30</v>
      </c>
      <c r="AX233" s="13" t="s">
        <v>75</v>
      </c>
      <c r="AY233" s="165" t="s">
        <v>151</v>
      </c>
    </row>
    <row r="234" spans="1:65" s="15" customFormat="1">
      <c r="B234" s="179"/>
      <c r="D234" s="164" t="s">
        <v>160</v>
      </c>
      <c r="E234" s="180" t="s">
        <v>1168</v>
      </c>
      <c r="F234" s="181" t="s">
        <v>182</v>
      </c>
      <c r="H234" s="182">
        <v>1057.9269999999999</v>
      </c>
      <c r="I234" s="183"/>
      <c r="L234" s="179"/>
      <c r="M234" s="184"/>
      <c r="N234" s="185"/>
      <c r="O234" s="185"/>
      <c r="P234" s="185"/>
      <c r="Q234" s="185"/>
      <c r="R234" s="185"/>
      <c r="S234" s="185"/>
      <c r="T234" s="186"/>
      <c r="AT234" s="180" t="s">
        <v>160</v>
      </c>
      <c r="AU234" s="180" t="s">
        <v>83</v>
      </c>
      <c r="AV234" s="15" t="s">
        <v>158</v>
      </c>
      <c r="AW234" s="15" t="s">
        <v>30</v>
      </c>
      <c r="AX234" s="15" t="s">
        <v>31</v>
      </c>
      <c r="AY234" s="180" t="s">
        <v>151</v>
      </c>
    </row>
    <row r="235" spans="1:65" s="2" customFormat="1">
      <c r="A235" s="33"/>
      <c r="B235" s="34"/>
      <c r="C235" s="33"/>
      <c r="D235" s="164" t="s">
        <v>1059</v>
      </c>
      <c r="E235" s="33"/>
      <c r="F235" s="203" t="s">
        <v>1066</v>
      </c>
      <c r="G235" s="33"/>
      <c r="H235" s="33"/>
      <c r="I235" s="33"/>
      <c r="J235" s="33"/>
      <c r="K235" s="33"/>
      <c r="L235" s="34"/>
      <c r="M235" s="204"/>
      <c r="N235" s="205"/>
      <c r="O235" s="59"/>
      <c r="P235" s="59"/>
      <c r="Q235" s="59"/>
      <c r="R235" s="59"/>
      <c r="S235" s="59"/>
      <c r="T235" s="60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U235" s="18" t="s">
        <v>83</v>
      </c>
    </row>
    <row r="236" spans="1:65" s="2" customFormat="1">
      <c r="A236" s="33"/>
      <c r="B236" s="34"/>
      <c r="C236" s="33"/>
      <c r="D236" s="164" t="s">
        <v>1059</v>
      </c>
      <c r="E236" s="33"/>
      <c r="F236" s="206" t="s">
        <v>1067</v>
      </c>
      <c r="G236" s="33"/>
      <c r="H236" s="207">
        <v>0</v>
      </c>
      <c r="I236" s="33"/>
      <c r="J236" s="33"/>
      <c r="K236" s="33"/>
      <c r="L236" s="34"/>
      <c r="M236" s="204"/>
      <c r="N236" s="205"/>
      <c r="O236" s="59"/>
      <c r="P236" s="59"/>
      <c r="Q236" s="59"/>
      <c r="R236" s="59"/>
      <c r="S236" s="59"/>
      <c r="T236" s="60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U236" s="18" t="s">
        <v>83</v>
      </c>
    </row>
    <row r="237" spans="1:65" s="2" customFormat="1">
      <c r="A237" s="33"/>
      <c r="B237" s="34"/>
      <c r="C237" s="33"/>
      <c r="D237" s="164" t="s">
        <v>1059</v>
      </c>
      <c r="E237" s="33"/>
      <c r="F237" s="206" t="s">
        <v>1068</v>
      </c>
      <c r="G237" s="33"/>
      <c r="H237" s="207">
        <v>152.83000000000001</v>
      </c>
      <c r="I237" s="33"/>
      <c r="J237" s="33"/>
      <c r="K237" s="33"/>
      <c r="L237" s="34"/>
      <c r="M237" s="204"/>
      <c r="N237" s="205"/>
      <c r="O237" s="59"/>
      <c r="P237" s="59"/>
      <c r="Q237" s="59"/>
      <c r="R237" s="59"/>
      <c r="S237" s="59"/>
      <c r="T237" s="60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U237" s="18" t="s">
        <v>83</v>
      </c>
    </row>
    <row r="238" spans="1:65" s="2" customFormat="1">
      <c r="A238" s="33"/>
      <c r="B238" s="34"/>
      <c r="C238" s="33"/>
      <c r="D238" s="164" t="s">
        <v>1059</v>
      </c>
      <c r="E238" s="33"/>
      <c r="F238" s="206" t="s">
        <v>1069</v>
      </c>
      <c r="G238" s="33"/>
      <c r="H238" s="207">
        <v>29.16</v>
      </c>
      <c r="I238" s="33"/>
      <c r="J238" s="33"/>
      <c r="K238" s="33"/>
      <c r="L238" s="34"/>
      <c r="M238" s="204"/>
      <c r="N238" s="205"/>
      <c r="O238" s="59"/>
      <c r="P238" s="59"/>
      <c r="Q238" s="59"/>
      <c r="R238" s="59"/>
      <c r="S238" s="59"/>
      <c r="T238" s="60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U238" s="18" t="s">
        <v>83</v>
      </c>
    </row>
    <row r="239" spans="1:65" s="2" customFormat="1">
      <c r="A239" s="33"/>
      <c r="B239" s="34"/>
      <c r="C239" s="33"/>
      <c r="D239" s="164" t="s">
        <v>1059</v>
      </c>
      <c r="E239" s="33"/>
      <c r="F239" s="206" t="s">
        <v>182</v>
      </c>
      <c r="G239" s="33"/>
      <c r="H239" s="207">
        <v>181.99</v>
      </c>
      <c r="I239" s="33"/>
      <c r="J239" s="33"/>
      <c r="K239" s="33"/>
      <c r="L239" s="34"/>
      <c r="M239" s="204"/>
      <c r="N239" s="205"/>
      <c r="O239" s="59"/>
      <c r="P239" s="59"/>
      <c r="Q239" s="59"/>
      <c r="R239" s="59"/>
      <c r="S239" s="59"/>
      <c r="T239" s="60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U239" s="18" t="s">
        <v>83</v>
      </c>
    </row>
    <row r="240" spans="1:65" s="2" customFormat="1">
      <c r="A240" s="33"/>
      <c r="B240" s="34"/>
      <c r="C240" s="33"/>
      <c r="D240" s="164" t="s">
        <v>1059</v>
      </c>
      <c r="E240" s="33"/>
      <c r="F240" s="203" t="s">
        <v>1060</v>
      </c>
      <c r="G240" s="33"/>
      <c r="H240" s="33"/>
      <c r="I240" s="33"/>
      <c r="J240" s="33"/>
      <c r="K240" s="33"/>
      <c r="L240" s="34"/>
      <c r="M240" s="204"/>
      <c r="N240" s="205"/>
      <c r="O240" s="59"/>
      <c r="P240" s="59"/>
      <c r="Q240" s="59"/>
      <c r="R240" s="59"/>
      <c r="S240" s="59"/>
      <c r="T240" s="60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U240" s="18" t="s">
        <v>83</v>
      </c>
    </row>
    <row r="241" spans="1:65" s="2" customFormat="1">
      <c r="A241" s="33"/>
      <c r="B241" s="34"/>
      <c r="C241" s="33"/>
      <c r="D241" s="164" t="s">
        <v>1059</v>
      </c>
      <c r="E241" s="33"/>
      <c r="F241" s="206" t="s">
        <v>1061</v>
      </c>
      <c r="G241" s="33"/>
      <c r="H241" s="207">
        <v>0</v>
      </c>
      <c r="I241" s="33"/>
      <c r="J241" s="33"/>
      <c r="K241" s="33"/>
      <c r="L241" s="34"/>
      <c r="M241" s="204"/>
      <c r="N241" s="205"/>
      <c r="O241" s="59"/>
      <c r="P241" s="59"/>
      <c r="Q241" s="59"/>
      <c r="R241" s="59"/>
      <c r="S241" s="59"/>
      <c r="T241" s="60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U241" s="18" t="s">
        <v>83</v>
      </c>
    </row>
    <row r="242" spans="1:65" s="2" customFormat="1">
      <c r="A242" s="33"/>
      <c r="B242" s="34"/>
      <c r="C242" s="33"/>
      <c r="D242" s="164" t="s">
        <v>1059</v>
      </c>
      <c r="E242" s="33"/>
      <c r="F242" s="206" t="s">
        <v>1062</v>
      </c>
      <c r="G242" s="33"/>
      <c r="H242" s="207">
        <v>52.66</v>
      </c>
      <c r="I242" s="33"/>
      <c r="J242" s="33"/>
      <c r="K242" s="33"/>
      <c r="L242" s="34"/>
      <c r="M242" s="204"/>
      <c r="N242" s="205"/>
      <c r="O242" s="59"/>
      <c r="P242" s="59"/>
      <c r="Q242" s="59"/>
      <c r="R242" s="59"/>
      <c r="S242" s="59"/>
      <c r="T242" s="60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U242" s="18" t="s">
        <v>83</v>
      </c>
    </row>
    <row r="243" spans="1:65" s="2" customFormat="1">
      <c r="A243" s="33"/>
      <c r="B243" s="34"/>
      <c r="C243" s="33"/>
      <c r="D243" s="164" t="s">
        <v>1059</v>
      </c>
      <c r="E243" s="33"/>
      <c r="F243" s="206" t="s">
        <v>1063</v>
      </c>
      <c r="G243" s="33"/>
      <c r="H243" s="207">
        <v>5.7750000000000004</v>
      </c>
      <c r="I243" s="33"/>
      <c r="J243" s="33"/>
      <c r="K243" s="33"/>
      <c r="L243" s="34"/>
      <c r="M243" s="204"/>
      <c r="N243" s="205"/>
      <c r="O243" s="59"/>
      <c r="P243" s="59"/>
      <c r="Q243" s="59"/>
      <c r="R243" s="59"/>
      <c r="S243" s="59"/>
      <c r="T243" s="60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U243" s="18" t="s">
        <v>83</v>
      </c>
    </row>
    <row r="244" spans="1:65" s="2" customFormat="1">
      <c r="A244" s="33"/>
      <c r="B244" s="34"/>
      <c r="C244" s="33"/>
      <c r="D244" s="164" t="s">
        <v>1059</v>
      </c>
      <c r="E244" s="33"/>
      <c r="F244" s="206" t="s">
        <v>182</v>
      </c>
      <c r="G244" s="33"/>
      <c r="H244" s="207">
        <v>58.435000000000002</v>
      </c>
      <c r="I244" s="33"/>
      <c r="J244" s="33"/>
      <c r="K244" s="33"/>
      <c r="L244" s="34"/>
      <c r="M244" s="204"/>
      <c r="N244" s="205"/>
      <c r="O244" s="59"/>
      <c r="P244" s="59"/>
      <c r="Q244" s="59"/>
      <c r="R244" s="59"/>
      <c r="S244" s="59"/>
      <c r="T244" s="60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U244" s="18" t="s">
        <v>83</v>
      </c>
    </row>
    <row r="245" spans="1:65" s="2" customFormat="1">
      <c r="A245" s="33"/>
      <c r="B245" s="34"/>
      <c r="C245" s="33"/>
      <c r="D245" s="164" t="s">
        <v>1059</v>
      </c>
      <c r="E245" s="33"/>
      <c r="F245" s="203" t="s">
        <v>1169</v>
      </c>
      <c r="G245" s="33"/>
      <c r="H245" s="33"/>
      <c r="I245" s="33"/>
      <c r="J245" s="33"/>
      <c r="K245" s="33"/>
      <c r="L245" s="34"/>
      <c r="M245" s="204"/>
      <c r="N245" s="205"/>
      <c r="O245" s="59"/>
      <c r="P245" s="59"/>
      <c r="Q245" s="59"/>
      <c r="R245" s="59"/>
      <c r="S245" s="59"/>
      <c r="T245" s="60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U245" s="18" t="s">
        <v>83</v>
      </c>
    </row>
    <row r="246" spans="1:65" s="2" customFormat="1">
      <c r="A246" s="33"/>
      <c r="B246" s="34"/>
      <c r="C246" s="33"/>
      <c r="D246" s="164" t="s">
        <v>1059</v>
      </c>
      <c r="E246" s="33"/>
      <c r="F246" s="206" t="s">
        <v>1170</v>
      </c>
      <c r="G246" s="33"/>
      <c r="H246" s="207">
        <v>95.677000000000007</v>
      </c>
      <c r="I246" s="33"/>
      <c r="J246" s="33"/>
      <c r="K246" s="33"/>
      <c r="L246" s="34"/>
      <c r="M246" s="204"/>
      <c r="N246" s="205"/>
      <c r="O246" s="59"/>
      <c r="P246" s="59"/>
      <c r="Q246" s="59"/>
      <c r="R246" s="59"/>
      <c r="S246" s="59"/>
      <c r="T246" s="60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U246" s="18" t="s">
        <v>83</v>
      </c>
    </row>
    <row r="247" spans="1:65" s="2" customFormat="1" ht="16.5" customHeight="1">
      <c r="A247" s="33"/>
      <c r="B247" s="149"/>
      <c r="C247" s="150" t="s">
        <v>297</v>
      </c>
      <c r="D247" s="150" t="s">
        <v>153</v>
      </c>
      <c r="E247" s="151" t="s">
        <v>1171</v>
      </c>
      <c r="F247" s="152" t="s">
        <v>1172</v>
      </c>
      <c r="G247" s="153" t="s">
        <v>156</v>
      </c>
      <c r="H247" s="154">
        <v>95.677000000000007</v>
      </c>
      <c r="I247" s="155"/>
      <c r="J247" s="156">
        <f>ROUND(I247*H247,2)</f>
        <v>0</v>
      </c>
      <c r="K247" s="152" t="s">
        <v>157</v>
      </c>
      <c r="L247" s="34"/>
      <c r="M247" s="157" t="s">
        <v>1</v>
      </c>
      <c r="N247" s="158" t="s">
        <v>40</v>
      </c>
      <c r="O247" s="59"/>
      <c r="P247" s="159">
        <f>O247*H247</f>
        <v>0</v>
      </c>
      <c r="Q247" s="159">
        <v>0</v>
      </c>
      <c r="R247" s="159">
        <f>Q247*H247</f>
        <v>0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158</v>
      </c>
      <c r="AT247" s="161" t="s">
        <v>153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1173</v>
      </c>
    </row>
    <row r="248" spans="1:65" s="13" customFormat="1">
      <c r="B248" s="163"/>
      <c r="D248" s="164" t="s">
        <v>160</v>
      </c>
      <c r="E248" s="165" t="s">
        <v>1047</v>
      </c>
      <c r="F248" s="166" t="s">
        <v>1170</v>
      </c>
      <c r="H248" s="167">
        <v>95.677000000000007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31</v>
      </c>
      <c r="AY248" s="165" t="s">
        <v>151</v>
      </c>
    </row>
    <row r="249" spans="1:65" s="2" customFormat="1" ht="16.5" customHeight="1">
      <c r="A249" s="33"/>
      <c r="B249" s="149"/>
      <c r="C249" s="187" t="s">
        <v>302</v>
      </c>
      <c r="D249" s="187" t="s">
        <v>413</v>
      </c>
      <c r="E249" s="188" t="s">
        <v>532</v>
      </c>
      <c r="F249" s="189" t="s">
        <v>533</v>
      </c>
      <c r="G249" s="190" t="s">
        <v>164</v>
      </c>
      <c r="H249" s="191">
        <v>2110.576</v>
      </c>
      <c r="I249" s="192"/>
      <c r="J249" s="193">
        <f>ROUND(I249*H249,2)</f>
        <v>0</v>
      </c>
      <c r="K249" s="189" t="s">
        <v>1</v>
      </c>
      <c r="L249" s="194"/>
      <c r="M249" s="195" t="s">
        <v>1</v>
      </c>
      <c r="N249" s="196" t="s">
        <v>40</v>
      </c>
      <c r="O249" s="59"/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194</v>
      </c>
      <c r="AT249" s="161" t="s">
        <v>413</v>
      </c>
      <c r="AU249" s="161" t="s">
        <v>83</v>
      </c>
      <c r="AY249" s="18" t="s">
        <v>151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31</v>
      </c>
      <c r="BK249" s="162">
        <f>ROUND(I249*H249,2)</f>
        <v>0</v>
      </c>
      <c r="BL249" s="18" t="s">
        <v>158</v>
      </c>
      <c r="BM249" s="161" t="s">
        <v>1174</v>
      </c>
    </row>
    <row r="250" spans="1:65" s="13" customFormat="1">
      <c r="B250" s="163"/>
      <c r="D250" s="164" t="s">
        <v>160</v>
      </c>
      <c r="E250" s="165" t="s">
        <v>1</v>
      </c>
      <c r="F250" s="166" t="s">
        <v>1175</v>
      </c>
      <c r="H250" s="167">
        <v>2110.576</v>
      </c>
      <c r="I250" s="168"/>
      <c r="L250" s="163"/>
      <c r="M250" s="169"/>
      <c r="N250" s="170"/>
      <c r="O250" s="170"/>
      <c r="P250" s="170"/>
      <c r="Q250" s="170"/>
      <c r="R250" s="170"/>
      <c r="S250" s="170"/>
      <c r="T250" s="171"/>
      <c r="AT250" s="165" t="s">
        <v>160</v>
      </c>
      <c r="AU250" s="165" t="s">
        <v>83</v>
      </c>
      <c r="AV250" s="13" t="s">
        <v>83</v>
      </c>
      <c r="AW250" s="13" t="s">
        <v>30</v>
      </c>
      <c r="AX250" s="13" t="s">
        <v>75</v>
      </c>
      <c r="AY250" s="165" t="s">
        <v>151</v>
      </c>
    </row>
    <row r="251" spans="1:65" s="15" customFormat="1">
      <c r="B251" s="179"/>
      <c r="D251" s="164" t="s">
        <v>160</v>
      </c>
      <c r="E251" s="180" t="s">
        <v>1</v>
      </c>
      <c r="F251" s="181" t="s">
        <v>182</v>
      </c>
      <c r="H251" s="182">
        <v>2110.576</v>
      </c>
      <c r="I251" s="183"/>
      <c r="L251" s="179"/>
      <c r="M251" s="184"/>
      <c r="N251" s="185"/>
      <c r="O251" s="185"/>
      <c r="P251" s="185"/>
      <c r="Q251" s="185"/>
      <c r="R251" s="185"/>
      <c r="S251" s="185"/>
      <c r="T251" s="186"/>
      <c r="AT251" s="180" t="s">
        <v>160</v>
      </c>
      <c r="AU251" s="180" t="s">
        <v>83</v>
      </c>
      <c r="AV251" s="15" t="s">
        <v>158</v>
      </c>
      <c r="AW251" s="15" t="s">
        <v>30</v>
      </c>
      <c r="AX251" s="15" t="s">
        <v>31</v>
      </c>
      <c r="AY251" s="180" t="s">
        <v>151</v>
      </c>
    </row>
    <row r="252" spans="1:65" s="2" customFormat="1" ht="16.5" customHeight="1">
      <c r="A252" s="33"/>
      <c r="B252" s="149"/>
      <c r="C252" s="187" t="s">
        <v>305</v>
      </c>
      <c r="D252" s="187" t="s">
        <v>413</v>
      </c>
      <c r="E252" s="188" t="s">
        <v>1176</v>
      </c>
      <c r="F252" s="189" t="s">
        <v>1177</v>
      </c>
      <c r="G252" s="190" t="s">
        <v>164</v>
      </c>
      <c r="H252" s="191">
        <v>239.92500000000001</v>
      </c>
      <c r="I252" s="192"/>
      <c r="J252" s="193">
        <f>ROUND(I252*H252,2)</f>
        <v>0</v>
      </c>
      <c r="K252" s="189" t="s">
        <v>1</v>
      </c>
      <c r="L252" s="194"/>
      <c r="M252" s="195" t="s">
        <v>1</v>
      </c>
      <c r="N252" s="196" t="s">
        <v>40</v>
      </c>
      <c r="O252" s="59"/>
      <c r="P252" s="159">
        <f>O252*H252</f>
        <v>0</v>
      </c>
      <c r="Q252" s="159">
        <v>0</v>
      </c>
      <c r="R252" s="159">
        <f>Q252*H252</f>
        <v>0</v>
      </c>
      <c r="S252" s="159">
        <v>0</v>
      </c>
      <c r="T252" s="160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61" t="s">
        <v>194</v>
      </c>
      <c r="AT252" s="161" t="s">
        <v>413</v>
      </c>
      <c r="AU252" s="161" t="s">
        <v>83</v>
      </c>
      <c r="AY252" s="18" t="s">
        <v>151</v>
      </c>
      <c r="BE252" s="162">
        <f>IF(N252="základní",J252,0)</f>
        <v>0</v>
      </c>
      <c r="BF252" s="162">
        <f>IF(N252="snížená",J252,0)</f>
        <v>0</v>
      </c>
      <c r="BG252" s="162">
        <f>IF(N252="zákl. přenesená",J252,0)</f>
        <v>0</v>
      </c>
      <c r="BH252" s="162">
        <f>IF(N252="sníž. přenesená",J252,0)</f>
        <v>0</v>
      </c>
      <c r="BI252" s="162">
        <f>IF(N252="nulová",J252,0)</f>
        <v>0</v>
      </c>
      <c r="BJ252" s="18" t="s">
        <v>31</v>
      </c>
      <c r="BK252" s="162">
        <f>ROUND(I252*H252,2)</f>
        <v>0</v>
      </c>
      <c r="BL252" s="18" t="s">
        <v>158</v>
      </c>
      <c r="BM252" s="161" t="s">
        <v>1178</v>
      </c>
    </row>
    <row r="253" spans="1:65" s="13" customFormat="1">
      <c r="B253" s="163"/>
      <c r="D253" s="164" t="s">
        <v>160</v>
      </c>
      <c r="E253" s="165" t="s">
        <v>1</v>
      </c>
      <c r="F253" s="166" t="s">
        <v>1179</v>
      </c>
      <c r="H253" s="167">
        <v>96.17</v>
      </c>
      <c r="I253" s="168"/>
      <c r="L253" s="163"/>
      <c r="M253" s="169"/>
      <c r="N253" s="170"/>
      <c r="O253" s="170"/>
      <c r="P253" s="170"/>
      <c r="Q253" s="170"/>
      <c r="R253" s="170"/>
      <c r="S253" s="170"/>
      <c r="T253" s="171"/>
      <c r="AT253" s="165" t="s">
        <v>160</v>
      </c>
      <c r="AU253" s="165" t="s">
        <v>83</v>
      </c>
      <c r="AV253" s="13" t="s">
        <v>83</v>
      </c>
      <c r="AW253" s="13" t="s">
        <v>30</v>
      </c>
      <c r="AX253" s="13" t="s">
        <v>75</v>
      </c>
      <c r="AY253" s="165" t="s">
        <v>151</v>
      </c>
    </row>
    <row r="254" spans="1:65" s="15" customFormat="1">
      <c r="B254" s="179"/>
      <c r="D254" s="164" t="s">
        <v>160</v>
      </c>
      <c r="E254" s="180" t="s">
        <v>1</v>
      </c>
      <c r="F254" s="181" t="s">
        <v>182</v>
      </c>
      <c r="H254" s="182">
        <v>96.17</v>
      </c>
      <c r="I254" s="183"/>
      <c r="L254" s="179"/>
      <c r="M254" s="184"/>
      <c r="N254" s="185"/>
      <c r="O254" s="185"/>
      <c r="P254" s="185"/>
      <c r="Q254" s="185"/>
      <c r="R254" s="185"/>
      <c r="S254" s="185"/>
      <c r="T254" s="186"/>
      <c r="AT254" s="180" t="s">
        <v>160</v>
      </c>
      <c r="AU254" s="180" t="s">
        <v>83</v>
      </c>
      <c r="AV254" s="15" t="s">
        <v>158</v>
      </c>
      <c r="AW254" s="15" t="s">
        <v>30</v>
      </c>
      <c r="AX254" s="15" t="s">
        <v>75</v>
      </c>
      <c r="AY254" s="180" t="s">
        <v>151</v>
      </c>
    </row>
    <row r="255" spans="1:65" s="13" customFormat="1">
      <c r="B255" s="163"/>
      <c r="D255" s="164" t="s">
        <v>160</v>
      </c>
      <c r="E255" s="165" t="s">
        <v>1</v>
      </c>
      <c r="F255" s="166" t="s">
        <v>1180</v>
      </c>
      <c r="H255" s="167">
        <v>239.92500000000001</v>
      </c>
      <c r="I255" s="168"/>
      <c r="L255" s="163"/>
      <c r="M255" s="169"/>
      <c r="N255" s="170"/>
      <c r="O255" s="170"/>
      <c r="P255" s="170"/>
      <c r="Q255" s="170"/>
      <c r="R255" s="170"/>
      <c r="S255" s="170"/>
      <c r="T255" s="171"/>
      <c r="AT255" s="165" t="s">
        <v>160</v>
      </c>
      <c r="AU255" s="165" t="s">
        <v>83</v>
      </c>
      <c r="AV255" s="13" t="s">
        <v>83</v>
      </c>
      <c r="AW255" s="13" t="s">
        <v>30</v>
      </c>
      <c r="AX255" s="13" t="s">
        <v>31</v>
      </c>
      <c r="AY255" s="165" t="s">
        <v>151</v>
      </c>
    </row>
    <row r="256" spans="1:65" s="2" customFormat="1">
      <c r="A256" s="33"/>
      <c r="B256" s="34"/>
      <c r="C256" s="33"/>
      <c r="D256" s="164" t="s">
        <v>1059</v>
      </c>
      <c r="E256" s="33"/>
      <c r="F256" s="203" t="s">
        <v>1066</v>
      </c>
      <c r="G256" s="33"/>
      <c r="H256" s="33"/>
      <c r="I256" s="33"/>
      <c r="J256" s="33"/>
      <c r="K256" s="33"/>
      <c r="L256" s="34"/>
      <c r="M256" s="204"/>
      <c r="N256" s="205"/>
      <c r="O256" s="59"/>
      <c r="P256" s="59"/>
      <c r="Q256" s="59"/>
      <c r="R256" s="59"/>
      <c r="S256" s="59"/>
      <c r="T256" s="60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U256" s="18" t="s">
        <v>83</v>
      </c>
    </row>
    <row r="257" spans="1:65" s="2" customFormat="1">
      <c r="A257" s="33"/>
      <c r="B257" s="34"/>
      <c r="C257" s="33"/>
      <c r="D257" s="164" t="s">
        <v>1059</v>
      </c>
      <c r="E257" s="33"/>
      <c r="F257" s="206" t="s">
        <v>1067</v>
      </c>
      <c r="G257" s="33"/>
      <c r="H257" s="207">
        <v>0</v>
      </c>
      <c r="I257" s="33"/>
      <c r="J257" s="33"/>
      <c r="K257" s="33"/>
      <c r="L257" s="34"/>
      <c r="M257" s="204"/>
      <c r="N257" s="205"/>
      <c r="O257" s="59"/>
      <c r="P257" s="59"/>
      <c r="Q257" s="59"/>
      <c r="R257" s="59"/>
      <c r="S257" s="59"/>
      <c r="T257" s="60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U257" s="18" t="s">
        <v>83</v>
      </c>
    </row>
    <row r="258" spans="1:65" s="2" customFormat="1">
      <c r="A258" s="33"/>
      <c r="B258" s="34"/>
      <c r="C258" s="33"/>
      <c r="D258" s="164" t="s">
        <v>1059</v>
      </c>
      <c r="E258" s="33"/>
      <c r="F258" s="206" t="s">
        <v>1068</v>
      </c>
      <c r="G258" s="33"/>
      <c r="H258" s="207">
        <v>152.83000000000001</v>
      </c>
      <c r="I258" s="33"/>
      <c r="J258" s="33"/>
      <c r="K258" s="33"/>
      <c r="L258" s="34"/>
      <c r="M258" s="204"/>
      <c r="N258" s="205"/>
      <c r="O258" s="59"/>
      <c r="P258" s="59"/>
      <c r="Q258" s="59"/>
      <c r="R258" s="59"/>
      <c r="S258" s="59"/>
      <c r="T258" s="60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U258" s="18" t="s">
        <v>83</v>
      </c>
    </row>
    <row r="259" spans="1:65" s="2" customFormat="1">
      <c r="A259" s="33"/>
      <c r="B259" s="34"/>
      <c r="C259" s="33"/>
      <c r="D259" s="164" t="s">
        <v>1059</v>
      </c>
      <c r="E259" s="33"/>
      <c r="F259" s="206" t="s">
        <v>1069</v>
      </c>
      <c r="G259" s="33"/>
      <c r="H259" s="207">
        <v>29.16</v>
      </c>
      <c r="I259" s="33"/>
      <c r="J259" s="33"/>
      <c r="K259" s="33"/>
      <c r="L259" s="34"/>
      <c r="M259" s="204"/>
      <c r="N259" s="205"/>
      <c r="O259" s="59"/>
      <c r="P259" s="59"/>
      <c r="Q259" s="59"/>
      <c r="R259" s="59"/>
      <c r="S259" s="59"/>
      <c r="T259" s="60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U259" s="18" t="s">
        <v>83</v>
      </c>
    </row>
    <row r="260" spans="1:65" s="2" customFormat="1">
      <c r="A260" s="33"/>
      <c r="B260" s="34"/>
      <c r="C260" s="33"/>
      <c r="D260" s="164" t="s">
        <v>1059</v>
      </c>
      <c r="E260" s="33"/>
      <c r="F260" s="206" t="s">
        <v>182</v>
      </c>
      <c r="G260" s="33"/>
      <c r="H260" s="207">
        <v>181.99</v>
      </c>
      <c r="I260" s="33"/>
      <c r="J260" s="33"/>
      <c r="K260" s="33"/>
      <c r="L260" s="34"/>
      <c r="M260" s="204"/>
      <c r="N260" s="205"/>
      <c r="O260" s="59"/>
      <c r="P260" s="59"/>
      <c r="Q260" s="59"/>
      <c r="R260" s="59"/>
      <c r="S260" s="59"/>
      <c r="T260" s="60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U260" s="18" t="s">
        <v>83</v>
      </c>
    </row>
    <row r="261" spans="1:65" s="2" customFormat="1">
      <c r="A261" s="33"/>
      <c r="B261" s="34"/>
      <c r="C261" s="33"/>
      <c r="D261" s="164" t="s">
        <v>1059</v>
      </c>
      <c r="E261" s="33"/>
      <c r="F261" s="203" t="s">
        <v>1060</v>
      </c>
      <c r="G261" s="33"/>
      <c r="H261" s="33"/>
      <c r="I261" s="33"/>
      <c r="J261" s="33"/>
      <c r="K261" s="33"/>
      <c r="L261" s="34"/>
      <c r="M261" s="204"/>
      <c r="N261" s="205"/>
      <c r="O261" s="59"/>
      <c r="P261" s="59"/>
      <c r="Q261" s="59"/>
      <c r="R261" s="59"/>
      <c r="S261" s="59"/>
      <c r="T261" s="60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U261" s="18" t="s">
        <v>83</v>
      </c>
    </row>
    <row r="262" spans="1:65" s="2" customFormat="1">
      <c r="A262" s="33"/>
      <c r="B262" s="34"/>
      <c r="C262" s="33"/>
      <c r="D262" s="164" t="s">
        <v>1059</v>
      </c>
      <c r="E262" s="33"/>
      <c r="F262" s="206" t="s">
        <v>1061</v>
      </c>
      <c r="G262" s="33"/>
      <c r="H262" s="207">
        <v>0</v>
      </c>
      <c r="I262" s="33"/>
      <c r="J262" s="33"/>
      <c r="K262" s="33"/>
      <c r="L262" s="34"/>
      <c r="M262" s="204"/>
      <c r="N262" s="205"/>
      <c r="O262" s="59"/>
      <c r="P262" s="59"/>
      <c r="Q262" s="59"/>
      <c r="R262" s="59"/>
      <c r="S262" s="59"/>
      <c r="T262" s="60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U262" s="18" t="s">
        <v>83</v>
      </c>
    </row>
    <row r="263" spans="1:65" s="2" customFormat="1">
      <c r="A263" s="33"/>
      <c r="B263" s="34"/>
      <c r="C263" s="33"/>
      <c r="D263" s="164" t="s">
        <v>1059</v>
      </c>
      <c r="E263" s="33"/>
      <c r="F263" s="206" t="s">
        <v>1062</v>
      </c>
      <c r="G263" s="33"/>
      <c r="H263" s="207">
        <v>52.66</v>
      </c>
      <c r="I263" s="33"/>
      <c r="J263" s="33"/>
      <c r="K263" s="33"/>
      <c r="L263" s="34"/>
      <c r="M263" s="204"/>
      <c r="N263" s="205"/>
      <c r="O263" s="59"/>
      <c r="P263" s="59"/>
      <c r="Q263" s="59"/>
      <c r="R263" s="59"/>
      <c r="S263" s="59"/>
      <c r="T263" s="60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U263" s="18" t="s">
        <v>83</v>
      </c>
    </row>
    <row r="264" spans="1:65" s="2" customFormat="1">
      <c r="A264" s="33"/>
      <c r="B264" s="34"/>
      <c r="C264" s="33"/>
      <c r="D264" s="164" t="s">
        <v>1059</v>
      </c>
      <c r="E264" s="33"/>
      <c r="F264" s="206" t="s">
        <v>1063</v>
      </c>
      <c r="G264" s="33"/>
      <c r="H264" s="207">
        <v>5.7750000000000004</v>
      </c>
      <c r="I264" s="33"/>
      <c r="J264" s="33"/>
      <c r="K264" s="33"/>
      <c r="L264" s="34"/>
      <c r="M264" s="204"/>
      <c r="N264" s="205"/>
      <c r="O264" s="59"/>
      <c r="P264" s="59"/>
      <c r="Q264" s="59"/>
      <c r="R264" s="59"/>
      <c r="S264" s="59"/>
      <c r="T264" s="60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U264" s="18" t="s">
        <v>83</v>
      </c>
    </row>
    <row r="265" spans="1:65" s="2" customFormat="1">
      <c r="A265" s="33"/>
      <c r="B265" s="34"/>
      <c r="C265" s="33"/>
      <c r="D265" s="164" t="s">
        <v>1059</v>
      </c>
      <c r="E265" s="33"/>
      <c r="F265" s="206" t="s">
        <v>182</v>
      </c>
      <c r="G265" s="33"/>
      <c r="H265" s="207">
        <v>58.435000000000002</v>
      </c>
      <c r="I265" s="33"/>
      <c r="J265" s="33"/>
      <c r="K265" s="33"/>
      <c r="L265" s="34"/>
      <c r="M265" s="204"/>
      <c r="N265" s="205"/>
      <c r="O265" s="59"/>
      <c r="P265" s="59"/>
      <c r="Q265" s="59"/>
      <c r="R265" s="59"/>
      <c r="S265" s="59"/>
      <c r="T265" s="60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U265" s="18" t="s">
        <v>83</v>
      </c>
    </row>
    <row r="266" spans="1:65" s="2" customFormat="1" ht="16.5" customHeight="1">
      <c r="A266" s="33"/>
      <c r="B266" s="149"/>
      <c r="C266" s="150" t="s">
        <v>308</v>
      </c>
      <c r="D266" s="150" t="s">
        <v>153</v>
      </c>
      <c r="E266" s="151" t="s">
        <v>536</v>
      </c>
      <c r="F266" s="152" t="s">
        <v>537</v>
      </c>
      <c r="G266" s="153" t="s">
        <v>156</v>
      </c>
      <c r="H266" s="154">
        <v>1221.905</v>
      </c>
      <c r="I266" s="155"/>
      <c r="J266" s="156">
        <f>ROUND(I266*H266,2)</f>
        <v>0</v>
      </c>
      <c r="K266" s="152" t="s">
        <v>157</v>
      </c>
      <c r="L266" s="34"/>
      <c r="M266" s="157" t="s">
        <v>1</v>
      </c>
      <c r="N266" s="158" t="s">
        <v>40</v>
      </c>
      <c r="O266" s="59"/>
      <c r="P266" s="159">
        <f>O266*H266</f>
        <v>0</v>
      </c>
      <c r="Q266" s="159">
        <v>0</v>
      </c>
      <c r="R266" s="159">
        <f>Q266*H266</f>
        <v>0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158</v>
      </c>
      <c r="AT266" s="161" t="s">
        <v>153</v>
      </c>
      <c r="AU266" s="161" t="s">
        <v>83</v>
      </c>
      <c r="AY266" s="18" t="s">
        <v>151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31</v>
      </c>
      <c r="BK266" s="162">
        <f>ROUND(I266*H266,2)</f>
        <v>0</v>
      </c>
      <c r="BL266" s="18" t="s">
        <v>158</v>
      </c>
      <c r="BM266" s="161" t="s">
        <v>1181</v>
      </c>
    </row>
    <row r="267" spans="1:65" s="13" customFormat="1">
      <c r="B267" s="163"/>
      <c r="D267" s="164" t="s">
        <v>160</v>
      </c>
      <c r="E267" s="165" t="s">
        <v>1</v>
      </c>
      <c r="F267" s="166" t="s">
        <v>1182</v>
      </c>
      <c r="H267" s="167">
        <v>1110.829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160</v>
      </c>
      <c r="AU267" s="165" t="s">
        <v>83</v>
      </c>
      <c r="AV267" s="13" t="s">
        <v>83</v>
      </c>
      <c r="AW267" s="13" t="s">
        <v>30</v>
      </c>
      <c r="AX267" s="13" t="s">
        <v>75</v>
      </c>
      <c r="AY267" s="165" t="s">
        <v>151</v>
      </c>
    </row>
    <row r="268" spans="1:65" s="13" customFormat="1">
      <c r="B268" s="163"/>
      <c r="D268" s="164" t="s">
        <v>160</v>
      </c>
      <c r="E268" s="165" t="s">
        <v>1</v>
      </c>
      <c r="F268" s="166" t="s">
        <v>1183</v>
      </c>
      <c r="H268" s="167">
        <v>111.07599999999999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160</v>
      </c>
      <c r="AU268" s="165" t="s">
        <v>83</v>
      </c>
      <c r="AV268" s="13" t="s">
        <v>83</v>
      </c>
      <c r="AW268" s="13" t="s">
        <v>30</v>
      </c>
      <c r="AX268" s="13" t="s">
        <v>75</v>
      </c>
      <c r="AY268" s="165" t="s">
        <v>151</v>
      </c>
    </row>
    <row r="269" spans="1:65" s="15" customFormat="1">
      <c r="B269" s="179"/>
      <c r="D269" s="164" t="s">
        <v>160</v>
      </c>
      <c r="E269" s="180" t="s">
        <v>1</v>
      </c>
      <c r="F269" s="181" t="s">
        <v>182</v>
      </c>
      <c r="H269" s="182">
        <v>1221.905</v>
      </c>
      <c r="I269" s="183"/>
      <c r="L269" s="179"/>
      <c r="M269" s="184"/>
      <c r="N269" s="185"/>
      <c r="O269" s="185"/>
      <c r="P269" s="185"/>
      <c r="Q269" s="185"/>
      <c r="R269" s="185"/>
      <c r="S269" s="185"/>
      <c r="T269" s="186"/>
      <c r="AT269" s="180" t="s">
        <v>160</v>
      </c>
      <c r="AU269" s="180" t="s">
        <v>83</v>
      </c>
      <c r="AV269" s="15" t="s">
        <v>158</v>
      </c>
      <c r="AW269" s="15" t="s">
        <v>30</v>
      </c>
      <c r="AX269" s="15" t="s">
        <v>31</v>
      </c>
      <c r="AY269" s="180" t="s">
        <v>151</v>
      </c>
    </row>
    <row r="270" spans="1:65" s="2" customFormat="1" ht="21.75" customHeight="1">
      <c r="A270" s="33"/>
      <c r="B270" s="149"/>
      <c r="C270" s="150" t="s">
        <v>312</v>
      </c>
      <c r="D270" s="150" t="s">
        <v>153</v>
      </c>
      <c r="E270" s="151" t="s">
        <v>540</v>
      </c>
      <c r="F270" s="152" t="s">
        <v>541</v>
      </c>
      <c r="G270" s="153" t="s">
        <v>156</v>
      </c>
      <c r="H270" s="154">
        <v>1221.905</v>
      </c>
      <c r="I270" s="155"/>
      <c r="J270" s="156">
        <f>ROUND(I270*H270,2)</f>
        <v>0</v>
      </c>
      <c r="K270" s="152" t="s">
        <v>157</v>
      </c>
      <c r="L270" s="34"/>
      <c r="M270" s="157" t="s">
        <v>1</v>
      </c>
      <c r="N270" s="158" t="s">
        <v>40</v>
      </c>
      <c r="O270" s="59"/>
      <c r="P270" s="159">
        <f>O270*H270</f>
        <v>0</v>
      </c>
      <c r="Q270" s="159">
        <v>0</v>
      </c>
      <c r="R270" s="159">
        <f>Q270*H270</f>
        <v>0</v>
      </c>
      <c r="S270" s="159">
        <v>0</v>
      </c>
      <c r="T270" s="160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61" t="s">
        <v>158</v>
      </c>
      <c r="AT270" s="161" t="s">
        <v>153</v>
      </c>
      <c r="AU270" s="161" t="s">
        <v>83</v>
      </c>
      <c r="AY270" s="18" t="s">
        <v>151</v>
      </c>
      <c r="BE270" s="162">
        <f>IF(N270="základní",J270,0)</f>
        <v>0</v>
      </c>
      <c r="BF270" s="162">
        <f>IF(N270="snížená",J270,0)</f>
        <v>0</v>
      </c>
      <c r="BG270" s="162">
        <f>IF(N270="zákl. přenesená",J270,0)</f>
        <v>0</v>
      </c>
      <c r="BH270" s="162">
        <f>IF(N270="sníž. přenesená",J270,0)</f>
        <v>0</v>
      </c>
      <c r="BI270" s="162">
        <f>IF(N270="nulová",J270,0)</f>
        <v>0</v>
      </c>
      <c r="BJ270" s="18" t="s">
        <v>31</v>
      </c>
      <c r="BK270" s="162">
        <f>ROUND(I270*H270,2)</f>
        <v>0</v>
      </c>
      <c r="BL270" s="18" t="s">
        <v>158</v>
      </c>
      <c r="BM270" s="161" t="s">
        <v>1184</v>
      </c>
    </row>
    <row r="271" spans="1:65" s="13" customFormat="1">
      <c r="B271" s="163"/>
      <c r="D271" s="164" t="s">
        <v>160</v>
      </c>
      <c r="E271" s="165" t="s">
        <v>1</v>
      </c>
      <c r="F271" s="166" t="s">
        <v>1185</v>
      </c>
      <c r="H271" s="167">
        <v>1221.905</v>
      </c>
      <c r="I271" s="168"/>
      <c r="L271" s="163"/>
      <c r="M271" s="169"/>
      <c r="N271" s="170"/>
      <c r="O271" s="170"/>
      <c r="P271" s="170"/>
      <c r="Q271" s="170"/>
      <c r="R271" s="170"/>
      <c r="S271" s="170"/>
      <c r="T271" s="171"/>
      <c r="AT271" s="165" t="s">
        <v>160</v>
      </c>
      <c r="AU271" s="165" t="s">
        <v>83</v>
      </c>
      <c r="AV271" s="13" t="s">
        <v>83</v>
      </c>
      <c r="AW271" s="13" t="s">
        <v>30</v>
      </c>
      <c r="AX271" s="13" t="s">
        <v>31</v>
      </c>
      <c r="AY271" s="165" t="s">
        <v>151</v>
      </c>
    </row>
    <row r="272" spans="1:65" s="2" customFormat="1" ht="16.5" customHeight="1">
      <c r="A272" s="33"/>
      <c r="B272" s="149"/>
      <c r="C272" s="150" t="s">
        <v>318</v>
      </c>
      <c r="D272" s="150" t="s">
        <v>153</v>
      </c>
      <c r="E272" s="151" t="s">
        <v>205</v>
      </c>
      <c r="F272" s="152" t="s">
        <v>206</v>
      </c>
      <c r="G272" s="153" t="s">
        <v>207</v>
      </c>
      <c r="H272" s="154">
        <v>216.38300000000001</v>
      </c>
      <c r="I272" s="155"/>
      <c r="J272" s="156">
        <f>ROUND(I272*H272,2)</f>
        <v>0</v>
      </c>
      <c r="K272" s="152" t="s">
        <v>157</v>
      </c>
      <c r="L272" s="34"/>
      <c r="M272" s="157" t="s">
        <v>1</v>
      </c>
      <c r="N272" s="158" t="s">
        <v>40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158</v>
      </c>
      <c r="AT272" s="161" t="s">
        <v>153</v>
      </c>
      <c r="AU272" s="161" t="s">
        <v>83</v>
      </c>
      <c r="AY272" s="18" t="s">
        <v>151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31</v>
      </c>
      <c r="BK272" s="162">
        <f>ROUND(I272*H272,2)</f>
        <v>0</v>
      </c>
      <c r="BL272" s="18" t="s">
        <v>158</v>
      </c>
      <c r="BM272" s="161" t="s">
        <v>1186</v>
      </c>
    </row>
    <row r="273" spans="1:65" s="13" customFormat="1">
      <c r="B273" s="163"/>
      <c r="D273" s="164" t="s">
        <v>160</v>
      </c>
      <c r="E273" s="165" t="s">
        <v>1</v>
      </c>
      <c r="F273" s="166" t="s">
        <v>1187</v>
      </c>
      <c r="H273" s="167">
        <v>216.38300000000001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160</v>
      </c>
      <c r="AU273" s="165" t="s">
        <v>83</v>
      </c>
      <c r="AV273" s="13" t="s">
        <v>83</v>
      </c>
      <c r="AW273" s="13" t="s">
        <v>30</v>
      </c>
      <c r="AX273" s="13" t="s">
        <v>75</v>
      </c>
      <c r="AY273" s="165" t="s">
        <v>151</v>
      </c>
    </row>
    <row r="274" spans="1:65" s="15" customFormat="1">
      <c r="B274" s="179"/>
      <c r="D274" s="164" t="s">
        <v>160</v>
      </c>
      <c r="E274" s="180" t="s">
        <v>1</v>
      </c>
      <c r="F274" s="181" t="s">
        <v>182</v>
      </c>
      <c r="H274" s="182">
        <v>216.38300000000001</v>
      </c>
      <c r="I274" s="183"/>
      <c r="L274" s="179"/>
      <c r="M274" s="184"/>
      <c r="N274" s="185"/>
      <c r="O274" s="185"/>
      <c r="P274" s="185"/>
      <c r="Q274" s="185"/>
      <c r="R274" s="185"/>
      <c r="S274" s="185"/>
      <c r="T274" s="186"/>
      <c r="AT274" s="180" t="s">
        <v>160</v>
      </c>
      <c r="AU274" s="180" t="s">
        <v>83</v>
      </c>
      <c r="AV274" s="15" t="s">
        <v>158</v>
      </c>
      <c r="AW274" s="15" t="s">
        <v>30</v>
      </c>
      <c r="AX274" s="15" t="s">
        <v>31</v>
      </c>
      <c r="AY274" s="180" t="s">
        <v>151</v>
      </c>
    </row>
    <row r="275" spans="1:65" s="2" customFormat="1">
      <c r="A275" s="33"/>
      <c r="B275" s="34"/>
      <c r="C275" s="33"/>
      <c r="D275" s="164" t="s">
        <v>1059</v>
      </c>
      <c r="E275" s="33"/>
      <c r="F275" s="203" t="s">
        <v>1066</v>
      </c>
      <c r="G275" s="33"/>
      <c r="H275" s="33"/>
      <c r="I275" s="33"/>
      <c r="J275" s="33"/>
      <c r="K275" s="33"/>
      <c r="L275" s="34"/>
      <c r="M275" s="204"/>
      <c r="N275" s="205"/>
      <c r="O275" s="59"/>
      <c r="P275" s="59"/>
      <c r="Q275" s="59"/>
      <c r="R275" s="59"/>
      <c r="S275" s="59"/>
      <c r="T275" s="60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U275" s="18" t="s">
        <v>83</v>
      </c>
    </row>
    <row r="276" spans="1:65" s="2" customFormat="1">
      <c r="A276" s="33"/>
      <c r="B276" s="34"/>
      <c r="C276" s="33"/>
      <c r="D276" s="164" t="s">
        <v>1059</v>
      </c>
      <c r="E276" s="33"/>
      <c r="F276" s="206" t="s">
        <v>1067</v>
      </c>
      <c r="G276" s="33"/>
      <c r="H276" s="207">
        <v>0</v>
      </c>
      <c r="I276" s="33"/>
      <c r="J276" s="33"/>
      <c r="K276" s="33"/>
      <c r="L276" s="34"/>
      <c r="M276" s="204"/>
      <c r="N276" s="205"/>
      <c r="O276" s="59"/>
      <c r="P276" s="59"/>
      <c r="Q276" s="59"/>
      <c r="R276" s="59"/>
      <c r="S276" s="59"/>
      <c r="T276" s="60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U276" s="18" t="s">
        <v>83</v>
      </c>
    </row>
    <row r="277" spans="1:65" s="2" customFormat="1">
      <c r="A277" s="33"/>
      <c r="B277" s="34"/>
      <c r="C277" s="33"/>
      <c r="D277" s="164" t="s">
        <v>1059</v>
      </c>
      <c r="E277" s="33"/>
      <c r="F277" s="206" t="s">
        <v>1068</v>
      </c>
      <c r="G277" s="33"/>
      <c r="H277" s="207">
        <v>152.83000000000001</v>
      </c>
      <c r="I277" s="33"/>
      <c r="J277" s="33"/>
      <c r="K277" s="33"/>
      <c r="L277" s="34"/>
      <c r="M277" s="204"/>
      <c r="N277" s="205"/>
      <c r="O277" s="59"/>
      <c r="P277" s="59"/>
      <c r="Q277" s="59"/>
      <c r="R277" s="59"/>
      <c r="S277" s="59"/>
      <c r="T277" s="60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U277" s="18" t="s">
        <v>83</v>
      </c>
    </row>
    <row r="278" spans="1:65" s="2" customFormat="1">
      <c r="A278" s="33"/>
      <c r="B278" s="34"/>
      <c r="C278" s="33"/>
      <c r="D278" s="164" t="s">
        <v>1059</v>
      </c>
      <c r="E278" s="33"/>
      <c r="F278" s="206" t="s">
        <v>1069</v>
      </c>
      <c r="G278" s="33"/>
      <c r="H278" s="207">
        <v>29.16</v>
      </c>
      <c r="I278" s="33"/>
      <c r="J278" s="33"/>
      <c r="K278" s="33"/>
      <c r="L278" s="34"/>
      <c r="M278" s="204"/>
      <c r="N278" s="205"/>
      <c r="O278" s="59"/>
      <c r="P278" s="59"/>
      <c r="Q278" s="59"/>
      <c r="R278" s="59"/>
      <c r="S278" s="59"/>
      <c r="T278" s="60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U278" s="18" t="s">
        <v>83</v>
      </c>
    </row>
    <row r="279" spans="1:65" s="2" customFormat="1">
      <c r="A279" s="33"/>
      <c r="B279" s="34"/>
      <c r="C279" s="33"/>
      <c r="D279" s="164" t="s">
        <v>1059</v>
      </c>
      <c r="E279" s="33"/>
      <c r="F279" s="206" t="s">
        <v>182</v>
      </c>
      <c r="G279" s="33"/>
      <c r="H279" s="207">
        <v>181.99</v>
      </c>
      <c r="I279" s="33"/>
      <c r="J279" s="33"/>
      <c r="K279" s="33"/>
      <c r="L279" s="34"/>
      <c r="M279" s="204"/>
      <c r="N279" s="205"/>
      <c r="O279" s="59"/>
      <c r="P279" s="59"/>
      <c r="Q279" s="59"/>
      <c r="R279" s="59"/>
      <c r="S279" s="59"/>
      <c r="T279" s="60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U279" s="18" t="s">
        <v>83</v>
      </c>
    </row>
    <row r="280" spans="1:65" s="2" customFormat="1">
      <c r="A280" s="33"/>
      <c r="B280" s="34"/>
      <c r="C280" s="33"/>
      <c r="D280" s="164" t="s">
        <v>1059</v>
      </c>
      <c r="E280" s="33"/>
      <c r="F280" s="203" t="s">
        <v>1060</v>
      </c>
      <c r="G280" s="33"/>
      <c r="H280" s="33"/>
      <c r="I280" s="33"/>
      <c r="J280" s="33"/>
      <c r="K280" s="33"/>
      <c r="L280" s="34"/>
      <c r="M280" s="204"/>
      <c r="N280" s="205"/>
      <c r="O280" s="59"/>
      <c r="P280" s="59"/>
      <c r="Q280" s="59"/>
      <c r="R280" s="59"/>
      <c r="S280" s="59"/>
      <c r="T280" s="60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U280" s="18" t="s">
        <v>83</v>
      </c>
    </row>
    <row r="281" spans="1:65" s="2" customFormat="1">
      <c r="A281" s="33"/>
      <c r="B281" s="34"/>
      <c r="C281" s="33"/>
      <c r="D281" s="164" t="s">
        <v>1059</v>
      </c>
      <c r="E281" s="33"/>
      <c r="F281" s="206" t="s">
        <v>1061</v>
      </c>
      <c r="G281" s="33"/>
      <c r="H281" s="207">
        <v>0</v>
      </c>
      <c r="I281" s="33"/>
      <c r="J281" s="33"/>
      <c r="K281" s="33"/>
      <c r="L281" s="34"/>
      <c r="M281" s="204"/>
      <c r="N281" s="205"/>
      <c r="O281" s="59"/>
      <c r="P281" s="59"/>
      <c r="Q281" s="59"/>
      <c r="R281" s="59"/>
      <c r="S281" s="59"/>
      <c r="T281" s="60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U281" s="18" t="s">
        <v>83</v>
      </c>
    </row>
    <row r="282" spans="1:65" s="2" customFormat="1">
      <c r="A282" s="33"/>
      <c r="B282" s="34"/>
      <c r="C282" s="33"/>
      <c r="D282" s="164" t="s">
        <v>1059</v>
      </c>
      <c r="E282" s="33"/>
      <c r="F282" s="206" t="s">
        <v>1062</v>
      </c>
      <c r="G282" s="33"/>
      <c r="H282" s="207">
        <v>52.66</v>
      </c>
      <c r="I282" s="33"/>
      <c r="J282" s="33"/>
      <c r="K282" s="33"/>
      <c r="L282" s="34"/>
      <c r="M282" s="204"/>
      <c r="N282" s="205"/>
      <c r="O282" s="59"/>
      <c r="P282" s="59"/>
      <c r="Q282" s="59"/>
      <c r="R282" s="59"/>
      <c r="S282" s="59"/>
      <c r="T282" s="60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U282" s="18" t="s">
        <v>83</v>
      </c>
    </row>
    <row r="283" spans="1:65" s="2" customFormat="1">
      <c r="A283" s="33"/>
      <c r="B283" s="34"/>
      <c r="C283" s="33"/>
      <c r="D283" s="164" t="s">
        <v>1059</v>
      </c>
      <c r="E283" s="33"/>
      <c r="F283" s="206" t="s">
        <v>1063</v>
      </c>
      <c r="G283" s="33"/>
      <c r="H283" s="207">
        <v>5.7750000000000004</v>
      </c>
      <c r="I283" s="33"/>
      <c r="J283" s="33"/>
      <c r="K283" s="33"/>
      <c r="L283" s="34"/>
      <c r="M283" s="204"/>
      <c r="N283" s="205"/>
      <c r="O283" s="59"/>
      <c r="P283" s="59"/>
      <c r="Q283" s="59"/>
      <c r="R283" s="59"/>
      <c r="S283" s="59"/>
      <c r="T283" s="60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U283" s="18" t="s">
        <v>83</v>
      </c>
    </row>
    <row r="284" spans="1:65" s="2" customFormat="1">
      <c r="A284" s="33"/>
      <c r="B284" s="34"/>
      <c r="C284" s="33"/>
      <c r="D284" s="164" t="s">
        <v>1059</v>
      </c>
      <c r="E284" s="33"/>
      <c r="F284" s="206" t="s">
        <v>182</v>
      </c>
      <c r="G284" s="33"/>
      <c r="H284" s="207">
        <v>58.435000000000002</v>
      </c>
      <c r="I284" s="33"/>
      <c r="J284" s="33"/>
      <c r="K284" s="33"/>
      <c r="L284" s="34"/>
      <c r="M284" s="204"/>
      <c r="N284" s="205"/>
      <c r="O284" s="59"/>
      <c r="P284" s="59"/>
      <c r="Q284" s="59"/>
      <c r="R284" s="59"/>
      <c r="S284" s="59"/>
      <c r="T284" s="60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U284" s="18" t="s">
        <v>83</v>
      </c>
    </row>
    <row r="285" spans="1:65" s="2" customFormat="1" ht="16.5" customHeight="1">
      <c r="A285" s="33"/>
      <c r="B285" s="149"/>
      <c r="C285" s="150" t="s">
        <v>323</v>
      </c>
      <c r="D285" s="150" t="s">
        <v>153</v>
      </c>
      <c r="E285" s="151" t="s">
        <v>1188</v>
      </c>
      <c r="F285" s="152" t="s">
        <v>1189</v>
      </c>
      <c r="G285" s="153" t="s">
        <v>207</v>
      </c>
      <c r="H285" s="154">
        <v>24.042999999999999</v>
      </c>
      <c r="I285" s="155"/>
      <c r="J285" s="156">
        <f>ROUND(I285*H285,2)</f>
        <v>0</v>
      </c>
      <c r="K285" s="152" t="s">
        <v>157</v>
      </c>
      <c r="L285" s="34"/>
      <c r="M285" s="157" t="s">
        <v>1</v>
      </c>
      <c r="N285" s="158" t="s">
        <v>40</v>
      </c>
      <c r="O285" s="59"/>
      <c r="P285" s="159">
        <f>O285*H285</f>
        <v>0</v>
      </c>
      <c r="Q285" s="159">
        <v>0</v>
      </c>
      <c r="R285" s="159">
        <f>Q285*H285</f>
        <v>0</v>
      </c>
      <c r="S285" s="159">
        <v>0</v>
      </c>
      <c r="T285" s="16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1" t="s">
        <v>158</v>
      </c>
      <c r="AT285" s="161" t="s">
        <v>153</v>
      </c>
      <c r="AU285" s="161" t="s">
        <v>83</v>
      </c>
      <c r="AY285" s="18" t="s">
        <v>151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8" t="s">
        <v>31</v>
      </c>
      <c r="BK285" s="162">
        <f>ROUND(I285*H285,2)</f>
        <v>0</v>
      </c>
      <c r="BL285" s="18" t="s">
        <v>158</v>
      </c>
      <c r="BM285" s="161" t="s">
        <v>1190</v>
      </c>
    </row>
    <row r="286" spans="1:65" s="13" customFormat="1">
      <c r="B286" s="163"/>
      <c r="D286" s="164" t="s">
        <v>160</v>
      </c>
      <c r="E286" s="165" t="s">
        <v>1</v>
      </c>
      <c r="F286" s="166" t="s">
        <v>1191</v>
      </c>
      <c r="H286" s="167">
        <v>24.042999999999999</v>
      </c>
      <c r="I286" s="168"/>
      <c r="L286" s="163"/>
      <c r="M286" s="169"/>
      <c r="N286" s="170"/>
      <c r="O286" s="170"/>
      <c r="P286" s="170"/>
      <c r="Q286" s="170"/>
      <c r="R286" s="170"/>
      <c r="S286" s="170"/>
      <c r="T286" s="171"/>
      <c r="AT286" s="165" t="s">
        <v>160</v>
      </c>
      <c r="AU286" s="165" t="s">
        <v>83</v>
      </c>
      <c r="AV286" s="13" t="s">
        <v>83</v>
      </c>
      <c r="AW286" s="13" t="s">
        <v>30</v>
      </c>
      <c r="AX286" s="13" t="s">
        <v>75</v>
      </c>
      <c r="AY286" s="165" t="s">
        <v>151</v>
      </c>
    </row>
    <row r="287" spans="1:65" s="15" customFormat="1">
      <c r="B287" s="179"/>
      <c r="D287" s="164" t="s">
        <v>160</v>
      </c>
      <c r="E287" s="180" t="s">
        <v>1</v>
      </c>
      <c r="F287" s="181" t="s">
        <v>182</v>
      </c>
      <c r="H287" s="182">
        <v>24.042999999999999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160</v>
      </c>
      <c r="AU287" s="180" t="s">
        <v>83</v>
      </c>
      <c r="AV287" s="15" t="s">
        <v>158</v>
      </c>
      <c r="AW287" s="15" t="s">
        <v>30</v>
      </c>
      <c r="AX287" s="15" t="s">
        <v>31</v>
      </c>
      <c r="AY287" s="180" t="s">
        <v>151</v>
      </c>
    </row>
    <row r="288" spans="1:65" s="2" customFormat="1">
      <c r="A288" s="33"/>
      <c r="B288" s="34"/>
      <c r="C288" s="33"/>
      <c r="D288" s="164" t="s">
        <v>1059</v>
      </c>
      <c r="E288" s="33"/>
      <c r="F288" s="203" t="s">
        <v>1066</v>
      </c>
      <c r="G288" s="33"/>
      <c r="H288" s="33"/>
      <c r="I288" s="33"/>
      <c r="J288" s="33"/>
      <c r="K288" s="33"/>
      <c r="L288" s="34"/>
      <c r="M288" s="204"/>
      <c r="N288" s="205"/>
      <c r="O288" s="59"/>
      <c r="P288" s="59"/>
      <c r="Q288" s="59"/>
      <c r="R288" s="59"/>
      <c r="S288" s="59"/>
      <c r="T288" s="60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U288" s="18" t="s">
        <v>83</v>
      </c>
    </row>
    <row r="289" spans="1:65" s="2" customFormat="1">
      <c r="A289" s="33"/>
      <c r="B289" s="34"/>
      <c r="C289" s="33"/>
      <c r="D289" s="164" t="s">
        <v>1059</v>
      </c>
      <c r="E289" s="33"/>
      <c r="F289" s="206" t="s">
        <v>1067</v>
      </c>
      <c r="G289" s="33"/>
      <c r="H289" s="207">
        <v>0</v>
      </c>
      <c r="I289" s="33"/>
      <c r="J289" s="33"/>
      <c r="K289" s="33"/>
      <c r="L289" s="34"/>
      <c r="M289" s="204"/>
      <c r="N289" s="205"/>
      <c r="O289" s="59"/>
      <c r="P289" s="59"/>
      <c r="Q289" s="59"/>
      <c r="R289" s="59"/>
      <c r="S289" s="59"/>
      <c r="T289" s="60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U289" s="18" t="s">
        <v>83</v>
      </c>
    </row>
    <row r="290" spans="1:65" s="2" customFormat="1">
      <c r="A290" s="33"/>
      <c r="B290" s="34"/>
      <c r="C290" s="33"/>
      <c r="D290" s="164" t="s">
        <v>1059</v>
      </c>
      <c r="E290" s="33"/>
      <c r="F290" s="206" t="s">
        <v>1068</v>
      </c>
      <c r="G290" s="33"/>
      <c r="H290" s="207">
        <v>152.83000000000001</v>
      </c>
      <c r="I290" s="33"/>
      <c r="J290" s="33"/>
      <c r="K290" s="33"/>
      <c r="L290" s="34"/>
      <c r="M290" s="204"/>
      <c r="N290" s="205"/>
      <c r="O290" s="59"/>
      <c r="P290" s="59"/>
      <c r="Q290" s="59"/>
      <c r="R290" s="59"/>
      <c r="S290" s="59"/>
      <c r="T290" s="60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U290" s="18" t="s">
        <v>83</v>
      </c>
    </row>
    <row r="291" spans="1:65" s="2" customFormat="1">
      <c r="A291" s="33"/>
      <c r="B291" s="34"/>
      <c r="C291" s="33"/>
      <c r="D291" s="164" t="s">
        <v>1059</v>
      </c>
      <c r="E291" s="33"/>
      <c r="F291" s="206" t="s">
        <v>1069</v>
      </c>
      <c r="G291" s="33"/>
      <c r="H291" s="207">
        <v>29.16</v>
      </c>
      <c r="I291" s="33"/>
      <c r="J291" s="33"/>
      <c r="K291" s="33"/>
      <c r="L291" s="34"/>
      <c r="M291" s="204"/>
      <c r="N291" s="205"/>
      <c r="O291" s="59"/>
      <c r="P291" s="59"/>
      <c r="Q291" s="59"/>
      <c r="R291" s="59"/>
      <c r="S291" s="59"/>
      <c r="T291" s="60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U291" s="18" t="s">
        <v>83</v>
      </c>
    </row>
    <row r="292" spans="1:65" s="2" customFormat="1">
      <c r="A292" s="33"/>
      <c r="B292" s="34"/>
      <c r="C292" s="33"/>
      <c r="D292" s="164" t="s">
        <v>1059</v>
      </c>
      <c r="E292" s="33"/>
      <c r="F292" s="206" t="s">
        <v>182</v>
      </c>
      <c r="G292" s="33"/>
      <c r="H292" s="207">
        <v>181.99</v>
      </c>
      <c r="I292" s="33"/>
      <c r="J292" s="33"/>
      <c r="K292" s="33"/>
      <c r="L292" s="34"/>
      <c r="M292" s="204"/>
      <c r="N292" s="205"/>
      <c r="O292" s="59"/>
      <c r="P292" s="59"/>
      <c r="Q292" s="59"/>
      <c r="R292" s="59"/>
      <c r="S292" s="59"/>
      <c r="T292" s="60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U292" s="18" t="s">
        <v>83</v>
      </c>
    </row>
    <row r="293" spans="1:65" s="2" customFormat="1">
      <c r="A293" s="33"/>
      <c r="B293" s="34"/>
      <c r="C293" s="33"/>
      <c r="D293" s="164" t="s">
        <v>1059</v>
      </c>
      <c r="E293" s="33"/>
      <c r="F293" s="203" t="s">
        <v>1060</v>
      </c>
      <c r="G293" s="33"/>
      <c r="H293" s="33"/>
      <c r="I293" s="33"/>
      <c r="J293" s="33"/>
      <c r="K293" s="33"/>
      <c r="L293" s="34"/>
      <c r="M293" s="204"/>
      <c r="N293" s="205"/>
      <c r="O293" s="59"/>
      <c r="P293" s="59"/>
      <c r="Q293" s="59"/>
      <c r="R293" s="59"/>
      <c r="S293" s="59"/>
      <c r="T293" s="60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U293" s="18" t="s">
        <v>83</v>
      </c>
    </row>
    <row r="294" spans="1:65" s="2" customFormat="1">
      <c r="A294" s="33"/>
      <c r="B294" s="34"/>
      <c r="C294" s="33"/>
      <c r="D294" s="164" t="s">
        <v>1059</v>
      </c>
      <c r="E294" s="33"/>
      <c r="F294" s="206" t="s">
        <v>1061</v>
      </c>
      <c r="G294" s="33"/>
      <c r="H294" s="207">
        <v>0</v>
      </c>
      <c r="I294" s="33"/>
      <c r="J294" s="33"/>
      <c r="K294" s="33"/>
      <c r="L294" s="34"/>
      <c r="M294" s="204"/>
      <c r="N294" s="205"/>
      <c r="O294" s="59"/>
      <c r="P294" s="59"/>
      <c r="Q294" s="59"/>
      <c r="R294" s="59"/>
      <c r="S294" s="59"/>
      <c r="T294" s="60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U294" s="18" t="s">
        <v>83</v>
      </c>
    </row>
    <row r="295" spans="1:65" s="2" customFormat="1">
      <c r="A295" s="33"/>
      <c r="B295" s="34"/>
      <c r="C295" s="33"/>
      <c r="D295" s="164" t="s">
        <v>1059</v>
      </c>
      <c r="E295" s="33"/>
      <c r="F295" s="206" t="s">
        <v>1062</v>
      </c>
      <c r="G295" s="33"/>
      <c r="H295" s="207">
        <v>52.66</v>
      </c>
      <c r="I295" s="33"/>
      <c r="J295" s="33"/>
      <c r="K295" s="33"/>
      <c r="L295" s="34"/>
      <c r="M295" s="204"/>
      <c r="N295" s="205"/>
      <c r="O295" s="59"/>
      <c r="P295" s="59"/>
      <c r="Q295" s="59"/>
      <c r="R295" s="59"/>
      <c r="S295" s="59"/>
      <c r="T295" s="60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U295" s="18" t="s">
        <v>83</v>
      </c>
    </row>
    <row r="296" spans="1:65" s="2" customFormat="1">
      <c r="A296" s="33"/>
      <c r="B296" s="34"/>
      <c r="C296" s="33"/>
      <c r="D296" s="164" t="s">
        <v>1059</v>
      </c>
      <c r="E296" s="33"/>
      <c r="F296" s="206" t="s">
        <v>1063</v>
      </c>
      <c r="G296" s="33"/>
      <c r="H296" s="207">
        <v>5.7750000000000004</v>
      </c>
      <c r="I296" s="33"/>
      <c r="J296" s="33"/>
      <c r="K296" s="33"/>
      <c r="L296" s="34"/>
      <c r="M296" s="204"/>
      <c r="N296" s="205"/>
      <c r="O296" s="59"/>
      <c r="P296" s="59"/>
      <c r="Q296" s="59"/>
      <c r="R296" s="59"/>
      <c r="S296" s="59"/>
      <c r="T296" s="60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U296" s="18" t="s">
        <v>83</v>
      </c>
    </row>
    <row r="297" spans="1:65" s="2" customFormat="1">
      <c r="A297" s="33"/>
      <c r="B297" s="34"/>
      <c r="C297" s="33"/>
      <c r="D297" s="164" t="s">
        <v>1059</v>
      </c>
      <c r="E297" s="33"/>
      <c r="F297" s="206" t="s">
        <v>182</v>
      </c>
      <c r="G297" s="33"/>
      <c r="H297" s="207">
        <v>58.435000000000002</v>
      </c>
      <c r="I297" s="33"/>
      <c r="J297" s="33"/>
      <c r="K297" s="33"/>
      <c r="L297" s="34"/>
      <c r="M297" s="204"/>
      <c r="N297" s="205"/>
      <c r="O297" s="59"/>
      <c r="P297" s="59"/>
      <c r="Q297" s="59"/>
      <c r="R297" s="59"/>
      <c r="S297" s="59"/>
      <c r="T297" s="60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U297" s="18" t="s">
        <v>83</v>
      </c>
    </row>
    <row r="298" spans="1:65" s="12" customFormat="1" ht="22.8" customHeight="1">
      <c r="B298" s="136"/>
      <c r="D298" s="137" t="s">
        <v>74</v>
      </c>
      <c r="E298" s="147" t="s">
        <v>83</v>
      </c>
      <c r="F298" s="147" t="s">
        <v>1192</v>
      </c>
      <c r="I298" s="139"/>
      <c r="J298" s="148">
        <f>BK298</f>
        <v>0</v>
      </c>
      <c r="L298" s="136"/>
      <c r="M298" s="141"/>
      <c r="N298" s="142"/>
      <c r="O298" s="142"/>
      <c r="P298" s="143">
        <f>SUM(P299:P304)</f>
        <v>0</v>
      </c>
      <c r="Q298" s="142"/>
      <c r="R298" s="143">
        <f>SUM(R299:R304)</f>
        <v>0.96756880000000001</v>
      </c>
      <c r="S298" s="142"/>
      <c r="T298" s="144">
        <f>SUM(T299:T304)</f>
        <v>0</v>
      </c>
      <c r="AR298" s="137" t="s">
        <v>31</v>
      </c>
      <c r="AT298" s="145" t="s">
        <v>74</v>
      </c>
      <c r="AU298" s="145" t="s">
        <v>31</v>
      </c>
      <c r="AY298" s="137" t="s">
        <v>151</v>
      </c>
      <c r="BK298" s="146">
        <f>SUM(BK299:BK304)</f>
        <v>0</v>
      </c>
    </row>
    <row r="299" spans="1:65" s="2" customFormat="1" ht="16.5" customHeight="1">
      <c r="A299" s="33"/>
      <c r="B299" s="149"/>
      <c r="C299" s="150" t="s">
        <v>329</v>
      </c>
      <c r="D299" s="150" t="s">
        <v>153</v>
      </c>
      <c r="E299" s="151" t="s">
        <v>1193</v>
      </c>
      <c r="F299" s="152" t="s">
        <v>1194</v>
      </c>
      <c r="G299" s="153" t="s">
        <v>164</v>
      </c>
      <c r="H299" s="154">
        <v>0.88</v>
      </c>
      <c r="I299" s="155"/>
      <c r="J299" s="156">
        <f>ROUND(I299*H299,2)</f>
        <v>0</v>
      </c>
      <c r="K299" s="152" t="s">
        <v>157</v>
      </c>
      <c r="L299" s="34"/>
      <c r="M299" s="157" t="s">
        <v>1</v>
      </c>
      <c r="N299" s="158" t="s">
        <v>40</v>
      </c>
      <c r="O299" s="59"/>
      <c r="P299" s="159">
        <f>O299*H299</f>
        <v>0</v>
      </c>
      <c r="Q299" s="159">
        <v>9.9510000000000001E-2</v>
      </c>
      <c r="R299" s="159">
        <f>Q299*H299</f>
        <v>8.7568800000000002E-2</v>
      </c>
      <c r="S299" s="159">
        <v>0</v>
      </c>
      <c r="T299" s="160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61" t="s">
        <v>158</v>
      </c>
      <c r="AT299" s="161" t="s">
        <v>153</v>
      </c>
      <c r="AU299" s="161" t="s">
        <v>83</v>
      </c>
      <c r="AY299" s="18" t="s">
        <v>151</v>
      </c>
      <c r="BE299" s="162">
        <f>IF(N299="základní",J299,0)</f>
        <v>0</v>
      </c>
      <c r="BF299" s="162">
        <f>IF(N299="snížená",J299,0)</f>
        <v>0</v>
      </c>
      <c r="BG299" s="162">
        <f>IF(N299="zákl. přenesená",J299,0)</f>
        <v>0</v>
      </c>
      <c r="BH299" s="162">
        <f>IF(N299="sníž. přenesená",J299,0)</f>
        <v>0</v>
      </c>
      <c r="BI299" s="162">
        <f>IF(N299="nulová",J299,0)</f>
        <v>0</v>
      </c>
      <c r="BJ299" s="18" t="s">
        <v>31</v>
      </c>
      <c r="BK299" s="162">
        <f>ROUND(I299*H299,2)</f>
        <v>0</v>
      </c>
      <c r="BL299" s="18" t="s">
        <v>158</v>
      </c>
      <c r="BM299" s="161" t="s">
        <v>1195</v>
      </c>
    </row>
    <row r="300" spans="1:65" s="13" customFormat="1">
      <c r="B300" s="163"/>
      <c r="D300" s="164" t="s">
        <v>160</v>
      </c>
      <c r="E300" s="165" t="s">
        <v>1</v>
      </c>
      <c r="F300" s="166" t="s">
        <v>1196</v>
      </c>
      <c r="H300" s="167">
        <v>0.88</v>
      </c>
      <c r="I300" s="168"/>
      <c r="L300" s="163"/>
      <c r="M300" s="169"/>
      <c r="N300" s="170"/>
      <c r="O300" s="170"/>
      <c r="P300" s="170"/>
      <c r="Q300" s="170"/>
      <c r="R300" s="170"/>
      <c r="S300" s="170"/>
      <c r="T300" s="171"/>
      <c r="AT300" s="165" t="s">
        <v>160</v>
      </c>
      <c r="AU300" s="165" t="s">
        <v>83</v>
      </c>
      <c r="AV300" s="13" t="s">
        <v>83</v>
      </c>
      <c r="AW300" s="13" t="s">
        <v>30</v>
      </c>
      <c r="AX300" s="13" t="s">
        <v>31</v>
      </c>
      <c r="AY300" s="165" t="s">
        <v>151</v>
      </c>
    </row>
    <row r="301" spans="1:65" s="2" customFormat="1" ht="16.5" customHeight="1">
      <c r="A301" s="33"/>
      <c r="B301" s="149"/>
      <c r="C301" s="187" t="s">
        <v>334</v>
      </c>
      <c r="D301" s="187" t="s">
        <v>413</v>
      </c>
      <c r="E301" s="188" t="s">
        <v>1197</v>
      </c>
      <c r="F301" s="189" t="s">
        <v>1198</v>
      </c>
      <c r="G301" s="190" t="s">
        <v>164</v>
      </c>
      <c r="H301" s="191">
        <v>0.88</v>
      </c>
      <c r="I301" s="192"/>
      <c r="J301" s="193">
        <f>ROUND(I301*H301,2)</f>
        <v>0</v>
      </c>
      <c r="K301" s="189" t="s">
        <v>1</v>
      </c>
      <c r="L301" s="194"/>
      <c r="M301" s="195" t="s">
        <v>1</v>
      </c>
      <c r="N301" s="196" t="s">
        <v>40</v>
      </c>
      <c r="O301" s="59"/>
      <c r="P301" s="159">
        <f>O301*H301</f>
        <v>0</v>
      </c>
      <c r="Q301" s="159">
        <v>1</v>
      </c>
      <c r="R301" s="159">
        <f>Q301*H301</f>
        <v>0.88</v>
      </c>
      <c r="S301" s="159">
        <v>0</v>
      </c>
      <c r="T301" s="160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1" t="s">
        <v>194</v>
      </c>
      <c r="AT301" s="161" t="s">
        <v>413</v>
      </c>
      <c r="AU301" s="161" t="s">
        <v>83</v>
      </c>
      <c r="AY301" s="18" t="s">
        <v>151</v>
      </c>
      <c r="BE301" s="162">
        <f>IF(N301="základní",J301,0)</f>
        <v>0</v>
      </c>
      <c r="BF301" s="162">
        <f>IF(N301="snížená",J301,0)</f>
        <v>0</v>
      </c>
      <c r="BG301" s="162">
        <f>IF(N301="zákl. přenesená",J301,0)</f>
        <v>0</v>
      </c>
      <c r="BH301" s="162">
        <f>IF(N301="sníž. přenesená",J301,0)</f>
        <v>0</v>
      </c>
      <c r="BI301" s="162">
        <f>IF(N301="nulová",J301,0)</f>
        <v>0</v>
      </c>
      <c r="BJ301" s="18" t="s">
        <v>31</v>
      </c>
      <c r="BK301" s="162">
        <f>ROUND(I301*H301,2)</f>
        <v>0</v>
      </c>
      <c r="BL301" s="18" t="s">
        <v>158</v>
      </c>
      <c r="BM301" s="161" t="s">
        <v>1199</v>
      </c>
    </row>
    <row r="302" spans="1:65" s="13" customFormat="1">
      <c r="B302" s="163"/>
      <c r="D302" s="164" t="s">
        <v>160</v>
      </c>
      <c r="E302" s="165" t="s">
        <v>1</v>
      </c>
      <c r="F302" s="166" t="s">
        <v>1200</v>
      </c>
      <c r="H302" s="167">
        <v>0.88</v>
      </c>
      <c r="I302" s="168"/>
      <c r="L302" s="163"/>
      <c r="M302" s="169"/>
      <c r="N302" s="170"/>
      <c r="O302" s="170"/>
      <c r="P302" s="170"/>
      <c r="Q302" s="170"/>
      <c r="R302" s="170"/>
      <c r="S302" s="170"/>
      <c r="T302" s="171"/>
      <c r="AT302" s="165" t="s">
        <v>160</v>
      </c>
      <c r="AU302" s="165" t="s">
        <v>83</v>
      </c>
      <c r="AV302" s="13" t="s">
        <v>83</v>
      </c>
      <c r="AW302" s="13" t="s">
        <v>30</v>
      </c>
      <c r="AX302" s="13" t="s">
        <v>31</v>
      </c>
      <c r="AY302" s="165" t="s">
        <v>151</v>
      </c>
    </row>
    <row r="303" spans="1:65" s="2" customFormat="1" ht="16.5" customHeight="1">
      <c r="A303" s="33"/>
      <c r="B303" s="149"/>
      <c r="C303" s="150" t="s">
        <v>340</v>
      </c>
      <c r="D303" s="150" t="s">
        <v>153</v>
      </c>
      <c r="E303" s="151" t="s">
        <v>1201</v>
      </c>
      <c r="F303" s="152" t="s">
        <v>1202</v>
      </c>
      <c r="G303" s="153" t="s">
        <v>164</v>
      </c>
      <c r="H303" s="154">
        <v>0.23</v>
      </c>
      <c r="I303" s="155"/>
      <c r="J303" s="156">
        <f>ROUND(I303*H303,2)</f>
        <v>0</v>
      </c>
      <c r="K303" s="152" t="s">
        <v>157</v>
      </c>
      <c r="L303" s="34"/>
      <c r="M303" s="157" t="s">
        <v>1</v>
      </c>
      <c r="N303" s="158" t="s">
        <v>40</v>
      </c>
      <c r="O303" s="59"/>
      <c r="P303" s="159">
        <f>O303*H303</f>
        <v>0</v>
      </c>
      <c r="Q303" s="159">
        <v>0</v>
      </c>
      <c r="R303" s="159">
        <f>Q303*H303</f>
        <v>0</v>
      </c>
      <c r="S303" s="159">
        <v>0</v>
      </c>
      <c r="T303" s="16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1" t="s">
        <v>158</v>
      </c>
      <c r="AT303" s="161" t="s">
        <v>153</v>
      </c>
      <c r="AU303" s="161" t="s">
        <v>83</v>
      </c>
      <c r="AY303" s="18" t="s">
        <v>151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8" t="s">
        <v>31</v>
      </c>
      <c r="BK303" s="162">
        <f>ROUND(I303*H303,2)</f>
        <v>0</v>
      </c>
      <c r="BL303" s="18" t="s">
        <v>158</v>
      </c>
      <c r="BM303" s="161" t="s">
        <v>1203</v>
      </c>
    </row>
    <row r="304" spans="1:65" s="13" customFormat="1">
      <c r="B304" s="163"/>
      <c r="D304" s="164" t="s">
        <v>160</v>
      </c>
      <c r="E304" s="165" t="s">
        <v>1</v>
      </c>
      <c r="F304" s="166" t="s">
        <v>1204</v>
      </c>
      <c r="H304" s="167">
        <v>0.23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160</v>
      </c>
      <c r="AU304" s="165" t="s">
        <v>83</v>
      </c>
      <c r="AV304" s="13" t="s">
        <v>83</v>
      </c>
      <c r="AW304" s="13" t="s">
        <v>30</v>
      </c>
      <c r="AX304" s="13" t="s">
        <v>31</v>
      </c>
      <c r="AY304" s="165" t="s">
        <v>151</v>
      </c>
    </row>
    <row r="305" spans="1:65" s="12" customFormat="1" ht="22.8" customHeight="1">
      <c r="B305" s="136"/>
      <c r="D305" s="137" t="s">
        <v>74</v>
      </c>
      <c r="E305" s="147" t="s">
        <v>167</v>
      </c>
      <c r="F305" s="147" t="s">
        <v>544</v>
      </c>
      <c r="I305" s="139"/>
      <c r="J305" s="148">
        <f>BK305</f>
        <v>0</v>
      </c>
      <c r="L305" s="136"/>
      <c r="M305" s="141"/>
      <c r="N305" s="142"/>
      <c r="O305" s="142"/>
      <c r="P305" s="143">
        <f>SUM(P306:P336)</f>
        <v>0</v>
      </c>
      <c r="Q305" s="142"/>
      <c r="R305" s="143">
        <f>SUM(R306:R336)</f>
        <v>0</v>
      </c>
      <c r="S305" s="142"/>
      <c r="T305" s="144">
        <f>SUM(T306:T336)</f>
        <v>0</v>
      </c>
      <c r="AR305" s="137" t="s">
        <v>31</v>
      </c>
      <c r="AT305" s="145" t="s">
        <v>74</v>
      </c>
      <c r="AU305" s="145" t="s">
        <v>31</v>
      </c>
      <c r="AY305" s="137" t="s">
        <v>151</v>
      </c>
      <c r="BK305" s="146">
        <f>SUM(BK306:BK336)</f>
        <v>0</v>
      </c>
    </row>
    <row r="306" spans="1:65" s="2" customFormat="1" ht="16.5" customHeight="1">
      <c r="A306" s="33"/>
      <c r="B306" s="149"/>
      <c r="C306" s="150" t="s">
        <v>347</v>
      </c>
      <c r="D306" s="150" t="s">
        <v>153</v>
      </c>
      <c r="E306" s="151" t="s">
        <v>545</v>
      </c>
      <c r="F306" s="152" t="s">
        <v>546</v>
      </c>
      <c r="G306" s="153" t="s">
        <v>156</v>
      </c>
      <c r="H306" s="154">
        <v>18.507000000000001</v>
      </c>
      <c r="I306" s="155"/>
      <c r="J306" s="156">
        <f>ROUND(I306*H306,2)</f>
        <v>0</v>
      </c>
      <c r="K306" s="152" t="s">
        <v>157</v>
      </c>
      <c r="L306" s="34"/>
      <c r="M306" s="157" t="s">
        <v>1</v>
      </c>
      <c r="N306" s="158" t="s">
        <v>40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158</v>
      </c>
      <c r="AT306" s="161" t="s">
        <v>153</v>
      </c>
      <c r="AU306" s="161" t="s">
        <v>83</v>
      </c>
      <c r="AY306" s="18" t="s">
        <v>151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31</v>
      </c>
      <c r="BK306" s="162">
        <f>ROUND(I306*H306,2)</f>
        <v>0</v>
      </c>
      <c r="BL306" s="18" t="s">
        <v>158</v>
      </c>
      <c r="BM306" s="161" t="s">
        <v>1205</v>
      </c>
    </row>
    <row r="307" spans="1:65" s="14" customFormat="1">
      <c r="B307" s="172"/>
      <c r="D307" s="164" t="s">
        <v>160</v>
      </c>
      <c r="E307" s="173" t="s">
        <v>1</v>
      </c>
      <c r="F307" s="174" t="s">
        <v>1206</v>
      </c>
      <c r="H307" s="173" t="s">
        <v>1</v>
      </c>
      <c r="I307" s="175"/>
      <c r="L307" s="172"/>
      <c r="M307" s="176"/>
      <c r="N307" s="177"/>
      <c r="O307" s="177"/>
      <c r="P307" s="177"/>
      <c r="Q307" s="177"/>
      <c r="R307" s="177"/>
      <c r="S307" s="177"/>
      <c r="T307" s="178"/>
      <c r="AT307" s="173" t="s">
        <v>160</v>
      </c>
      <c r="AU307" s="173" t="s">
        <v>83</v>
      </c>
      <c r="AV307" s="14" t="s">
        <v>31</v>
      </c>
      <c r="AW307" s="14" t="s">
        <v>30</v>
      </c>
      <c r="AX307" s="14" t="s">
        <v>75</v>
      </c>
      <c r="AY307" s="173" t="s">
        <v>151</v>
      </c>
    </row>
    <row r="308" spans="1:65" s="13" customFormat="1">
      <c r="B308" s="163"/>
      <c r="D308" s="164" t="s">
        <v>160</v>
      </c>
      <c r="E308" s="165" t="s">
        <v>1</v>
      </c>
      <c r="F308" s="166" t="s">
        <v>1207</v>
      </c>
      <c r="H308" s="167">
        <v>18.507000000000001</v>
      </c>
      <c r="I308" s="168"/>
      <c r="L308" s="163"/>
      <c r="M308" s="169"/>
      <c r="N308" s="170"/>
      <c r="O308" s="170"/>
      <c r="P308" s="170"/>
      <c r="Q308" s="170"/>
      <c r="R308" s="170"/>
      <c r="S308" s="170"/>
      <c r="T308" s="171"/>
      <c r="AT308" s="165" t="s">
        <v>160</v>
      </c>
      <c r="AU308" s="165" t="s">
        <v>83</v>
      </c>
      <c r="AV308" s="13" t="s">
        <v>83</v>
      </c>
      <c r="AW308" s="13" t="s">
        <v>30</v>
      </c>
      <c r="AX308" s="13" t="s">
        <v>75</v>
      </c>
      <c r="AY308" s="165" t="s">
        <v>151</v>
      </c>
    </row>
    <row r="309" spans="1:65" s="15" customFormat="1">
      <c r="B309" s="179"/>
      <c r="D309" s="164" t="s">
        <v>160</v>
      </c>
      <c r="E309" s="180" t="s">
        <v>1</v>
      </c>
      <c r="F309" s="181" t="s">
        <v>182</v>
      </c>
      <c r="H309" s="182">
        <v>18.507000000000001</v>
      </c>
      <c r="I309" s="183"/>
      <c r="L309" s="179"/>
      <c r="M309" s="184"/>
      <c r="N309" s="185"/>
      <c r="O309" s="185"/>
      <c r="P309" s="185"/>
      <c r="Q309" s="185"/>
      <c r="R309" s="185"/>
      <c r="S309" s="185"/>
      <c r="T309" s="186"/>
      <c r="AT309" s="180" t="s">
        <v>160</v>
      </c>
      <c r="AU309" s="180" t="s">
        <v>83</v>
      </c>
      <c r="AV309" s="15" t="s">
        <v>158</v>
      </c>
      <c r="AW309" s="15" t="s">
        <v>30</v>
      </c>
      <c r="AX309" s="15" t="s">
        <v>31</v>
      </c>
      <c r="AY309" s="180" t="s">
        <v>151</v>
      </c>
    </row>
    <row r="310" spans="1:65" s="2" customFormat="1" ht="16.5" customHeight="1">
      <c r="A310" s="33"/>
      <c r="B310" s="149"/>
      <c r="C310" s="150" t="s">
        <v>352</v>
      </c>
      <c r="D310" s="150" t="s">
        <v>153</v>
      </c>
      <c r="E310" s="151" t="s">
        <v>1208</v>
      </c>
      <c r="F310" s="152" t="s">
        <v>1209</v>
      </c>
      <c r="G310" s="153" t="s">
        <v>156</v>
      </c>
      <c r="H310" s="154">
        <v>5.3810000000000002</v>
      </c>
      <c r="I310" s="155"/>
      <c r="J310" s="156">
        <f>ROUND(I310*H310,2)</f>
        <v>0</v>
      </c>
      <c r="K310" s="152" t="s">
        <v>157</v>
      </c>
      <c r="L310" s="34"/>
      <c r="M310" s="157" t="s">
        <v>1</v>
      </c>
      <c r="N310" s="158" t="s">
        <v>40</v>
      </c>
      <c r="O310" s="59"/>
      <c r="P310" s="159">
        <f>O310*H310</f>
        <v>0</v>
      </c>
      <c r="Q310" s="159">
        <v>0</v>
      </c>
      <c r="R310" s="159">
        <f>Q310*H310</f>
        <v>0</v>
      </c>
      <c r="S310" s="159">
        <v>0</v>
      </c>
      <c r="T310" s="160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61" t="s">
        <v>158</v>
      </c>
      <c r="AT310" s="161" t="s">
        <v>153</v>
      </c>
      <c r="AU310" s="161" t="s">
        <v>83</v>
      </c>
      <c r="AY310" s="18" t="s">
        <v>151</v>
      </c>
      <c r="BE310" s="162">
        <f>IF(N310="základní",J310,0)</f>
        <v>0</v>
      </c>
      <c r="BF310" s="162">
        <f>IF(N310="snížená",J310,0)</f>
        <v>0</v>
      </c>
      <c r="BG310" s="162">
        <f>IF(N310="zákl. přenesená",J310,0)</f>
        <v>0</v>
      </c>
      <c r="BH310" s="162">
        <f>IF(N310="sníž. přenesená",J310,0)</f>
        <v>0</v>
      </c>
      <c r="BI310" s="162">
        <f>IF(N310="nulová",J310,0)</f>
        <v>0</v>
      </c>
      <c r="BJ310" s="18" t="s">
        <v>31</v>
      </c>
      <c r="BK310" s="162">
        <f>ROUND(I310*H310,2)</f>
        <v>0</v>
      </c>
      <c r="BL310" s="18" t="s">
        <v>158</v>
      </c>
      <c r="BM310" s="161" t="s">
        <v>1210</v>
      </c>
    </row>
    <row r="311" spans="1:65" s="13" customFormat="1">
      <c r="B311" s="163"/>
      <c r="D311" s="164" t="s">
        <v>160</v>
      </c>
      <c r="E311" s="165" t="s">
        <v>1</v>
      </c>
      <c r="F311" s="166" t="s">
        <v>1211</v>
      </c>
      <c r="H311" s="167">
        <v>0.18</v>
      </c>
      <c r="I311" s="168"/>
      <c r="L311" s="163"/>
      <c r="M311" s="169"/>
      <c r="N311" s="170"/>
      <c r="O311" s="170"/>
      <c r="P311" s="170"/>
      <c r="Q311" s="170"/>
      <c r="R311" s="170"/>
      <c r="S311" s="170"/>
      <c r="T311" s="171"/>
      <c r="AT311" s="165" t="s">
        <v>160</v>
      </c>
      <c r="AU311" s="165" t="s">
        <v>83</v>
      </c>
      <c r="AV311" s="13" t="s">
        <v>83</v>
      </c>
      <c r="AW311" s="13" t="s">
        <v>30</v>
      </c>
      <c r="AX311" s="13" t="s">
        <v>75</v>
      </c>
      <c r="AY311" s="165" t="s">
        <v>151</v>
      </c>
    </row>
    <row r="312" spans="1:65" s="13" customFormat="1">
      <c r="B312" s="163"/>
      <c r="D312" s="164" t="s">
        <v>160</v>
      </c>
      <c r="E312" s="165" t="s">
        <v>1</v>
      </c>
      <c r="F312" s="166" t="s">
        <v>1212</v>
      </c>
      <c r="H312" s="167">
        <v>4.2409999999999997</v>
      </c>
      <c r="I312" s="168"/>
      <c r="L312" s="163"/>
      <c r="M312" s="169"/>
      <c r="N312" s="170"/>
      <c r="O312" s="170"/>
      <c r="P312" s="170"/>
      <c r="Q312" s="170"/>
      <c r="R312" s="170"/>
      <c r="S312" s="170"/>
      <c r="T312" s="171"/>
      <c r="AT312" s="165" t="s">
        <v>160</v>
      </c>
      <c r="AU312" s="165" t="s">
        <v>83</v>
      </c>
      <c r="AV312" s="13" t="s">
        <v>83</v>
      </c>
      <c r="AW312" s="13" t="s">
        <v>30</v>
      </c>
      <c r="AX312" s="13" t="s">
        <v>75</v>
      </c>
      <c r="AY312" s="165" t="s">
        <v>151</v>
      </c>
    </row>
    <row r="313" spans="1:65" s="13" customFormat="1">
      <c r="B313" s="163"/>
      <c r="D313" s="164" t="s">
        <v>160</v>
      </c>
      <c r="E313" s="165" t="s">
        <v>1</v>
      </c>
      <c r="F313" s="166" t="s">
        <v>1213</v>
      </c>
      <c r="H313" s="167">
        <v>0.96</v>
      </c>
      <c r="I313" s="168"/>
      <c r="L313" s="163"/>
      <c r="M313" s="169"/>
      <c r="N313" s="170"/>
      <c r="O313" s="170"/>
      <c r="P313" s="170"/>
      <c r="Q313" s="170"/>
      <c r="R313" s="170"/>
      <c r="S313" s="170"/>
      <c r="T313" s="171"/>
      <c r="AT313" s="165" t="s">
        <v>160</v>
      </c>
      <c r="AU313" s="165" t="s">
        <v>83</v>
      </c>
      <c r="AV313" s="13" t="s">
        <v>83</v>
      </c>
      <c r="AW313" s="13" t="s">
        <v>30</v>
      </c>
      <c r="AX313" s="13" t="s">
        <v>75</v>
      </c>
      <c r="AY313" s="165" t="s">
        <v>151</v>
      </c>
    </row>
    <row r="314" spans="1:65" s="15" customFormat="1">
      <c r="B314" s="179"/>
      <c r="D314" s="164" t="s">
        <v>160</v>
      </c>
      <c r="E314" s="180" t="s">
        <v>1</v>
      </c>
      <c r="F314" s="181" t="s">
        <v>182</v>
      </c>
      <c r="H314" s="182">
        <v>5.3810000000000002</v>
      </c>
      <c r="I314" s="183"/>
      <c r="L314" s="179"/>
      <c r="M314" s="184"/>
      <c r="N314" s="185"/>
      <c r="O314" s="185"/>
      <c r="P314" s="185"/>
      <c r="Q314" s="185"/>
      <c r="R314" s="185"/>
      <c r="S314" s="185"/>
      <c r="T314" s="186"/>
      <c r="AT314" s="180" t="s">
        <v>160</v>
      </c>
      <c r="AU314" s="180" t="s">
        <v>83</v>
      </c>
      <c r="AV314" s="15" t="s">
        <v>158</v>
      </c>
      <c r="AW314" s="15" t="s">
        <v>30</v>
      </c>
      <c r="AX314" s="15" t="s">
        <v>31</v>
      </c>
      <c r="AY314" s="180" t="s">
        <v>151</v>
      </c>
    </row>
    <row r="315" spans="1:65" s="2" customFormat="1" ht="16.5" customHeight="1">
      <c r="A315" s="33"/>
      <c r="B315" s="149"/>
      <c r="C315" s="150" t="s">
        <v>357</v>
      </c>
      <c r="D315" s="150" t="s">
        <v>153</v>
      </c>
      <c r="E315" s="151" t="s">
        <v>1214</v>
      </c>
      <c r="F315" s="152" t="s">
        <v>1215</v>
      </c>
      <c r="G315" s="153" t="s">
        <v>350</v>
      </c>
      <c r="H315" s="154">
        <v>4</v>
      </c>
      <c r="I315" s="155"/>
      <c r="J315" s="156">
        <f>ROUND(I315*H315,2)</f>
        <v>0</v>
      </c>
      <c r="K315" s="152" t="s">
        <v>157</v>
      </c>
      <c r="L315" s="34"/>
      <c r="M315" s="157" t="s">
        <v>1</v>
      </c>
      <c r="N315" s="158" t="s">
        <v>40</v>
      </c>
      <c r="O315" s="59"/>
      <c r="P315" s="159">
        <f>O315*H315</f>
        <v>0</v>
      </c>
      <c r="Q315" s="159">
        <v>0</v>
      </c>
      <c r="R315" s="159">
        <f>Q315*H315</f>
        <v>0</v>
      </c>
      <c r="S315" s="159">
        <v>0</v>
      </c>
      <c r="T315" s="160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1" t="s">
        <v>158</v>
      </c>
      <c r="AT315" s="161" t="s">
        <v>153</v>
      </c>
      <c r="AU315" s="161" t="s">
        <v>83</v>
      </c>
      <c r="AY315" s="18" t="s">
        <v>151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8" t="s">
        <v>31</v>
      </c>
      <c r="BK315" s="162">
        <f>ROUND(I315*H315,2)</f>
        <v>0</v>
      </c>
      <c r="BL315" s="18" t="s">
        <v>158</v>
      </c>
      <c r="BM315" s="161" t="s">
        <v>1216</v>
      </c>
    </row>
    <row r="316" spans="1:65" s="13" customFormat="1">
      <c r="B316" s="163"/>
      <c r="D316" s="164" t="s">
        <v>160</v>
      </c>
      <c r="E316" s="165" t="s">
        <v>1</v>
      </c>
      <c r="F316" s="166" t="s">
        <v>158</v>
      </c>
      <c r="H316" s="167">
        <v>4</v>
      </c>
      <c r="I316" s="168"/>
      <c r="L316" s="163"/>
      <c r="M316" s="169"/>
      <c r="N316" s="170"/>
      <c r="O316" s="170"/>
      <c r="P316" s="170"/>
      <c r="Q316" s="170"/>
      <c r="R316" s="170"/>
      <c r="S316" s="170"/>
      <c r="T316" s="171"/>
      <c r="AT316" s="165" t="s">
        <v>160</v>
      </c>
      <c r="AU316" s="165" t="s">
        <v>83</v>
      </c>
      <c r="AV316" s="13" t="s">
        <v>83</v>
      </c>
      <c r="AW316" s="13" t="s">
        <v>30</v>
      </c>
      <c r="AX316" s="13" t="s">
        <v>31</v>
      </c>
      <c r="AY316" s="165" t="s">
        <v>151</v>
      </c>
    </row>
    <row r="317" spans="1:65" s="2" customFormat="1" ht="16.5" customHeight="1">
      <c r="A317" s="33"/>
      <c r="B317" s="149"/>
      <c r="C317" s="150" t="s">
        <v>362</v>
      </c>
      <c r="D317" s="150" t="s">
        <v>153</v>
      </c>
      <c r="E317" s="151" t="s">
        <v>1217</v>
      </c>
      <c r="F317" s="152" t="s">
        <v>1218</v>
      </c>
      <c r="G317" s="153" t="s">
        <v>215</v>
      </c>
      <c r="H317" s="154">
        <v>47</v>
      </c>
      <c r="I317" s="155"/>
      <c r="J317" s="156">
        <f>ROUND(I317*H317,2)</f>
        <v>0</v>
      </c>
      <c r="K317" s="152" t="s">
        <v>157</v>
      </c>
      <c r="L317" s="34"/>
      <c r="M317" s="157" t="s">
        <v>1</v>
      </c>
      <c r="N317" s="158" t="s">
        <v>40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158</v>
      </c>
      <c r="AT317" s="161" t="s">
        <v>153</v>
      </c>
      <c r="AU317" s="161" t="s">
        <v>83</v>
      </c>
      <c r="AY317" s="18" t="s">
        <v>151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31</v>
      </c>
      <c r="BK317" s="162">
        <f>ROUND(I317*H317,2)</f>
        <v>0</v>
      </c>
      <c r="BL317" s="18" t="s">
        <v>158</v>
      </c>
      <c r="BM317" s="161" t="s">
        <v>1219</v>
      </c>
    </row>
    <row r="318" spans="1:65" s="13" customFormat="1">
      <c r="B318" s="163"/>
      <c r="D318" s="164" t="s">
        <v>160</v>
      </c>
      <c r="E318" s="165" t="s">
        <v>1</v>
      </c>
      <c r="F318" s="166" t="s">
        <v>383</v>
      </c>
      <c r="H318" s="167">
        <v>47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160</v>
      </c>
      <c r="AU318" s="165" t="s">
        <v>83</v>
      </c>
      <c r="AV318" s="13" t="s">
        <v>83</v>
      </c>
      <c r="AW318" s="13" t="s">
        <v>30</v>
      </c>
      <c r="AX318" s="13" t="s">
        <v>31</v>
      </c>
      <c r="AY318" s="165" t="s">
        <v>151</v>
      </c>
    </row>
    <row r="319" spans="1:65" s="2" customFormat="1" ht="21.75" customHeight="1">
      <c r="A319" s="33"/>
      <c r="B319" s="149"/>
      <c r="C319" s="150" t="s">
        <v>367</v>
      </c>
      <c r="D319" s="150" t="s">
        <v>153</v>
      </c>
      <c r="E319" s="151" t="s">
        <v>553</v>
      </c>
      <c r="F319" s="152" t="s">
        <v>554</v>
      </c>
      <c r="G319" s="153" t="s">
        <v>164</v>
      </c>
      <c r="H319" s="154">
        <v>54.734000000000002</v>
      </c>
      <c r="I319" s="155"/>
      <c r="J319" s="156">
        <f>ROUND(I319*H319,2)</f>
        <v>0</v>
      </c>
      <c r="K319" s="152" t="s">
        <v>157</v>
      </c>
      <c r="L319" s="34"/>
      <c r="M319" s="157" t="s">
        <v>1</v>
      </c>
      <c r="N319" s="158" t="s">
        <v>40</v>
      </c>
      <c r="O319" s="59"/>
      <c r="P319" s="159">
        <f>O319*H319</f>
        <v>0</v>
      </c>
      <c r="Q319" s="159">
        <v>0</v>
      </c>
      <c r="R319" s="159">
        <f>Q319*H319</f>
        <v>0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158</v>
      </c>
      <c r="AT319" s="161" t="s">
        <v>153</v>
      </c>
      <c r="AU319" s="161" t="s">
        <v>83</v>
      </c>
      <c r="AY319" s="18" t="s">
        <v>151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31</v>
      </c>
      <c r="BK319" s="162">
        <f>ROUND(I319*H319,2)</f>
        <v>0</v>
      </c>
      <c r="BL319" s="18" t="s">
        <v>158</v>
      </c>
      <c r="BM319" s="161" t="s">
        <v>1220</v>
      </c>
    </row>
    <row r="320" spans="1:65" s="13" customFormat="1">
      <c r="B320" s="163"/>
      <c r="D320" s="164" t="s">
        <v>160</v>
      </c>
      <c r="E320" s="165" t="s">
        <v>1</v>
      </c>
      <c r="F320" s="166" t="s">
        <v>1221</v>
      </c>
      <c r="H320" s="167">
        <v>40.715000000000003</v>
      </c>
      <c r="I320" s="168"/>
      <c r="L320" s="163"/>
      <c r="M320" s="169"/>
      <c r="N320" s="170"/>
      <c r="O320" s="170"/>
      <c r="P320" s="170"/>
      <c r="Q320" s="170"/>
      <c r="R320" s="170"/>
      <c r="S320" s="170"/>
      <c r="T320" s="171"/>
      <c r="AT320" s="165" t="s">
        <v>160</v>
      </c>
      <c r="AU320" s="165" t="s">
        <v>83</v>
      </c>
      <c r="AV320" s="13" t="s">
        <v>83</v>
      </c>
      <c r="AW320" s="13" t="s">
        <v>30</v>
      </c>
      <c r="AX320" s="13" t="s">
        <v>75</v>
      </c>
      <c r="AY320" s="165" t="s">
        <v>151</v>
      </c>
    </row>
    <row r="321" spans="1:65" s="13" customFormat="1">
      <c r="B321" s="163"/>
      <c r="D321" s="164" t="s">
        <v>160</v>
      </c>
      <c r="E321" s="165" t="s">
        <v>1</v>
      </c>
      <c r="F321" s="166" t="s">
        <v>1222</v>
      </c>
      <c r="H321" s="167">
        <v>12.914</v>
      </c>
      <c r="I321" s="168"/>
      <c r="L321" s="163"/>
      <c r="M321" s="169"/>
      <c r="N321" s="170"/>
      <c r="O321" s="170"/>
      <c r="P321" s="170"/>
      <c r="Q321" s="170"/>
      <c r="R321" s="170"/>
      <c r="S321" s="170"/>
      <c r="T321" s="171"/>
      <c r="AT321" s="165" t="s">
        <v>160</v>
      </c>
      <c r="AU321" s="165" t="s">
        <v>83</v>
      </c>
      <c r="AV321" s="13" t="s">
        <v>83</v>
      </c>
      <c r="AW321" s="13" t="s">
        <v>30</v>
      </c>
      <c r="AX321" s="13" t="s">
        <v>75</v>
      </c>
      <c r="AY321" s="165" t="s">
        <v>151</v>
      </c>
    </row>
    <row r="322" spans="1:65" s="13" customFormat="1">
      <c r="B322" s="163"/>
      <c r="D322" s="164" t="s">
        <v>160</v>
      </c>
      <c r="E322" s="165" t="s">
        <v>1</v>
      </c>
      <c r="F322" s="166" t="s">
        <v>1223</v>
      </c>
      <c r="H322" s="167">
        <v>0.4</v>
      </c>
      <c r="I322" s="168"/>
      <c r="L322" s="163"/>
      <c r="M322" s="169"/>
      <c r="N322" s="170"/>
      <c r="O322" s="170"/>
      <c r="P322" s="170"/>
      <c r="Q322" s="170"/>
      <c r="R322" s="170"/>
      <c r="S322" s="170"/>
      <c r="T322" s="171"/>
      <c r="AT322" s="165" t="s">
        <v>160</v>
      </c>
      <c r="AU322" s="165" t="s">
        <v>83</v>
      </c>
      <c r="AV322" s="13" t="s">
        <v>83</v>
      </c>
      <c r="AW322" s="13" t="s">
        <v>30</v>
      </c>
      <c r="AX322" s="13" t="s">
        <v>75</v>
      </c>
      <c r="AY322" s="165" t="s">
        <v>151</v>
      </c>
    </row>
    <row r="323" spans="1:65" s="13" customFormat="1">
      <c r="B323" s="163"/>
      <c r="D323" s="164" t="s">
        <v>160</v>
      </c>
      <c r="E323" s="165" t="s">
        <v>1</v>
      </c>
      <c r="F323" s="166" t="s">
        <v>1224</v>
      </c>
      <c r="H323" s="167">
        <v>0.70499999999999996</v>
      </c>
      <c r="I323" s="168"/>
      <c r="L323" s="163"/>
      <c r="M323" s="169"/>
      <c r="N323" s="170"/>
      <c r="O323" s="170"/>
      <c r="P323" s="170"/>
      <c r="Q323" s="170"/>
      <c r="R323" s="170"/>
      <c r="S323" s="170"/>
      <c r="T323" s="171"/>
      <c r="AT323" s="165" t="s">
        <v>160</v>
      </c>
      <c r="AU323" s="165" t="s">
        <v>83</v>
      </c>
      <c r="AV323" s="13" t="s">
        <v>83</v>
      </c>
      <c r="AW323" s="13" t="s">
        <v>30</v>
      </c>
      <c r="AX323" s="13" t="s">
        <v>75</v>
      </c>
      <c r="AY323" s="165" t="s">
        <v>151</v>
      </c>
    </row>
    <row r="324" spans="1:65" s="15" customFormat="1">
      <c r="B324" s="179"/>
      <c r="D324" s="164" t="s">
        <v>160</v>
      </c>
      <c r="E324" s="180" t="s">
        <v>1</v>
      </c>
      <c r="F324" s="181" t="s">
        <v>182</v>
      </c>
      <c r="H324" s="182">
        <v>54.734000000000002</v>
      </c>
      <c r="I324" s="183"/>
      <c r="L324" s="179"/>
      <c r="M324" s="184"/>
      <c r="N324" s="185"/>
      <c r="O324" s="185"/>
      <c r="P324" s="185"/>
      <c r="Q324" s="185"/>
      <c r="R324" s="185"/>
      <c r="S324" s="185"/>
      <c r="T324" s="186"/>
      <c r="AT324" s="180" t="s">
        <v>160</v>
      </c>
      <c r="AU324" s="180" t="s">
        <v>83</v>
      </c>
      <c r="AV324" s="15" t="s">
        <v>158</v>
      </c>
      <c r="AW324" s="15" t="s">
        <v>30</v>
      </c>
      <c r="AX324" s="15" t="s">
        <v>31</v>
      </c>
      <c r="AY324" s="180" t="s">
        <v>151</v>
      </c>
    </row>
    <row r="325" spans="1:65" s="2" customFormat="1" ht="16.5" customHeight="1">
      <c r="A325" s="33"/>
      <c r="B325" s="149"/>
      <c r="C325" s="150" t="s">
        <v>373</v>
      </c>
      <c r="D325" s="150" t="s">
        <v>153</v>
      </c>
      <c r="E325" s="151" t="s">
        <v>1225</v>
      </c>
      <c r="F325" s="152" t="s">
        <v>1226</v>
      </c>
      <c r="G325" s="153" t="s">
        <v>164</v>
      </c>
      <c r="H325" s="154">
        <v>54.734000000000002</v>
      </c>
      <c r="I325" s="155"/>
      <c r="J325" s="156">
        <f>ROUND(I325*H325,2)</f>
        <v>0</v>
      </c>
      <c r="K325" s="152" t="s">
        <v>157</v>
      </c>
      <c r="L325" s="34"/>
      <c r="M325" s="157" t="s">
        <v>1</v>
      </c>
      <c r="N325" s="158" t="s">
        <v>40</v>
      </c>
      <c r="O325" s="59"/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158</v>
      </c>
      <c r="AT325" s="161" t="s">
        <v>153</v>
      </c>
      <c r="AU325" s="161" t="s">
        <v>83</v>
      </c>
      <c r="AY325" s="18" t="s">
        <v>151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31</v>
      </c>
      <c r="BK325" s="162">
        <f>ROUND(I325*H325,2)</f>
        <v>0</v>
      </c>
      <c r="BL325" s="18" t="s">
        <v>158</v>
      </c>
      <c r="BM325" s="161" t="s">
        <v>1227</v>
      </c>
    </row>
    <row r="326" spans="1:65" s="13" customFormat="1">
      <c r="B326" s="163"/>
      <c r="D326" s="164" t="s">
        <v>160</v>
      </c>
      <c r="E326" s="165" t="s">
        <v>1</v>
      </c>
      <c r="F326" s="166" t="s">
        <v>1228</v>
      </c>
      <c r="H326" s="167">
        <v>54.734000000000002</v>
      </c>
      <c r="I326" s="168"/>
      <c r="L326" s="163"/>
      <c r="M326" s="169"/>
      <c r="N326" s="170"/>
      <c r="O326" s="170"/>
      <c r="P326" s="170"/>
      <c r="Q326" s="170"/>
      <c r="R326" s="170"/>
      <c r="S326" s="170"/>
      <c r="T326" s="171"/>
      <c r="AT326" s="165" t="s">
        <v>160</v>
      </c>
      <c r="AU326" s="165" t="s">
        <v>83</v>
      </c>
      <c r="AV326" s="13" t="s">
        <v>83</v>
      </c>
      <c r="AW326" s="13" t="s">
        <v>30</v>
      </c>
      <c r="AX326" s="13" t="s">
        <v>31</v>
      </c>
      <c r="AY326" s="165" t="s">
        <v>151</v>
      </c>
    </row>
    <row r="327" spans="1:65" s="2" customFormat="1" ht="16.5" customHeight="1">
      <c r="A327" s="33"/>
      <c r="B327" s="149"/>
      <c r="C327" s="150" t="s">
        <v>378</v>
      </c>
      <c r="D327" s="150" t="s">
        <v>153</v>
      </c>
      <c r="E327" s="151" t="s">
        <v>560</v>
      </c>
      <c r="F327" s="152" t="s">
        <v>561</v>
      </c>
      <c r="G327" s="153" t="s">
        <v>164</v>
      </c>
      <c r="H327" s="154">
        <v>437.87200000000001</v>
      </c>
      <c r="I327" s="155"/>
      <c r="J327" s="156">
        <f>ROUND(I327*H327,2)</f>
        <v>0</v>
      </c>
      <c r="K327" s="152" t="s">
        <v>157</v>
      </c>
      <c r="L327" s="34"/>
      <c r="M327" s="157" t="s">
        <v>1</v>
      </c>
      <c r="N327" s="158" t="s">
        <v>40</v>
      </c>
      <c r="O327" s="59"/>
      <c r="P327" s="159">
        <f>O327*H327</f>
        <v>0</v>
      </c>
      <c r="Q327" s="159">
        <v>0</v>
      </c>
      <c r="R327" s="159">
        <f>Q327*H327</f>
        <v>0</v>
      </c>
      <c r="S327" s="159">
        <v>0</v>
      </c>
      <c r="T327" s="160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1" t="s">
        <v>158</v>
      </c>
      <c r="AT327" s="161" t="s">
        <v>153</v>
      </c>
      <c r="AU327" s="161" t="s">
        <v>83</v>
      </c>
      <c r="AY327" s="18" t="s">
        <v>151</v>
      </c>
      <c r="BE327" s="162">
        <f>IF(N327="základní",J327,0)</f>
        <v>0</v>
      </c>
      <c r="BF327" s="162">
        <f>IF(N327="snížená",J327,0)</f>
        <v>0</v>
      </c>
      <c r="BG327" s="162">
        <f>IF(N327="zákl. přenesená",J327,0)</f>
        <v>0</v>
      </c>
      <c r="BH327" s="162">
        <f>IF(N327="sníž. přenesená",J327,0)</f>
        <v>0</v>
      </c>
      <c r="BI327" s="162">
        <f>IF(N327="nulová",J327,0)</f>
        <v>0</v>
      </c>
      <c r="BJ327" s="18" t="s">
        <v>31</v>
      </c>
      <c r="BK327" s="162">
        <f>ROUND(I327*H327,2)</f>
        <v>0</v>
      </c>
      <c r="BL327" s="18" t="s">
        <v>158</v>
      </c>
      <c r="BM327" s="161" t="s">
        <v>1229</v>
      </c>
    </row>
    <row r="328" spans="1:65" s="13" customFormat="1">
      <c r="B328" s="163"/>
      <c r="D328" s="164" t="s">
        <v>160</v>
      </c>
      <c r="E328" s="165" t="s">
        <v>1</v>
      </c>
      <c r="F328" s="166" t="s">
        <v>1230</v>
      </c>
      <c r="H328" s="167">
        <v>437.87200000000001</v>
      </c>
      <c r="I328" s="168"/>
      <c r="L328" s="163"/>
      <c r="M328" s="169"/>
      <c r="N328" s="170"/>
      <c r="O328" s="170"/>
      <c r="P328" s="170"/>
      <c r="Q328" s="170"/>
      <c r="R328" s="170"/>
      <c r="S328" s="170"/>
      <c r="T328" s="171"/>
      <c r="AT328" s="165" t="s">
        <v>160</v>
      </c>
      <c r="AU328" s="165" t="s">
        <v>83</v>
      </c>
      <c r="AV328" s="13" t="s">
        <v>83</v>
      </c>
      <c r="AW328" s="13" t="s">
        <v>30</v>
      </c>
      <c r="AX328" s="13" t="s">
        <v>75</v>
      </c>
      <c r="AY328" s="165" t="s">
        <v>151</v>
      </c>
    </row>
    <row r="329" spans="1:65" s="15" customFormat="1">
      <c r="B329" s="179"/>
      <c r="D329" s="164" t="s">
        <v>160</v>
      </c>
      <c r="E329" s="180" t="s">
        <v>1</v>
      </c>
      <c r="F329" s="181" t="s">
        <v>182</v>
      </c>
      <c r="H329" s="182">
        <v>437.87200000000001</v>
      </c>
      <c r="I329" s="183"/>
      <c r="L329" s="179"/>
      <c r="M329" s="184"/>
      <c r="N329" s="185"/>
      <c r="O329" s="185"/>
      <c r="P329" s="185"/>
      <c r="Q329" s="185"/>
      <c r="R329" s="185"/>
      <c r="S329" s="185"/>
      <c r="T329" s="186"/>
      <c r="AT329" s="180" t="s">
        <v>160</v>
      </c>
      <c r="AU329" s="180" t="s">
        <v>83</v>
      </c>
      <c r="AV329" s="15" t="s">
        <v>158</v>
      </c>
      <c r="AW329" s="15" t="s">
        <v>30</v>
      </c>
      <c r="AX329" s="15" t="s">
        <v>31</v>
      </c>
      <c r="AY329" s="180" t="s">
        <v>151</v>
      </c>
    </row>
    <row r="330" spans="1:65" s="2" customFormat="1" ht="16.5" customHeight="1">
      <c r="A330" s="33"/>
      <c r="B330" s="149"/>
      <c r="C330" s="150" t="s">
        <v>383</v>
      </c>
      <c r="D330" s="150" t="s">
        <v>153</v>
      </c>
      <c r="E330" s="151" t="s">
        <v>1231</v>
      </c>
      <c r="F330" s="152" t="s">
        <v>1232</v>
      </c>
      <c r="G330" s="153" t="s">
        <v>164</v>
      </c>
      <c r="H330" s="154">
        <v>54.734000000000002</v>
      </c>
      <c r="I330" s="155"/>
      <c r="J330" s="156">
        <f>ROUND(I330*H330,2)</f>
        <v>0</v>
      </c>
      <c r="K330" s="152" t="s">
        <v>1</v>
      </c>
      <c r="L330" s="34"/>
      <c r="M330" s="157" t="s">
        <v>1</v>
      </c>
      <c r="N330" s="158" t="s">
        <v>40</v>
      </c>
      <c r="O330" s="59"/>
      <c r="P330" s="159">
        <f>O330*H330</f>
        <v>0</v>
      </c>
      <c r="Q330" s="159">
        <v>0</v>
      </c>
      <c r="R330" s="159">
        <f>Q330*H330</f>
        <v>0</v>
      </c>
      <c r="S330" s="159">
        <v>0</v>
      </c>
      <c r="T330" s="160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61" t="s">
        <v>158</v>
      </c>
      <c r="AT330" s="161" t="s">
        <v>153</v>
      </c>
      <c r="AU330" s="161" t="s">
        <v>83</v>
      </c>
      <c r="AY330" s="18" t="s">
        <v>151</v>
      </c>
      <c r="BE330" s="162">
        <f>IF(N330="základní",J330,0)</f>
        <v>0</v>
      </c>
      <c r="BF330" s="162">
        <f>IF(N330="snížená",J330,0)</f>
        <v>0</v>
      </c>
      <c r="BG330" s="162">
        <f>IF(N330="zákl. přenesená",J330,0)</f>
        <v>0</v>
      </c>
      <c r="BH330" s="162">
        <f>IF(N330="sníž. přenesená",J330,0)</f>
        <v>0</v>
      </c>
      <c r="BI330" s="162">
        <f>IF(N330="nulová",J330,0)</f>
        <v>0</v>
      </c>
      <c r="BJ330" s="18" t="s">
        <v>31</v>
      </c>
      <c r="BK330" s="162">
        <f>ROUND(I330*H330,2)</f>
        <v>0</v>
      </c>
      <c r="BL330" s="18" t="s">
        <v>158</v>
      </c>
      <c r="BM330" s="161" t="s">
        <v>1233</v>
      </c>
    </row>
    <row r="331" spans="1:65" s="13" customFormat="1">
      <c r="B331" s="163"/>
      <c r="D331" s="164" t="s">
        <v>160</v>
      </c>
      <c r="E331" s="165" t="s">
        <v>1</v>
      </c>
      <c r="F331" s="166" t="s">
        <v>1228</v>
      </c>
      <c r="H331" s="167">
        <v>54.734000000000002</v>
      </c>
      <c r="I331" s="168"/>
      <c r="L331" s="163"/>
      <c r="M331" s="169"/>
      <c r="N331" s="170"/>
      <c r="O331" s="170"/>
      <c r="P331" s="170"/>
      <c r="Q331" s="170"/>
      <c r="R331" s="170"/>
      <c r="S331" s="170"/>
      <c r="T331" s="171"/>
      <c r="AT331" s="165" t="s">
        <v>160</v>
      </c>
      <c r="AU331" s="165" t="s">
        <v>83</v>
      </c>
      <c r="AV331" s="13" t="s">
        <v>83</v>
      </c>
      <c r="AW331" s="13" t="s">
        <v>30</v>
      </c>
      <c r="AX331" s="13" t="s">
        <v>31</v>
      </c>
      <c r="AY331" s="165" t="s">
        <v>151</v>
      </c>
    </row>
    <row r="332" spans="1:65" s="2" customFormat="1" ht="24.15" customHeight="1">
      <c r="A332" s="33"/>
      <c r="B332" s="149"/>
      <c r="C332" s="150" t="s">
        <v>388</v>
      </c>
      <c r="D332" s="150" t="s">
        <v>153</v>
      </c>
      <c r="E332" s="151" t="s">
        <v>565</v>
      </c>
      <c r="F332" s="152" t="s">
        <v>566</v>
      </c>
      <c r="G332" s="153" t="s">
        <v>156</v>
      </c>
      <c r="H332" s="154">
        <v>30.257000000000001</v>
      </c>
      <c r="I332" s="155"/>
      <c r="J332" s="156">
        <f>ROUND(I332*H332,2)</f>
        <v>0</v>
      </c>
      <c r="K332" s="152" t="s">
        <v>1</v>
      </c>
      <c r="L332" s="34"/>
      <c r="M332" s="157" t="s">
        <v>1</v>
      </c>
      <c r="N332" s="158" t="s">
        <v>40</v>
      </c>
      <c r="O332" s="59"/>
      <c r="P332" s="159">
        <f>O332*H332</f>
        <v>0</v>
      </c>
      <c r="Q332" s="159">
        <v>0</v>
      </c>
      <c r="R332" s="159">
        <f>Q332*H332</f>
        <v>0</v>
      </c>
      <c r="S332" s="159">
        <v>0</v>
      </c>
      <c r="T332" s="160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1" t="s">
        <v>158</v>
      </c>
      <c r="AT332" s="161" t="s">
        <v>153</v>
      </c>
      <c r="AU332" s="161" t="s">
        <v>83</v>
      </c>
      <c r="AY332" s="18" t="s">
        <v>151</v>
      </c>
      <c r="BE332" s="162">
        <f>IF(N332="základní",J332,0)</f>
        <v>0</v>
      </c>
      <c r="BF332" s="162">
        <f>IF(N332="snížená",J332,0)</f>
        <v>0</v>
      </c>
      <c r="BG332" s="162">
        <f>IF(N332="zákl. přenesená",J332,0)</f>
        <v>0</v>
      </c>
      <c r="BH332" s="162">
        <f>IF(N332="sníž. přenesená",J332,0)</f>
        <v>0</v>
      </c>
      <c r="BI332" s="162">
        <f>IF(N332="nulová",J332,0)</f>
        <v>0</v>
      </c>
      <c r="BJ332" s="18" t="s">
        <v>31</v>
      </c>
      <c r="BK332" s="162">
        <f>ROUND(I332*H332,2)</f>
        <v>0</v>
      </c>
      <c r="BL332" s="18" t="s">
        <v>158</v>
      </c>
      <c r="BM332" s="161" t="s">
        <v>1234</v>
      </c>
    </row>
    <row r="333" spans="1:65" s="13" customFormat="1">
      <c r="B333" s="163"/>
      <c r="D333" s="164" t="s">
        <v>160</v>
      </c>
      <c r="E333" s="165" t="s">
        <v>1</v>
      </c>
      <c r="F333" s="166" t="s">
        <v>1235</v>
      </c>
      <c r="H333" s="167">
        <v>10.507999999999999</v>
      </c>
      <c r="I333" s="168"/>
      <c r="L333" s="163"/>
      <c r="M333" s="169"/>
      <c r="N333" s="170"/>
      <c r="O333" s="170"/>
      <c r="P333" s="170"/>
      <c r="Q333" s="170"/>
      <c r="R333" s="170"/>
      <c r="S333" s="170"/>
      <c r="T333" s="171"/>
      <c r="AT333" s="165" t="s">
        <v>160</v>
      </c>
      <c r="AU333" s="165" t="s">
        <v>83</v>
      </c>
      <c r="AV333" s="13" t="s">
        <v>83</v>
      </c>
      <c r="AW333" s="13" t="s">
        <v>30</v>
      </c>
      <c r="AX333" s="13" t="s">
        <v>75</v>
      </c>
      <c r="AY333" s="165" t="s">
        <v>151</v>
      </c>
    </row>
    <row r="334" spans="1:65" s="13" customFormat="1">
      <c r="B334" s="163"/>
      <c r="D334" s="164" t="s">
        <v>160</v>
      </c>
      <c r="E334" s="165" t="s">
        <v>1</v>
      </c>
      <c r="F334" s="166" t="s">
        <v>1236</v>
      </c>
      <c r="H334" s="167">
        <v>10.367000000000001</v>
      </c>
      <c r="I334" s="168"/>
      <c r="L334" s="163"/>
      <c r="M334" s="169"/>
      <c r="N334" s="170"/>
      <c r="O334" s="170"/>
      <c r="P334" s="170"/>
      <c r="Q334" s="170"/>
      <c r="R334" s="170"/>
      <c r="S334" s="170"/>
      <c r="T334" s="171"/>
      <c r="AT334" s="165" t="s">
        <v>160</v>
      </c>
      <c r="AU334" s="165" t="s">
        <v>83</v>
      </c>
      <c r="AV334" s="13" t="s">
        <v>83</v>
      </c>
      <c r="AW334" s="13" t="s">
        <v>30</v>
      </c>
      <c r="AX334" s="13" t="s">
        <v>75</v>
      </c>
      <c r="AY334" s="165" t="s">
        <v>151</v>
      </c>
    </row>
    <row r="335" spans="1:65" s="13" customFormat="1">
      <c r="B335" s="163"/>
      <c r="D335" s="164" t="s">
        <v>160</v>
      </c>
      <c r="E335" s="165" t="s">
        <v>1</v>
      </c>
      <c r="F335" s="166" t="s">
        <v>1237</v>
      </c>
      <c r="H335" s="167">
        <v>9.3819999999999997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160</v>
      </c>
      <c r="AU335" s="165" t="s">
        <v>83</v>
      </c>
      <c r="AV335" s="13" t="s">
        <v>83</v>
      </c>
      <c r="AW335" s="13" t="s">
        <v>30</v>
      </c>
      <c r="AX335" s="13" t="s">
        <v>75</v>
      </c>
      <c r="AY335" s="165" t="s">
        <v>151</v>
      </c>
    </row>
    <row r="336" spans="1:65" s="15" customFormat="1">
      <c r="B336" s="179"/>
      <c r="D336" s="164" t="s">
        <v>160</v>
      </c>
      <c r="E336" s="180" t="s">
        <v>1</v>
      </c>
      <c r="F336" s="181" t="s">
        <v>182</v>
      </c>
      <c r="H336" s="182">
        <v>30.257000000000001</v>
      </c>
      <c r="I336" s="183"/>
      <c r="L336" s="179"/>
      <c r="M336" s="184"/>
      <c r="N336" s="185"/>
      <c r="O336" s="185"/>
      <c r="P336" s="185"/>
      <c r="Q336" s="185"/>
      <c r="R336" s="185"/>
      <c r="S336" s="185"/>
      <c r="T336" s="186"/>
      <c r="AT336" s="180" t="s">
        <v>160</v>
      </c>
      <c r="AU336" s="180" t="s">
        <v>83</v>
      </c>
      <c r="AV336" s="15" t="s">
        <v>158</v>
      </c>
      <c r="AW336" s="15" t="s">
        <v>30</v>
      </c>
      <c r="AX336" s="15" t="s">
        <v>31</v>
      </c>
      <c r="AY336" s="180" t="s">
        <v>151</v>
      </c>
    </row>
    <row r="337" spans="1:65" s="12" customFormat="1" ht="22.8" customHeight="1">
      <c r="B337" s="136"/>
      <c r="D337" s="137" t="s">
        <v>74</v>
      </c>
      <c r="E337" s="147" t="s">
        <v>158</v>
      </c>
      <c r="F337" s="147" t="s">
        <v>569</v>
      </c>
      <c r="I337" s="139"/>
      <c r="J337" s="148">
        <f>BK337</f>
        <v>0</v>
      </c>
      <c r="L337" s="136"/>
      <c r="M337" s="141"/>
      <c r="N337" s="142"/>
      <c r="O337" s="142"/>
      <c r="P337" s="143">
        <f>SUM(P338:P378)</f>
        <v>0</v>
      </c>
      <c r="Q337" s="142"/>
      <c r="R337" s="143">
        <f>SUM(R338:R378)</f>
        <v>45.027359780000005</v>
      </c>
      <c r="S337" s="142"/>
      <c r="T337" s="144">
        <f>SUM(T338:T378)</f>
        <v>0</v>
      </c>
      <c r="AR337" s="137" t="s">
        <v>31</v>
      </c>
      <c r="AT337" s="145" t="s">
        <v>74</v>
      </c>
      <c r="AU337" s="145" t="s">
        <v>31</v>
      </c>
      <c r="AY337" s="137" t="s">
        <v>151</v>
      </c>
      <c r="BK337" s="146">
        <f>SUM(BK338:BK378)</f>
        <v>0</v>
      </c>
    </row>
    <row r="338" spans="1:65" s="2" customFormat="1" ht="16.5" customHeight="1">
      <c r="A338" s="33"/>
      <c r="B338" s="149"/>
      <c r="C338" s="150" t="s">
        <v>392</v>
      </c>
      <c r="D338" s="150" t="s">
        <v>153</v>
      </c>
      <c r="E338" s="151" t="s">
        <v>1238</v>
      </c>
      <c r="F338" s="152" t="s">
        <v>1239</v>
      </c>
      <c r="G338" s="153" t="s">
        <v>156</v>
      </c>
      <c r="H338" s="154">
        <v>17.788</v>
      </c>
      <c r="I338" s="155"/>
      <c r="J338" s="156">
        <f>ROUND(I338*H338,2)</f>
        <v>0</v>
      </c>
      <c r="K338" s="152" t="s">
        <v>157</v>
      </c>
      <c r="L338" s="34"/>
      <c r="M338" s="157" t="s">
        <v>1</v>
      </c>
      <c r="N338" s="158" t="s">
        <v>40</v>
      </c>
      <c r="O338" s="59"/>
      <c r="P338" s="159">
        <f>O338*H338</f>
        <v>0</v>
      </c>
      <c r="Q338" s="159">
        <v>0</v>
      </c>
      <c r="R338" s="159">
        <f>Q338*H338</f>
        <v>0</v>
      </c>
      <c r="S338" s="159">
        <v>0</v>
      </c>
      <c r="T338" s="160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1" t="s">
        <v>158</v>
      </c>
      <c r="AT338" s="161" t="s">
        <v>153</v>
      </c>
      <c r="AU338" s="161" t="s">
        <v>83</v>
      </c>
      <c r="AY338" s="18" t="s">
        <v>151</v>
      </c>
      <c r="BE338" s="162">
        <f>IF(N338="základní",J338,0)</f>
        <v>0</v>
      </c>
      <c r="BF338" s="162">
        <f>IF(N338="snížená",J338,0)</f>
        <v>0</v>
      </c>
      <c r="BG338" s="162">
        <f>IF(N338="zákl. přenesená",J338,0)</f>
        <v>0</v>
      </c>
      <c r="BH338" s="162">
        <f>IF(N338="sníž. přenesená",J338,0)</f>
        <v>0</v>
      </c>
      <c r="BI338" s="162">
        <f>IF(N338="nulová",J338,0)</f>
        <v>0</v>
      </c>
      <c r="BJ338" s="18" t="s">
        <v>31</v>
      </c>
      <c r="BK338" s="162">
        <f>ROUND(I338*H338,2)</f>
        <v>0</v>
      </c>
      <c r="BL338" s="18" t="s">
        <v>158</v>
      </c>
      <c r="BM338" s="161" t="s">
        <v>1240</v>
      </c>
    </row>
    <row r="339" spans="1:65" s="13" customFormat="1">
      <c r="B339" s="163"/>
      <c r="D339" s="164" t="s">
        <v>160</v>
      </c>
      <c r="E339" s="165" t="s">
        <v>1</v>
      </c>
      <c r="F339" s="166" t="s">
        <v>1241</v>
      </c>
      <c r="H339" s="167">
        <v>12.526999999999999</v>
      </c>
      <c r="I339" s="168"/>
      <c r="L339" s="163"/>
      <c r="M339" s="169"/>
      <c r="N339" s="170"/>
      <c r="O339" s="170"/>
      <c r="P339" s="170"/>
      <c r="Q339" s="170"/>
      <c r="R339" s="170"/>
      <c r="S339" s="170"/>
      <c r="T339" s="171"/>
      <c r="AT339" s="165" t="s">
        <v>160</v>
      </c>
      <c r="AU339" s="165" t="s">
        <v>83</v>
      </c>
      <c r="AV339" s="13" t="s">
        <v>83</v>
      </c>
      <c r="AW339" s="13" t="s">
        <v>30</v>
      </c>
      <c r="AX339" s="13" t="s">
        <v>75</v>
      </c>
      <c r="AY339" s="165" t="s">
        <v>151</v>
      </c>
    </row>
    <row r="340" spans="1:65" s="13" customFormat="1">
      <c r="B340" s="163"/>
      <c r="D340" s="164" t="s">
        <v>160</v>
      </c>
      <c r="E340" s="165" t="s">
        <v>1</v>
      </c>
      <c r="F340" s="166" t="s">
        <v>1242</v>
      </c>
      <c r="H340" s="167">
        <v>5.2610000000000001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160</v>
      </c>
      <c r="AU340" s="165" t="s">
        <v>83</v>
      </c>
      <c r="AV340" s="13" t="s">
        <v>83</v>
      </c>
      <c r="AW340" s="13" t="s">
        <v>30</v>
      </c>
      <c r="AX340" s="13" t="s">
        <v>75</v>
      </c>
      <c r="AY340" s="165" t="s">
        <v>151</v>
      </c>
    </row>
    <row r="341" spans="1:65" s="15" customFormat="1">
      <c r="B341" s="179"/>
      <c r="D341" s="164" t="s">
        <v>160</v>
      </c>
      <c r="E341" s="180" t="s">
        <v>1</v>
      </c>
      <c r="F341" s="181" t="s">
        <v>182</v>
      </c>
      <c r="H341" s="182">
        <v>17.788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160</v>
      </c>
      <c r="AU341" s="180" t="s">
        <v>83</v>
      </c>
      <c r="AV341" s="15" t="s">
        <v>158</v>
      </c>
      <c r="AW341" s="15" t="s">
        <v>30</v>
      </c>
      <c r="AX341" s="15" t="s">
        <v>31</v>
      </c>
      <c r="AY341" s="180" t="s">
        <v>151</v>
      </c>
    </row>
    <row r="342" spans="1:65" s="2" customFormat="1" ht="16.5" customHeight="1">
      <c r="A342" s="33"/>
      <c r="B342" s="149"/>
      <c r="C342" s="150" t="s">
        <v>397</v>
      </c>
      <c r="D342" s="150" t="s">
        <v>153</v>
      </c>
      <c r="E342" s="151" t="s">
        <v>574</v>
      </c>
      <c r="F342" s="152" t="s">
        <v>575</v>
      </c>
      <c r="G342" s="153" t="s">
        <v>156</v>
      </c>
      <c r="H342" s="154">
        <v>17.788</v>
      </c>
      <c r="I342" s="155"/>
      <c r="J342" s="156">
        <f>ROUND(I342*H342,2)</f>
        <v>0</v>
      </c>
      <c r="K342" s="152" t="s">
        <v>157</v>
      </c>
      <c r="L342" s="34"/>
      <c r="M342" s="157" t="s">
        <v>1</v>
      </c>
      <c r="N342" s="158" t="s">
        <v>40</v>
      </c>
      <c r="O342" s="59"/>
      <c r="P342" s="159">
        <f>O342*H342</f>
        <v>0</v>
      </c>
      <c r="Q342" s="159">
        <v>0</v>
      </c>
      <c r="R342" s="159">
        <f>Q342*H342</f>
        <v>0</v>
      </c>
      <c r="S342" s="159">
        <v>0</v>
      </c>
      <c r="T342" s="160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1" t="s">
        <v>158</v>
      </c>
      <c r="AT342" s="161" t="s">
        <v>153</v>
      </c>
      <c r="AU342" s="161" t="s">
        <v>83</v>
      </c>
      <c r="AY342" s="18" t="s">
        <v>151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8" t="s">
        <v>31</v>
      </c>
      <c r="BK342" s="162">
        <f>ROUND(I342*H342,2)</f>
        <v>0</v>
      </c>
      <c r="BL342" s="18" t="s">
        <v>158</v>
      </c>
      <c r="BM342" s="161" t="s">
        <v>1243</v>
      </c>
    </row>
    <row r="343" spans="1:65" s="13" customFormat="1">
      <c r="B343" s="163"/>
      <c r="D343" s="164" t="s">
        <v>160</v>
      </c>
      <c r="E343" s="165" t="s">
        <v>1</v>
      </c>
      <c r="F343" s="166" t="s">
        <v>1244</v>
      </c>
      <c r="H343" s="167">
        <v>17.788</v>
      </c>
      <c r="I343" s="168"/>
      <c r="L343" s="163"/>
      <c r="M343" s="169"/>
      <c r="N343" s="170"/>
      <c r="O343" s="170"/>
      <c r="P343" s="170"/>
      <c r="Q343" s="170"/>
      <c r="R343" s="170"/>
      <c r="S343" s="170"/>
      <c r="T343" s="171"/>
      <c r="AT343" s="165" t="s">
        <v>160</v>
      </c>
      <c r="AU343" s="165" t="s">
        <v>83</v>
      </c>
      <c r="AV343" s="13" t="s">
        <v>83</v>
      </c>
      <c r="AW343" s="13" t="s">
        <v>30</v>
      </c>
      <c r="AX343" s="13" t="s">
        <v>31</v>
      </c>
      <c r="AY343" s="165" t="s">
        <v>151</v>
      </c>
    </row>
    <row r="344" spans="1:65" s="2" customFormat="1" ht="21.75" customHeight="1">
      <c r="A344" s="33"/>
      <c r="B344" s="149"/>
      <c r="C344" s="150" t="s">
        <v>404</v>
      </c>
      <c r="D344" s="150" t="s">
        <v>153</v>
      </c>
      <c r="E344" s="151" t="s">
        <v>540</v>
      </c>
      <c r="F344" s="152" t="s">
        <v>541</v>
      </c>
      <c r="G344" s="153" t="s">
        <v>156</v>
      </c>
      <c r="H344" s="154">
        <v>17.788</v>
      </c>
      <c r="I344" s="155"/>
      <c r="J344" s="156">
        <f>ROUND(I344*H344,2)</f>
        <v>0</v>
      </c>
      <c r="K344" s="152" t="s">
        <v>157</v>
      </c>
      <c r="L344" s="34"/>
      <c r="M344" s="157" t="s">
        <v>1</v>
      </c>
      <c r="N344" s="158" t="s">
        <v>40</v>
      </c>
      <c r="O344" s="59"/>
      <c r="P344" s="159">
        <f>O344*H344</f>
        <v>0</v>
      </c>
      <c r="Q344" s="159">
        <v>0</v>
      </c>
      <c r="R344" s="159">
        <f>Q344*H344</f>
        <v>0</v>
      </c>
      <c r="S344" s="159">
        <v>0</v>
      </c>
      <c r="T344" s="160">
        <f>S344*H344</f>
        <v>0</v>
      </c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R344" s="161" t="s">
        <v>158</v>
      </c>
      <c r="AT344" s="161" t="s">
        <v>153</v>
      </c>
      <c r="AU344" s="161" t="s">
        <v>83</v>
      </c>
      <c r="AY344" s="18" t="s">
        <v>151</v>
      </c>
      <c r="BE344" s="162">
        <f>IF(N344="základní",J344,0)</f>
        <v>0</v>
      </c>
      <c r="BF344" s="162">
        <f>IF(N344="snížená",J344,0)</f>
        <v>0</v>
      </c>
      <c r="BG344" s="162">
        <f>IF(N344="zákl. přenesená",J344,0)</f>
        <v>0</v>
      </c>
      <c r="BH344" s="162">
        <f>IF(N344="sníž. přenesená",J344,0)</f>
        <v>0</v>
      </c>
      <c r="BI344" s="162">
        <f>IF(N344="nulová",J344,0)</f>
        <v>0</v>
      </c>
      <c r="BJ344" s="18" t="s">
        <v>31</v>
      </c>
      <c r="BK344" s="162">
        <f>ROUND(I344*H344,2)</f>
        <v>0</v>
      </c>
      <c r="BL344" s="18" t="s">
        <v>158</v>
      </c>
      <c r="BM344" s="161" t="s">
        <v>1245</v>
      </c>
    </row>
    <row r="345" spans="1:65" s="13" customFormat="1">
      <c r="B345" s="163"/>
      <c r="D345" s="164" t="s">
        <v>160</v>
      </c>
      <c r="E345" s="165" t="s">
        <v>1</v>
      </c>
      <c r="F345" s="166" t="s">
        <v>1244</v>
      </c>
      <c r="H345" s="167">
        <v>17.788</v>
      </c>
      <c r="I345" s="168"/>
      <c r="L345" s="163"/>
      <c r="M345" s="169"/>
      <c r="N345" s="170"/>
      <c r="O345" s="170"/>
      <c r="P345" s="170"/>
      <c r="Q345" s="170"/>
      <c r="R345" s="170"/>
      <c r="S345" s="170"/>
      <c r="T345" s="171"/>
      <c r="AT345" s="165" t="s">
        <v>160</v>
      </c>
      <c r="AU345" s="165" t="s">
        <v>83</v>
      </c>
      <c r="AV345" s="13" t="s">
        <v>83</v>
      </c>
      <c r="AW345" s="13" t="s">
        <v>30</v>
      </c>
      <c r="AX345" s="13" t="s">
        <v>31</v>
      </c>
      <c r="AY345" s="165" t="s">
        <v>151</v>
      </c>
    </row>
    <row r="346" spans="1:65" s="2" customFormat="1" ht="21.75" customHeight="1">
      <c r="A346" s="33"/>
      <c r="B346" s="149"/>
      <c r="C346" s="150" t="s">
        <v>408</v>
      </c>
      <c r="D346" s="150" t="s">
        <v>153</v>
      </c>
      <c r="E346" s="151" t="s">
        <v>580</v>
      </c>
      <c r="F346" s="152" t="s">
        <v>581</v>
      </c>
      <c r="G346" s="153" t="s">
        <v>156</v>
      </c>
      <c r="H346" s="154">
        <v>17.859000000000002</v>
      </c>
      <c r="I346" s="155"/>
      <c r="J346" s="156">
        <f>ROUND(I346*H346,2)</f>
        <v>0</v>
      </c>
      <c r="K346" s="152" t="s">
        <v>157</v>
      </c>
      <c r="L346" s="34"/>
      <c r="M346" s="157" t="s">
        <v>1</v>
      </c>
      <c r="N346" s="158" t="s">
        <v>40</v>
      </c>
      <c r="O346" s="59"/>
      <c r="P346" s="159">
        <f>O346*H346</f>
        <v>0</v>
      </c>
      <c r="Q346" s="159">
        <v>2.3010199999999998</v>
      </c>
      <c r="R346" s="159">
        <f>Q346*H346</f>
        <v>41.093916180000001</v>
      </c>
      <c r="S346" s="159">
        <v>0</v>
      </c>
      <c r="T346" s="160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61" t="s">
        <v>158</v>
      </c>
      <c r="AT346" s="161" t="s">
        <v>153</v>
      </c>
      <c r="AU346" s="161" t="s">
        <v>83</v>
      </c>
      <c r="AY346" s="18" t="s">
        <v>151</v>
      </c>
      <c r="BE346" s="162">
        <f>IF(N346="základní",J346,0)</f>
        <v>0</v>
      </c>
      <c r="BF346" s="162">
        <f>IF(N346="snížená",J346,0)</f>
        <v>0</v>
      </c>
      <c r="BG346" s="162">
        <f>IF(N346="zákl. přenesená",J346,0)</f>
        <v>0</v>
      </c>
      <c r="BH346" s="162">
        <f>IF(N346="sníž. přenesená",J346,0)</f>
        <v>0</v>
      </c>
      <c r="BI346" s="162">
        <f>IF(N346="nulová",J346,0)</f>
        <v>0</v>
      </c>
      <c r="BJ346" s="18" t="s">
        <v>31</v>
      </c>
      <c r="BK346" s="162">
        <f>ROUND(I346*H346,2)</f>
        <v>0</v>
      </c>
      <c r="BL346" s="18" t="s">
        <v>158</v>
      </c>
      <c r="BM346" s="161" t="s">
        <v>1246</v>
      </c>
    </row>
    <row r="347" spans="1:65" s="13" customFormat="1">
      <c r="B347" s="163"/>
      <c r="D347" s="164" t="s">
        <v>160</v>
      </c>
      <c r="E347" s="165" t="s">
        <v>1</v>
      </c>
      <c r="F347" s="166" t="s">
        <v>1247</v>
      </c>
      <c r="H347" s="167">
        <v>16.702999999999999</v>
      </c>
      <c r="I347" s="168"/>
      <c r="L347" s="163"/>
      <c r="M347" s="169"/>
      <c r="N347" s="170"/>
      <c r="O347" s="170"/>
      <c r="P347" s="170"/>
      <c r="Q347" s="170"/>
      <c r="R347" s="170"/>
      <c r="S347" s="170"/>
      <c r="T347" s="171"/>
      <c r="AT347" s="165" t="s">
        <v>160</v>
      </c>
      <c r="AU347" s="165" t="s">
        <v>83</v>
      </c>
      <c r="AV347" s="13" t="s">
        <v>83</v>
      </c>
      <c r="AW347" s="13" t="s">
        <v>30</v>
      </c>
      <c r="AX347" s="13" t="s">
        <v>75</v>
      </c>
      <c r="AY347" s="165" t="s">
        <v>151</v>
      </c>
    </row>
    <row r="348" spans="1:65" s="13" customFormat="1">
      <c r="B348" s="163"/>
      <c r="D348" s="164" t="s">
        <v>160</v>
      </c>
      <c r="E348" s="165" t="s">
        <v>1</v>
      </c>
      <c r="F348" s="166" t="s">
        <v>1248</v>
      </c>
      <c r="H348" s="167">
        <v>1.1559999999999999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160</v>
      </c>
      <c r="AU348" s="165" t="s">
        <v>83</v>
      </c>
      <c r="AV348" s="13" t="s">
        <v>83</v>
      </c>
      <c r="AW348" s="13" t="s">
        <v>30</v>
      </c>
      <c r="AX348" s="13" t="s">
        <v>75</v>
      </c>
      <c r="AY348" s="165" t="s">
        <v>151</v>
      </c>
    </row>
    <row r="349" spans="1:65" s="15" customFormat="1">
      <c r="B349" s="179"/>
      <c r="D349" s="164" t="s">
        <v>160</v>
      </c>
      <c r="E349" s="180" t="s">
        <v>1</v>
      </c>
      <c r="F349" s="181" t="s">
        <v>182</v>
      </c>
      <c r="H349" s="182">
        <v>17.859000000000002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160</v>
      </c>
      <c r="AU349" s="180" t="s">
        <v>83</v>
      </c>
      <c r="AV349" s="15" t="s">
        <v>158</v>
      </c>
      <c r="AW349" s="15" t="s">
        <v>30</v>
      </c>
      <c r="AX349" s="15" t="s">
        <v>31</v>
      </c>
      <c r="AY349" s="180" t="s">
        <v>151</v>
      </c>
    </row>
    <row r="350" spans="1:65" s="2" customFormat="1" ht="21.75" customHeight="1">
      <c r="A350" s="33"/>
      <c r="B350" s="149"/>
      <c r="C350" s="150" t="s">
        <v>412</v>
      </c>
      <c r="D350" s="150" t="s">
        <v>153</v>
      </c>
      <c r="E350" s="151" t="s">
        <v>1249</v>
      </c>
      <c r="F350" s="152" t="s">
        <v>1250</v>
      </c>
      <c r="G350" s="153" t="s">
        <v>207</v>
      </c>
      <c r="H350" s="154">
        <v>2.72</v>
      </c>
      <c r="I350" s="155"/>
      <c r="J350" s="156">
        <f>ROUND(I350*H350,2)</f>
        <v>0</v>
      </c>
      <c r="K350" s="152" t="s">
        <v>157</v>
      </c>
      <c r="L350" s="34"/>
      <c r="M350" s="157" t="s">
        <v>1</v>
      </c>
      <c r="N350" s="158" t="s">
        <v>40</v>
      </c>
      <c r="O350" s="59"/>
      <c r="P350" s="159">
        <f>O350*H350</f>
        <v>0</v>
      </c>
      <c r="Q350" s="159">
        <v>7.8799999999999999E-3</v>
      </c>
      <c r="R350" s="159">
        <f>Q350*H350</f>
        <v>2.1433600000000001E-2</v>
      </c>
      <c r="S350" s="159">
        <v>0</v>
      </c>
      <c r="T350" s="160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1" t="s">
        <v>158</v>
      </c>
      <c r="AT350" s="161" t="s">
        <v>153</v>
      </c>
      <c r="AU350" s="161" t="s">
        <v>83</v>
      </c>
      <c r="AY350" s="18" t="s">
        <v>151</v>
      </c>
      <c r="BE350" s="162">
        <f>IF(N350="základní",J350,0)</f>
        <v>0</v>
      </c>
      <c r="BF350" s="162">
        <f>IF(N350="snížená",J350,0)</f>
        <v>0</v>
      </c>
      <c r="BG350" s="162">
        <f>IF(N350="zákl. přenesená",J350,0)</f>
        <v>0</v>
      </c>
      <c r="BH350" s="162">
        <f>IF(N350="sníž. přenesená",J350,0)</f>
        <v>0</v>
      </c>
      <c r="BI350" s="162">
        <f>IF(N350="nulová",J350,0)</f>
        <v>0</v>
      </c>
      <c r="BJ350" s="18" t="s">
        <v>31</v>
      </c>
      <c r="BK350" s="162">
        <f>ROUND(I350*H350,2)</f>
        <v>0</v>
      </c>
      <c r="BL350" s="18" t="s">
        <v>158</v>
      </c>
      <c r="BM350" s="161" t="s">
        <v>1251</v>
      </c>
    </row>
    <row r="351" spans="1:65" s="13" customFormat="1">
      <c r="B351" s="163"/>
      <c r="D351" s="164" t="s">
        <v>160</v>
      </c>
      <c r="E351" s="165" t="s">
        <v>1</v>
      </c>
      <c r="F351" s="166" t="s">
        <v>1252</v>
      </c>
      <c r="H351" s="167">
        <v>2.72</v>
      </c>
      <c r="I351" s="168"/>
      <c r="L351" s="163"/>
      <c r="M351" s="169"/>
      <c r="N351" s="170"/>
      <c r="O351" s="170"/>
      <c r="P351" s="170"/>
      <c r="Q351" s="170"/>
      <c r="R351" s="170"/>
      <c r="S351" s="170"/>
      <c r="T351" s="171"/>
      <c r="AT351" s="165" t="s">
        <v>160</v>
      </c>
      <c r="AU351" s="165" t="s">
        <v>83</v>
      </c>
      <c r="AV351" s="13" t="s">
        <v>83</v>
      </c>
      <c r="AW351" s="13" t="s">
        <v>30</v>
      </c>
      <c r="AX351" s="13" t="s">
        <v>31</v>
      </c>
      <c r="AY351" s="165" t="s">
        <v>151</v>
      </c>
    </row>
    <row r="352" spans="1:65" s="2" customFormat="1" ht="24.15" customHeight="1">
      <c r="A352" s="33"/>
      <c r="B352" s="149"/>
      <c r="C352" s="150" t="s">
        <v>418</v>
      </c>
      <c r="D352" s="150" t="s">
        <v>153</v>
      </c>
      <c r="E352" s="151" t="s">
        <v>1253</v>
      </c>
      <c r="F352" s="152" t="s">
        <v>1254</v>
      </c>
      <c r="G352" s="153" t="s">
        <v>207</v>
      </c>
      <c r="H352" s="154">
        <v>2.72</v>
      </c>
      <c r="I352" s="155"/>
      <c r="J352" s="156">
        <f>ROUND(I352*H352,2)</f>
        <v>0</v>
      </c>
      <c r="K352" s="152" t="s">
        <v>157</v>
      </c>
      <c r="L352" s="34"/>
      <c r="M352" s="157" t="s">
        <v>1</v>
      </c>
      <c r="N352" s="158" t="s">
        <v>40</v>
      </c>
      <c r="O352" s="59"/>
      <c r="P352" s="159">
        <f>O352*H352</f>
        <v>0</v>
      </c>
      <c r="Q352" s="159">
        <v>0</v>
      </c>
      <c r="R352" s="159">
        <f>Q352*H352</f>
        <v>0</v>
      </c>
      <c r="S352" s="159">
        <v>0</v>
      </c>
      <c r="T352" s="160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1" t="s">
        <v>158</v>
      </c>
      <c r="AT352" s="161" t="s">
        <v>153</v>
      </c>
      <c r="AU352" s="161" t="s">
        <v>83</v>
      </c>
      <c r="AY352" s="18" t="s">
        <v>151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8" t="s">
        <v>31</v>
      </c>
      <c r="BK352" s="162">
        <f>ROUND(I352*H352,2)</f>
        <v>0</v>
      </c>
      <c r="BL352" s="18" t="s">
        <v>158</v>
      </c>
      <c r="BM352" s="161" t="s">
        <v>1255</v>
      </c>
    </row>
    <row r="353" spans="1:65" s="13" customFormat="1">
      <c r="B353" s="163"/>
      <c r="D353" s="164" t="s">
        <v>160</v>
      </c>
      <c r="E353" s="165" t="s">
        <v>1</v>
      </c>
      <c r="F353" s="166" t="s">
        <v>1256</v>
      </c>
      <c r="H353" s="167">
        <v>2.72</v>
      </c>
      <c r="I353" s="168"/>
      <c r="L353" s="163"/>
      <c r="M353" s="169"/>
      <c r="N353" s="170"/>
      <c r="O353" s="170"/>
      <c r="P353" s="170"/>
      <c r="Q353" s="170"/>
      <c r="R353" s="170"/>
      <c r="S353" s="170"/>
      <c r="T353" s="171"/>
      <c r="AT353" s="165" t="s">
        <v>160</v>
      </c>
      <c r="AU353" s="165" t="s">
        <v>83</v>
      </c>
      <c r="AV353" s="13" t="s">
        <v>83</v>
      </c>
      <c r="AW353" s="13" t="s">
        <v>30</v>
      </c>
      <c r="AX353" s="13" t="s">
        <v>31</v>
      </c>
      <c r="AY353" s="165" t="s">
        <v>151</v>
      </c>
    </row>
    <row r="354" spans="1:65" s="2" customFormat="1" ht="16.5" customHeight="1">
      <c r="A354" s="33"/>
      <c r="B354" s="149"/>
      <c r="C354" s="150" t="s">
        <v>423</v>
      </c>
      <c r="D354" s="150" t="s">
        <v>153</v>
      </c>
      <c r="E354" s="151" t="s">
        <v>587</v>
      </c>
      <c r="F354" s="152" t="s">
        <v>588</v>
      </c>
      <c r="G354" s="153" t="s">
        <v>350</v>
      </c>
      <c r="H354" s="154">
        <v>126</v>
      </c>
      <c r="I354" s="155"/>
      <c r="J354" s="156">
        <f>ROUND(I354*H354,2)</f>
        <v>0</v>
      </c>
      <c r="K354" s="152" t="s">
        <v>157</v>
      </c>
      <c r="L354" s="34"/>
      <c r="M354" s="157" t="s">
        <v>1</v>
      </c>
      <c r="N354" s="158" t="s">
        <v>40</v>
      </c>
      <c r="O354" s="59"/>
      <c r="P354" s="159">
        <f>O354*H354</f>
        <v>0</v>
      </c>
      <c r="Q354" s="159">
        <v>1.65E-3</v>
      </c>
      <c r="R354" s="159">
        <f>Q354*H354</f>
        <v>0.2079</v>
      </c>
      <c r="S354" s="159">
        <v>0</v>
      </c>
      <c r="T354" s="160">
        <f>S354*H354</f>
        <v>0</v>
      </c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R354" s="161" t="s">
        <v>158</v>
      </c>
      <c r="AT354" s="161" t="s">
        <v>153</v>
      </c>
      <c r="AU354" s="161" t="s">
        <v>83</v>
      </c>
      <c r="AY354" s="18" t="s">
        <v>151</v>
      </c>
      <c r="BE354" s="162">
        <f>IF(N354="základní",J354,0)</f>
        <v>0</v>
      </c>
      <c r="BF354" s="162">
        <f>IF(N354="snížená",J354,0)</f>
        <v>0</v>
      </c>
      <c r="BG354" s="162">
        <f>IF(N354="zákl. přenesená",J354,0)</f>
        <v>0</v>
      </c>
      <c r="BH354" s="162">
        <f>IF(N354="sníž. přenesená",J354,0)</f>
        <v>0</v>
      </c>
      <c r="BI354" s="162">
        <f>IF(N354="nulová",J354,0)</f>
        <v>0</v>
      </c>
      <c r="BJ354" s="18" t="s">
        <v>31</v>
      </c>
      <c r="BK354" s="162">
        <f>ROUND(I354*H354,2)</f>
        <v>0</v>
      </c>
      <c r="BL354" s="18" t="s">
        <v>158</v>
      </c>
      <c r="BM354" s="161" t="s">
        <v>1257</v>
      </c>
    </row>
    <row r="355" spans="1:65" s="13" customFormat="1">
      <c r="B355" s="163"/>
      <c r="D355" s="164" t="s">
        <v>160</v>
      </c>
      <c r="E355" s="165" t="s">
        <v>1</v>
      </c>
      <c r="F355" s="166" t="s">
        <v>1258</v>
      </c>
      <c r="H355" s="167">
        <v>120.976</v>
      </c>
      <c r="I355" s="168"/>
      <c r="L355" s="163"/>
      <c r="M355" s="169"/>
      <c r="N355" s="170"/>
      <c r="O355" s="170"/>
      <c r="P355" s="170"/>
      <c r="Q355" s="170"/>
      <c r="R355" s="170"/>
      <c r="S355" s="170"/>
      <c r="T355" s="171"/>
      <c r="AT355" s="165" t="s">
        <v>160</v>
      </c>
      <c r="AU355" s="165" t="s">
        <v>83</v>
      </c>
      <c r="AV355" s="13" t="s">
        <v>83</v>
      </c>
      <c r="AW355" s="13" t="s">
        <v>30</v>
      </c>
      <c r="AX355" s="13" t="s">
        <v>75</v>
      </c>
      <c r="AY355" s="165" t="s">
        <v>151</v>
      </c>
    </row>
    <row r="356" spans="1:65" s="13" customFormat="1">
      <c r="B356" s="163"/>
      <c r="D356" s="164" t="s">
        <v>160</v>
      </c>
      <c r="E356" s="165" t="s">
        <v>1</v>
      </c>
      <c r="F356" s="166" t="s">
        <v>1259</v>
      </c>
      <c r="H356" s="167">
        <v>126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160</v>
      </c>
      <c r="AU356" s="165" t="s">
        <v>83</v>
      </c>
      <c r="AV356" s="13" t="s">
        <v>83</v>
      </c>
      <c r="AW356" s="13" t="s">
        <v>30</v>
      </c>
      <c r="AX356" s="13" t="s">
        <v>31</v>
      </c>
      <c r="AY356" s="165" t="s">
        <v>151</v>
      </c>
    </row>
    <row r="357" spans="1:65" s="2" customFormat="1" ht="16.5" customHeight="1">
      <c r="A357" s="33"/>
      <c r="B357" s="149"/>
      <c r="C357" s="187" t="s">
        <v>428</v>
      </c>
      <c r="D357" s="187" t="s">
        <v>413</v>
      </c>
      <c r="E357" s="188" t="s">
        <v>1260</v>
      </c>
      <c r="F357" s="189" t="s">
        <v>1261</v>
      </c>
      <c r="G357" s="190" t="s">
        <v>350</v>
      </c>
      <c r="H357" s="191">
        <v>127.26</v>
      </c>
      <c r="I357" s="192"/>
      <c r="J357" s="193">
        <f>ROUND(I357*H357,2)</f>
        <v>0</v>
      </c>
      <c r="K357" s="189" t="s">
        <v>1</v>
      </c>
      <c r="L357" s="194"/>
      <c r="M357" s="195" t="s">
        <v>1</v>
      </c>
      <c r="N357" s="196" t="s">
        <v>40</v>
      </c>
      <c r="O357" s="59"/>
      <c r="P357" s="159">
        <f>O357*H357</f>
        <v>0</v>
      </c>
      <c r="Q357" s="159">
        <v>0.02</v>
      </c>
      <c r="R357" s="159">
        <f>Q357*H357</f>
        <v>2.5452000000000004</v>
      </c>
      <c r="S357" s="159">
        <v>0</v>
      </c>
      <c r="T357" s="160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1" t="s">
        <v>194</v>
      </c>
      <c r="AT357" s="161" t="s">
        <v>413</v>
      </c>
      <c r="AU357" s="161" t="s">
        <v>83</v>
      </c>
      <c r="AY357" s="18" t="s">
        <v>151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8" t="s">
        <v>31</v>
      </c>
      <c r="BK357" s="162">
        <f>ROUND(I357*H357,2)</f>
        <v>0</v>
      </c>
      <c r="BL357" s="18" t="s">
        <v>158</v>
      </c>
      <c r="BM357" s="161" t="s">
        <v>1262</v>
      </c>
    </row>
    <row r="358" spans="1:65" s="13" customFormat="1">
      <c r="B358" s="163"/>
      <c r="D358" s="164" t="s">
        <v>160</v>
      </c>
      <c r="E358" s="165" t="s">
        <v>1</v>
      </c>
      <c r="F358" s="166" t="s">
        <v>1263</v>
      </c>
      <c r="H358" s="167">
        <v>127.26</v>
      </c>
      <c r="I358" s="168"/>
      <c r="L358" s="163"/>
      <c r="M358" s="169"/>
      <c r="N358" s="170"/>
      <c r="O358" s="170"/>
      <c r="P358" s="170"/>
      <c r="Q358" s="170"/>
      <c r="R358" s="170"/>
      <c r="S358" s="170"/>
      <c r="T358" s="171"/>
      <c r="AT358" s="165" t="s">
        <v>160</v>
      </c>
      <c r="AU358" s="165" t="s">
        <v>83</v>
      </c>
      <c r="AV358" s="13" t="s">
        <v>83</v>
      </c>
      <c r="AW358" s="13" t="s">
        <v>30</v>
      </c>
      <c r="AX358" s="13" t="s">
        <v>75</v>
      </c>
      <c r="AY358" s="165" t="s">
        <v>151</v>
      </c>
    </row>
    <row r="359" spans="1:65" s="15" customFormat="1">
      <c r="B359" s="179"/>
      <c r="D359" s="164" t="s">
        <v>160</v>
      </c>
      <c r="E359" s="180" t="s">
        <v>1</v>
      </c>
      <c r="F359" s="181" t="s">
        <v>182</v>
      </c>
      <c r="H359" s="182">
        <v>127.26</v>
      </c>
      <c r="I359" s="183"/>
      <c r="L359" s="179"/>
      <c r="M359" s="184"/>
      <c r="N359" s="185"/>
      <c r="O359" s="185"/>
      <c r="P359" s="185"/>
      <c r="Q359" s="185"/>
      <c r="R359" s="185"/>
      <c r="S359" s="185"/>
      <c r="T359" s="186"/>
      <c r="AT359" s="180" t="s">
        <v>160</v>
      </c>
      <c r="AU359" s="180" t="s">
        <v>83</v>
      </c>
      <c r="AV359" s="15" t="s">
        <v>158</v>
      </c>
      <c r="AW359" s="15" t="s">
        <v>30</v>
      </c>
      <c r="AX359" s="15" t="s">
        <v>31</v>
      </c>
      <c r="AY359" s="180" t="s">
        <v>151</v>
      </c>
    </row>
    <row r="360" spans="1:65" s="2" customFormat="1" ht="16.5" customHeight="1">
      <c r="A360" s="33"/>
      <c r="B360" s="149"/>
      <c r="C360" s="150" t="s">
        <v>432</v>
      </c>
      <c r="D360" s="150" t="s">
        <v>153</v>
      </c>
      <c r="E360" s="151" t="s">
        <v>1264</v>
      </c>
      <c r="F360" s="152" t="s">
        <v>1265</v>
      </c>
      <c r="G360" s="153" t="s">
        <v>350</v>
      </c>
      <c r="H360" s="154">
        <v>7</v>
      </c>
      <c r="I360" s="155"/>
      <c r="J360" s="156">
        <f>ROUND(I360*H360,2)</f>
        <v>0</v>
      </c>
      <c r="K360" s="152" t="s">
        <v>157</v>
      </c>
      <c r="L360" s="34"/>
      <c r="M360" s="157" t="s">
        <v>1</v>
      </c>
      <c r="N360" s="158" t="s">
        <v>40</v>
      </c>
      <c r="O360" s="59"/>
      <c r="P360" s="159">
        <f>O360*H360</f>
        <v>0</v>
      </c>
      <c r="Q360" s="159">
        <v>8.7419999999999998E-2</v>
      </c>
      <c r="R360" s="159">
        <f>Q360*H360</f>
        <v>0.61193999999999993</v>
      </c>
      <c r="S360" s="159">
        <v>0</v>
      </c>
      <c r="T360" s="160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1" t="s">
        <v>158</v>
      </c>
      <c r="AT360" s="161" t="s">
        <v>153</v>
      </c>
      <c r="AU360" s="161" t="s">
        <v>83</v>
      </c>
      <c r="AY360" s="18" t="s">
        <v>151</v>
      </c>
      <c r="BE360" s="162">
        <f>IF(N360="základní",J360,0)</f>
        <v>0</v>
      </c>
      <c r="BF360" s="162">
        <f>IF(N360="snížená",J360,0)</f>
        <v>0</v>
      </c>
      <c r="BG360" s="162">
        <f>IF(N360="zákl. přenesená",J360,0)</f>
        <v>0</v>
      </c>
      <c r="BH360" s="162">
        <f>IF(N360="sníž. přenesená",J360,0)</f>
        <v>0</v>
      </c>
      <c r="BI360" s="162">
        <f>IF(N360="nulová",J360,0)</f>
        <v>0</v>
      </c>
      <c r="BJ360" s="18" t="s">
        <v>31</v>
      </c>
      <c r="BK360" s="162">
        <f>ROUND(I360*H360,2)</f>
        <v>0</v>
      </c>
      <c r="BL360" s="18" t="s">
        <v>158</v>
      </c>
      <c r="BM360" s="161" t="s">
        <v>1266</v>
      </c>
    </row>
    <row r="361" spans="1:65" s="13" customFormat="1">
      <c r="B361" s="163"/>
      <c r="D361" s="164" t="s">
        <v>160</v>
      </c>
      <c r="E361" s="165" t="s">
        <v>1</v>
      </c>
      <c r="F361" s="166" t="s">
        <v>188</v>
      </c>
      <c r="H361" s="167">
        <v>7</v>
      </c>
      <c r="I361" s="168"/>
      <c r="L361" s="163"/>
      <c r="M361" s="169"/>
      <c r="N361" s="170"/>
      <c r="O361" s="170"/>
      <c r="P361" s="170"/>
      <c r="Q361" s="170"/>
      <c r="R361" s="170"/>
      <c r="S361" s="170"/>
      <c r="T361" s="171"/>
      <c r="AT361" s="165" t="s">
        <v>160</v>
      </c>
      <c r="AU361" s="165" t="s">
        <v>83</v>
      </c>
      <c r="AV361" s="13" t="s">
        <v>83</v>
      </c>
      <c r="AW361" s="13" t="s">
        <v>30</v>
      </c>
      <c r="AX361" s="13" t="s">
        <v>31</v>
      </c>
      <c r="AY361" s="165" t="s">
        <v>151</v>
      </c>
    </row>
    <row r="362" spans="1:65" s="2" customFormat="1" ht="16.5" customHeight="1">
      <c r="A362" s="33"/>
      <c r="B362" s="149"/>
      <c r="C362" s="187" t="s">
        <v>437</v>
      </c>
      <c r="D362" s="187" t="s">
        <v>413</v>
      </c>
      <c r="E362" s="188" t="s">
        <v>1267</v>
      </c>
      <c r="F362" s="189" t="s">
        <v>1268</v>
      </c>
      <c r="G362" s="190" t="s">
        <v>350</v>
      </c>
      <c r="H362" s="191">
        <v>1.01</v>
      </c>
      <c r="I362" s="192"/>
      <c r="J362" s="193">
        <f>ROUND(I362*H362,2)</f>
        <v>0</v>
      </c>
      <c r="K362" s="189" t="s">
        <v>157</v>
      </c>
      <c r="L362" s="194"/>
      <c r="M362" s="195" t="s">
        <v>1</v>
      </c>
      <c r="N362" s="196" t="s">
        <v>40</v>
      </c>
      <c r="O362" s="59"/>
      <c r="P362" s="159">
        <f>O362*H362</f>
        <v>0</v>
      </c>
      <c r="Q362" s="159">
        <v>2.8000000000000001E-2</v>
      </c>
      <c r="R362" s="159">
        <f>Q362*H362</f>
        <v>2.828E-2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194</v>
      </c>
      <c r="AT362" s="161" t="s">
        <v>413</v>
      </c>
      <c r="AU362" s="161" t="s">
        <v>83</v>
      </c>
      <c r="AY362" s="18" t="s">
        <v>151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31</v>
      </c>
      <c r="BK362" s="162">
        <f>ROUND(I362*H362,2)</f>
        <v>0</v>
      </c>
      <c r="BL362" s="18" t="s">
        <v>158</v>
      </c>
      <c r="BM362" s="161" t="s">
        <v>1269</v>
      </c>
    </row>
    <row r="363" spans="1:65" s="13" customFormat="1">
      <c r="B363" s="163"/>
      <c r="D363" s="164" t="s">
        <v>160</v>
      </c>
      <c r="E363" s="165" t="s">
        <v>1</v>
      </c>
      <c r="F363" s="166" t="s">
        <v>1270</v>
      </c>
      <c r="H363" s="167">
        <v>1.01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160</v>
      </c>
      <c r="AU363" s="165" t="s">
        <v>83</v>
      </c>
      <c r="AV363" s="13" t="s">
        <v>83</v>
      </c>
      <c r="AW363" s="13" t="s">
        <v>30</v>
      </c>
      <c r="AX363" s="13" t="s">
        <v>75</v>
      </c>
      <c r="AY363" s="165" t="s">
        <v>151</v>
      </c>
    </row>
    <row r="364" spans="1:65" s="15" customFormat="1">
      <c r="B364" s="179"/>
      <c r="D364" s="164" t="s">
        <v>160</v>
      </c>
      <c r="E364" s="180" t="s">
        <v>1</v>
      </c>
      <c r="F364" s="181" t="s">
        <v>182</v>
      </c>
      <c r="H364" s="182">
        <v>1.01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160</v>
      </c>
      <c r="AU364" s="180" t="s">
        <v>83</v>
      </c>
      <c r="AV364" s="15" t="s">
        <v>158</v>
      </c>
      <c r="AW364" s="15" t="s">
        <v>30</v>
      </c>
      <c r="AX364" s="15" t="s">
        <v>31</v>
      </c>
      <c r="AY364" s="180" t="s">
        <v>151</v>
      </c>
    </row>
    <row r="365" spans="1:65" s="2" customFormat="1" ht="16.5" customHeight="1">
      <c r="A365" s="33"/>
      <c r="B365" s="149"/>
      <c r="C365" s="187" t="s">
        <v>442</v>
      </c>
      <c r="D365" s="187" t="s">
        <v>413</v>
      </c>
      <c r="E365" s="188" t="s">
        <v>1271</v>
      </c>
      <c r="F365" s="189" t="s">
        <v>1272</v>
      </c>
      <c r="G365" s="190" t="s">
        <v>350</v>
      </c>
      <c r="H365" s="191">
        <v>1.01</v>
      </c>
      <c r="I365" s="192"/>
      <c r="J365" s="193">
        <f>ROUND(I365*H365,2)</f>
        <v>0</v>
      </c>
      <c r="K365" s="189" t="s">
        <v>157</v>
      </c>
      <c r="L365" s="194"/>
      <c r="M365" s="195" t="s">
        <v>1</v>
      </c>
      <c r="N365" s="196" t="s">
        <v>40</v>
      </c>
      <c r="O365" s="59"/>
      <c r="P365" s="159">
        <f>O365*H365</f>
        <v>0</v>
      </c>
      <c r="Q365" s="159">
        <v>0.04</v>
      </c>
      <c r="R365" s="159">
        <f>Q365*H365</f>
        <v>4.0399999999999998E-2</v>
      </c>
      <c r="S365" s="159">
        <v>0</v>
      </c>
      <c r="T365" s="160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1" t="s">
        <v>194</v>
      </c>
      <c r="AT365" s="161" t="s">
        <v>413</v>
      </c>
      <c r="AU365" s="161" t="s">
        <v>83</v>
      </c>
      <c r="AY365" s="18" t="s">
        <v>151</v>
      </c>
      <c r="BE365" s="162">
        <f>IF(N365="základní",J365,0)</f>
        <v>0</v>
      </c>
      <c r="BF365" s="162">
        <f>IF(N365="snížená",J365,0)</f>
        <v>0</v>
      </c>
      <c r="BG365" s="162">
        <f>IF(N365="zákl. přenesená",J365,0)</f>
        <v>0</v>
      </c>
      <c r="BH365" s="162">
        <f>IF(N365="sníž. přenesená",J365,0)</f>
        <v>0</v>
      </c>
      <c r="BI365" s="162">
        <f>IF(N365="nulová",J365,0)</f>
        <v>0</v>
      </c>
      <c r="BJ365" s="18" t="s">
        <v>31</v>
      </c>
      <c r="BK365" s="162">
        <f>ROUND(I365*H365,2)</f>
        <v>0</v>
      </c>
      <c r="BL365" s="18" t="s">
        <v>158</v>
      </c>
      <c r="BM365" s="161" t="s">
        <v>1273</v>
      </c>
    </row>
    <row r="366" spans="1:65" s="13" customFormat="1">
      <c r="B366" s="163"/>
      <c r="D366" s="164" t="s">
        <v>160</v>
      </c>
      <c r="E366" s="165" t="s">
        <v>1</v>
      </c>
      <c r="F366" s="166" t="s">
        <v>1270</v>
      </c>
      <c r="H366" s="167">
        <v>1.01</v>
      </c>
      <c r="I366" s="168"/>
      <c r="L366" s="163"/>
      <c r="M366" s="169"/>
      <c r="N366" s="170"/>
      <c r="O366" s="170"/>
      <c r="P366" s="170"/>
      <c r="Q366" s="170"/>
      <c r="R366" s="170"/>
      <c r="S366" s="170"/>
      <c r="T366" s="171"/>
      <c r="AT366" s="165" t="s">
        <v>160</v>
      </c>
      <c r="AU366" s="165" t="s">
        <v>83</v>
      </c>
      <c r="AV366" s="13" t="s">
        <v>83</v>
      </c>
      <c r="AW366" s="13" t="s">
        <v>30</v>
      </c>
      <c r="AX366" s="13" t="s">
        <v>75</v>
      </c>
      <c r="AY366" s="165" t="s">
        <v>151</v>
      </c>
    </row>
    <row r="367" spans="1:65" s="15" customFormat="1">
      <c r="B367" s="179"/>
      <c r="D367" s="164" t="s">
        <v>160</v>
      </c>
      <c r="E367" s="180" t="s">
        <v>1</v>
      </c>
      <c r="F367" s="181" t="s">
        <v>182</v>
      </c>
      <c r="H367" s="182">
        <v>1.01</v>
      </c>
      <c r="I367" s="183"/>
      <c r="L367" s="179"/>
      <c r="M367" s="184"/>
      <c r="N367" s="185"/>
      <c r="O367" s="185"/>
      <c r="P367" s="185"/>
      <c r="Q367" s="185"/>
      <c r="R367" s="185"/>
      <c r="S367" s="185"/>
      <c r="T367" s="186"/>
      <c r="AT367" s="180" t="s">
        <v>160</v>
      </c>
      <c r="AU367" s="180" t="s">
        <v>83</v>
      </c>
      <c r="AV367" s="15" t="s">
        <v>158</v>
      </c>
      <c r="AW367" s="15" t="s">
        <v>30</v>
      </c>
      <c r="AX367" s="15" t="s">
        <v>31</v>
      </c>
      <c r="AY367" s="180" t="s">
        <v>151</v>
      </c>
    </row>
    <row r="368" spans="1:65" s="2" customFormat="1" ht="16.5" customHeight="1">
      <c r="A368" s="33"/>
      <c r="B368" s="149"/>
      <c r="C368" s="187" t="s">
        <v>447</v>
      </c>
      <c r="D368" s="187" t="s">
        <v>413</v>
      </c>
      <c r="E368" s="188" t="s">
        <v>1274</v>
      </c>
      <c r="F368" s="189" t="s">
        <v>1275</v>
      </c>
      <c r="G368" s="190" t="s">
        <v>350</v>
      </c>
      <c r="H368" s="191">
        <v>2.02</v>
      </c>
      <c r="I368" s="192"/>
      <c r="J368" s="193">
        <f>ROUND(I368*H368,2)</f>
        <v>0</v>
      </c>
      <c r="K368" s="189" t="s">
        <v>157</v>
      </c>
      <c r="L368" s="194"/>
      <c r="M368" s="195" t="s">
        <v>1</v>
      </c>
      <c r="N368" s="196" t="s">
        <v>40</v>
      </c>
      <c r="O368" s="59"/>
      <c r="P368" s="159">
        <f>O368*H368</f>
        <v>0</v>
      </c>
      <c r="Q368" s="159">
        <v>5.0999999999999997E-2</v>
      </c>
      <c r="R368" s="159">
        <f>Q368*H368</f>
        <v>0.10302</v>
      </c>
      <c r="S368" s="159">
        <v>0</v>
      </c>
      <c r="T368" s="160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1" t="s">
        <v>194</v>
      </c>
      <c r="AT368" s="161" t="s">
        <v>413</v>
      </c>
      <c r="AU368" s="161" t="s">
        <v>83</v>
      </c>
      <c r="AY368" s="18" t="s">
        <v>151</v>
      </c>
      <c r="BE368" s="162">
        <f>IF(N368="základní",J368,0)</f>
        <v>0</v>
      </c>
      <c r="BF368" s="162">
        <f>IF(N368="snížená",J368,0)</f>
        <v>0</v>
      </c>
      <c r="BG368" s="162">
        <f>IF(N368="zákl. přenesená",J368,0)</f>
        <v>0</v>
      </c>
      <c r="BH368" s="162">
        <f>IF(N368="sníž. přenesená",J368,0)</f>
        <v>0</v>
      </c>
      <c r="BI368" s="162">
        <f>IF(N368="nulová",J368,0)</f>
        <v>0</v>
      </c>
      <c r="BJ368" s="18" t="s">
        <v>31</v>
      </c>
      <c r="BK368" s="162">
        <f>ROUND(I368*H368,2)</f>
        <v>0</v>
      </c>
      <c r="BL368" s="18" t="s">
        <v>158</v>
      </c>
      <c r="BM368" s="161" t="s">
        <v>1276</v>
      </c>
    </row>
    <row r="369" spans="1:65" s="13" customFormat="1">
      <c r="B369" s="163"/>
      <c r="D369" s="164" t="s">
        <v>160</v>
      </c>
      <c r="E369" s="165" t="s">
        <v>1</v>
      </c>
      <c r="F369" s="166" t="s">
        <v>1277</v>
      </c>
      <c r="H369" s="167">
        <v>2.02</v>
      </c>
      <c r="I369" s="168"/>
      <c r="L369" s="163"/>
      <c r="M369" s="169"/>
      <c r="N369" s="170"/>
      <c r="O369" s="170"/>
      <c r="P369" s="170"/>
      <c r="Q369" s="170"/>
      <c r="R369" s="170"/>
      <c r="S369" s="170"/>
      <c r="T369" s="171"/>
      <c r="AT369" s="165" t="s">
        <v>160</v>
      </c>
      <c r="AU369" s="165" t="s">
        <v>83</v>
      </c>
      <c r="AV369" s="13" t="s">
        <v>83</v>
      </c>
      <c r="AW369" s="13" t="s">
        <v>30</v>
      </c>
      <c r="AX369" s="13" t="s">
        <v>75</v>
      </c>
      <c r="AY369" s="165" t="s">
        <v>151</v>
      </c>
    </row>
    <row r="370" spans="1:65" s="15" customFormat="1">
      <c r="B370" s="179"/>
      <c r="D370" s="164" t="s">
        <v>160</v>
      </c>
      <c r="E370" s="180" t="s">
        <v>1</v>
      </c>
      <c r="F370" s="181" t="s">
        <v>182</v>
      </c>
      <c r="H370" s="182">
        <v>2.02</v>
      </c>
      <c r="I370" s="183"/>
      <c r="L370" s="179"/>
      <c r="M370" s="184"/>
      <c r="N370" s="185"/>
      <c r="O370" s="185"/>
      <c r="P370" s="185"/>
      <c r="Q370" s="185"/>
      <c r="R370" s="185"/>
      <c r="S370" s="185"/>
      <c r="T370" s="186"/>
      <c r="AT370" s="180" t="s">
        <v>160</v>
      </c>
      <c r="AU370" s="180" t="s">
        <v>83</v>
      </c>
      <c r="AV370" s="15" t="s">
        <v>158</v>
      </c>
      <c r="AW370" s="15" t="s">
        <v>30</v>
      </c>
      <c r="AX370" s="15" t="s">
        <v>31</v>
      </c>
      <c r="AY370" s="180" t="s">
        <v>151</v>
      </c>
    </row>
    <row r="371" spans="1:65" s="2" customFormat="1" ht="16.5" customHeight="1">
      <c r="A371" s="33"/>
      <c r="B371" s="149"/>
      <c r="C371" s="187" t="s">
        <v>452</v>
      </c>
      <c r="D371" s="187" t="s">
        <v>413</v>
      </c>
      <c r="E371" s="188" t="s">
        <v>1278</v>
      </c>
      <c r="F371" s="189" t="s">
        <v>1279</v>
      </c>
      <c r="G371" s="190" t="s">
        <v>350</v>
      </c>
      <c r="H371" s="191">
        <v>3.03</v>
      </c>
      <c r="I371" s="192"/>
      <c r="J371" s="193">
        <f>ROUND(I371*H371,2)</f>
        <v>0</v>
      </c>
      <c r="K371" s="189" t="s">
        <v>157</v>
      </c>
      <c r="L371" s="194"/>
      <c r="M371" s="195" t="s">
        <v>1</v>
      </c>
      <c r="N371" s="196" t="s">
        <v>40</v>
      </c>
      <c r="O371" s="59"/>
      <c r="P371" s="159">
        <f>O371*H371</f>
        <v>0</v>
      </c>
      <c r="Q371" s="159">
        <v>6.8000000000000005E-2</v>
      </c>
      <c r="R371" s="159">
        <f>Q371*H371</f>
        <v>0.20604</v>
      </c>
      <c r="S371" s="159">
        <v>0</v>
      </c>
      <c r="T371" s="160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1" t="s">
        <v>194</v>
      </c>
      <c r="AT371" s="161" t="s">
        <v>413</v>
      </c>
      <c r="AU371" s="161" t="s">
        <v>83</v>
      </c>
      <c r="AY371" s="18" t="s">
        <v>151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8" t="s">
        <v>31</v>
      </c>
      <c r="BK371" s="162">
        <f>ROUND(I371*H371,2)</f>
        <v>0</v>
      </c>
      <c r="BL371" s="18" t="s">
        <v>158</v>
      </c>
      <c r="BM371" s="161" t="s">
        <v>1280</v>
      </c>
    </row>
    <row r="372" spans="1:65" s="13" customFormat="1">
      <c r="B372" s="163"/>
      <c r="D372" s="164" t="s">
        <v>160</v>
      </c>
      <c r="E372" s="165" t="s">
        <v>1</v>
      </c>
      <c r="F372" s="166" t="s">
        <v>1281</v>
      </c>
      <c r="H372" s="167">
        <v>3.03</v>
      </c>
      <c r="I372" s="168"/>
      <c r="L372" s="163"/>
      <c r="M372" s="169"/>
      <c r="N372" s="170"/>
      <c r="O372" s="170"/>
      <c r="P372" s="170"/>
      <c r="Q372" s="170"/>
      <c r="R372" s="170"/>
      <c r="S372" s="170"/>
      <c r="T372" s="171"/>
      <c r="AT372" s="165" t="s">
        <v>160</v>
      </c>
      <c r="AU372" s="165" t="s">
        <v>83</v>
      </c>
      <c r="AV372" s="13" t="s">
        <v>83</v>
      </c>
      <c r="AW372" s="13" t="s">
        <v>30</v>
      </c>
      <c r="AX372" s="13" t="s">
        <v>75</v>
      </c>
      <c r="AY372" s="165" t="s">
        <v>151</v>
      </c>
    </row>
    <row r="373" spans="1:65" s="15" customFormat="1">
      <c r="B373" s="179"/>
      <c r="D373" s="164" t="s">
        <v>160</v>
      </c>
      <c r="E373" s="180" t="s">
        <v>1</v>
      </c>
      <c r="F373" s="181" t="s">
        <v>182</v>
      </c>
      <c r="H373" s="182">
        <v>3.03</v>
      </c>
      <c r="I373" s="183"/>
      <c r="L373" s="179"/>
      <c r="M373" s="184"/>
      <c r="N373" s="185"/>
      <c r="O373" s="185"/>
      <c r="P373" s="185"/>
      <c r="Q373" s="185"/>
      <c r="R373" s="185"/>
      <c r="S373" s="185"/>
      <c r="T373" s="186"/>
      <c r="AT373" s="180" t="s">
        <v>160</v>
      </c>
      <c r="AU373" s="180" t="s">
        <v>83</v>
      </c>
      <c r="AV373" s="15" t="s">
        <v>158</v>
      </c>
      <c r="AW373" s="15" t="s">
        <v>30</v>
      </c>
      <c r="AX373" s="15" t="s">
        <v>31</v>
      </c>
      <c r="AY373" s="180" t="s">
        <v>151</v>
      </c>
    </row>
    <row r="374" spans="1:65" s="2" customFormat="1" ht="16.5" customHeight="1">
      <c r="A374" s="33"/>
      <c r="B374" s="149"/>
      <c r="C374" s="150" t="s">
        <v>459</v>
      </c>
      <c r="D374" s="150" t="s">
        <v>153</v>
      </c>
      <c r="E374" s="151" t="s">
        <v>601</v>
      </c>
      <c r="F374" s="152" t="s">
        <v>602</v>
      </c>
      <c r="G374" s="153" t="s">
        <v>350</v>
      </c>
      <c r="H374" s="154">
        <v>1</v>
      </c>
      <c r="I374" s="155"/>
      <c r="J374" s="156">
        <f>ROUND(I374*H374,2)</f>
        <v>0</v>
      </c>
      <c r="K374" s="152" t="s">
        <v>157</v>
      </c>
      <c r="L374" s="34"/>
      <c r="M374" s="157" t="s">
        <v>1</v>
      </c>
      <c r="N374" s="158" t="s">
        <v>40</v>
      </c>
      <c r="O374" s="59"/>
      <c r="P374" s="159">
        <f>O374*H374</f>
        <v>0</v>
      </c>
      <c r="Q374" s="159">
        <v>8.7419999999999998E-2</v>
      </c>
      <c r="R374" s="159">
        <f>Q374*H374</f>
        <v>8.7419999999999998E-2</v>
      </c>
      <c r="S374" s="159">
        <v>0</v>
      </c>
      <c r="T374" s="160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1" t="s">
        <v>158</v>
      </c>
      <c r="AT374" s="161" t="s">
        <v>153</v>
      </c>
      <c r="AU374" s="161" t="s">
        <v>83</v>
      </c>
      <c r="AY374" s="18" t="s">
        <v>151</v>
      </c>
      <c r="BE374" s="162">
        <f>IF(N374="základní",J374,0)</f>
        <v>0</v>
      </c>
      <c r="BF374" s="162">
        <f>IF(N374="snížená",J374,0)</f>
        <v>0</v>
      </c>
      <c r="BG374" s="162">
        <f>IF(N374="zákl. přenesená",J374,0)</f>
        <v>0</v>
      </c>
      <c r="BH374" s="162">
        <f>IF(N374="sníž. přenesená",J374,0)</f>
        <v>0</v>
      </c>
      <c r="BI374" s="162">
        <f>IF(N374="nulová",J374,0)</f>
        <v>0</v>
      </c>
      <c r="BJ374" s="18" t="s">
        <v>31</v>
      </c>
      <c r="BK374" s="162">
        <f>ROUND(I374*H374,2)</f>
        <v>0</v>
      </c>
      <c r="BL374" s="18" t="s">
        <v>158</v>
      </c>
      <c r="BM374" s="161" t="s">
        <v>1282</v>
      </c>
    </row>
    <row r="375" spans="1:65" s="13" customFormat="1">
      <c r="B375" s="163"/>
      <c r="D375" s="164" t="s">
        <v>160</v>
      </c>
      <c r="E375" s="165" t="s">
        <v>1</v>
      </c>
      <c r="F375" s="166" t="s">
        <v>31</v>
      </c>
      <c r="H375" s="167">
        <v>1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160</v>
      </c>
      <c r="AU375" s="165" t="s">
        <v>83</v>
      </c>
      <c r="AV375" s="13" t="s">
        <v>83</v>
      </c>
      <c r="AW375" s="13" t="s">
        <v>30</v>
      </c>
      <c r="AX375" s="13" t="s">
        <v>31</v>
      </c>
      <c r="AY375" s="165" t="s">
        <v>151</v>
      </c>
    </row>
    <row r="376" spans="1:65" s="2" customFormat="1" ht="16.5" customHeight="1">
      <c r="A376" s="33"/>
      <c r="B376" s="149"/>
      <c r="C376" s="187" t="s">
        <v>714</v>
      </c>
      <c r="D376" s="187" t="s">
        <v>413</v>
      </c>
      <c r="E376" s="188" t="s">
        <v>1283</v>
      </c>
      <c r="F376" s="189" t="s">
        <v>1284</v>
      </c>
      <c r="G376" s="190" t="s">
        <v>350</v>
      </c>
      <c r="H376" s="191">
        <v>1.01</v>
      </c>
      <c r="I376" s="192"/>
      <c r="J376" s="193">
        <f>ROUND(I376*H376,2)</f>
        <v>0</v>
      </c>
      <c r="K376" s="189" t="s">
        <v>157</v>
      </c>
      <c r="L376" s="194"/>
      <c r="M376" s="195" t="s">
        <v>1</v>
      </c>
      <c r="N376" s="196" t="s">
        <v>40</v>
      </c>
      <c r="O376" s="59"/>
      <c r="P376" s="159">
        <f>O376*H376</f>
        <v>0</v>
      </c>
      <c r="Q376" s="159">
        <v>8.1000000000000003E-2</v>
      </c>
      <c r="R376" s="159">
        <f>Q376*H376</f>
        <v>8.1810000000000008E-2</v>
      </c>
      <c r="S376" s="159">
        <v>0</v>
      </c>
      <c r="T376" s="160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1" t="s">
        <v>194</v>
      </c>
      <c r="AT376" s="161" t="s">
        <v>413</v>
      </c>
      <c r="AU376" s="161" t="s">
        <v>83</v>
      </c>
      <c r="AY376" s="18" t="s">
        <v>151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8" t="s">
        <v>31</v>
      </c>
      <c r="BK376" s="162">
        <f>ROUND(I376*H376,2)</f>
        <v>0</v>
      </c>
      <c r="BL376" s="18" t="s">
        <v>158</v>
      </c>
      <c r="BM376" s="161" t="s">
        <v>1285</v>
      </c>
    </row>
    <row r="377" spans="1:65" s="13" customFormat="1">
      <c r="B377" s="163"/>
      <c r="D377" s="164" t="s">
        <v>160</v>
      </c>
      <c r="E377" s="165" t="s">
        <v>1</v>
      </c>
      <c r="F377" s="166" t="s">
        <v>1270</v>
      </c>
      <c r="H377" s="167">
        <v>1.01</v>
      </c>
      <c r="I377" s="168"/>
      <c r="L377" s="163"/>
      <c r="M377" s="169"/>
      <c r="N377" s="170"/>
      <c r="O377" s="170"/>
      <c r="P377" s="170"/>
      <c r="Q377" s="170"/>
      <c r="R377" s="170"/>
      <c r="S377" s="170"/>
      <c r="T377" s="171"/>
      <c r="AT377" s="165" t="s">
        <v>160</v>
      </c>
      <c r="AU377" s="165" t="s">
        <v>83</v>
      </c>
      <c r="AV377" s="13" t="s">
        <v>83</v>
      </c>
      <c r="AW377" s="13" t="s">
        <v>30</v>
      </c>
      <c r="AX377" s="13" t="s">
        <v>75</v>
      </c>
      <c r="AY377" s="165" t="s">
        <v>151</v>
      </c>
    </row>
    <row r="378" spans="1:65" s="15" customFormat="1">
      <c r="B378" s="179"/>
      <c r="D378" s="164" t="s">
        <v>160</v>
      </c>
      <c r="E378" s="180" t="s">
        <v>1</v>
      </c>
      <c r="F378" s="181" t="s">
        <v>182</v>
      </c>
      <c r="H378" s="182">
        <v>1.01</v>
      </c>
      <c r="I378" s="183"/>
      <c r="L378" s="179"/>
      <c r="M378" s="184"/>
      <c r="N378" s="185"/>
      <c r="O378" s="185"/>
      <c r="P378" s="185"/>
      <c r="Q378" s="185"/>
      <c r="R378" s="185"/>
      <c r="S378" s="185"/>
      <c r="T378" s="186"/>
      <c r="AT378" s="180" t="s">
        <v>160</v>
      </c>
      <c r="AU378" s="180" t="s">
        <v>83</v>
      </c>
      <c r="AV378" s="15" t="s">
        <v>158</v>
      </c>
      <c r="AW378" s="15" t="s">
        <v>30</v>
      </c>
      <c r="AX378" s="15" t="s">
        <v>31</v>
      </c>
      <c r="AY378" s="180" t="s">
        <v>151</v>
      </c>
    </row>
    <row r="379" spans="1:65" s="12" customFormat="1" ht="22.8" customHeight="1">
      <c r="B379" s="136"/>
      <c r="D379" s="137" t="s">
        <v>74</v>
      </c>
      <c r="E379" s="147" t="s">
        <v>194</v>
      </c>
      <c r="F379" s="147" t="s">
        <v>346</v>
      </c>
      <c r="I379" s="139"/>
      <c r="J379" s="148">
        <f>BK379</f>
        <v>0</v>
      </c>
      <c r="L379" s="136"/>
      <c r="M379" s="141"/>
      <c r="N379" s="142"/>
      <c r="O379" s="142"/>
      <c r="P379" s="143">
        <f>SUM(P380:P474)</f>
        <v>0</v>
      </c>
      <c r="Q379" s="142"/>
      <c r="R379" s="143">
        <f>SUM(R380:R474)</f>
        <v>259.38272854999997</v>
      </c>
      <c r="S379" s="142"/>
      <c r="T379" s="144">
        <f>SUM(T380:T474)</f>
        <v>0.02</v>
      </c>
      <c r="AR379" s="137" t="s">
        <v>31</v>
      </c>
      <c r="AT379" s="145" t="s">
        <v>74</v>
      </c>
      <c r="AU379" s="145" t="s">
        <v>31</v>
      </c>
      <c r="AY379" s="137" t="s">
        <v>151</v>
      </c>
      <c r="BK379" s="146">
        <f>SUM(BK380:BK474)</f>
        <v>0</v>
      </c>
    </row>
    <row r="380" spans="1:65" s="2" customFormat="1" ht="21.75" customHeight="1">
      <c r="A380" s="33"/>
      <c r="B380" s="149"/>
      <c r="C380" s="150" t="s">
        <v>720</v>
      </c>
      <c r="D380" s="150" t="s">
        <v>153</v>
      </c>
      <c r="E380" s="151" t="s">
        <v>1286</v>
      </c>
      <c r="F380" s="152" t="s">
        <v>1287</v>
      </c>
      <c r="G380" s="153" t="s">
        <v>215</v>
      </c>
      <c r="H380" s="154">
        <v>157.66999999999999</v>
      </c>
      <c r="I380" s="155"/>
      <c r="J380" s="156">
        <f>ROUND(I380*H380,2)</f>
        <v>0</v>
      </c>
      <c r="K380" s="152" t="s">
        <v>157</v>
      </c>
      <c r="L380" s="34"/>
      <c r="M380" s="157" t="s">
        <v>1</v>
      </c>
      <c r="N380" s="158" t="s">
        <v>40</v>
      </c>
      <c r="O380" s="59"/>
      <c r="P380" s="159">
        <f>O380*H380</f>
        <v>0</v>
      </c>
      <c r="Q380" s="159">
        <v>8.0000000000000007E-5</v>
      </c>
      <c r="R380" s="159">
        <f>Q380*H380</f>
        <v>1.2613600000000001E-2</v>
      </c>
      <c r="S380" s="159">
        <v>0</v>
      </c>
      <c r="T380" s="160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1" t="s">
        <v>158</v>
      </c>
      <c r="AT380" s="161" t="s">
        <v>153</v>
      </c>
      <c r="AU380" s="161" t="s">
        <v>83</v>
      </c>
      <c r="AY380" s="18" t="s">
        <v>151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8" t="s">
        <v>31</v>
      </c>
      <c r="BK380" s="162">
        <f>ROUND(I380*H380,2)</f>
        <v>0</v>
      </c>
      <c r="BL380" s="18" t="s">
        <v>158</v>
      </c>
      <c r="BM380" s="161" t="s">
        <v>1288</v>
      </c>
    </row>
    <row r="381" spans="1:65" s="13" customFormat="1">
      <c r="B381" s="163"/>
      <c r="D381" s="164" t="s">
        <v>160</v>
      </c>
      <c r="E381" s="165" t="s">
        <v>1</v>
      </c>
      <c r="F381" s="166" t="s">
        <v>1289</v>
      </c>
      <c r="H381" s="167">
        <v>157.66999999999999</v>
      </c>
      <c r="I381" s="168"/>
      <c r="L381" s="163"/>
      <c r="M381" s="169"/>
      <c r="N381" s="170"/>
      <c r="O381" s="170"/>
      <c r="P381" s="170"/>
      <c r="Q381" s="170"/>
      <c r="R381" s="170"/>
      <c r="S381" s="170"/>
      <c r="T381" s="171"/>
      <c r="AT381" s="165" t="s">
        <v>160</v>
      </c>
      <c r="AU381" s="165" t="s">
        <v>83</v>
      </c>
      <c r="AV381" s="13" t="s">
        <v>83</v>
      </c>
      <c r="AW381" s="13" t="s">
        <v>30</v>
      </c>
      <c r="AX381" s="13" t="s">
        <v>31</v>
      </c>
      <c r="AY381" s="165" t="s">
        <v>151</v>
      </c>
    </row>
    <row r="382" spans="1:65" s="2" customFormat="1" ht="16.5" customHeight="1">
      <c r="A382" s="33"/>
      <c r="B382" s="149"/>
      <c r="C382" s="187" t="s">
        <v>724</v>
      </c>
      <c r="D382" s="187" t="s">
        <v>413</v>
      </c>
      <c r="E382" s="188" t="s">
        <v>1290</v>
      </c>
      <c r="F382" s="189" t="s">
        <v>1291</v>
      </c>
      <c r="G382" s="190" t="s">
        <v>215</v>
      </c>
      <c r="H382" s="191">
        <v>160.035</v>
      </c>
      <c r="I382" s="192"/>
      <c r="J382" s="193">
        <f>ROUND(I382*H382,2)</f>
        <v>0</v>
      </c>
      <c r="K382" s="189" t="s">
        <v>157</v>
      </c>
      <c r="L382" s="194"/>
      <c r="M382" s="195" t="s">
        <v>1</v>
      </c>
      <c r="N382" s="196" t="s">
        <v>40</v>
      </c>
      <c r="O382" s="59"/>
      <c r="P382" s="159">
        <f>O382*H382</f>
        <v>0</v>
      </c>
      <c r="Q382" s="159">
        <v>0.1</v>
      </c>
      <c r="R382" s="159">
        <f>Q382*H382</f>
        <v>16.003499999999999</v>
      </c>
      <c r="S382" s="159">
        <v>0</v>
      </c>
      <c r="T382" s="160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1" t="s">
        <v>194</v>
      </c>
      <c r="AT382" s="161" t="s">
        <v>413</v>
      </c>
      <c r="AU382" s="161" t="s">
        <v>83</v>
      </c>
      <c r="AY382" s="18" t="s">
        <v>151</v>
      </c>
      <c r="BE382" s="162">
        <f>IF(N382="základní",J382,0)</f>
        <v>0</v>
      </c>
      <c r="BF382" s="162">
        <f>IF(N382="snížená",J382,0)</f>
        <v>0</v>
      </c>
      <c r="BG382" s="162">
        <f>IF(N382="zákl. přenesená",J382,0)</f>
        <v>0</v>
      </c>
      <c r="BH382" s="162">
        <f>IF(N382="sníž. přenesená",J382,0)</f>
        <v>0</v>
      </c>
      <c r="BI382" s="162">
        <f>IF(N382="nulová",J382,0)</f>
        <v>0</v>
      </c>
      <c r="BJ382" s="18" t="s">
        <v>31</v>
      </c>
      <c r="BK382" s="162">
        <f>ROUND(I382*H382,2)</f>
        <v>0</v>
      </c>
      <c r="BL382" s="18" t="s">
        <v>158</v>
      </c>
      <c r="BM382" s="161" t="s">
        <v>1292</v>
      </c>
    </row>
    <row r="383" spans="1:65" s="13" customFormat="1">
      <c r="B383" s="163"/>
      <c r="D383" s="164" t="s">
        <v>160</v>
      </c>
      <c r="E383" s="165" t="s">
        <v>1</v>
      </c>
      <c r="F383" s="166" t="s">
        <v>1293</v>
      </c>
      <c r="H383" s="167">
        <v>160.035</v>
      </c>
      <c r="I383" s="168"/>
      <c r="L383" s="163"/>
      <c r="M383" s="169"/>
      <c r="N383" s="170"/>
      <c r="O383" s="170"/>
      <c r="P383" s="170"/>
      <c r="Q383" s="170"/>
      <c r="R383" s="170"/>
      <c r="S383" s="170"/>
      <c r="T383" s="171"/>
      <c r="AT383" s="165" t="s">
        <v>160</v>
      </c>
      <c r="AU383" s="165" t="s">
        <v>83</v>
      </c>
      <c r="AV383" s="13" t="s">
        <v>83</v>
      </c>
      <c r="AW383" s="13" t="s">
        <v>30</v>
      </c>
      <c r="AX383" s="13" t="s">
        <v>75</v>
      </c>
      <c r="AY383" s="165" t="s">
        <v>151</v>
      </c>
    </row>
    <row r="384" spans="1:65" s="15" customFormat="1">
      <c r="B384" s="179"/>
      <c r="D384" s="164" t="s">
        <v>160</v>
      </c>
      <c r="E384" s="180" t="s">
        <v>1</v>
      </c>
      <c r="F384" s="181" t="s">
        <v>182</v>
      </c>
      <c r="H384" s="182">
        <v>160.035</v>
      </c>
      <c r="I384" s="183"/>
      <c r="L384" s="179"/>
      <c r="M384" s="184"/>
      <c r="N384" s="185"/>
      <c r="O384" s="185"/>
      <c r="P384" s="185"/>
      <c r="Q384" s="185"/>
      <c r="R384" s="185"/>
      <c r="S384" s="185"/>
      <c r="T384" s="186"/>
      <c r="AT384" s="180" t="s">
        <v>160</v>
      </c>
      <c r="AU384" s="180" t="s">
        <v>83</v>
      </c>
      <c r="AV384" s="15" t="s">
        <v>158</v>
      </c>
      <c r="AW384" s="15" t="s">
        <v>30</v>
      </c>
      <c r="AX384" s="15" t="s">
        <v>31</v>
      </c>
      <c r="AY384" s="180" t="s">
        <v>151</v>
      </c>
    </row>
    <row r="385" spans="1:65" s="2" customFormat="1" ht="16.5" customHeight="1">
      <c r="A385" s="33"/>
      <c r="B385" s="149"/>
      <c r="C385" s="150" t="s">
        <v>728</v>
      </c>
      <c r="D385" s="150" t="s">
        <v>153</v>
      </c>
      <c r="E385" s="151" t="s">
        <v>1294</v>
      </c>
      <c r="F385" s="152" t="s">
        <v>1295</v>
      </c>
      <c r="G385" s="153" t="s">
        <v>350</v>
      </c>
      <c r="H385" s="154">
        <v>19</v>
      </c>
      <c r="I385" s="155"/>
      <c r="J385" s="156">
        <f>ROUND(I385*H385,2)</f>
        <v>0</v>
      </c>
      <c r="K385" s="152" t="s">
        <v>157</v>
      </c>
      <c r="L385" s="34"/>
      <c r="M385" s="157" t="s">
        <v>1</v>
      </c>
      <c r="N385" s="158" t="s">
        <v>40</v>
      </c>
      <c r="O385" s="59"/>
      <c r="P385" s="159">
        <f>O385*H385</f>
        <v>0</v>
      </c>
      <c r="Q385" s="159">
        <v>1.6000000000000001E-4</v>
      </c>
      <c r="R385" s="159">
        <f>Q385*H385</f>
        <v>3.0400000000000002E-3</v>
      </c>
      <c r="S385" s="159">
        <v>0</v>
      </c>
      <c r="T385" s="160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1" t="s">
        <v>158</v>
      </c>
      <c r="AT385" s="161" t="s">
        <v>153</v>
      </c>
      <c r="AU385" s="161" t="s">
        <v>83</v>
      </c>
      <c r="AY385" s="18" t="s">
        <v>151</v>
      </c>
      <c r="BE385" s="162">
        <f>IF(N385="základní",J385,0)</f>
        <v>0</v>
      </c>
      <c r="BF385" s="162">
        <f>IF(N385="snížená",J385,0)</f>
        <v>0</v>
      </c>
      <c r="BG385" s="162">
        <f>IF(N385="zákl. přenesená",J385,0)</f>
        <v>0</v>
      </c>
      <c r="BH385" s="162">
        <f>IF(N385="sníž. přenesená",J385,0)</f>
        <v>0</v>
      </c>
      <c r="BI385" s="162">
        <f>IF(N385="nulová",J385,0)</f>
        <v>0</v>
      </c>
      <c r="BJ385" s="18" t="s">
        <v>31</v>
      </c>
      <c r="BK385" s="162">
        <f>ROUND(I385*H385,2)</f>
        <v>0</v>
      </c>
      <c r="BL385" s="18" t="s">
        <v>158</v>
      </c>
      <c r="BM385" s="161" t="s">
        <v>1296</v>
      </c>
    </row>
    <row r="386" spans="1:65" s="2" customFormat="1" ht="21.75" customHeight="1">
      <c r="A386" s="33"/>
      <c r="B386" s="149"/>
      <c r="C386" s="187" t="s">
        <v>733</v>
      </c>
      <c r="D386" s="187" t="s">
        <v>413</v>
      </c>
      <c r="E386" s="188" t="s">
        <v>1297</v>
      </c>
      <c r="F386" s="189" t="s">
        <v>1298</v>
      </c>
      <c r="G386" s="190" t="s">
        <v>350</v>
      </c>
      <c r="H386" s="191">
        <v>12.18</v>
      </c>
      <c r="I386" s="192"/>
      <c r="J386" s="193">
        <f>ROUND(I386*H386,2)</f>
        <v>0</v>
      </c>
      <c r="K386" s="189" t="s">
        <v>157</v>
      </c>
      <c r="L386" s="194"/>
      <c r="M386" s="195" t="s">
        <v>1</v>
      </c>
      <c r="N386" s="196" t="s">
        <v>40</v>
      </c>
      <c r="O386" s="59"/>
      <c r="P386" s="159">
        <f>O386*H386</f>
        <v>0</v>
      </c>
      <c r="Q386" s="159">
        <v>7.2999999999999995E-2</v>
      </c>
      <c r="R386" s="159">
        <f>Q386*H386</f>
        <v>0.88913999999999993</v>
      </c>
      <c r="S386" s="159">
        <v>0</v>
      </c>
      <c r="T386" s="160">
        <f>S386*H386</f>
        <v>0</v>
      </c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R386" s="161" t="s">
        <v>194</v>
      </c>
      <c r="AT386" s="161" t="s">
        <v>413</v>
      </c>
      <c r="AU386" s="161" t="s">
        <v>83</v>
      </c>
      <c r="AY386" s="18" t="s">
        <v>151</v>
      </c>
      <c r="BE386" s="162">
        <f>IF(N386="základní",J386,0)</f>
        <v>0</v>
      </c>
      <c r="BF386" s="162">
        <f>IF(N386="snížená",J386,0)</f>
        <v>0</v>
      </c>
      <c r="BG386" s="162">
        <f>IF(N386="zákl. přenesená",J386,0)</f>
        <v>0</v>
      </c>
      <c r="BH386" s="162">
        <f>IF(N386="sníž. přenesená",J386,0)</f>
        <v>0</v>
      </c>
      <c r="BI386" s="162">
        <f>IF(N386="nulová",J386,0)</f>
        <v>0</v>
      </c>
      <c r="BJ386" s="18" t="s">
        <v>31</v>
      </c>
      <c r="BK386" s="162">
        <f>ROUND(I386*H386,2)</f>
        <v>0</v>
      </c>
      <c r="BL386" s="18" t="s">
        <v>158</v>
      </c>
      <c r="BM386" s="161" t="s">
        <v>1299</v>
      </c>
    </row>
    <row r="387" spans="1:65" s="13" customFormat="1">
      <c r="B387" s="163"/>
      <c r="D387" s="164" t="s">
        <v>160</v>
      </c>
      <c r="E387" s="165" t="s">
        <v>1</v>
      </c>
      <c r="F387" s="166" t="s">
        <v>1300</v>
      </c>
      <c r="H387" s="167">
        <v>1</v>
      </c>
      <c r="I387" s="168"/>
      <c r="L387" s="163"/>
      <c r="M387" s="169"/>
      <c r="N387" s="170"/>
      <c r="O387" s="170"/>
      <c r="P387" s="170"/>
      <c r="Q387" s="170"/>
      <c r="R387" s="170"/>
      <c r="S387" s="170"/>
      <c r="T387" s="171"/>
      <c r="AT387" s="165" t="s">
        <v>160</v>
      </c>
      <c r="AU387" s="165" t="s">
        <v>83</v>
      </c>
      <c r="AV387" s="13" t="s">
        <v>83</v>
      </c>
      <c r="AW387" s="13" t="s">
        <v>30</v>
      </c>
      <c r="AX387" s="13" t="s">
        <v>75</v>
      </c>
      <c r="AY387" s="165" t="s">
        <v>151</v>
      </c>
    </row>
    <row r="388" spans="1:65" s="13" customFormat="1">
      <c r="B388" s="163"/>
      <c r="D388" s="164" t="s">
        <v>160</v>
      </c>
      <c r="E388" s="165" t="s">
        <v>1</v>
      </c>
      <c r="F388" s="166" t="s">
        <v>1301</v>
      </c>
      <c r="H388" s="167">
        <v>11</v>
      </c>
      <c r="I388" s="168"/>
      <c r="L388" s="163"/>
      <c r="M388" s="169"/>
      <c r="N388" s="170"/>
      <c r="O388" s="170"/>
      <c r="P388" s="170"/>
      <c r="Q388" s="170"/>
      <c r="R388" s="170"/>
      <c r="S388" s="170"/>
      <c r="T388" s="171"/>
      <c r="AT388" s="165" t="s">
        <v>160</v>
      </c>
      <c r="AU388" s="165" t="s">
        <v>83</v>
      </c>
      <c r="AV388" s="13" t="s">
        <v>83</v>
      </c>
      <c r="AW388" s="13" t="s">
        <v>30</v>
      </c>
      <c r="AX388" s="13" t="s">
        <v>75</v>
      </c>
      <c r="AY388" s="165" t="s">
        <v>151</v>
      </c>
    </row>
    <row r="389" spans="1:65" s="15" customFormat="1">
      <c r="B389" s="179"/>
      <c r="D389" s="164" t="s">
        <v>160</v>
      </c>
      <c r="E389" s="180" t="s">
        <v>1</v>
      </c>
      <c r="F389" s="181" t="s">
        <v>182</v>
      </c>
      <c r="H389" s="182">
        <v>12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160</v>
      </c>
      <c r="AU389" s="180" t="s">
        <v>83</v>
      </c>
      <c r="AV389" s="15" t="s">
        <v>158</v>
      </c>
      <c r="AW389" s="15" t="s">
        <v>30</v>
      </c>
      <c r="AX389" s="15" t="s">
        <v>31</v>
      </c>
      <c r="AY389" s="180" t="s">
        <v>151</v>
      </c>
    </row>
    <row r="390" spans="1:65" s="13" customFormat="1">
      <c r="B390" s="163"/>
      <c r="D390" s="164" t="s">
        <v>160</v>
      </c>
      <c r="F390" s="166" t="s">
        <v>1302</v>
      </c>
      <c r="H390" s="167">
        <v>12.18</v>
      </c>
      <c r="I390" s="168"/>
      <c r="L390" s="163"/>
      <c r="M390" s="169"/>
      <c r="N390" s="170"/>
      <c r="O390" s="170"/>
      <c r="P390" s="170"/>
      <c r="Q390" s="170"/>
      <c r="R390" s="170"/>
      <c r="S390" s="170"/>
      <c r="T390" s="171"/>
      <c r="AT390" s="165" t="s">
        <v>160</v>
      </c>
      <c r="AU390" s="165" t="s">
        <v>83</v>
      </c>
      <c r="AV390" s="13" t="s">
        <v>83</v>
      </c>
      <c r="AW390" s="13" t="s">
        <v>3</v>
      </c>
      <c r="AX390" s="13" t="s">
        <v>31</v>
      </c>
      <c r="AY390" s="165" t="s">
        <v>151</v>
      </c>
    </row>
    <row r="391" spans="1:65" s="2" customFormat="1" ht="21.75" customHeight="1">
      <c r="A391" s="33"/>
      <c r="B391" s="149"/>
      <c r="C391" s="187" t="s">
        <v>735</v>
      </c>
      <c r="D391" s="187" t="s">
        <v>413</v>
      </c>
      <c r="E391" s="188" t="s">
        <v>1303</v>
      </c>
      <c r="F391" s="189" t="s">
        <v>1304</v>
      </c>
      <c r="G391" s="190" t="s">
        <v>350</v>
      </c>
      <c r="H391" s="191">
        <v>7.1050000000000004</v>
      </c>
      <c r="I391" s="192"/>
      <c r="J391" s="193">
        <f>ROUND(I391*H391,2)</f>
        <v>0</v>
      </c>
      <c r="K391" s="189" t="s">
        <v>157</v>
      </c>
      <c r="L391" s="194"/>
      <c r="M391" s="195" t="s">
        <v>1</v>
      </c>
      <c r="N391" s="196" t="s">
        <v>40</v>
      </c>
      <c r="O391" s="59"/>
      <c r="P391" s="159">
        <f>O391*H391</f>
        <v>0</v>
      </c>
      <c r="Q391" s="159">
        <v>7.4999999999999997E-2</v>
      </c>
      <c r="R391" s="159">
        <f>Q391*H391</f>
        <v>0.53287499999999999</v>
      </c>
      <c r="S391" s="159">
        <v>0</v>
      </c>
      <c r="T391" s="160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61" t="s">
        <v>194</v>
      </c>
      <c r="AT391" s="161" t="s">
        <v>413</v>
      </c>
      <c r="AU391" s="161" t="s">
        <v>83</v>
      </c>
      <c r="AY391" s="18" t="s">
        <v>151</v>
      </c>
      <c r="BE391" s="162">
        <f>IF(N391="základní",J391,0)</f>
        <v>0</v>
      </c>
      <c r="BF391" s="162">
        <f>IF(N391="snížená",J391,0)</f>
        <v>0</v>
      </c>
      <c r="BG391" s="162">
        <f>IF(N391="zákl. přenesená",J391,0)</f>
        <v>0</v>
      </c>
      <c r="BH391" s="162">
        <f>IF(N391="sníž. přenesená",J391,0)</f>
        <v>0</v>
      </c>
      <c r="BI391" s="162">
        <f>IF(N391="nulová",J391,0)</f>
        <v>0</v>
      </c>
      <c r="BJ391" s="18" t="s">
        <v>31</v>
      </c>
      <c r="BK391" s="162">
        <f>ROUND(I391*H391,2)</f>
        <v>0</v>
      </c>
      <c r="BL391" s="18" t="s">
        <v>158</v>
      </c>
      <c r="BM391" s="161" t="s">
        <v>1305</v>
      </c>
    </row>
    <row r="392" spans="1:65" s="13" customFormat="1">
      <c r="B392" s="163"/>
      <c r="D392" s="164" t="s">
        <v>160</v>
      </c>
      <c r="E392" s="165" t="s">
        <v>1</v>
      </c>
      <c r="F392" s="166" t="s">
        <v>1306</v>
      </c>
      <c r="H392" s="167">
        <v>4</v>
      </c>
      <c r="I392" s="168"/>
      <c r="L392" s="163"/>
      <c r="M392" s="169"/>
      <c r="N392" s="170"/>
      <c r="O392" s="170"/>
      <c r="P392" s="170"/>
      <c r="Q392" s="170"/>
      <c r="R392" s="170"/>
      <c r="S392" s="170"/>
      <c r="T392" s="171"/>
      <c r="AT392" s="165" t="s">
        <v>160</v>
      </c>
      <c r="AU392" s="165" t="s">
        <v>83</v>
      </c>
      <c r="AV392" s="13" t="s">
        <v>83</v>
      </c>
      <c r="AW392" s="13" t="s">
        <v>30</v>
      </c>
      <c r="AX392" s="13" t="s">
        <v>75</v>
      </c>
      <c r="AY392" s="165" t="s">
        <v>151</v>
      </c>
    </row>
    <row r="393" spans="1:65" s="13" customFormat="1">
      <c r="B393" s="163"/>
      <c r="D393" s="164" t="s">
        <v>160</v>
      </c>
      <c r="E393" s="165" t="s">
        <v>1</v>
      </c>
      <c r="F393" s="166" t="s">
        <v>1307</v>
      </c>
      <c r="H393" s="167">
        <v>3</v>
      </c>
      <c r="I393" s="168"/>
      <c r="L393" s="163"/>
      <c r="M393" s="169"/>
      <c r="N393" s="170"/>
      <c r="O393" s="170"/>
      <c r="P393" s="170"/>
      <c r="Q393" s="170"/>
      <c r="R393" s="170"/>
      <c r="S393" s="170"/>
      <c r="T393" s="171"/>
      <c r="AT393" s="165" t="s">
        <v>160</v>
      </c>
      <c r="AU393" s="165" t="s">
        <v>83</v>
      </c>
      <c r="AV393" s="13" t="s">
        <v>83</v>
      </c>
      <c r="AW393" s="13" t="s">
        <v>30</v>
      </c>
      <c r="AX393" s="13" t="s">
        <v>75</v>
      </c>
      <c r="AY393" s="165" t="s">
        <v>151</v>
      </c>
    </row>
    <row r="394" spans="1:65" s="15" customFormat="1">
      <c r="B394" s="179"/>
      <c r="D394" s="164" t="s">
        <v>160</v>
      </c>
      <c r="E394" s="180" t="s">
        <v>1</v>
      </c>
      <c r="F394" s="181" t="s">
        <v>182</v>
      </c>
      <c r="H394" s="182">
        <v>7</v>
      </c>
      <c r="I394" s="183"/>
      <c r="L394" s="179"/>
      <c r="M394" s="184"/>
      <c r="N394" s="185"/>
      <c r="O394" s="185"/>
      <c r="P394" s="185"/>
      <c r="Q394" s="185"/>
      <c r="R394" s="185"/>
      <c r="S394" s="185"/>
      <c r="T394" s="186"/>
      <c r="AT394" s="180" t="s">
        <v>160</v>
      </c>
      <c r="AU394" s="180" t="s">
        <v>83</v>
      </c>
      <c r="AV394" s="15" t="s">
        <v>158</v>
      </c>
      <c r="AW394" s="15" t="s">
        <v>30</v>
      </c>
      <c r="AX394" s="15" t="s">
        <v>31</v>
      </c>
      <c r="AY394" s="180" t="s">
        <v>151</v>
      </c>
    </row>
    <row r="395" spans="1:65" s="13" customFormat="1">
      <c r="B395" s="163"/>
      <c r="D395" s="164" t="s">
        <v>160</v>
      </c>
      <c r="F395" s="166" t="s">
        <v>1308</v>
      </c>
      <c r="H395" s="167">
        <v>7.1050000000000004</v>
      </c>
      <c r="I395" s="168"/>
      <c r="L395" s="163"/>
      <c r="M395" s="169"/>
      <c r="N395" s="170"/>
      <c r="O395" s="170"/>
      <c r="P395" s="170"/>
      <c r="Q395" s="170"/>
      <c r="R395" s="170"/>
      <c r="S395" s="170"/>
      <c r="T395" s="171"/>
      <c r="AT395" s="165" t="s">
        <v>160</v>
      </c>
      <c r="AU395" s="165" t="s">
        <v>83</v>
      </c>
      <c r="AV395" s="13" t="s">
        <v>83</v>
      </c>
      <c r="AW395" s="13" t="s">
        <v>3</v>
      </c>
      <c r="AX395" s="13" t="s">
        <v>31</v>
      </c>
      <c r="AY395" s="165" t="s">
        <v>151</v>
      </c>
    </row>
    <row r="396" spans="1:65" s="2" customFormat="1" ht="21.75" customHeight="1">
      <c r="A396" s="33"/>
      <c r="B396" s="149"/>
      <c r="C396" s="150" t="s">
        <v>741</v>
      </c>
      <c r="D396" s="150" t="s">
        <v>153</v>
      </c>
      <c r="E396" s="151" t="s">
        <v>1309</v>
      </c>
      <c r="F396" s="152" t="s">
        <v>1310</v>
      </c>
      <c r="G396" s="153" t="s">
        <v>376</v>
      </c>
      <c r="H396" s="154">
        <v>12</v>
      </c>
      <c r="I396" s="155"/>
      <c r="J396" s="156">
        <f>ROUND(I396*H396,2)</f>
        <v>0</v>
      </c>
      <c r="K396" s="152" t="s">
        <v>1</v>
      </c>
      <c r="L396" s="34"/>
      <c r="M396" s="157" t="s">
        <v>1</v>
      </c>
      <c r="N396" s="158" t="s">
        <v>40</v>
      </c>
      <c r="O396" s="59"/>
      <c r="P396" s="159">
        <f>O396*H396</f>
        <v>0</v>
      </c>
      <c r="Q396" s="159">
        <v>0</v>
      </c>
      <c r="R396" s="159">
        <f>Q396*H396</f>
        <v>0</v>
      </c>
      <c r="S396" s="159">
        <v>0</v>
      </c>
      <c r="T396" s="160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1" t="s">
        <v>158</v>
      </c>
      <c r="AT396" s="161" t="s">
        <v>153</v>
      </c>
      <c r="AU396" s="161" t="s">
        <v>83</v>
      </c>
      <c r="AY396" s="18" t="s">
        <v>151</v>
      </c>
      <c r="BE396" s="162">
        <f>IF(N396="základní",J396,0)</f>
        <v>0</v>
      </c>
      <c r="BF396" s="162">
        <f>IF(N396="snížená",J396,0)</f>
        <v>0</v>
      </c>
      <c r="BG396" s="162">
        <f>IF(N396="zákl. přenesená",J396,0)</f>
        <v>0</v>
      </c>
      <c r="BH396" s="162">
        <f>IF(N396="sníž. přenesená",J396,0)</f>
        <v>0</v>
      </c>
      <c r="BI396" s="162">
        <f>IF(N396="nulová",J396,0)</f>
        <v>0</v>
      </c>
      <c r="BJ396" s="18" t="s">
        <v>31</v>
      </c>
      <c r="BK396" s="162">
        <f>ROUND(I396*H396,2)</f>
        <v>0</v>
      </c>
      <c r="BL396" s="18" t="s">
        <v>158</v>
      </c>
      <c r="BM396" s="161" t="s">
        <v>1311</v>
      </c>
    </row>
    <row r="397" spans="1:65" s="13" customFormat="1">
      <c r="B397" s="163"/>
      <c r="D397" s="164" t="s">
        <v>160</v>
      </c>
      <c r="E397" s="165" t="s">
        <v>1</v>
      </c>
      <c r="F397" s="166" t="s">
        <v>8</v>
      </c>
      <c r="H397" s="167">
        <v>12</v>
      </c>
      <c r="I397" s="168"/>
      <c r="L397" s="163"/>
      <c r="M397" s="169"/>
      <c r="N397" s="170"/>
      <c r="O397" s="170"/>
      <c r="P397" s="170"/>
      <c r="Q397" s="170"/>
      <c r="R397" s="170"/>
      <c r="S397" s="170"/>
      <c r="T397" s="171"/>
      <c r="AT397" s="165" t="s">
        <v>160</v>
      </c>
      <c r="AU397" s="165" t="s">
        <v>83</v>
      </c>
      <c r="AV397" s="13" t="s">
        <v>83</v>
      </c>
      <c r="AW397" s="13" t="s">
        <v>30</v>
      </c>
      <c r="AX397" s="13" t="s">
        <v>31</v>
      </c>
      <c r="AY397" s="165" t="s">
        <v>151</v>
      </c>
    </row>
    <row r="398" spans="1:65" s="2" customFormat="1" ht="21.75" customHeight="1">
      <c r="A398" s="33"/>
      <c r="B398" s="149"/>
      <c r="C398" s="150" t="s">
        <v>747</v>
      </c>
      <c r="D398" s="150" t="s">
        <v>153</v>
      </c>
      <c r="E398" s="151" t="s">
        <v>1312</v>
      </c>
      <c r="F398" s="152" t="s">
        <v>1313</v>
      </c>
      <c r="G398" s="153" t="s">
        <v>376</v>
      </c>
      <c r="H398" s="154">
        <v>7</v>
      </c>
      <c r="I398" s="155"/>
      <c r="J398" s="156">
        <f>ROUND(I398*H398,2)</f>
        <v>0</v>
      </c>
      <c r="K398" s="152" t="s">
        <v>1</v>
      </c>
      <c r="L398" s="34"/>
      <c r="M398" s="157" t="s">
        <v>1</v>
      </c>
      <c r="N398" s="158" t="s">
        <v>40</v>
      </c>
      <c r="O398" s="59"/>
      <c r="P398" s="159">
        <f>O398*H398</f>
        <v>0</v>
      </c>
      <c r="Q398" s="159">
        <v>0</v>
      </c>
      <c r="R398" s="159">
        <f>Q398*H398</f>
        <v>0</v>
      </c>
      <c r="S398" s="159">
        <v>0</v>
      </c>
      <c r="T398" s="160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1" t="s">
        <v>158</v>
      </c>
      <c r="AT398" s="161" t="s">
        <v>153</v>
      </c>
      <c r="AU398" s="161" t="s">
        <v>83</v>
      </c>
      <c r="AY398" s="18" t="s">
        <v>151</v>
      </c>
      <c r="BE398" s="162">
        <f>IF(N398="základní",J398,0)</f>
        <v>0</v>
      </c>
      <c r="BF398" s="162">
        <f>IF(N398="snížená",J398,0)</f>
        <v>0</v>
      </c>
      <c r="BG398" s="162">
        <f>IF(N398="zákl. přenesená",J398,0)</f>
        <v>0</v>
      </c>
      <c r="BH398" s="162">
        <f>IF(N398="sníž. přenesená",J398,0)</f>
        <v>0</v>
      </c>
      <c r="BI398" s="162">
        <f>IF(N398="nulová",J398,0)</f>
        <v>0</v>
      </c>
      <c r="BJ398" s="18" t="s">
        <v>31</v>
      </c>
      <c r="BK398" s="162">
        <f>ROUND(I398*H398,2)</f>
        <v>0</v>
      </c>
      <c r="BL398" s="18" t="s">
        <v>158</v>
      </c>
      <c r="BM398" s="161" t="s">
        <v>1314</v>
      </c>
    </row>
    <row r="399" spans="1:65" s="13" customFormat="1">
      <c r="B399" s="163"/>
      <c r="D399" s="164" t="s">
        <v>160</v>
      </c>
      <c r="E399" s="165" t="s">
        <v>1</v>
      </c>
      <c r="F399" s="166" t="s">
        <v>188</v>
      </c>
      <c r="H399" s="167">
        <v>7</v>
      </c>
      <c r="I399" s="168"/>
      <c r="L399" s="163"/>
      <c r="M399" s="169"/>
      <c r="N399" s="170"/>
      <c r="O399" s="170"/>
      <c r="P399" s="170"/>
      <c r="Q399" s="170"/>
      <c r="R399" s="170"/>
      <c r="S399" s="170"/>
      <c r="T399" s="171"/>
      <c r="AT399" s="165" t="s">
        <v>160</v>
      </c>
      <c r="AU399" s="165" t="s">
        <v>83</v>
      </c>
      <c r="AV399" s="13" t="s">
        <v>83</v>
      </c>
      <c r="AW399" s="13" t="s">
        <v>30</v>
      </c>
      <c r="AX399" s="13" t="s">
        <v>31</v>
      </c>
      <c r="AY399" s="165" t="s">
        <v>151</v>
      </c>
    </row>
    <row r="400" spans="1:65" s="2" customFormat="1" ht="16.5" customHeight="1">
      <c r="A400" s="33"/>
      <c r="B400" s="149"/>
      <c r="C400" s="150" t="s">
        <v>1315</v>
      </c>
      <c r="D400" s="150" t="s">
        <v>153</v>
      </c>
      <c r="E400" s="151" t="s">
        <v>1316</v>
      </c>
      <c r="F400" s="152" t="s">
        <v>1317</v>
      </c>
      <c r="G400" s="153" t="s">
        <v>215</v>
      </c>
      <c r="H400" s="154">
        <v>47</v>
      </c>
      <c r="I400" s="155"/>
      <c r="J400" s="156">
        <f>ROUND(I400*H400,2)</f>
        <v>0</v>
      </c>
      <c r="K400" s="152" t="s">
        <v>157</v>
      </c>
      <c r="L400" s="34"/>
      <c r="M400" s="157" t="s">
        <v>1</v>
      </c>
      <c r="N400" s="158" t="s">
        <v>40</v>
      </c>
      <c r="O400" s="59"/>
      <c r="P400" s="159">
        <f>O400*H400</f>
        <v>0</v>
      </c>
      <c r="Q400" s="159">
        <v>1.0000000000000001E-5</v>
      </c>
      <c r="R400" s="159">
        <f>Q400*H400</f>
        <v>4.7000000000000004E-4</v>
      </c>
      <c r="S400" s="159">
        <v>0</v>
      </c>
      <c r="T400" s="160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61" t="s">
        <v>158</v>
      </c>
      <c r="AT400" s="161" t="s">
        <v>153</v>
      </c>
      <c r="AU400" s="161" t="s">
        <v>83</v>
      </c>
      <c r="AY400" s="18" t="s">
        <v>151</v>
      </c>
      <c r="BE400" s="162">
        <f>IF(N400="základní",J400,0)</f>
        <v>0</v>
      </c>
      <c r="BF400" s="162">
        <f>IF(N400="snížená",J400,0)</f>
        <v>0</v>
      </c>
      <c r="BG400" s="162">
        <f>IF(N400="zákl. přenesená",J400,0)</f>
        <v>0</v>
      </c>
      <c r="BH400" s="162">
        <f>IF(N400="sníž. přenesená",J400,0)</f>
        <v>0</v>
      </c>
      <c r="BI400" s="162">
        <f>IF(N400="nulová",J400,0)</f>
        <v>0</v>
      </c>
      <c r="BJ400" s="18" t="s">
        <v>31</v>
      </c>
      <c r="BK400" s="162">
        <f>ROUND(I400*H400,2)</f>
        <v>0</v>
      </c>
      <c r="BL400" s="18" t="s">
        <v>158</v>
      </c>
      <c r="BM400" s="161" t="s">
        <v>1318</v>
      </c>
    </row>
    <row r="401" spans="1:65" s="13" customFormat="1">
      <c r="B401" s="163"/>
      <c r="D401" s="164" t="s">
        <v>160</v>
      </c>
      <c r="E401" s="165" t="s">
        <v>1</v>
      </c>
      <c r="F401" s="166" t="s">
        <v>383</v>
      </c>
      <c r="H401" s="167">
        <v>47</v>
      </c>
      <c r="I401" s="168"/>
      <c r="L401" s="163"/>
      <c r="M401" s="169"/>
      <c r="N401" s="170"/>
      <c r="O401" s="170"/>
      <c r="P401" s="170"/>
      <c r="Q401" s="170"/>
      <c r="R401" s="170"/>
      <c r="S401" s="170"/>
      <c r="T401" s="171"/>
      <c r="AT401" s="165" t="s">
        <v>160</v>
      </c>
      <c r="AU401" s="165" t="s">
        <v>83</v>
      </c>
      <c r="AV401" s="13" t="s">
        <v>83</v>
      </c>
      <c r="AW401" s="13" t="s">
        <v>30</v>
      </c>
      <c r="AX401" s="13" t="s">
        <v>31</v>
      </c>
      <c r="AY401" s="165" t="s">
        <v>151</v>
      </c>
    </row>
    <row r="402" spans="1:65" s="2" customFormat="1" ht="16.5" customHeight="1">
      <c r="A402" s="33"/>
      <c r="B402" s="149"/>
      <c r="C402" s="187" t="s">
        <v>1319</v>
      </c>
      <c r="D402" s="187" t="s">
        <v>413</v>
      </c>
      <c r="E402" s="188" t="s">
        <v>1320</v>
      </c>
      <c r="F402" s="189" t="s">
        <v>1321</v>
      </c>
      <c r="G402" s="190" t="s">
        <v>215</v>
      </c>
      <c r="H402" s="191">
        <v>47.704999999999998</v>
      </c>
      <c r="I402" s="192"/>
      <c r="J402" s="193">
        <f>ROUND(I402*H402,2)</f>
        <v>0</v>
      </c>
      <c r="K402" s="189" t="s">
        <v>157</v>
      </c>
      <c r="L402" s="194"/>
      <c r="M402" s="195" t="s">
        <v>1</v>
      </c>
      <c r="N402" s="196" t="s">
        <v>40</v>
      </c>
      <c r="O402" s="59"/>
      <c r="P402" s="159">
        <f>O402*H402</f>
        <v>0</v>
      </c>
      <c r="Q402" s="159">
        <v>3.82E-3</v>
      </c>
      <c r="R402" s="159">
        <f>Q402*H402</f>
        <v>0.18223310000000001</v>
      </c>
      <c r="S402" s="159">
        <v>0</v>
      </c>
      <c r="T402" s="160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61" t="s">
        <v>194</v>
      </c>
      <c r="AT402" s="161" t="s">
        <v>413</v>
      </c>
      <c r="AU402" s="161" t="s">
        <v>83</v>
      </c>
      <c r="AY402" s="18" t="s">
        <v>151</v>
      </c>
      <c r="BE402" s="162">
        <f>IF(N402="základní",J402,0)</f>
        <v>0</v>
      </c>
      <c r="BF402" s="162">
        <f>IF(N402="snížená",J402,0)</f>
        <v>0</v>
      </c>
      <c r="BG402" s="162">
        <f>IF(N402="zákl. přenesená",J402,0)</f>
        <v>0</v>
      </c>
      <c r="BH402" s="162">
        <f>IF(N402="sníž. přenesená",J402,0)</f>
        <v>0</v>
      </c>
      <c r="BI402" s="162">
        <f>IF(N402="nulová",J402,0)</f>
        <v>0</v>
      </c>
      <c r="BJ402" s="18" t="s">
        <v>31</v>
      </c>
      <c r="BK402" s="162">
        <f>ROUND(I402*H402,2)</f>
        <v>0</v>
      </c>
      <c r="BL402" s="18" t="s">
        <v>158</v>
      </c>
      <c r="BM402" s="161" t="s">
        <v>1322</v>
      </c>
    </row>
    <row r="403" spans="1:65" s="14" customFormat="1">
      <c r="B403" s="172"/>
      <c r="D403" s="164" t="s">
        <v>160</v>
      </c>
      <c r="E403" s="173" t="s">
        <v>1</v>
      </c>
      <c r="F403" s="174" t="s">
        <v>1323</v>
      </c>
      <c r="H403" s="173" t="s">
        <v>1</v>
      </c>
      <c r="I403" s="175"/>
      <c r="L403" s="172"/>
      <c r="M403" s="176"/>
      <c r="N403" s="177"/>
      <c r="O403" s="177"/>
      <c r="P403" s="177"/>
      <c r="Q403" s="177"/>
      <c r="R403" s="177"/>
      <c r="S403" s="177"/>
      <c r="T403" s="178"/>
      <c r="AT403" s="173" t="s">
        <v>160</v>
      </c>
      <c r="AU403" s="173" t="s">
        <v>83</v>
      </c>
      <c r="AV403" s="14" t="s">
        <v>31</v>
      </c>
      <c r="AW403" s="14" t="s">
        <v>30</v>
      </c>
      <c r="AX403" s="14" t="s">
        <v>75</v>
      </c>
      <c r="AY403" s="173" t="s">
        <v>151</v>
      </c>
    </row>
    <row r="404" spans="1:65" s="13" customFormat="1">
      <c r="B404" s="163"/>
      <c r="D404" s="164" t="s">
        <v>160</v>
      </c>
      <c r="E404" s="165" t="s">
        <v>1</v>
      </c>
      <c r="F404" s="166" t="s">
        <v>1324</v>
      </c>
      <c r="H404" s="167">
        <v>47</v>
      </c>
      <c r="I404" s="168"/>
      <c r="L404" s="163"/>
      <c r="M404" s="169"/>
      <c r="N404" s="170"/>
      <c r="O404" s="170"/>
      <c r="P404" s="170"/>
      <c r="Q404" s="170"/>
      <c r="R404" s="170"/>
      <c r="S404" s="170"/>
      <c r="T404" s="171"/>
      <c r="AT404" s="165" t="s">
        <v>160</v>
      </c>
      <c r="AU404" s="165" t="s">
        <v>83</v>
      </c>
      <c r="AV404" s="13" t="s">
        <v>83</v>
      </c>
      <c r="AW404" s="13" t="s">
        <v>30</v>
      </c>
      <c r="AX404" s="13" t="s">
        <v>31</v>
      </c>
      <c r="AY404" s="165" t="s">
        <v>151</v>
      </c>
    </row>
    <row r="405" spans="1:65" s="13" customFormat="1">
      <c r="B405" s="163"/>
      <c r="D405" s="164" t="s">
        <v>160</v>
      </c>
      <c r="F405" s="166" t="s">
        <v>1325</v>
      </c>
      <c r="H405" s="167">
        <v>47.704999999999998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160</v>
      </c>
      <c r="AU405" s="165" t="s">
        <v>83</v>
      </c>
      <c r="AV405" s="13" t="s">
        <v>83</v>
      </c>
      <c r="AW405" s="13" t="s">
        <v>3</v>
      </c>
      <c r="AX405" s="13" t="s">
        <v>31</v>
      </c>
      <c r="AY405" s="165" t="s">
        <v>151</v>
      </c>
    </row>
    <row r="406" spans="1:65" s="2" customFormat="1" ht="16.5" customHeight="1">
      <c r="A406" s="33"/>
      <c r="B406" s="149"/>
      <c r="C406" s="150" t="s">
        <v>1326</v>
      </c>
      <c r="D406" s="150" t="s">
        <v>153</v>
      </c>
      <c r="E406" s="151" t="s">
        <v>1327</v>
      </c>
      <c r="F406" s="152" t="s">
        <v>1328</v>
      </c>
      <c r="G406" s="153" t="s">
        <v>376</v>
      </c>
      <c r="H406" s="154">
        <v>1</v>
      </c>
      <c r="I406" s="155"/>
      <c r="J406" s="156">
        <f>ROUND(I406*H406,2)</f>
        <v>0</v>
      </c>
      <c r="K406" s="152" t="s">
        <v>1</v>
      </c>
      <c r="L406" s="34"/>
      <c r="M406" s="157" t="s">
        <v>1</v>
      </c>
      <c r="N406" s="158" t="s">
        <v>40</v>
      </c>
      <c r="O406" s="59"/>
      <c r="P406" s="159">
        <f>O406*H406</f>
        <v>0</v>
      </c>
      <c r="Q406" s="159">
        <v>0</v>
      </c>
      <c r="R406" s="159">
        <f>Q406*H406</f>
        <v>0</v>
      </c>
      <c r="S406" s="159">
        <v>0</v>
      </c>
      <c r="T406" s="160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1" t="s">
        <v>158</v>
      </c>
      <c r="AT406" s="161" t="s">
        <v>153</v>
      </c>
      <c r="AU406" s="161" t="s">
        <v>83</v>
      </c>
      <c r="AY406" s="18" t="s">
        <v>151</v>
      </c>
      <c r="BE406" s="162">
        <f>IF(N406="základní",J406,0)</f>
        <v>0</v>
      </c>
      <c r="BF406" s="162">
        <f>IF(N406="snížená",J406,0)</f>
        <v>0</v>
      </c>
      <c r="BG406" s="162">
        <f>IF(N406="zákl. přenesená",J406,0)</f>
        <v>0</v>
      </c>
      <c r="BH406" s="162">
        <f>IF(N406="sníž. přenesená",J406,0)</f>
        <v>0</v>
      </c>
      <c r="BI406" s="162">
        <f>IF(N406="nulová",J406,0)</f>
        <v>0</v>
      </c>
      <c r="BJ406" s="18" t="s">
        <v>31</v>
      </c>
      <c r="BK406" s="162">
        <f>ROUND(I406*H406,2)</f>
        <v>0</v>
      </c>
      <c r="BL406" s="18" t="s">
        <v>158</v>
      </c>
      <c r="BM406" s="161" t="s">
        <v>1329</v>
      </c>
    </row>
    <row r="407" spans="1:65" s="14" customFormat="1">
      <c r="B407" s="172"/>
      <c r="D407" s="164" t="s">
        <v>160</v>
      </c>
      <c r="E407" s="173" t="s">
        <v>1</v>
      </c>
      <c r="F407" s="174" t="s">
        <v>1330</v>
      </c>
      <c r="H407" s="173" t="s">
        <v>1</v>
      </c>
      <c r="I407" s="175"/>
      <c r="L407" s="172"/>
      <c r="M407" s="176"/>
      <c r="N407" s="177"/>
      <c r="O407" s="177"/>
      <c r="P407" s="177"/>
      <c r="Q407" s="177"/>
      <c r="R407" s="177"/>
      <c r="S407" s="177"/>
      <c r="T407" s="178"/>
      <c r="AT407" s="173" t="s">
        <v>160</v>
      </c>
      <c r="AU407" s="173" t="s">
        <v>83</v>
      </c>
      <c r="AV407" s="14" t="s">
        <v>31</v>
      </c>
      <c r="AW407" s="14" t="s">
        <v>30</v>
      </c>
      <c r="AX407" s="14" t="s">
        <v>75</v>
      </c>
      <c r="AY407" s="173" t="s">
        <v>151</v>
      </c>
    </row>
    <row r="408" spans="1:65" s="13" customFormat="1">
      <c r="B408" s="163"/>
      <c r="D408" s="164" t="s">
        <v>160</v>
      </c>
      <c r="E408" s="165" t="s">
        <v>1</v>
      </c>
      <c r="F408" s="166" t="s">
        <v>31</v>
      </c>
      <c r="H408" s="167">
        <v>1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160</v>
      </c>
      <c r="AU408" s="165" t="s">
        <v>83</v>
      </c>
      <c r="AV408" s="13" t="s">
        <v>83</v>
      </c>
      <c r="AW408" s="13" t="s">
        <v>30</v>
      </c>
      <c r="AX408" s="13" t="s">
        <v>31</v>
      </c>
      <c r="AY408" s="165" t="s">
        <v>151</v>
      </c>
    </row>
    <row r="409" spans="1:65" s="2" customFormat="1" ht="16.5" customHeight="1">
      <c r="A409" s="33"/>
      <c r="B409" s="149"/>
      <c r="C409" s="150" t="s">
        <v>1331</v>
      </c>
      <c r="D409" s="150" t="s">
        <v>153</v>
      </c>
      <c r="E409" s="151" t="s">
        <v>1332</v>
      </c>
      <c r="F409" s="152" t="s">
        <v>1333</v>
      </c>
      <c r="G409" s="153" t="s">
        <v>376</v>
      </c>
      <c r="H409" s="154">
        <v>1</v>
      </c>
      <c r="I409" s="155"/>
      <c r="J409" s="156">
        <f>ROUND(I409*H409,2)</f>
        <v>0</v>
      </c>
      <c r="K409" s="152" t="s">
        <v>1</v>
      </c>
      <c r="L409" s="34"/>
      <c r="M409" s="157" t="s">
        <v>1</v>
      </c>
      <c r="N409" s="158" t="s">
        <v>40</v>
      </c>
      <c r="O409" s="59"/>
      <c r="P409" s="159">
        <f>O409*H409</f>
        <v>0</v>
      </c>
      <c r="Q409" s="159">
        <v>0</v>
      </c>
      <c r="R409" s="159">
        <f>Q409*H409</f>
        <v>0</v>
      </c>
      <c r="S409" s="159">
        <v>0</v>
      </c>
      <c r="T409" s="160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1" t="s">
        <v>158</v>
      </c>
      <c r="AT409" s="161" t="s">
        <v>153</v>
      </c>
      <c r="AU409" s="161" t="s">
        <v>83</v>
      </c>
      <c r="AY409" s="18" t="s">
        <v>151</v>
      </c>
      <c r="BE409" s="162">
        <f>IF(N409="základní",J409,0)</f>
        <v>0</v>
      </c>
      <c r="BF409" s="162">
        <f>IF(N409="snížená",J409,0)</f>
        <v>0</v>
      </c>
      <c r="BG409" s="162">
        <f>IF(N409="zákl. přenesená",J409,0)</f>
        <v>0</v>
      </c>
      <c r="BH409" s="162">
        <f>IF(N409="sníž. přenesená",J409,0)</f>
        <v>0</v>
      </c>
      <c r="BI409" s="162">
        <f>IF(N409="nulová",J409,0)</f>
        <v>0</v>
      </c>
      <c r="BJ409" s="18" t="s">
        <v>31</v>
      </c>
      <c r="BK409" s="162">
        <f>ROUND(I409*H409,2)</f>
        <v>0</v>
      </c>
      <c r="BL409" s="18" t="s">
        <v>158</v>
      </c>
      <c r="BM409" s="161" t="s">
        <v>1334</v>
      </c>
    </row>
    <row r="410" spans="1:65" s="14" customFormat="1">
      <c r="B410" s="172"/>
      <c r="D410" s="164" t="s">
        <v>160</v>
      </c>
      <c r="E410" s="173" t="s">
        <v>1</v>
      </c>
      <c r="F410" s="174" t="s">
        <v>1335</v>
      </c>
      <c r="H410" s="173" t="s">
        <v>1</v>
      </c>
      <c r="I410" s="175"/>
      <c r="L410" s="172"/>
      <c r="M410" s="176"/>
      <c r="N410" s="177"/>
      <c r="O410" s="177"/>
      <c r="P410" s="177"/>
      <c r="Q410" s="177"/>
      <c r="R410" s="177"/>
      <c r="S410" s="177"/>
      <c r="T410" s="178"/>
      <c r="AT410" s="173" t="s">
        <v>160</v>
      </c>
      <c r="AU410" s="173" t="s">
        <v>83</v>
      </c>
      <c r="AV410" s="14" t="s">
        <v>31</v>
      </c>
      <c r="AW410" s="14" t="s">
        <v>30</v>
      </c>
      <c r="AX410" s="14" t="s">
        <v>75</v>
      </c>
      <c r="AY410" s="173" t="s">
        <v>151</v>
      </c>
    </row>
    <row r="411" spans="1:65" s="13" customFormat="1">
      <c r="B411" s="163"/>
      <c r="D411" s="164" t="s">
        <v>160</v>
      </c>
      <c r="E411" s="165" t="s">
        <v>1</v>
      </c>
      <c r="F411" s="166" t="s">
        <v>31</v>
      </c>
      <c r="H411" s="167">
        <v>1</v>
      </c>
      <c r="I411" s="168"/>
      <c r="L411" s="163"/>
      <c r="M411" s="169"/>
      <c r="N411" s="170"/>
      <c r="O411" s="170"/>
      <c r="P411" s="170"/>
      <c r="Q411" s="170"/>
      <c r="R411" s="170"/>
      <c r="S411" s="170"/>
      <c r="T411" s="171"/>
      <c r="AT411" s="165" t="s">
        <v>160</v>
      </c>
      <c r="AU411" s="165" t="s">
        <v>83</v>
      </c>
      <c r="AV411" s="13" t="s">
        <v>83</v>
      </c>
      <c r="AW411" s="13" t="s">
        <v>30</v>
      </c>
      <c r="AX411" s="13" t="s">
        <v>31</v>
      </c>
      <c r="AY411" s="165" t="s">
        <v>151</v>
      </c>
    </row>
    <row r="412" spans="1:65" s="2" customFormat="1" ht="16.5" customHeight="1">
      <c r="A412" s="33"/>
      <c r="B412" s="149"/>
      <c r="C412" s="150" t="s">
        <v>1336</v>
      </c>
      <c r="D412" s="150" t="s">
        <v>153</v>
      </c>
      <c r="E412" s="151" t="s">
        <v>1337</v>
      </c>
      <c r="F412" s="152" t="s">
        <v>1338</v>
      </c>
      <c r="G412" s="153" t="s">
        <v>376</v>
      </c>
      <c r="H412" s="154">
        <v>1</v>
      </c>
      <c r="I412" s="155"/>
      <c r="J412" s="156">
        <f>ROUND(I412*H412,2)</f>
        <v>0</v>
      </c>
      <c r="K412" s="152" t="s">
        <v>1</v>
      </c>
      <c r="L412" s="34"/>
      <c r="M412" s="157" t="s">
        <v>1</v>
      </c>
      <c r="N412" s="158" t="s">
        <v>40</v>
      </c>
      <c r="O412" s="59"/>
      <c r="P412" s="159">
        <f>O412*H412</f>
        <v>0</v>
      </c>
      <c r="Q412" s="159">
        <v>0</v>
      </c>
      <c r="R412" s="159">
        <f>Q412*H412</f>
        <v>0</v>
      </c>
      <c r="S412" s="159">
        <v>0</v>
      </c>
      <c r="T412" s="160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1" t="s">
        <v>158</v>
      </c>
      <c r="AT412" s="161" t="s">
        <v>153</v>
      </c>
      <c r="AU412" s="161" t="s">
        <v>83</v>
      </c>
      <c r="AY412" s="18" t="s">
        <v>151</v>
      </c>
      <c r="BE412" s="162">
        <f>IF(N412="základní",J412,0)</f>
        <v>0</v>
      </c>
      <c r="BF412" s="162">
        <f>IF(N412="snížená",J412,0)</f>
        <v>0</v>
      </c>
      <c r="BG412" s="162">
        <f>IF(N412="zákl. přenesená",J412,0)</f>
        <v>0</v>
      </c>
      <c r="BH412" s="162">
        <f>IF(N412="sníž. přenesená",J412,0)</f>
        <v>0</v>
      </c>
      <c r="BI412" s="162">
        <f>IF(N412="nulová",J412,0)</f>
        <v>0</v>
      </c>
      <c r="BJ412" s="18" t="s">
        <v>31</v>
      </c>
      <c r="BK412" s="162">
        <f>ROUND(I412*H412,2)</f>
        <v>0</v>
      </c>
      <c r="BL412" s="18" t="s">
        <v>158</v>
      </c>
      <c r="BM412" s="161" t="s">
        <v>1339</v>
      </c>
    </row>
    <row r="413" spans="1:65" s="14" customFormat="1">
      <c r="B413" s="172"/>
      <c r="D413" s="164" t="s">
        <v>160</v>
      </c>
      <c r="E413" s="173" t="s">
        <v>1</v>
      </c>
      <c r="F413" s="174" t="s">
        <v>1335</v>
      </c>
      <c r="H413" s="173" t="s">
        <v>1</v>
      </c>
      <c r="I413" s="175"/>
      <c r="L413" s="172"/>
      <c r="M413" s="176"/>
      <c r="N413" s="177"/>
      <c r="O413" s="177"/>
      <c r="P413" s="177"/>
      <c r="Q413" s="177"/>
      <c r="R413" s="177"/>
      <c r="S413" s="177"/>
      <c r="T413" s="178"/>
      <c r="AT413" s="173" t="s">
        <v>160</v>
      </c>
      <c r="AU413" s="173" t="s">
        <v>83</v>
      </c>
      <c r="AV413" s="14" t="s">
        <v>31</v>
      </c>
      <c r="AW413" s="14" t="s">
        <v>30</v>
      </c>
      <c r="AX413" s="14" t="s">
        <v>75</v>
      </c>
      <c r="AY413" s="173" t="s">
        <v>151</v>
      </c>
    </row>
    <row r="414" spans="1:65" s="13" customFormat="1">
      <c r="B414" s="163"/>
      <c r="D414" s="164" t="s">
        <v>160</v>
      </c>
      <c r="E414" s="165" t="s">
        <v>1</v>
      </c>
      <c r="F414" s="166" t="s">
        <v>31</v>
      </c>
      <c r="H414" s="167">
        <v>1</v>
      </c>
      <c r="I414" s="168"/>
      <c r="L414" s="163"/>
      <c r="M414" s="169"/>
      <c r="N414" s="170"/>
      <c r="O414" s="170"/>
      <c r="P414" s="170"/>
      <c r="Q414" s="170"/>
      <c r="R414" s="170"/>
      <c r="S414" s="170"/>
      <c r="T414" s="171"/>
      <c r="AT414" s="165" t="s">
        <v>160</v>
      </c>
      <c r="AU414" s="165" t="s">
        <v>83</v>
      </c>
      <c r="AV414" s="13" t="s">
        <v>83</v>
      </c>
      <c r="AW414" s="13" t="s">
        <v>30</v>
      </c>
      <c r="AX414" s="13" t="s">
        <v>31</v>
      </c>
      <c r="AY414" s="165" t="s">
        <v>151</v>
      </c>
    </row>
    <row r="415" spans="1:65" s="2" customFormat="1" ht="16.5" customHeight="1">
      <c r="A415" s="33"/>
      <c r="B415" s="149"/>
      <c r="C415" s="150" t="s">
        <v>1340</v>
      </c>
      <c r="D415" s="150" t="s">
        <v>153</v>
      </c>
      <c r="E415" s="151" t="s">
        <v>1341</v>
      </c>
      <c r="F415" s="152" t="s">
        <v>1342</v>
      </c>
      <c r="G415" s="153" t="s">
        <v>376</v>
      </c>
      <c r="H415" s="154">
        <v>1</v>
      </c>
      <c r="I415" s="155"/>
      <c r="J415" s="156">
        <f>ROUND(I415*H415,2)</f>
        <v>0</v>
      </c>
      <c r="K415" s="152" t="s">
        <v>1</v>
      </c>
      <c r="L415" s="34"/>
      <c r="M415" s="157" t="s">
        <v>1</v>
      </c>
      <c r="N415" s="158" t="s">
        <v>40</v>
      </c>
      <c r="O415" s="59"/>
      <c r="P415" s="159">
        <f>O415*H415</f>
        <v>0</v>
      </c>
      <c r="Q415" s="159">
        <v>0</v>
      </c>
      <c r="R415" s="159">
        <f>Q415*H415</f>
        <v>0</v>
      </c>
      <c r="S415" s="159">
        <v>0</v>
      </c>
      <c r="T415" s="160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1" t="s">
        <v>158</v>
      </c>
      <c r="AT415" s="161" t="s">
        <v>153</v>
      </c>
      <c r="AU415" s="161" t="s">
        <v>83</v>
      </c>
      <c r="AY415" s="18" t="s">
        <v>151</v>
      </c>
      <c r="BE415" s="162">
        <f>IF(N415="základní",J415,0)</f>
        <v>0</v>
      </c>
      <c r="BF415" s="162">
        <f>IF(N415="snížená",J415,0)</f>
        <v>0</v>
      </c>
      <c r="BG415" s="162">
        <f>IF(N415="zákl. přenesená",J415,0)</f>
        <v>0</v>
      </c>
      <c r="BH415" s="162">
        <f>IF(N415="sníž. přenesená",J415,0)</f>
        <v>0</v>
      </c>
      <c r="BI415" s="162">
        <f>IF(N415="nulová",J415,0)</f>
        <v>0</v>
      </c>
      <c r="BJ415" s="18" t="s">
        <v>31</v>
      </c>
      <c r="BK415" s="162">
        <f>ROUND(I415*H415,2)</f>
        <v>0</v>
      </c>
      <c r="BL415" s="18" t="s">
        <v>158</v>
      </c>
      <c r="BM415" s="161" t="s">
        <v>1343</v>
      </c>
    </row>
    <row r="416" spans="1:65" s="14" customFormat="1">
      <c r="B416" s="172"/>
      <c r="D416" s="164" t="s">
        <v>160</v>
      </c>
      <c r="E416" s="173" t="s">
        <v>1</v>
      </c>
      <c r="F416" s="174" t="s">
        <v>1335</v>
      </c>
      <c r="H416" s="173" t="s">
        <v>1</v>
      </c>
      <c r="I416" s="175"/>
      <c r="L416" s="172"/>
      <c r="M416" s="176"/>
      <c r="N416" s="177"/>
      <c r="O416" s="177"/>
      <c r="P416" s="177"/>
      <c r="Q416" s="177"/>
      <c r="R416" s="177"/>
      <c r="S416" s="177"/>
      <c r="T416" s="178"/>
      <c r="AT416" s="173" t="s">
        <v>160</v>
      </c>
      <c r="AU416" s="173" t="s">
        <v>83</v>
      </c>
      <c r="AV416" s="14" t="s">
        <v>31</v>
      </c>
      <c r="AW416" s="14" t="s">
        <v>30</v>
      </c>
      <c r="AX416" s="14" t="s">
        <v>75</v>
      </c>
      <c r="AY416" s="173" t="s">
        <v>151</v>
      </c>
    </row>
    <row r="417" spans="1:65" s="13" customFormat="1">
      <c r="B417" s="163"/>
      <c r="D417" s="164" t="s">
        <v>160</v>
      </c>
      <c r="E417" s="165" t="s">
        <v>1</v>
      </c>
      <c r="F417" s="166" t="s">
        <v>31</v>
      </c>
      <c r="H417" s="167">
        <v>1</v>
      </c>
      <c r="I417" s="168"/>
      <c r="L417" s="163"/>
      <c r="M417" s="169"/>
      <c r="N417" s="170"/>
      <c r="O417" s="170"/>
      <c r="P417" s="170"/>
      <c r="Q417" s="170"/>
      <c r="R417" s="170"/>
      <c r="S417" s="170"/>
      <c r="T417" s="171"/>
      <c r="AT417" s="165" t="s">
        <v>160</v>
      </c>
      <c r="AU417" s="165" t="s">
        <v>83</v>
      </c>
      <c r="AV417" s="13" t="s">
        <v>83</v>
      </c>
      <c r="AW417" s="13" t="s">
        <v>30</v>
      </c>
      <c r="AX417" s="13" t="s">
        <v>31</v>
      </c>
      <c r="AY417" s="165" t="s">
        <v>151</v>
      </c>
    </row>
    <row r="418" spans="1:65" s="2" customFormat="1" ht="16.5" customHeight="1">
      <c r="A418" s="33"/>
      <c r="B418" s="149"/>
      <c r="C418" s="150" t="s">
        <v>1344</v>
      </c>
      <c r="D418" s="150" t="s">
        <v>153</v>
      </c>
      <c r="E418" s="151" t="s">
        <v>1345</v>
      </c>
      <c r="F418" s="152" t="s">
        <v>1346</v>
      </c>
      <c r="G418" s="153" t="s">
        <v>350</v>
      </c>
      <c r="H418" s="154">
        <v>5</v>
      </c>
      <c r="I418" s="155"/>
      <c r="J418" s="156">
        <f>ROUND(I418*H418,2)</f>
        <v>0</v>
      </c>
      <c r="K418" s="152" t="s">
        <v>157</v>
      </c>
      <c r="L418" s="34"/>
      <c r="M418" s="157" t="s">
        <v>1</v>
      </c>
      <c r="N418" s="158" t="s">
        <v>40</v>
      </c>
      <c r="O418" s="59"/>
      <c r="P418" s="159">
        <f>O418*H418</f>
        <v>0</v>
      </c>
      <c r="Q418" s="159">
        <v>1.248E-2</v>
      </c>
      <c r="R418" s="159">
        <f>Q418*H418</f>
        <v>6.2399999999999997E-2</v>
      </c>
      <c r="S418" s="159">
        <v>0</v>
      </c>
      <c r="T418" s="160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1" t="s">
        <v>158</v>
      </c>
      <c r="AT418" s="161" t="s">
        <v>153</v>
      </c>
      <c r="AU418" s="161" t="s">
        <v>83</v>
      </c>
      <c r="AY418" s="18" t="s">
        <v>151</v>
      </c>
      <c r="BE418" s="162">
        <f>IF(N418="základní",J418,0)</f>
        <v>0</v>
      </c>
      <c r="BF418" s="162">
        <f>IF(N418="snížená",J418,0)</f>
        <v>0</v>
      </c>
      <c r="BG418" s="162">
        <f>IF(N418="zákl. přenesená",J418,0)</f>
        <v>0</v>
      </c>
      <c r="BH418" s="162">
        <f>IF(N418="sníž. přenesená",J418,0)</f>
        <v>0</v>
      </c>
      <c r="BI418" s="162">
        <f>IF(N418="nulová",J418,0)</f>
        <v>0</v>
      </c>
      <c r="BJ418" s="18" t="s">
        <v>31</v>
      </c>
      <c r="BK418" s="162">
        <f>ROUND(I418*H418,2)</f>
        <v>0</v>
      </c>
      <c r="BL418" s="18" t="s">
        <v>158</v>
      </c>
      <c r="BM418" s="161" t="s">
        <v>1347</v>
      </c>
    </row>
    <row r="419" spans="1:65" s="13" customFormat="1">
      <c r="B419" s="163"/>
      <c r="D419" s="164" t="s">
        <v>160</v>
      </c>
      <c r="E419" s="165" t="s">
        <v>1</v>
      </c>
      <c r="F419" s="166" t="s">
        <v>176</v>
      </c>
      <c r="H419" s="167">
        <v>5</v>
      </c>
      <c r="I419" s="168"/>
      <c r="L419" s="163"/>
      <c r="M419" s="169"/>
      <c r="N419" s="170"/>
      <c r="O419" s="170"/>
      <c r="P419" s="170"/>
      <c r="Q419" s="170"/>
      <c r="R419" s="170"/>
      <c r="S419" s="170"/>
      <c r="T419" s="171"/>
      <c r="AT419" s="165" t="s">
        <v>160</v>
      </c>
      <c r="AU419" s="165" t="s">
        <v>83</v>
      </c>
      <c r="AV419" s="13" t="s">
        <v>83</v>
      </c>
      <c r="AW419" s="13" t="s">
        <v>30</v>
      </c>
      <c r="AX419" s="13" t="s">
        <v>31</v>
      </c>
      <c r="AY419" s="165" t="s">
        <v>151</v>
      </c>
    </row>
    <row r="420" spans="1:65" s="2" customFormat="1" ht="16.5" customHeight="1">
      <c r="A420" s="33"/>
      <c r="B420" s="149"/>
      <c r="C420" s="187" t="s">
        <v>382</v>
      </c>
      <c r="D420" s="187" t="s">
        <v>413</v>
      </c>
      <c r="E420" s="188" t="s">
        <v>1348</v>
      </c>
      <c r="F420" s="189" t="s">
        <v>1349</v>
      </c>
      <c r="G420" s="190" t="s">
        <v>350</v>
      </c>
      <c r="H420" s="191">
        <v>5.05</v>
      </c>
      <c r="I420" s="192"/>
      <c r="J420" s="193">
        <f>ROUND(I420*H420,2)</f>
        <v>0</v>
      </c>
      <c r="K420" s="189" t="s">
        <v>157</v>
      </c>
      <c r="L420" s="194"/>
      <c r="M420" s="195" t="s">
        <v>1</v>
      </c>
      <c r="N420" s="196" t="s">
        <v>40</v>
      </c>
      <c r="O420" s="59"/>
      <c r="P420" s="159">
        <f>O420*H420</f>
        <v>0</v>
      </c>
      <c r="Q420" s="159">
        <v>0.58499999999999996</v>
      </c>
      <c r="R420" s="159">
        <f>Q420*H420</f>
        <v>2.9542499999999996</v>
      </c>
      <c r="S420" s="159">
        <v>0</v>
      </c>
      <c r="T420" s="160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61" t="s">
        <v>194</v>
      </c>
      <c r="AT420" s="161" t="s">
        <v>413</v>
      </c>
      <c r="AU420" s="161" t="s">
        <v>83</v>
      </c>
      <c r="AY420" s="18" t="s">
        <v>151</v>
      </c>
      <c r="BE420" s="162">
        <f>IF(N420="základní",J420,0)</f>
        <v>0</v>
      </c>
      <c r="BF420" s="162">
        <f>IF(N420="snížená",J420,0)</f>
        <v>0</v>
      </c>
      <c r="BG420" s="162">
        <f>IF(N420="zákl. přenesená",J420,0)</f>
        <v>0</v>
      </c>
      <c r="BH420" s="162">
        <f>IF(N420="sníž. přenesená",J420,0)</f>
        <v>0</v>
      </c>
      <c r="BI420" s="162">
        <f>IF(N420="nulová",J420,0)</f>
        <v>0</v>
      </c>
      <c r="BJ420" s="18" t="s">
        <v>31</v>
      </c>
      <c r="BK420" s="162">
        <f>ROUND(I420*H420,2)</f>
        <v>0</v>
      </c>
      <c r="BL420" s="18" t="s">
        <v>158</v>
      </c>
      <c r="BM420" s="161" t="s">
        <v>1350</v>
      </c>
    </row>
    <row r="421" spans="1:65" s="13" customFormat="1">
      <c r="B421" s="163"/>
      <c r="D421" s="164" t="s">
        <v>160</v>
      </c>
      <c r="E421" s="165" t="s">
        <v>1</v>
      </c>
      <c r="F421" s="166" t="s">
        <v>1351</v>
      </c>
      <c r="H421" s="167">
        <v>5.05</v>
      </c>
      <c r="I421" s="168"/>
      <c r="L421" s="163"/>
      <c r="M421" s="169"/>
      <c r="N421" s="170"/>
      <c r="O421" s="170"/>
      <c r="P421" s="170"/>
      <c r="Q421" s="170"/>
      <c r="R421" s="170"/>
      <c r="S421" s="170"/>
      <c r="T421" s="171"/>
      <c r="AT421" s="165" t="s">
        <v>160</v>
      </c>
      <c r="AU421" s="165" t="s">
        <v>83</v>
      </c>
      <c r="AV421" s="13" t="s">
        <v>83</v>
      </c>
      <c r="AW421" s="13" t="s">
        <v>30</v>
      </c>
      <c r="AX421" s="13" t="s">
        <v>75</v>
      </c>
      <c r="AY421" s="165" t="s">
        <v>151</v>
      </c>
    </row>
    <row r="422" spans="1:65" s="15" customFormat="1">
      <c r="B422" s="179"/>
      <c r="D422" s="164" t="s">
        <v>160</v>
      </c>
      <c r="E422" s="180" t="s">
        <v>1</v>
      </c>
      <c r="F422" s="181" t="s">
        <v>182</v>
      </c>
      <c r="H422" s="182">
        <v>5.05</v>
      </c>
      <c r="I422" s="183"/>
      <c r="L422" s="179"/>
      <c r="M422" s="184"/>
      <c r="N422" s="185"/>
      <c r="O422" s="185"/>
      <c r="P422" s="185"/>
      <c r="Q422" s="185"/>
      <c r="R422" s="185"/>
      <c r="S422" s="185"/>
      <c r="T422" s="186"/>
      <c r="AT422" s="180" t="s">
        <v>160</v>
      </c>
      <c r="AU422" s="180" t="s">
        <v>83</v>
      </c>
      <c r="AV422" s="15" t="s">
        <v>158</v>
      </c>
      <c r="AW422" s="15" t="s">
        <v>30</v>
      </c>
      <c r="AX422" s="15" t="s">
        <v>31</v>
      </c>
      <c r="AY422" s="180" t="s">
        <v>151</v>
      </c>
    </row>
    <row r="423" spans="1:65" s="2" customFormat="1" ht="16.5" customHeight="1">
      <c r="A423" s="33"/>
      <c r="B423" s="149"/>
      <c r="C423" s="150" t="s">
        <v>1352</v>
      </c>
      <c r="D423" s="150" t="s">
        <v>153</v>
      </c>
      <c r="E423" s="151" t="s">
        <v>1353</v>
      </c>
      <c r="F423" s="152" t="s">
        <v>1354</v>
      </c>
      <c r="G423" s="153" t="s">
        <v>350</v>
      </c>
      <c r="H423" s="154">
        <v>17</v>
      </c>
      <c r="I423" s="155"/>
      <c r="J423" s="156">
        <f>ROUND(I423*H423,2)</f>
        <v>0</v>
      </c>
      <c r="K423" s="152" t="s">
        <v>157</v>
      </c>
      <c r="L423" s="34"/>
      <c r="M423" s="157" t="s">
        <v>1</v>
      </c>
      <c r="N423" s="158" t="s">
        <v>40</v>
      </c>
      <c r="O423" s="59"/>
      <c r="P423" s="159">
        <f>O423*H423</f>
        <v>0</v>
      </c>
      <c r="Q423" s="159">
        <v>1.0189999999999999E-2</v>
      </c>
      <c r="R423" s="159">
        <f>Q423*H423</f>
        <v>0.17323</v>
      </c>
      <c r="S423" s="159">
        <v>0</v>
      </c>
      <c r="T423" s="160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61" t="s">
        <v>158</v>
      </c>
      <c r="AT423" s="161" t="s">
        <v>153</v>
      </c>
      <c r="AU423" s="161" t="s">
        <v>83</v>
      </c>
      <c r="AY423" s="18" t="s">
        <v>151</v>
      </c>
      <c r="BE423" s="162">
        <f>IF(N423="základní",J423,0)</f>
        <v>0</v>
      </c>
      <c r="BF423" s="162">
        <f>IF(N423="snížená",J423,0)</f>
        <v>0</v>
      </c>
      <c r="BG423" s="162">
        <f>IF(N423="zákl. přenesená",J423,0)</f>
        <v>0</v>
      </c>
      <c r="BH423" s="162">
        <f>IF(N423="sníž. přenesená",J423,0)</f>
        <v>0</v>
      </c>
      <c r="BI423" s="162">
        <f>IF(N423="nulová",J423,0)</f>
        <v>0</v>
      </c>
      <c r="BJ423" s="18" t="s">
        <v>31</v>
      </c>
      <c r="BK423" s="162">
        <f>ROUND(I423*H423,2)</f>
        <v>0</v>
      </c>
      <c r="BL423" s="18" t="s">
        <v>158</v>
      </c>
      <c r="BM423" s="161" t="s">
        <v>1355</v>
      </c>
    </row>
    <row r="424" spans="1:65" s="13" customFormat="1">
      <c r="B424" s="163"/>
      <c r="D424" s="164" t="s">
        <v>160</v>
      </c>
      <c r="E424" s="165" t="s">
        <v>1</v>
      </c>
      <c r="F424" s="166" t="s">
        <v>1356</v>
      </c>
      <c r="H424" s="167">
        <v>17</v>
      </c>
      <c r="I424" s="168"/>
      <c r="L424" s="163"/>
      <c r="M424" s="169"/>
      <c r="N424" s="170"/>
      <c r="O424" s="170"/>
      <c r="P424" s="170"/>
      <c r="Q424" s="170"/>
      <c r="R424" s="170"/>
      <c r="S424" s="170"/>
      <c r="T424" s="171"/>
      <c r="AT424" s="165" t="s">
        <v>160</v>
      </c>
      <c r="AU424" s="165" t="s">
        <v>83</v>
      </c>
      <c r="AV424" s="13" t="s">
        <v>83</v>
      </c>
      <c r="AW424" s="13" t="s">
        <v>30</v>
      </c>
      <c r="AX424" s="13" t="s">
        <v>75</v>
      </c>
      <c r="AY424" s="165" t="s">
        <v>151</v>
      </c>
    </row>
    <row r="425" spans="1:65" s="15" customFormat="1">
      <c r="B425" s="179"/>
      <c r="D425" s="164" t="s">
        <v>160</v>
      </c>
      <c r="E425" s="180" t="s">
        <v>1</v>
      </c>
      <c r="F425" s="181" t="s">
        <v>182</v>
      </c>
      <c r="H425" s="182">
        <v>17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160</v>
      </c>
      <c r="AU425" s="180" t="s">
        <v>83</v>
      </c>
      <c r="AV425" s="15" t="s">
        <v>158</v>
      </c>
      <c r="AW425" s="15" t="s">
        <v>30</v>
      </c>
      <c r="AX425" s="15" t="s">
        <v>31</v>
      </c>
      <c r="AY425" s="180" t="s">
        <v>151</v>
      </c>
    </row>
    <row r="426" spans="1:65" s="2" customFormat="1" ht="24.15" customHeight="1">
      <c r="A426" s="33"/>
      <c r="B426" s="149"/>
      <c r="C426" s="187" t="s">
        <v>1357</v>
      </c>
      <c r="D426" s="187" t="s">
        <v>413</v>
      </c>
      <c r="E426" s="188" t="s">
        <v>1358</v>
      </c>
      <c r="F426" s="189" t="s">
        <v>1359</v>
      </c>
      <c r="G426" s="190" t="s">
        <v>350</v>
      </c>
      <c r="H426" s="191">
        <v>1.01</v>
      </c>
      <c r="I426" s="192"/>
      <c r="J426" s="193">
        <f>ROUND(I426*H426,2)</f>
        <v>0</v>
      </c>
      <c r="K426" s="189" t="s">
        <v>157</v>
      </c>
      <c r="L426" s="194"/>
      <c r="M426" s="195" t="s">
        <v>1</v>
      </c>
      <c r="N426" s="196" t="s">
        <v>40</v>
      </c>
      <c r="O426" s="59"/>
      <c r="P426" s="159">
        <f>O426*H426</f>
        <v>0</v>
      </c>
      <c r="Q426" s="159">
        <v>0.254</v>
      </c>
      <c r="R426" s="159">
        <f>Q426*H426</f>
        <v>0.25653999999999999</v>
      </c>
      <c r="S426" s="159">
        <v>0</v>
      </c>
      <c r="T426" s="160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1" t="s">
        <v>194</v>
      </c>
      <c r="AT426" s="161" t="s">
        <v>413</v>
      </c>
      <c r="AU426" s="161" t="s">
        <v>83</v>
      </c>
      <c r="AY426" s="18" t="s">
        <v>151</v>
      </c>
      <c r="BE426" s="162">
        <f>IF(N426="základní",J426,0)</f>
        <v>0</v>
      </c>
      <c r="BF426" s="162">
        <f>IF(N426="snížená",J426,0)</f>
        <v>0</v>
      </c>
      <c r="BG426" s="162">
        <f>IF(N426="zákl. přenesená",J426,0)</f>
        <v>0</v>
      </c>
      <c r="BH426" s="162">
        <f>IF(N426="sníž. přenesená",J426,0)</f>
        <v>0</v>
      </c>
      <c r="BI426" s="162">
        <f>IF(N426="nulová",J426,0)</f>
        <v>0</v>
      </c>
      <c r="BJ426" s="18" t="s">
        <v>31</v>
      </c>
      <c r="BK426" s="162">
        <f>ROUND(I426*H426,2)</f>
        <v>0</v>
      </c>
      <c r="BL426" s="18" t="s">
        <v>158</v>
      </c>
      <c r="BM426" s="161" t="s">
        <v>1360</v>
      </c>
    </row>
    <row r="427" spans="1:65" s="13" customFormat="1">
      <c r="B427" s="163"/>
      <c r="D427" s="164" t="s">
        <v>160</v>
      </c>
      <c r="E427" s="165" t="s">
        <v>1</v>
      </c>
      <c r="F427" s="166" t="s">
        <v>1270</v>
      </c>
      <c r="H427" s="167">
        <v>1.01</v>
      </c>
      <c r="I427" s="168"/>
      <c r="L427" s="163"/>
      <c r="M427" s="169"/>
      <c r="N427" s="170"/>
      <c r="O427" s="170"/>
      <c r="P427" s="170"/>
      <c r="Q427" s="170"/>
      <c r="R427" s="170"/>
      <c r="S427" s="170"/>
      <c r="T427" s="171"/>
      <c r="AT427" s="165" t="s">
        <v>160</v>
      </c>
      <c r="AU427" s="165" t="s">
        <v>83</v>
      </c>
      <c r="AV427" s="13" t="s">
        <v>83</v>
      </c>
      <c r="AW427" s="13" t="s">
        <v>30</v>
      </c>
      <c r="AX427" s="13" t="s">
        <v>75</v>
      </c>
      <c r="AY427" s="165" t="s">
        <v>151</v>
      </c>
    </row>
    <row r="428" spans="1:65" s="15" customFormat="1">
      <c r="B428" s="179"/>
      <c r="D428" s="164" t="s">
        <v>160</v>
      </c>
      <c r="E428" s="180" t="s">
        <v>1</v>
      </c>
      <c r="F428" s="181" t="s">
        <v>182</v>
      </c>
      <c r="H428" s="182">
        <v>1.01</v>
      </c>
      <c r="I428" s="183"/>
      <c r="L428" s="179"/>
      <c r="M428" s="184"/>
      <c r="N428" s="185"/>
      <c r="O428" s="185"/>
      <c r="P428" s="185"/>
      <c r="Q428" s="185"/>
      <c r="R428" s="185"/>
      <c r="S428" s="185"/>
      <c r="T428" s="186"/>
      <c r="AT428" s="180" t="s">
        <v>160</v>
      </c>
      <c r="AU428" s="180" t="s">
        <v>83</v>
      </c>
      <c r="AV428" s="15" t="s">
        <v>158</v>
      </c>
      <c r="AW428" s="15" t="s">
        <v>30</v>
      </c>
      <c r="AX428" s="15" t="s">
        <v>31</v>
      </c>
      <c r="AY428" s="180" t="s">
        <v>151</v>
      </c>
    </row>
    <row r="429" spans="1:65" s="2" customFormat="1" ht="24.15" customHeight="1">
      <c r="A429" s="33"/>
      <c r="B429" s="149"/>
      <c r="C429" s="187" t="s">
        <v>1361</v>
      </c>
      <c r="D429" s="187" t="s">
        <v>413</v>
      </c>
      <c r="E429" s="188" t="s">
        <v>1362</v>
      </c>
      <c r="F429" s="189" t="s">
        <v>1363</v>
      </c>
      <c r="G429" s="190" t="s">
        <v>350</v>
      </c>
      <c r="H429" s="191">
        <v>3.03</v>
      </c>
      <c r="I429" s="192"/>
      <c r="J429" s="193">
        <f>ROUND(I429*H429,2)</f>
        <v>0</v>
      </c>
      <c r="K429" s="189" t="s">
        <v>157</v>
      </c>
      <c r="L429" s="194"/>
      <c r="M429" s="195" t="s">
        <v>1</v>
      </c>
      <c r="N429" s="196" t="s">
        <v>40</v>
      </c>
      <c r="O429" s="59"/>
      <c r="P429" s="159">
        <f>O429*H429</f>
        <v>0</v>
      </c>
      <c r="Q429" s="159">
        <v>0.50600000000000001</v>
      </c>
      <c r="R429" s="159">
        <f>Q429*H429</f>
        <v>1.53318</v>
      </c>
      <c r="S429" s="159">
        <v>0</v>
      </c>
      <c r="T429" s="160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1" t="s">
        <v>194</v>
      </c>
      <c r="AT429" s="161" t="s">
        <v>413</v>
      </c>
      <c r="AU429" s="161" t="s">
        <v>83</v>
      </c>
      <c r="AY429" s="18" t="s">
        <v>151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8" t="s">
        <v>31</v>
      </c>
      <c r="BK429" s="162">
        <f>ROUND(I429*H429,2)</f>
        <v>0</v>
      </c>
      <c r="BL429" s="18" t="s">
        <v>158</v>
      </c>
      <c r="BM429" s="161" t="s">
        <v>1364</v>
      </c>
    </row>
    <row r="430" spans="1:65" s="13" customFormat="1">
      <c r="B430" s="163"/>
      <c r="D430" s="164" t="s">
        <v>160</v>
      </c>
      <c r="E430" s="165" t="s">
        <v>1</v>
      </c>
      <c r="F430" s="166" t="s">
        <v>1281</v>
      </c>
      <c r="H430" s="167">
        <v>3.03</v>
      </c>
      <c r="I430" s="168"/>
      <c r="L430" s="163"/>
      <c r="M430" s="169"/>
      <c r="N430" s="170"/>
      <c r="O430" s="170"/>
      <c r="P430" s="170"/>
      <c r="Q430" s="170"/>
      <c r="R430" s="170"/>
      <c r="S430" s="170"/>
      <c r="T430" s="171"/>
      <c r="AT430" s="165" t="s">
        <v>160</v>
      </c>
      <c r="AU430" s="165" t="s">
        <v>83</v>
      </c>
      <c r="AV430" s="13" t="s">
        <v>83</v>
      </c>
      <c r="AW430" s="13" t="s">
        <v>30</v>
      </c>
      <c r="AX430" s="13" t="s">
        <v>75</v>
      </c>
      <c r="AY430" s="165" t="s">
        <v>151</v>
      </c>
    </row>
    <row r="431" spans="1:65" s="15" customFormat="1">
      <c r="B431" s="179"/>
      <c r="D431" s="164" t="s">
        <v>160</v>
      </c>
      <c r="E431" s="180" t="s">
        <v>1</v>
      </c>
      <c r="F431" s="181" t="s">
        <v>182</v>
      </c>
      <c r="H431" s="182">
        <v>3.03</v>
      </c>
      <c r="I431" s="183"/>
      <c r="L431" s="179"/>
      <c r="M431" s="184"/>
      <c r="N431" s="185"/>
      <c r="O431" s="185"/>
      <c r="P431" s="185"/>
      <c r="Q431" s="185"/>
      <c r="R431" s="185"/>
      <c r="S431" s="185"/>
      <c r="T431" s="186"/>
      <c r="AT431" s="180" t="s">
        <v>160</v>
      </c>
      <c r="AU431" s="180" t="s">
        <v>83</v>
      </c>
      <c r="AV431" s="15" t="s">
        <v>158</v>
      </c>
      <c r="AW431" s="15" t="s">
        <v>30</v>
      </c>
      <c r="AX431" s="15" t="s">
        <v>31</v>
      </c>
      <c r="AY431" s="180" t="s">
        <v>151</v>
      </c>
    </row>
    <row r="432" spans="1:65" s="2" customFormat="1" ht="24.15" customHeight="1">
      <c r="A432" s="33"/>
      <c r="B432" s="149"/>
      <c r="C432" s="187" t="s">
        <v>1365</v>
      </c>
      <c r="D432" s="187" t="s">
        <v>413</v>
      </c>
      <c r="E432" s="188" t="s">
        <v>1366</v>
      </c>
      <c r="F432" s="189" t="s">
        <v>1367</v>
      </c>
      <c r="G432" s="190" t="s">
        <v>350</v>
      </c>
      <c r="H432" s="191">
        <v>13.13</v>
      </c>
      <c r="I432" s="192"/>
      <c r="J432" s="193">
        <f>ROUND(I432*H432,2)</f>
        <v>0</v>
      </c>
      <c r="K432" s="189" t="s">
        <v>157</v>
      </c>
      <c r="L432" s="194"/>
      <c r="M432" s="195" t="s">
        <v>1</v>
      </c>
      <c r="N432" s="196" t="s">
        <v>40</v>
      </c>
      <c r="O432" s="59"/>
      <c r="P432" s="159">
        <f>O432*H432</f>
        <v>0</v>
      </c>
      <c r="Q432" s="159">
        <v>1.0129999999999999</v>
      </c>
      <c r="R432" s="159">
        <f>Q432*H432</f>
        <v>13.300689999999999</v>
      </c>
      <c r="S432" s="159">
        <v>0</v>
      </c>
      <c r="T432" s="160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1" t="s">
        <v>194</v>
      </c>
      <c r="AT432" s="161" t="s">
        <v>413</v>
      </c>
      <c r="AU432" s="161" t="s">
        <v>83</v>
      </c>
      <c r="AY432" s="18" t="s">
        <v>151</v>
      </c>
      <c r="BE432" s="162">
        <f>IF(N432="základní",J432,0)</f>
        <v>0</v>
      </c>
      <c r="BF432" s="162">
        <f>IF(N432="snížená",J432,0)</f>
        <v>0</v>
      </c>
      <c r="BG432" s="162">
        <f>IF(N432="zákl. přenesená",J432,0)</f>
        <v>0</v>
      </c>
      <c r="BH432" s="162">
        <f>IF(N432="sníž. přenesená",J432,0)</f>
        <v>0</v>
      </c>
      <c r="BI432" s="162">
        <f>IF(N432="nulová",J432,0)</f>
        <v>0</v>
      </c>
      <c r="BJ432" s="18" t="s">
        <v>31</v>
      </c>
      <c r="BK432" s="162">
        <f>ROUND(I432*H432,2)</f>
        <v>0</v>
      </c>
      <c r="BL432" s="18" t="s">
        <v>158</v>
      </c>
      <c r="BM432" s="161" t="s">
        <v>1368</v>
      </c>
    </row>
    <row r="433" spans="1:65" s="13" customFormat="1">
      <c r="B433" s="163"/>
      <c r="D433" s="164" t="s">
        <v>160</v>
      </c>
      <c r="E433" s="165" t="s">
        <v>1</v>
      </c>
      <c r="F433" s="166" t="s">
        <v>1369</v>
      </c>
      <c r="H433" s="167">
        <v>13.13</v>
      </c>
      <c r="I433" s="168"/>
      <c r="L433" s="163"/>
      <c r="M433" s="169"/>
      <c r="N433" s="170"/>
      <c r="O433" s="170"/>
      <c r="P433" s="170"/>
      <c r="Q433" s="170"/>
      <c r="R433" s="170"/>
      <c r="S433" s="170"/>
      <c r="T433" s="171"/>
      <c r="AT433" s="165" t="s">
        <v>160</v>
      </c>
      <c r="AU433" s="165" t="s">
        <v>83</v>
      </c>
      <c r="AV433" s="13" t="s">
        <v>83</v>
      </c>
      <c r="AW433" s="13" t="s">
        <v>30</v>
      </c>
      <c r="AX433" s="13" t="s">
        <v>75</v>
      </c>
      <c r="AY433" s="165" t="s">
        <v>151</v>
      </c>
    </row>
    <row r="434" spans="1:65" s="15" customFormat="1">
      <c r="B434" s="179"/>
      <c r="D434" s="164" t="s">
        <v>160</v>
      </c>
      <c r="E434" s="180" t="s">
        <v>1</v>
      </c>
      <c r="F434" s="181" t="s">
        <v>182</v>
      </c>
      <c r="H434" s="182">
        <v>13.13</v>
      </c>
      <c r="I434" s="183"/>
      <c r="L434" s="179"/>
      <c r="M434" s="184"/>
      <c r="N434" s="185"/>
      <c r="O434" s="185"/>
      <c r="P434" s="185"/>
      <c r="Q434" s="185"/>
      <c r="R434" s="185"/>
      <c r="S434" s="185"/>
      <c r="T434" s="186"/>
      <c r="AT434" s="180" t="s">
        <v>160</v>
      </c>
      <c r="AU434" s="180" t="s">
        <v>83</v>
      </c>
      <c r="AV434" s="15" t="s">
        <v>158</v>
      </c>
      <c r="AW434" s="15" t="s">
        <v>30</v>
      </c>
      <c r="AX434" s="15" t="s">
        <v>31</v>
      </c>
      <c r="AY434" s="180" t="s">
        <v>151</v>
      </c>
    </row>
    <row r="435" spans="1:65" s="2" customFormat="1" ht="16.5" customHeight="1">
      <c r="A435" s="33"/>
      <c r="B435" s="149"/>
      <c r="C435" s="187" t="s">
        <v>1370</v>
      </c>
      <c r="D435" s="187" t="s">
        <v>413</v>
      </c>
      <c r="E435" s="188" t="s">
        <v>1371</v>
      </c>
      <c r="F435" s="189" t="s">
        <v>1372</v>
      </c>
      <c r="G435" s="190" t="s">
        <v>350</v>
      </c>
      <c r="H435" s="191">
        <v>22.22</v>
      </c>
      <c r="I435" s="192"/>
      <c r="J435" s="193">
        <f>ROUND(I435*H435,2)</f>
        <v>0</v>
      </c>
      <c r="K435" s="189" t="s">
        <v>157</v>
      </c>
      <c r="L435" s="194"/>
      <c r="M435" s="195" t="s">
        <v>1</v>
      </c>
      <c r="N435" s="196" t="s">
        <v>40</v>
      </c>
      <c r="O435" s="59"/>
      <c r="P435" s="159">
        <f>O435*H435</f>
        <v>0</v>
      </c>
      <c r="Q435" s="159">
        <v>2E-3</v>
      </c>
      <c r="R435" s="159">
        <f>Q435*H435</f>
        <v>4.444E-2</v>
      </c>
      <c r="S435" s="159">
        <v>0</v>
      </c>
      <c r="T435" s="160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1" t="s">
        <v>194</v>
      </c>
      <c r="AT435" s="161" t="s">
        <v>413</v>
      </c>
      <c r="AU435" s="161" t="s">
        <v>83</v>
      </c>
      <c r="AY435" s="18" t="s">
        <v>151</v>
      </c>
      <c r="BE435" s="162">
        <f>IF(N435="základní",J435,0)</f>
        <v>0</v>
      </c>
      <c r="BF435" s="162">
        <f>IF(N435="snížená",J435,0)</f>
        <v>0</v>
      </c>
      <c r="BG435" s="162">
        <f>IF(N435="zákl. přenesená",J435,0)</f>
        <v>0</v>
      </c>
      <c r="BH435" s="162">
        <f>IF(N435="sníž. přenesená",J435,0)</f>
        <v>0</v>
      </c>
      <c r="BI435" s="162">
        <f>IF(N435="nulová",J435,0)</f>
        <v>0</v>
      </c>
      <c r="BJ435" s="18" t="s">
        <v>31</v>
      </c>
      <c r="BK435" s="162">
        <f>ROUND(I435*H435,2)</f>
        <v>0</v>
      </c>
      <c r="BL435" s="18" t="s">
        <v>158</v>
      </c>
      <c r="BM435" s="161" t="s">
        <v>1373</v>
      </c>
    </row>
    <row r="436" spans="1:65" s="13" customFormat="1">
      <c r="B436" s="163"/>
      <c r="D436" s="164" t="s">
        <v>160</v>
      </c>
      <c r="E436" s="165" t="s">
        <v>1</v>
      </c>
      <c r="F436" s="166" t="s">
        <v>1374</v>
      </c>
      <c r="H436" s="167">
        <v>22.22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160</v>
      </c>
      <c r="AU436" s="165" t="s">
        <v>83</v>
      </c>
      <c r="AV436" s="13" t="s">
        <v>83</v>
      </c>
      <c r="AW436" s="13" t="s">
        <v>30</v>
      </c>
      <c r="AX436" s="13" t="s">
        <v>75</v>
      </c>
      <c r="AY436" s="165" t="s">
        <v>151</v>
      </c>
    </row>
    <row r="437" spans="1:65" s="15" customFormat="1">
      <c r="B437" s="179"/>
      <c r="D437" s="164" t="s">
        <v>160</v>
      </c>
      <c r="E437" s="180" t="s">
        <v>1</v>
      </c>
      <c r="F437" s="181" t="s">
        <v>182</v>
      </c>
      <c r="H437" s="182">
        <v>22.22</v>
      </c>
      <c r="I437" s="183"/>
      <c r="L437" s="179"/>
      <c r="M437" s="184"/>
      <c r="N437" s="185"/>
      <c r="O437" s="185"/>
      <c r="P437" s="185"/>
      <c r="Q437" s="185"/>
      <c r="R437" s="185"/>
      <c r="S437" s="185"/>
      <c r="T437" s="186"/>
      <c r="AT437" s="180" t="s">
        <v>160</v>
      </c>
      <c r="AU437" s="180" t="s">
        <v>83</v>
      </c>
      <c r="AV437" s="15" t="s">
        <v>158</v>
      </c>
      <c r="AW437" s="15" t="s">
        <v>30</v>
      </c>
      <c r="AX437" s="15" t="s">
        <v>31</v>
      </c>
      <c r="AY437" s="180" t="s">
        <v>151</v>
      </c>
    </row>
    <row r="438" spans="1:65" s="2" customFormat="1" ht="16.5" customHeight="1">
      <c r="A438" s="33"/>
      <c r="B438" s="149"/>
      <c r="C438" s="150" t="s">
        <v>1375</v>
      </c>
      <c r="D438" s="150" t="s">
        <v>153</v>
      </c>
      <c r="E438" s="151" t="s">
        <v>1376</v>
      </c>
      <c r="F438" s="152" t="s">
        <v>1377</v>
      </c>
      <c r="G438" s="153" t="s">
        <v>215</v>
      </c>
      <c r="H438" s="154">
        <v>3.14</v>
      </c>
      <c r="I438" s="155"/>
      <c r="J438" s="156">
        <f>ROUND(I438*H438,2)</f>
        <v>0</v>
      </c>
      <c r="K438" s="152" t="s">
        <v>1</v>
      </c>
      <c r="L438" s="34"/>
      <c r="M438" s="157" t="s">
        <v>1</v>
      </c>
      <c r="N438" s="158" t="s">
        <v>40</v>
      </c>
      <c r="O438" s="59"/>
      <c r="P438" s="159">
        <f>O438*H438</f>
        <v>0</v>
      </c>
      <c r="Q438" s="159">
        <v>0</v>
      </c>
      <c r="R438" s="159">
        <f>Q438*H438</f>
        <v>0</v>
      </c>
      <c r="S438" s="159">
        <v>0</v>
      </c>
      <c r="T438" s="160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1" t="s">
        <v>158</v>
      </c>
      <c r="AT438" s="161" t="s">
        <v>153</v>
      </c>
      <c r="AU438" s="161" t="s">
        <v>83</v>
      </c>
      <c r="AY438" s="18" t="s">
        <v>151</v>
      </c>
      <c r="BE438" s="162">
        <f>IF(N438="základní",J438,0)</f>
        <v>0</v>
      </c>
      <c r="BF438" s="162">
        <f>IF(N438="snížená",J438,0)</f>
        <v>0</v>
      </c>
      <c r="BG438" s="162">
        <f>IF(N438="zákl. přenesená",J438,0)</f>
        <v>0</v>
      </c>
      <c r="BH438" s="162">
        <f>IF(N438="sníž. přenesená",J438,0)</f>
        <v>0</v>
      </c>
      <c r="BI438" s="162">
        <f>IF(N438="nulová",J438,0)</f>
        <v>0</v>
      </c>
      <c r="BJ438" s="18" t="s">
        <v>31</v>
      </c>
      <c r="BK438" s="162">
        <f>ROUND(I438*H438,2)</f>
        <v>0</v>
      </c>
      <c r="BL438" s="18" t="s">
        <v>158</v>
      </c>
      <c r="BM438" s="161" t="s">
        <v>1378</v>
      </c>
    </row>
    <row r="439" spans="1:65" s="13" customFormat="1">
      <c r="B439" s="163"/>
      <c r="D439" s="164" t="s">
        <v>160</v>
      </c>
      <c r="E439" s="165" t="s">
        <v>1</v>
      </c>
      <c r="F439" s="166" t="s">
        <v>1379</v>
      </c>
      <c r="H439" s="167">
        <v>3.14</v>
      </c>
      <c r="I439" s="168"/>
      <c r="L439" s="163"/>
      <c r="M439" s="169"/>
      <c r="N439" s="170"/>
      <c r="O439" s="170"/>
      <c r="P439" s="170"/>
      <c r="Q439" s="170"/>
      <c r="R439" s="170"/>
      <c r="S439" s="170"/>
      <c r="T439" s="171"/>
      <c r="AT439" s="165" t="s">
        <v>160</v>
      </c>
      <c r="AU439" s="165" t="s">
        <v>83</v>
      </c>
      <c r="AV439" s="13" t="s">
        <v>83</v>
      </c>
      <c r="AW439" s="13" t="s">
        <v>30</v>
      </c>
      <c r="AX439" s="13" t="s">
        <v>75</v>
      </c>
      <c r="AY439" s="165" t="s">
        <v>151</v>
      </c>
    </row>
    <row r="440" spans="1:65" s="15" customFormat="1">
      <c r="B440" s="179"/>
      <c r="D440" s="164" t="s">
        <v>160</v>
      </c>
      <c r="E440" s="180" t="s">
        <v>1</v>
      </c>
      <c r="F440" s="181" t="s">
        <v>182</v>
      </c>
      <c r="H440" s="182">
        <v>3.14</v>
      </c>
      <c r="I440" s="183"/>
      <c r="L440" s="179"/>
      <c r="M440" s="184"/>
      <c r="N440" s="185"/>
      <c r="O440" s="185"/>
      <c r="P440" s="185"/>
      <c r="Q440" s="185"/>
      <c r="R440" s="185"/>
      <c r="S440" s="185"/>
      <c r="T440" s="186"/>
      <c r="AT440" s="180" t="s">
        <v>160</v>
      </c>
      <c r="AU440" s="180" t="s">
        <v>83</v>
      </c>
      <c r="AV440" s="15" t="s">
        <v>158</v>
      </c>
      <c r="AW440" s="15" t="s">
        <v>30</v>
      </c>
      <c r="AX440" s="15" t="s">
        <v>31</v>
      </c>
      <c r="AY440" s="180" t="s">
        <v>151</v>
      </c>
    </row>
    <row r="441" spans="1:65" s="2" customFormat="1" ht="16.5" customHeight="1">
      <c r="A441" s="33"/>
      <c r="B441" s="149"/>
      <c r="C441" s="150" t="s">
        <v>1380</v>
      </c>
      <c r="D441" s="150" t="s">
        <v>153</v>
      </c>
      <c r="E441" s="151" t="s">
        <v>1381</v>
      </c>
      <c r="F441" s="152" t="s">
        <v>1382</v>
      </c>
      <c r="G441" s="153" t="s">
        <v>215</v>
      </c>
      <c r="H441" s="154">
        <v>69.08</v>
      </c>
      <c r="I441" s="155"/>
      <c r="J441" s="156">
        <f>ROUND(I441*H441,2)</f>
        <v>0</v>
      </c>
      <c r="K441" s="152" t="s">
        <v>1</v>
      </c>
      <c r="L441" s="34"/>
      <c r="M441" s="157" t="s">
        <v>1</v>
      </c>
      <c r="N441" s="158" t="s">
        <v>40</v>
      </c>
      <c r="O441" s="59"/>
      <c r="P441" s="159">
        <f>O441*H441</f>
        <v>0</v>
      </c>
      <c r="Q441" s="159">
        <v>0</v>
      </c>
      <c r="R441" s="159">
        <f>Q441*H441</f>
        <v>0</v>
      </c>
      <c r="S441" s="159">
        <v>0</v>
      </c>
      <c r="T441" s="160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1" t="s">
        <v>158</v>
      </c>
      <c r="AT441" s="161" t="s">
        <v>153</v>
      </c>
      <c r="AU441" s="161" t="s">
        <v>83</v>
      </c>
      <c r="AY441" s="18" t="s">
        <v>151</v>
      </c>
      <c r="BE441" s="162">
        <f>IF(N441="základní",J441,0)</f>
        <v>0</v>
      </c>
      <c r="BF441" s="162">
        <f>IF(N441="snížená",J441,0)</f>
        <v>0</v>
      </c>
      <c r="BG441" s="162">
        <f>IF(N441="zákl. přenesená",J441,0)</f>
        <v>0</v>
      </c>
      <c r="BH441" s="162">
        <f>IF(N441="sníž. přenesená",J441,0)</f>
        <v>0</v>
      </c>
      <c r="BI441" s="162">
        <f>IF(N441="nulová",J441,0)</f>
        <v>0</v>
      </c>
      <c r="BJ441" s="18" t="s">
        <v>31</v>
      </c>
      <c r="BK441" s="162">
        <f>ROUND(I441*H441,2)</f>
        <v>0</v>
      </c>
      <c r="BL441" s="18" t="s">
        <v>158</v>
      </c>
      <c r="BM441" s="161" t="s">
        <v>1383</v>
      </c>
    </row>
    <row r="442" spans="1:65" s="13" customFormat="1">
      <c r="B442" s="163"/>
      <c r="D442" s="164" t="s">
        <v>160</v>
      </c>
      <c r="E442" s="165" t="s">
        <v>1</v>
      </c>
      <c r="F442" s="166" t="s">
        <v>1384</v>
      </c>
      <c r="H442" s="167">
        <v>69.08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160</v>
      </c>
      <c r="AU442" s="165" t="s">
        <v>83</v>
      </c>
      <c r="AV442" s="13" t="s">
        <v>83</v>
      </c>
      <c r="AW442" s="13" t="s">
        <v>30</v>
      </c>
      <c r="AX442" s="13" t="s">
        <v>75</v>
      </c>
      <c r="AY442" s="165" t="s">
        <v>151</v>
      </c>
    </row>
    <row r="443" spans="1:65" s="15" customFormat="1">
      <c r="B443" s="179"/>
      <c r="D443" s="164" t="s">
        <v>160</v>
      </c>
      <c r="E443" s="180" t="s">
        <v>1</v>
      </c>
      <c r="F443" s="181" t="s">
        <v>182</v>
      </c>
      <c r="H443" s="182">
        <v>69.08</v>
      </c>
      <c r="I443" s="183"/>
      <c r="L443" s="179"/>
      <c r="M443" s="184"/>
      <c r="N443" s="185"/>
      <c r="O443" s="185"/>
      <c r="P443" s="185"/>
      <c r="Q443" s="185"/>
      <c r="R443" s="185"/>
      <c r="S443" s="185"/>
      <c r="T443" s="186"/>
      <c r="AT443" s="180" t="s">
        <v>160</v>
      </c>
      <c r="AU443" s="180" t="s">
        <v>83</v>
      </c>
      <c r="AV443" s="15" t="s">
        <v>158</v>
      </c>
      <c r="AW443" s="15" t="s">
        <v>30</v>
      </c>
      <c r="AX443" s="15" t="s">
        <v>31</v>
      </c>
      <c r="AY443" s="180" t="s">
        <v>151</v>
      </c>
    </row>
    <row r="444" spans="1:65" s="2" customFormat="1" ht="21.75" customHeight="1">
      <c r="A444" s="33"/>
      <c r="B444" s="149"/>
      <c r="C444" s="150" t="s">
        <v>1385</v>
      </c>
      <c r="D444" s="150" t="s">
        <v>153</v>
      </c>
      <c r="E444" s="151" t="s">
        <v>1386</v>
      </c>
      <c r="F444" s="152" t="s">
        <v>1387</v>
      </c>
      <c r="G444" s="153" t="s">
        <v>350</v>
      </c>
      <c r="H444" s="154">
        <v>5</v>
      </c>
      <c r="I444" s="155"/>
      <c r="J444" s="156">
        <f>ROUND(I444*H444,2)</f>
        <v>0</v>
      </c>
      <c r="K444" s="152" t="s">
        <v>157</v>
      </c>
      <c r="L444" s="34"/>
      <c r="M444" s="157" t="s">
        <v>1</v>
      </c>
      <c r="N444" s="158" t="s">
        <v>40</v>
      </c>
      <c r="O444" s="59"/>
      <c r="P444" s="159">
        <f>O444*H444</f>
        <v>0</v>
      </c>
      <c r="Q444" s="159">
        <v>0.09</v>
      </c>
      <c r="R444" s="159">
        <f>Q444*H444</f>
        <v>0.44999999999999996</v>
      </c>
      <c r="S444" s="159">
        <v>0</v>
      </c>
      <c r="T444" s="160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61" t="s">
        <v>158</v>
      </c>
      <c r="AT444" s="161" t="s">
        <v>153</v>
      </c>
      <c r="AU444" s="161" t="s">
        <v>83</v>
      </c>
      <c r="AY444" s="18" t="s">
        <v>151</v>
      </c>
      <c r="BE444" s="162">
        <f>IF(N444="základní",J444,0)</f>
        <v>0</v>
      </c>
      <c r="BF444" s="162">
        <f>IF(N444="snížená",J444,0)</f>
        <v>0</v>
      </c>
      <c r="BG444" s="162">
        <f>IF(N444="zákl. přenesená",J444,0)</f>
        <v>0</v>
      </c>
      <c r="BH444" s="162">
        <f>IF(N444="sníž. přenesená",J444,0)</f>
        <v>0</v>
      </c>
      <c r="BI444" s="162">
        <f>IF(N444="nulová",J444,0)</f>
        <v>0</v>
      </c>
      <c r="BJ444" s="18" t="s">
        <v>31</v>
      </c>
      <c r="BK444" s="162">
        <f>ROUND(I444*H444,2)</f>
        <v>0</v>
      </c>
      <c r="BL444" s="18" t="s">
        <v>158</v>
      </c>
      <c r="BM444" s="161" t="s">
        <v>1388</v>
      </c>
    </row>
    <row r="445" spans="1:65" s="13" customFormat="1">
      <c r="B445" s="163"/>
      <c r="D445" s="164" t="s">
        <v>160</v>
      </c>
      <c r="E445" s="165" t="s">
        <v>1</v>
      </c>
      <c r="F445" s="166" t="s">
        <v>176</v>
      </c>
      <c r="H445" s="167">
        <v>5</v>
      </c>
      <c r="I445" s="168"/>
      <c r="L445" s="163"/>
      <c r="M445" s="169"/>
      <c r="N445" s="170"/>
      <c r="O445" s="170"/>
      <c r="P445" s="170"/>
      <c r="Q445" s="170"/>
      <c r="R445" s="170"/>
      <c r="S445" s="170"/>
      <c r="T445" s="171"/>
      <c r="AT445" s="165" t="s">
        <v>160</v>
      </c>
      <c r="AU445" s="165" t="s">
        <v>83</v>
      </c>
      <c r="AV445" s="13" t="s">
        <v>83</v>
      </c>
      <c r="AW445" s="13" t="s">
        <v>30</v>
      </c>
      <c r="AX445" s="13" t="s">
        <v>31</v>
      </c>
      <c r="AY445" s="165" t="s">
        <v>151</v>
      </c>
    </row>
    <row r="446" spans="1:65" s="2" customFormat="1" ht="16.5" customHeight="1">
      <c r="A446" s="33"/>
      <c r="B446" s="149"/>
      <c r="C446" s="187" t="s">
        <v>1389</v>
      </c>
      <c r="D446" s="187" t="s">
        <v>413</v>
      </c>
      <c r="E446" s="188" t="s">
        <v>1390</v>
      </c>
      <c r="F446" s="189" t="s">
        <v>1391</v>
      </c>
      <c r="G446" s="190" t="s">
        <v>350</v>
      </c>
      <c r="H446" s="191">
        <v>5</v>
      </c>
      <c r="I446" s="192"/>
      <c r="J446" s="193">
        <f>ROUND(I446*H446,2)</f>
        <v>0</v>
      </c>
      <c r="K446" s="189" t="s">
        <v>1</v>
      </c>
      <c r="L446" s="194"/>
      <c r="M446" s="195" t="s">
        <v>1</v>
      </c>
      <c r="N446" s="196" t="s">
        <v>40</v>
      </c>
      <c r="O446" s="59"/>
      <c r="P446" s="159">
        <f>O446*H446</f>
        <v>0</v>
      </c>
      <c r="Q446" s="159">
        <v>9.1999999999999998E-2</v>
      </c>
      <c r="R446" s="159">
        <f>Q446*H446</f>
        <v>0.45999999999999996</v>
      </c>
      <c r="S446" s="159">
        <v>0</v>
      </c>
      <c r="T446" s="160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1" t="s">
        <v>194</v>
      </c>
      <c r="AT446" s="161" t="s">
        <v>413</v>
      </c>
      <c r="AU446" s="161" t="s">
        <v>83</v>
      </c>
      <c r="AY446" s="18" t="s">
        <v>151</v>
      </c>
      <c r="BE446" s="162">
        <f>IF(N446="základní",J446,0)</f>
        <v>0</v>
      </c>
      <c r="BF446" s="162">
        <f>IF(N446="snížená",J446,0)</f>
        <v>0</v>
      </c>
      <c r="BG446" s="162">
        <f>IF(N446="zákl. přenesená",J446,0)</f>
        <v>0</v>
      </c>
      <c r="BH446" s="162">
        <f>IF(N446="sníž. přenesená",J446,0)</f>
        <v>0</v>
      </c>
      <c r="BI446" s="162">
        <f>IF(N446="nulová",J446,0)</f>
        <v>0</v>
      </c>
      <c r="BJ446" s="18" t="s">
        <v>31</v>
      </c>
      <c r="BK446" s="162">
        <f>ROUND(I446*H446,2)</f>
        <v>0</v>
      </c>
      <c r="BL446" s="18" t="s">
        <v>158</v>
      </c>
      <c r="BM446" s="161" t="s">
        <v>1392</v>
      </c>
    </row>
    <row r="447" spans="1:65" s="13" customFormat="1">
      <c r="B447" s="163"/>
      <c r="D447" s="164" t="s">
        <v>160</v>
      </c>
      <c r="E447" s="165" t="s">
        <v>1</v>
      </c>
      <c r="F447" s="166" t="s">
        <v>176</v>
      </c>
      <c r="H447" s="167">
        <v>5</v>
      </c>
      <c r="I447" s="168"/>
      <c r="L447" s="163"/>
      <c r="M447" s="169"/>
      <c r="N447" s="170"/>
      <c r="O447" s="170"/>
      <c r="P447" s="170"/>
      <c r="Q447" s="170"/>
      <c r="R447" s="170"/>
      <c r="S447" s="170"/>
      <c r="T447" s="171"/>
      <c r="AT447" s="165" t="s">
        <v>160</v>
      </c>
      <c r="AU447" s="165" t="s">
        <v>83</v>
      </c>
      <c r="AV447" s="13" t="s">
        <v>83</v>
      </c>
      <c r="AW447" s="13" t="s">
        <v>30</v>
      </c>
      <c r="AX447" s="13" t="s">
        <v>31</v>
      </c>
      <c r="AY447" s="165" t="s">
        <v>151</v>
      </c>
    </row>
    <row r="448" spans="1:65" s="2" customFormat="1" ht="21.75" customHeight="1">
      <c r="A448" s="33"/>
      <c r="B448" s="149"/>
      <c r="C448" s="150" t="s">
        <v>1393</v>
      </c>
      <c r="D448" s="150" t="s">
        <v>153</v>
      </c>
      <c r="E448" s="151" t="s">
        <v>1394</v>
      </c>
      <c r="F448" s="152" t="s">
        <v>1395</v>
      </c>
      <c r="G448" s="153" t="s">
        <v>156</v>
      </c>
      <c r="H448" s="154">
        <v>1.444</v>
      </c>
      <c r="I448" s="155"/>
      <c r="J448" s="156">
        <f>ROUND(I448*H448,2)</f>
        <v>0</v>
      </c>
      <c r="K448" s="152" t="s">
        <v>1</v>
      </c>
      <c r="L448" s="34"/>
      <c r="M448" s="157" t="s">
        <v>1</v>
      </c>
      <c r="N448" s="158" t="s">
        <v>40</v>
      </c>
      <c r="O448" s="59"/>
      <c r="P448" s="159">
        <f>O448*H448</f>
        <v>0</v>
      </c>
      <c r="Q448" s="159">
        <v>2.5018699999999998</v>
      </c>
      <c r="R448" s="159">
        <f>Q448*H448</f>
        <v>3.6127002799999994</v>
      </c>
      <c r="S448" s="159">
        <v>0</v>
      </c>
      <c r="T448" s="160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61" t="s">
        <v>158</v>
      </c>
      <c r="AT448" s="161" t="s">
        <v>153</v>
      </c>
      <c r="AU448" s="161" t="s">
        <v>83</v>
      </c>
      <c r="AY448" s="18" t="s">
        <v>151</v>
      </c>
      <c r="BE448" s="162">
        <f>IF(N448="základní",J448,0)</f>
        <v>0</v>
      </c>
      <c r="BF448" s="162">
        <f>IF(N448="snížená",J448,0)</f>
        <v>0</v>
      </c>
      <c r="BG448" s="162">
        <f>IF(N448="zákl. přenesená",J448,0)</f>
        <v>0</v>
      </c>
      <c r="BH448" s="162">
        <f>IF(N448="sníž. přenesená",J448,0)</f>
        <v>0</v>
      </c>
      <c r="BI448" s="162">
        <f>IF(N448="nulová",J448,0)</f>
        <v>0</v>
      </c>
      <c r="BJ448" s="18" t="s">
        <v>31</v>
      </c>
      <c r="BK448" s="162">
        <f>ROUND(I448*H448,2)</f>
        <v>0</v>
      </c>
      <c r="BL448" s="18" t="s">
        <v>158</v>
      </c>
      <c r="BM448" s="161" t="s">
        <v>1396</v>
      </c>
    </row>
    <row r="449" spans="1:65" s="13" customFormat="1">
      <c r="B449" s="163"/>
      <c r="D449" s="164" t="s">
        <v>160</v>
      </c>
      <c r="E449" s="165" t="s">
        <v>1</v>
      </c>
      <c r="F449" s="166" t="s">
        <v>1397</v>
      </c>
      <c r="H449" s="167">
        <v>1.444</v>
      </c>
      <c r="I449" s="168"/>
      <c r="L449" s="163"/>
      <c r="M449" s="169"/>
      <c r="N449" s="170"/>
      <c r="O449" s="170"/>
      <c r="P449" s="170"/>
      <c r="Q449" s="170"/>
      <c r="R449" s="170"/>
      <c r="S449" s="170"/>
      <c r="T449" s="171"/>
      <c r="AT449" s="165" t="s">
        <v>160</v>
      </c>
      <c r="AU449" s="165" t="s">
        <v>83</v>
      </c>
      <c r="AV449" s="13" t="s">
        <v>83</v>
      </c>
      <c r="AW449" s="13" t="s">
        <v>30</v>
      </c>
      <c r="AX449" s="13" t="s">
        <v>75</v>
      </c>
      <c r="AY449" s="165" t="s">
        <v>151</v>
      </c>
    </row>
    <row r="450" spans="1:65" s="15" customFormat="1">
      <c r="B450" s="179"/>
      <c r="D450" s="164" t="s">
        <v>160</v>
      </c>
      <c r="E450" s="180" t="s">
        <v>1</v>
      </c>
      <c r="F450" s="181" t="s">
        <v>182</v>
      </c>
      <c r="H450" s="182">
        <v>1.444</v>
      </c>
      <c r="I450" s="183"/>
      <c r="L450" s="179"/>
      <c r="M450" s="184"/>
      <c r="N450" s="185"/>
      <c r="O450" s="185"/>
      <c r="P450" s="185"/>
      <c r="Q450" s="185"/>
      <c r="R450" s="185"/>
      <c r="S450" s="185"/>
      <c r="T450" s="186"/>
      <c r="AT450" s="180" t="s">
        <v>160</v>
      </c>
      <c r="AU450" s="180" t="s">
        <v>83</v>
      </c>
      <c r="AV450" s="15" t="s">
        <v>158</v>
      </c>
      <c r="AW450" s="15" t="s">
        <v>30</v>
      </c>
      <c r="AX450" s="15" t="s">
        <v>31</v>
      </c>
      <c r="AY450" s="180" t="s">
        <v>151</v>
      </c>
    </row>
    <row r="451" spans="1:65" s="2" customFormat="1" ht="16.5" customHeight="1">
      <c r="A451" s="33"/>
      <c r="B451" s="149"/>
      <c r="C451" s="150" t="s">
        <v>1398</v>
      </c>
      <c r="D451" s="150" t="s">
        <v>153</v>
      </c>
      <c r="E451" s="151" t="s">
        <v>1399</v>
      </c>
      <c r="F451" s="152" t="s">
        <v>1400</v>
      </c>
      <c r="G451" s="153" t="s">
        <v>156</v>
      </c>
      <c r="H451" s="154">
        <v>3.331</v>
      </c>
      <c r="I451" s="155"/>
      <c r="J451" s="156">
        <f>ROUND(I451*H451,2)</f>
        <v>0</v>
      </c>
      <c r="K451" s="152" t="s">
        <v>1</v>
      </c>
      <c r="L451" s="34"/>
      <c r="M451" s="157" t="s">
        <v>1</v>
      </c>
      <c r="N451" s="158" t="s">
        <v>40</v>
      </c>
      <c r="O451" s="59"/>
      <c r="P451" s="159">
        <f>O451*H451</f>
        <v>0</v>
      </c>
      <c r="Q451" s="159">
        <v>2.5018699999999998</v>
      </c>
      <c r="R451" s="159">
        <f>Q451*H451</f>
        <v>8.3337289699999992</v>
      </c>
      <c r="S451" s="159">
        <v>0</v>
      </c>
      <c r="T451" s="160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1" t="s">
        <v>158</v>
      </c>
      <c r="AT451" s="161" t="s">
        <v>153</v>
      </c>
      <c r="AU451" s="161" t="s">
        <v>83</v>
      </c>
      <c r="AY451" s="18" t="s">
        <v>151</v>
      </c>
      <c r="BE451" s="162">
        <f>IF(N451="základní",J451,0)</f>
        <v>0</v>
      </c>
      <c r="BF451" s="162">
        <f>IF(N451="snížená",J451,0)</f>
        <v>0</v>
      </c>
      <c r="BG451" s="162">
        <f>IF(N451="zákl. přenesená",J451,0)</f>
        <v>0</v>
      </c>
      <c r="BH451" s="162">
        <f>IF(N451="sníž. přenesená",J451,0)</f>
        <v>0</v>
      </c>
      <c r="BI451" s="162">
        <f>IF(N451="nulová",J451,0)</f>
        <v>0</v>
      </c>
      <c r="BJ451" s="18" t="s">
        <v>31</v>
      </c>
      <c r="BK451" s="162">
        <f>ROUND(I451*H451,2)</f>
        <v>0</v>
      </c>
      <c r="BL451" s="18" t="s">
        <v>158</v>
      </c>
      <c r="BM451" s="161" t="s">
        <v>1401</v>
      </c>
    </row>
    <row r="452" spans="1:65" s="13" customFormat="1">
      <c r="B452" s="163"/>
      <c r="D452" s="164" t="s">
        <v>160</v>
      </c>
      <c r="E452" s="165" t="s">
        <v>1</v>
      </c>
      <c r="F452" s="166" t="s">
        <v>1402</v>
      </c>
      <c r="H452" s="167">
        <v>3.331</v>
      </c>
      <c r="I452" s="168"/>
      <c r="L452" s="163"/>
      <c r="M452" s="169"/>
      <c r="N452" s="170"/>
      <c r="O452" s="170"/>
      <c r="P452" s="170"/>
      <c r="Q452" s="170"/>
      <c r="R452" s="170"/>
      <c r="S452" s="170"/>
      <c r="T452" s="171"/>
      <c r="AT452" s="165" t="s">
        <v>160</v>
      </c>
      <c r="AU452" s="165" t="s">
        <v>83</v>
      </c>
      <c r="AV452" s="13" t="s">
        <v>83</v>
      </c>
      <c r="AW452" s="13" t="s">
        <v>30</v>
      </c>
      <c r="AX452" s="13" t="s">
        <v>75</v>
      </c>
      <c r="AY452" s="165" t="s">
        <v>151</v>
      </c>
    </row>
    <row r="453" spans="1:65" s="15" customFormat="1">
      <c r="B453" s="179"/>
      <c r="D453" s="164" t="s">
        <v>160</v>
      </c>
      <c r="E453" s="180" t="s">
        <v>1</v>
      </c>
      <c r="F453" s="181" t="s">
        <v>182</v>
      </c>
      <c r="H453" s="182">
        <v>3.331</v>
      </c>
      <c r="I453" s="183"/>
      <c r="L453" s="179"/>
      <c r="M453" s="184"/>
      <c r="N453" s="185"/>
      <c r="O453" s="185"/>
      <c r="P453" s="185"/>
      <c r="Q453" s="185"/>
      <c r="R453" s="185"/>
      <c r="S453" s="185"/>
      <c r="T453" s="186"/>
      <c r="AT453" s="180" t="s">
        <v>160</v>
      </c>
      <c r="AU453" s="180" t="s">
        <v>83</v>
      </c>
      <c r="AV453" s="15" t="s">
        <v>158</v>
      </c>
      <c r="AW453" s="15" t="s">
        <v>30</v>
      </c>
      <c r="AX453" s="15" t="s">
        <v>31</v>
      </c>
      <c r="AY453" s="180" t="s">
        <v>151</v>
      </c>
    </row>
    <row r="454" spans="1:65" s="2" customFormat="1" ht="16.5" customHeight="1">
      <c r="A454" s="33"/>
      <c r="B454" s="149"/>
      <c r="C454" s="150" t="s">
        <v>1403</v>
      </c>
      <c r="D454" s="150" t="s">
        <v>153</v>
      </c>
      <c r="E454" s="151" t="s">
        <v>1404</v>
      </c>
      <c r="F454" s="152" t="s">
        <v>1405</v>
      </c>
      <c r="G454" s="153" t="s">
        <v>207</v>
      </c>
      <c r="H454" s="154">
        <v>2.8260000000000001</v>
      </c>
      <c r="I454" s="155"/>
      <c r="J454" s="156">
        <f>ROUND(I454*H454,2)</f>
        <v>0</v>
      </c>
      <c r="K454" s="152" t="s">
        <v>157</v>
      </c>
      <c r="L454" s="34"/>
      <c r="M454" s="157" t="s">
        <v>1</v>
      </c>
      <c r="N454" s="158" t="s">
        <v>40</v>
      </c>
      <c r="O454" s="59"/>
      <c r="P454" s="159">
        <f>O454*H454</f>
        <v>0</v>
      </c>
      <c r="Q454" s="159">
        <v>2.1180000000000001E-2</v>
      </c>
      <c r="R454" s="159">
        <f>Q454*H454</f>
        <v>5.9854680000000007E-2</v>
      </c>
      <c r="S454" s="159">
        <v>0</v>
      </c>
      <c r="T454" s="160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1" t="s">
        <v>158</v>
      </c>
      <c r="AT454" s="161" t="s">
        <v>153</v>
      </c>
      <c r="AU454" s="161" t="s">
        <v>83</v>
      </c>
      <c r="AY454" s="18" t="s">
        <v>151</v>
      </c>
      <c r="BE454" s="162">
        <f>IF(N454="základní",J454,0)</f>
        <v>0</v>
      </c>
      <c r="BF454" s="162">
        <f>IF(N454="snížená",J454,0)</f>
        <v>0</v>
      </c>
      <c r="BG454" s="162">
        <f>IF(N454="zákl. přenesená",J454,0)</f>
        <v>0</v>
      </c>
      <c r="BH454" s="162">
        <f>IF(N454="sníž. přenesená",J454,0)</f>
        <v>0</v>
      </c>
      <c r="BI454" s="162">
        <f>IF(N454="nulová",J454,0)</f>
        <v>0</v>
      </c>
      <c r="BJ454" s="18" t="s">
        <v>31</v>
      </c>
      <c r="BK454" s="162">
        <f>ROUND(I454*H454,2)</f>
        <v>0</v>
      </c>
      <c r="BL454" s="18" t="s">
        <v>158</v>
      </c>
      <c r="BM454" s="161" t="s">
        <v>1406</v>
      </c>
    </row>
    <row r="455" spans="1:65" s="13" customFormat="1">
      <c r="B455" s="163"/>
      <c r="D455" s="164" t="s">
        <v>160</v>
      </c>
      <c r="E455" s="165" t="s">
        <v>1</v>
      </c>
      <c r="F455" s="166" t="s">
        <v>1407</v>
      </c>
      <c r="H455" s="167">
        <v>2.8260000000000001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160</v>
      </c>
      <c r="AU455" s="165" t="s">
        <v>83</v>
      </c>
      <c r="AV455" s="13" t="s">
        <v>83</v>
      </c>
      <c r="AW455" s="13" t="s">
        <v>30</v>
      </c>
      <c r="AX455" s="13" t="s">
        <v>75</v>
      </c>
      <c r="AY455" s="165" t="s">
        <v>151</v>
      </c>
    </row>
    <row r="456" spans="1:65" s="15" customFormat="1">
      <c r="B456" s="179"/>
      <c r="D456" s="164" t="s">
        <v>160</v>
      </c>
      <c r="E456" s="180" t="s">
        <v>1</v>
      </c>
      <c r="F456" s="181" t="s">
        <v>182</v>
      </c>
      <c r="H456" s="182">
        <v>2.8260000000000001</v>
      </c>
      <c r="I456" s="183"/>
      <c r="L456" s="179"/>
      <c r="M456" s="184"/>
      <c r="N456" s="185"/>
      <c r="O456" s="185"/>
      <c r="P456" s="185"/>
      <c r="Q456" s="185"/>
      <c r="R456" s="185"/>
      <c r="S456" s="185"/>
      <c r="T456" s="186"/>
      <c r="AT456" s="180" t="s">
        <v>160</v>
      </c>
      <c r="AU456" s="180" t="s">
        <v>83</v>
      </c>
      <c r="AV456" s="15" t="s">
        <v>158</v>
      </c>
      <c r="AW456" s="15" t="s">
        <v>30</v>
      </c>
      <c r="AX456" s="15" t="s">
        <v>31</v>
      </c>
      <c r="AY456" s="180" t="s">
        <v>151</v>
      </c>
    </row>
    <row r="457" spans="1:65" s="2" customFormat="1" ht="16.5" customHeight="1">
      <c r="A457" s="33"/>
      <c r="B457" s="149"/>
      <c r="C457" s="150" t="s">
        <v>1408</v>
      </c>
      <c r="D457" s="150" t="s">
        <v>153</v>
      </c>
      <c r="E457" s="151" t="s">
        <v>1409</v>
      </c>
      <c r="F457" s="152" t="s">
        <v>1410</v>
      </c>
      <c r="G457" s="153" t="s">
        <v>207</v>
      </c>
      <c r="H457" s="154">
        <v>2.8260000000000001</v>
      </c>
      <c r="I457" s="155"/>
      <c r="J457" s="156">
        <f>ROUND(I457*H457,2)</f>
        <v>0</v>
      </c>
      <c r="K457" s="152" t="s">
        <v>157</v>
      </c>
      <c r="L457" s="34"/>
      <c r="M457" s="157" t="s">
        <v>1</v>
      </c>
      <c r="N457" s="158" t="s">
        <v>40</v>
      </c>
      <c r="O457" s="59"/>
      <c r="P457" s="159">
        <f>O457*H457</f>
        <v>0</v>
      </c>
      <c r="Q457" s="159">
        <v>0</v>
      </c>
      <c r="R457" s="159">
        <f>Q457*H457</f>
        <v>0</v>
      </c>
      <c r="S457" s="159">
        <v>0</v>
      </c>
      <c r="T457" s="160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1" t="s">
        <v>158</v>
      </c>
      <c r="AT457" s="161" t="s">
        <v>153</v>
      </c>
      <c r="AU457" s="161" t="s">
        <v>83</v>
      </c>
      <c r="AY457" s="18" t="s">
        <v>151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8" t="s">
        <v>31</v>
      </c>
      <c r="BK457" s="162">
        <f>ROUND(I457*H457,2)</f>
        <v>0</v>
      </c>
      <c r="BL457" s="18" t="s">
        <v>158</v>
      </c>
      <c r="BM457" s="161" t="s">
        <v>1411</v>
      </c>
    </row>
    <row r="458" spans="1:65" s="13" customFormat="1">
      <c r="B458" s="163"/>
      <c r="D458" s="164" t="s">
        <v>160</v>
      </c>
      <c r="E458" s="165" t="s">
        <v>1</v>
      </c>
      <c r="F458" s="166" t="s">
        <v>1412</v>
      </c>
      <c r="H458" s="167">
        <v>2.8260000000000001</v>
      </c>
      <c r="I458" s="168"/>
      <c r="L458" s="163"/>
      <c r="M458" s="169"/>
      <c r="N458" s="170"/>
      <c r="O458" s="170"/>
      <c r="P458" s="170"/>
      <c r="Q458" s="170"/>
      <c r="R458" s="170"/>
      <c r="S458" s="170"/>
      <c r="T458" s="171"/>
      <c r="AT458" s="165" t="s">
        <v>160</v>
      </c>
      <c r="AU458" s="165" t="s">
        <v>83</v>
      </c>
      <c r="AV458" s="13" t="s">
        <v>83</v>
      </c>
      <c r="AW458" s="13" t="s">
        <v>30</v>
      </c>
      <c r="AX458" s="13" t="s">
        <v>31</v>
      </c>
      <c r="AY458" s="165" t="s">
        <v>151</v>
      </c>
    </row>
    <row r="459" spans="1:65" s="2" customFormat="1" ht="16.5" customHeight="1">
      <c r="A459" s="33"/>
      <c r="B459" s="149"/>
      <c r="C459" s="150" t="s">
        <v>1413</v>
      </c>
      <c r="D459" s="150" t="s">
        <v>153</v>
      </c>
      <c r="E459" s="151" t="s">
        <v>1414</v>
      </c>
      <c r="F459" s="152" t="s">
        <v>1415</v>
      </c>
      <c r="G459" s="153" t="s">
        <v>215</v>
      </c>
      <c r="H459" s="154">
        <v>11.7</v>
      </c>
      <c r="I459" s="155"/>
      <c r="J459" s="156">
        <f>ROUND(I459*H459,2)</f>
        <v>0</v>
      </c>
      <c r="K459" s="152" t="s">
        <v>1</v>
      </c>
      <c r="L459" s="34"/>
      <c r="M459" s="157" t="s">
        <v>1</v>
      </c>
      <c r="N459" s="158" t="s">
        <v>40</v>
      </c>
      <c r="O459" s="59"/>
      <c r="P459" s="159">
        <f>O459*H459</f>
        <v>0</v>
      </c>
      <c r="Q459" s="159">
        <v>2.35E-2</v>
      </c>
      <c r="R459" s="159">
        <f>Q459*H459</f>
        <v>0.27494999999999997</v>
      </c>
      <c r="S459" s="159">
        <v>0</v>
      </c>
      <c r="T459" s="160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61" t="s">
        <v>158</v>
      </c>
      <c r="AT459" s="161" t="s">
        <v>153</v>
      </c>
      <c r="AU459" s="161" t="s">
        <v>83</v>
      </c>
      <c r="AY459" s="18" t="s">
        <v>151</v>
      </c>
      <c r="BE459" s="162">
        <f>IF(N459="základní",J459,0)</f>
        <v>0</v>
      </c>
      <c r="BF459" s="162">
        <f>IF(N459="snížená",J459,0)</f>
        <v>0</v>
      </c>
      <c r="BG459" s="162">
        <f>IF(N459="zákl. přenesená",J459,0)</f>
        <v>0</v>
      </c>
      <c r="BH459" s="162">
        <f>IF(N459="sníž. přenesená",J459,0)</f>
        <v>0</v>
      </c>
      <c r="BI459" s="162">
        <f>IF(N459="nulová",J459,0)</f>
        <v>0</v>
      </c>
      <c r="BJ459" s="18" t="s">
        <v>31</v>
      </c>
      <c r="BK459" s="162">
        <f>ROUND(I459*H459,2)</f>
        <v>0</v>
      </c>
      <c r="BL459" s="18" t="s">
        <v>158</v>
      </c>
      <c r="BM459" s="161" t="s">
        <v>1416</v>
      </c>
    </row>
    <row r="460" spans="1:65" s="13" customFormat="1">
      <c r="B460" s="163"/>
      <c r="D460" s="164" t="s">
        <v>160</v>
      </c>
      <c r="E460" s="165" t="s">
        <v>1</v>
      </c>
      <c r="F460" s="166" t="s">
        <v>1417</v>
      </c>
      <c r="H460" s="167">
        <v>11.7</v>
      </c>
      <c r="I460" s="168"/>
      <c r="L460" s="163"/>
      <c r="M460" s="169"/>
      <c r="N460" s="170"/>
      <c r="O460" s="170"/>
      <c r="P460" s="170"/>
      <c r="Q460" s="170"/>
      <c r="R460" s="170"/>
      <c r="S460" s="170"/>
      <c r="T460" s="171"/>
      <c r="AT460" s="165" t="s">
        <v>160</v>
      </c>
      <c r="AU460" s="165" t="s">
        <v>83</v>
      </c>
      <c r="AV460" s="13" t="s">
        <v>83</v>
      </c>
      <c r="AW460" s="13" t="s">
        <v>30</v>
      </c>
      <c r="AX460" s="13" t="s">
        <v>75</v>
      </c>
      <c r="AY460" s="165" t="s">
        <v>151</v>
      </c>
    </row>
    <row r="461" spans="1:65" s="15" customFormat="1">
      <c r="B461" s="179"/>
      <c r="D461" s="164" t="s">
        <v>160</v>
      </c>
      <c r="E461" s="180" t="s">
        <v>1</v>
      </c>
      <c r="F461" s="181" t="s">
        <v>182</v>
      </c>
      <c r="H461" s="182">
        <v>11.7</v>
      </c>
      <c r="I461" s="183"/>
      <c r="L461" s="179"/>
      <c r="M461" s="184"/>
      <c r="N461" s="185"/>
      <c r="O461" s="185"/>
      <c r="P461" s="185"/>
      <c r="Q461" s="185"/>
      <c r="R461" s="185"/>
      <c r="S461" s="185"/>
      <c r="T461" s="186"/>
      <c r="AT461" s="180" t="s">
        <v>160</v>
      </c>
      <c r="AU461" s="180" t="s">
        <v>83</v>
      </c>
      <c r="AV461" s="15" t="s">
        <v>158</v>
      </c>
      <c r="AW461" s="15" t="s">
        <v>30</v>
      </c>
      <c r="AX461" s="15" t="s">
        <v>31</v>
      </c>
      <c r="AY461" s="180" t="s">
        <v>151</v>
      </c>
    </row>
    <row r="462" spans="1:65" s="2" customFormat="1" ht="16.5" customHeight="1">
      <c r="A462" s="33"/>
      <c r="B462" s="149"/>
      <c r="C462" s="150" t="s">
        <v>1418</v>
      </c>
      <c r="D462" s="150" t="s">
        <v>153</v>
      </c>
      <c r="E462" s="151" t="s">
        <v>1419</v>
      </c>
      <c r="F462" s="152" t="s">
        <v>1420</v>
      </c>
      <c r="G462" s="153" t="s">
        <v>215</v>
      </c>
      <c r="H462" s="154">
        <v>3.6760000000000002</v>
      </c>
      <c r="I462" s="155"/>
      <c r="J462" s="156">
        <f>ROUND(I462*H462,2)</f>
        <v>0</v>
      </c>
      <c r="K462" s="152" t="s">
        <v>1</v>
      </c>
      <c r="L462" s="34"/>
      <c r="M462" s="157" t="s">
        <v>1</v>
      </c>
      <c r="N462" s="158" t="s">
        <v>40</v>
      </c>
      <c r="O462" s="59"/>
      <c r="P462" s="159">
        <f>O462*H462</f>
        <v>0</v>
      </c>
      <c r="Q462" s="159">
        <v>8.8500000000000002E-3</v>
      </c>
      <c r="R462" s="159">
        <f>Q462*H462</f>
        <v>3.2532600000000002E-2</v>
      </c>
      <c r="S462" s="159">
        <v>0</v>
      </c>
      <c r="T462" s="160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1" t="s">
        <v>158</v>
      </c>
      <c r="AT462" s="161" t="s">
        <v>153</v>
      </c>
      <c r="AU462" s="161" t="s">
        <v>83</v>
      </c>
      <c r="AY462" s="18" t="s">
        <v>151</v>
      </c>
      <c r="BE462" s="162">
        <f>IF(N462="základní",J462,0)</f>
        <v>0</v>
      </c>
      <c r="BF462" s="162">
        <f>IF(N462="snížená",J462,0)</f>
        <v>0</v>
      </c>
      <c r="BG462" s="162">
        <f>IF(N462="zákl. přenesená",J462,0)</f>
        <v>0</v>
      </c>
      <c r="BH462" s="162">
        <f>IF(N462="sníž. přenesená",J462,0)</f>
        <v>0</v>
      </c>
      <c r="BI462" s="162">
        <f>IF(N462="nulová",J462,0)</f>
        <v>0</v>
      </c>
      <c r="BJ462" s="18" t="s">
        <v>31</v>
      </c>
      <c r="BK462" s="162">
        <f>ROUND(I462*H462,2)</f>
        <v>0</v>
      </c>
      <c r="BL462" s="18" t="s">
        <v>158</v>
      </c>
      <c r="BM462" s="161" t="s">
        <v>1421</v>
      </c>
    </row>
    <row r="463" spans="1:65" s="13" customFormat="1">
      <c r="B463" s="163"/>
      <c r="D463" s="164" t="s">
        <v>160</v>
      </c>
      <c r="E463" s="165" t="s">
        <v>1</v>
      </c>
      <c r="F463" s="166" t="s">
        <v>1422</v>
      </c>
      <c r="H463" s="167">
        <v>3.6760000000000002</v>
      </c>
      <c r="I463" s="168"/>
      <c r="L463" s="163"/>
      <c r="M463" s="169"/>
      <c r="N463" s="170"/>
      <c r="O463" s="170"/>
      <c r="P463" s="170"/>
      <c r="Q463" s="170"/>
      <c r="R463" s="170"/>
      <c r="S463" s="170"/>
      <c r="T463" s="171"/>
      <c r="AT463" s="165" t="s">
        <v>160</v>
      </c>
      <c r="AU463" s="165" t="s">
        <v>83</v>
      </c>
      <c r="AV463" s="13" t="s">
        <v>83</v>
      </c>
      <c r="AW463" s="13" t="s">
        <v>30</v>
      </c>
      <c r="AX463" s="13" t="s">
        <v>75</v>
      </c>
      <c r="AY463" s="165" t="s">
        <v>151</v>
      </c>
    </row>
    <row r="464" spans="1:65" s="15" customFormat="1">
      <c r="B464" s="179"/>
      <c r="D464" s="164" t="s">
        <v>160</v>
      </c>
      <c r="E464" s="180" t="s">
        <v>1</v>
      </c>
      <c r="F464" s="181" t="s">
        <v>182</v>
      </c>
      <c r="H464" s="182">
        <v>3.6760000000000002</v>
      </c>
      <c r="I464" s="183"/>
      <c r="L464" s="179"/>
      <c r="M464" s="184"/>
      <c r="N464" s="185"/>
      <c r="O464" s="185"/>
      <c r="P464" s="185"/>
      <c r="Q464" s="185"/>
      <c r="R464" s="185"/>
      <c r="S464" s="185"/>
      <c r="T464" s="186"/>
      <c r="AT464" s="180" t="s">
        <v>160</v>
      </c>
      <c r="AU464" s="180" t="s">
        <v>83</v>
      </c>
      <c r="AV464" s="15" t="s">
        <v>158</v>
      </c>
      <c r="AW464" s="15" t="s">
        <v>30</v>
      </c>
      <c r="AX464" s="15" t="s">
        <v>31</v>
      </c>
      <c r="AY464" s="180" t="s">
        <v>151</v>
      </c>
    </row>
    <row r="465" spans="1:65" s="2" customFormat="1" ht="16.5" customHeight="1">
      <c r="A465" s="33"/>
      <c r="B465" s="149"/>
      <c r="C465" s="150" t="s">
        <v>1423</v>
      </c>
      <c r="D465" s="150" t="s">
        <v>153</v>
      </c>
      <c r="E465" s="151" t="s">
        <v>1424</v>
      </c>
      <c r="F465" s="152" t="s">
        <v>1425</v>
      </c>
      <c r="G465" s="153" t="s">
        <v>376</v>
      </c>
      <c r="H465" s="154">
        <v>1</v>
      </c>
      <c r="I465" s="155"/>
      <c r="J465" s="156">
        <f>ROUND(I465*H465,2)</f>
        <v>0</v>
      </c>
      <c r="K465" s="152" t="s">
        <v>1</v>
      </c>
      <c r="L465" s="34"/>
      <c r="M465" s="157" t="s">
        <v>1</v>
      </c>
      <c r="N465" s="158" t="s">
        <v>40</v>
      </c>
      <c r="O465" s="59"/>
      <c r="P465" s="159">
        <f>O465*H465</f>
        <v>0</v>
      </c>
      <c r="Q465" s="159">
        <v>0</v>
      </c>
      <c r="R465" s="159">
        <f>Q465*H465</f>
        <v>0</v>
      </c>
      <c r="S465" s="159">
        <v>0</v>
      </c>
      <c r="T465" s="160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1" t="s">
        <v>158</v>
      </c>
      <c r="AT465" s="161" t="s">
        <v>153</v>
      </c>
      <c r="AU465" s="161" t="s">
        <v>83</v>
      </c>
      <c r="AY465" s="18" t="s">
        <v>151</v>
      </c>
      <c r="BE465" s="162">
        <f>IF(N465="základní",J465,0)</f>
        <v>0</v>
      </c>
      <c r="BF465" s="162">
        <f>IF(N465="snížená",J465,0)</f>
        <v>0</v>
      </c>
      <c r="BG465" s="162">
        <f>IF(N465="zákl. přenesená",J465,0)</f>
        <v>0</v>
      </c>
      <c r="BH465" s="162">
        <f>IF(N465="sníž. přenesená",J465,0)</f>
        <v>0</v>
      </c>
      <c r="BI465" s="162">
        <f>IF(N465="nulová",J465,0)</f>
        <v>0</v>
      </c>
      <c r="BJ465" s="18" t="s">
        <v>31</v>
      </c>
      <c r="BK465" s="162">
        <f>ROUND(I465*H465,2)</f>
        <v>0</v>
      </c>
      <c r="BL465" s="18" t="s">
        <v>158</v>
      </c>
      <c r="BM465" s="161" t="s">
        <v>1426</v>
      </c>
    </row>
    <row r="466" spans="1:65" s="13" customFormat="1">
      <c r="B466" s="163"/>
      <c r="D466" s="164" t="s">
        <v>160</v>
      </c>
      <c r="E466" s="165" t="s">
        <v>1</v>
      </c>
      <c r="F466" s="166" t="s">
        <v>31</v>
      </c>
      <c r="H466" s="167">
        <v>1</v>
      </c>
      <c r="I466" s="168"/>
      <c r="L466" s="163"/>
      <c r="M466" s="169"/>
      <c r="N466" s="170"/>
      <c r="O466" s="170"/>
      <c r="P466" s="170"/>
      <c r="Q466" s="170"/>
      <c r="R466" s="170"/>
      <c r="S466" s="170"/>
      <c r="T466" s="171"/>
      <c r="AT466" s="165" t="s">
        <v>160</v>
      </c>
      <c r="AU466" s="165" t="s">
        <v>83</v>
      </c>
      <c r="AV466" s="13" t="s">
        <v>83</v>
      </c>
      <c r="AW466" s="13" t="s">
        <v>30</v>
      </c>
      <c r="AX466" s="13" t="s">
        <v>31</v>
      </c>
      <c r="AY466" s="165" t="s">
        <v>151</v>
      </c>
    </row>
    <row r="467" spans="1:65" s="2" customFormat="1" ht="16.5" customHeight="1">
      <c r="A467" s="33"/>
      <c r="B467" s="149"/>
      <c r="C467" s="150" t="s">
        <v>1427</v>
      </c>
      <c r="D467" s="150" t="s">
        <v>153</v>
      </c>
      <c r="E467" s="151" t="s">
        <v>1428</v>
      </c>
      <c r="F467" s="152" t="s">
        <v>1429</v>
      </c>
      <c r="G467" s="153" t="s">
        <v>164</v>
      </c>
      <c r="H467" s="154">
        <v>1.4E-2</v>
      </c>
      <c r="I467" s="155"/>
      <c r="J467" s="156">
        <f>ROUND(I467*H467,2)</f>
        <v>0</v>
      </c>
      <c r="K467" s="152" t="s">
        <v>157</v>
      </c>
      <c r="L467" s="34"/>
      <c r="M467" s="157" t="s">
        <v>1</v>
      </c>
      <c r="N467" s="158" t="s">
        <v>40</v>
      </c>
      <c r="O467" s="59"/>
      <c r="P467" s="159">
        <f>O467*H467</f>
        <v>0</v>
      </c>
      <c r="Q467" s="159">
        <v>0.99734999999999996</v>
      </c>
      <c r="R467" s="159">
        <f>Q467*H467</f>
        <v>1.39629E-2</v>
      </c>
      <c r="S467" s="159">
        <v>0</v>
      </c>
      <c r="T467" s="160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1" t="s">
        <v>158</v>
      </c>
      <c r="AT467" s="161" t="s">
        <v>153</v>
      </c>
      <c r="AU467" s="161" t="s">
        <v>83</v>
      </c>
      <c r="AY467" s="18" t="s">
        <v>151</v>
      </c>
      <c r="BE467" s="162">
        <f>IF(N467="základní",J467,0)</f>
        <v>0</v>
      </c>
      <c r="BF467" s="162">
        <f>IF(N467="snížená",J467,0)</f>
        <v>0</v>
      </c>
      <c r="BG467" s="162">
        <f>IF(N467="zákl. přenesená",J467,0)</f>
        <v>0</v>
      </c>
      <c r="BH467" s="162">
        <f>IF(N467="sníž. přenesená",J467,0)</f>
        <v>0</v>
      </c>
      <c r="BI467" s="162">
        <f>IF(N467="nulová",J467,0)</f>
        <v>0</v>
      </c>
      <c r="BJ467" s="18" t="s">
        <v>31</v>
      </c>
      <c r="BK467" s="162">
        <f>ROUND(I467*H467,2)</f>
        <v>0</v>
      </c>
      <c r="BL467" s="18" t="s">
        <v>158</v>
      </c>
      <c r="BM467" s="161" t="s">
        <v>1430</v>
      </c>
    </row>
    <row r="468" spans="1:65" s="13" customFormat="1">
      <c r="B468" s="163"/>
      <c r="D468" s="164" t="s">
        <v>160</v>
      </c>
      <c r="E468" s="165" t="s">
        <v>1</v>
      </c>
      <c r="F468" s="166" t="s">
        <v>1431</v>
      </c>
      <c r="H468" s="167">
        <v>1.4E-2</v>
      </c>
      <c r="I468" s="168"/>
      <c r="L468" s="163"/>
      <c r="M468" s="169"/>
      <c r="N468" s="170"/>
      <c r="O468" s="170"/>
      <c r="P468" s="170"/>
      <c r="Q468" s="170"/>
      <c r="R468" s="170"/>
      <c r="S468" s="170"/>
      <c r="T468" s="171"/>
      <c r="AT468" s="165" t="s">
        <v>160</v>
      </c>
      <c r="AU468" s="165" t="s">
        <v>83</v>
      </c>
      <c r="AV468" s="13" t="s">
        <v>83</v>
      </c>
      <c r="AW468" s="13" t="s">
        <v>30</v>
      </c>
      <c r="AX468" s="13" t="s">
        <v>75</v>
      </c>
      <c r="AY468" s="165" t="s">
        <v>151</v>
      </c>
    </row>
    <row r="469" spans="1:65" s="15" customFormat="1">
      <c r="B469" s="179"/>
      <c r="D469" s="164" t="s">
        <v>160</v>
      </c>
      <c r="E469" s="180" t="s">
        <v>1</v>
      </c>
      <c r="F469" s="181" t="s">
        <v>182</v>
      </c>
      <c r="H469" s="182">
        <v>1.4E-2</v>
      </c>
      <c r="I469" s="183"/>
      <c r="L469" s="179"/>
      <c r="M469" s="184"/>
      <c r="N469" s="185"/>
      <c r="O469" s="185"/>
      <c r="P469" s="185"/>
      <c r="Q469" s="185"/>
      <c r="R469" s="185"/>
      <c r="S469" s="185"/>
      <c r="T469" s="186"/>
      <c r="AT469" s="180" t="s">
        <v>160</v>
      </c>
      <c r="AU469" s="180" t="s">
        <v>83</v>
      </c>
      <c r="AV469" s="15" t="s">
        <v>158</v>
      </c>
      <c r="AW469" s="15" t="s">
        <v>30</v>
      </c>
      <c r="AX469" s="15" t="s">
        <v>31</v>
      </c>
      <c r="AY469" s="180" t="s">
        <v>151</v>
      </c>
    </row>
    <row r="470" spans="1:65" s="2" customFormat="1" ht="16.5" customHeight="1">
      <c r="A470" s="33"/>
      <c r="B470" s="149"/>
      <c r="C470" s="150" t="s">
        <v>1432</v>
      </c>
      <c r="D470" s="150" t="s">
        <v>153</v>
      </c>
      <c r="E470" s="151" t="s">
        <v>736</v>
      </c>
      <c r="F470" s="152" t="s">
        <v>737</v>
      </c>
      <c r="G470" s="153" t="s">
        <v>156</v>
      </c>
      <c r="H470" s="154">
        <v>91.320999999999998</v>
      </c>
      <c r="I470" s="155"/>
      <c r="J470" s="156">
        <f>ROUND(I470*H470,2)</f>
        <v>0</v>
      </c>
      <c r="K470" s="152" t="s">
        <v>157</v>
      </c>
      <c r="L470" s="34"/>
      <c r="M470" s="157" t="s">
        <v>1</v>
      </c>
      <c r="N470" s="158" t="s">
        <v>40</v>
      </c>
      <c r="O470" s="59"/>
      <c r="P470" s="159">
        <f>O470*H470</f>
        <v>0</v>
      </c>
      <c r="Q470" s="159">
        <v>2.3010199999999998</v>
      </c>
      <c r="R470" s="159">
        <f>Q470*H470</f>
        <v>210.13144741999997</v>
      </c>
      <c r="S470" s="159">
        <v>0</v>
      </c>
      <c r="T470" s="160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1" t="s">
        <v>158</v>
      </c>
      <c r="AT470" s="161" t="s">
        <v>153</v>
      </c>
      <c r="AU470" s="161" t="s">
        <v>83</v>
      </c>
      <c r="AY470" s="18" t="s">
        <v>151</v>
      </c>
      <c r="BE470" s="162">
        <f>IF(N470="základní",J470,0)</f>
        <v>0</v>
      </c>
      <c r="BF470" s="162">
        <f>IF(N470="snížená",J470,0)</f>
        <v>0</v>
      </c>
      <c r="BG470" s="162">
        <f>IF(N470="zákl. přenesená",J470,0)</f>
        <v>0</v>
      </c>
      <c r="BH470" s="162">
        <f>IF(N470="sníž. přenesená",J470,0)</f>
        <v>0</v>
      </c>
      <c r="BI470" s="162">
        <f>IF(N470="nulová",J470,0)</f>
        <v>0</v>
      </c>
      <c r="BJ470" s="18" t="s">
        <v>31</v>
      </c>
      <c r="BK470" s="162">
        <f>ROUND(I470*H470,2)</f>
        <v>0</v>
      </c>
      <c r="BL470" s="18" t="s">
        <v>158</v>
      </c>
      <c r="BM470" s="161" t="s">
        <v>1433</v>
      </c>
    </row>
    <row r="471" spans="1:65" s="13" customFormat="1">
      <c r="B471" s="163"/>
      <c r="D471" s="164" t="s">
        <v>160</v>
      </c>
      <c r="E471" s="165" t="s">
        <v>1</v>
      </c>
      <c r="F471" s="166" t="s">
        <v>1434</v>
      </c>
      <c r="H471" s="167">
        <v>91.320999999999998</v>
      </c>
      <c r="I471" s="168"/>
      <c r="L471" s="163"/>
      <c r="M471" s="169"/>
      <c r="N471" s="170"/>
      <c r="O471" s="170"/>
      <c r="P471" s="170"/>
      <c r="Q471" s="170"/>
      <c r="R471" s="170"/>
      <c r="S471" s="170"/>
      <c r="T471" s="171"/>
      <c r="AT471" s="165" t="s">
        <v>160</v>
      </c>
      <c r="AU471" s="165" t="s">
        <v>83</v>
      </c>
      <c r="AV471" s="13" t="s">
        <v>83</v>
      </c>
      <c r="AW471" s="13" t="s">
        <v>30</v>
      </c>
      <c r="AX471" s="13" t="s">
        <v>75</v>
      </c>
      <c r="AY471" s="165" t="s">
        <v>151</v>
      </c>
    </row>
    <row r="472" spans="1:65" s="15" customFormat="1">
      <c r="B472" s="179"/>
      <c r="D472" s="164" t="s">
        <v>160</v>
      </c>
      <c r="E472" s="180" t="s">
        <v>1</v>
      </c>
      <c r="F472" s="181" t="s">
        <v>182</v>
      </c>
      <c r="H472" s="182">
        <v>91.320999999999998</v>
      </c>
      <c r="I472" s="183"/>
      <c r="L472" s="179"/>
      <c r="M472" s="184"/>
      <c r="N472" s="185"/>
      <c r="O472" s="185"/>
      <c r="P472" s="185"/>
      <c r="Q472" s="185"/>
      <c r="R472" s="185"/>
      <c r="S472" s="185"/>
      <c r="T472" s="186"/>
      <c r="AT472" s="180" t="s">
        <v>160</v>
      </c>
      <c r="AU472" s="180" t="s">
        <v>83</v>
      </c>
      <c r="AV472" s="15" t="s">
        <v>158</v>
      </c>
      <c r="AW472" s="15" t="s">
        <v>30</v>
      </c>
      <c r="AX472" s="15" t="s">
        <v>31</v>
      </c>
      <c r="AY472" s="180" t="s">
        <v>151</v>
      </c>
    </row>
    <row r="473" spans="1:65" s="2" customFormat="1" ht="16.5" customHeight="1">
      <c r="A473" s="33"/>
      <c r="B473" s="149"/>
      <c r="C473" s="150" t="s">
        <v>1435</v>
      </c>
      <c r="D473" s="150" t="s">
        <v>153</v>
      </c>
      <c r="E473" s="151" t="s">
        <v>1436</v>
      </c>
      <c r="F473" s="152" t="s">
        <v>1437</v>
      </c>
      <c r="G473" s="153" t="s">
        <v>350</v>
      </c>
      <c r="H473" s="154">
        <v>5</v>
      </c>
      <c r="I473" s="155"/>
      <c r="J473" s="156">
        <f>ROUND(I473*H473,2)</f>
        <v>0</v>
      </c>
      <c r="K473" s="152" t="s">
        <v>157</v>
      </c>
      <c r="L473" s="34"/>
      <c r="M473" s="157" t="s">
        <v>1</v>
      </c>
      <c r="N473" s="158" t="s">
        <v>40</v>
      </c>
      <c r="O473" s="59"/>
      <c r="P473" s="159">
        <f>O473*H473</f>
        <v>0</v>
      </c>
      <c r="Q473" s="159">
        <v>1.299E-2</v>
      </c>
      <c r="R473" s="159">
        <f>Q473*H473</f>
        <v>6.4949999999999994E-2</v>
      </c>
      <c r="S473" s="159">
        <v>4.0000000000000001E-3</v>
      </c>
      <c r="T473" s="160">
        <f>S473*H473</f>
        <v>0.02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61" t="s">
        <v>158</v>
      </c>
      <c r="AT473" s="161" t="s">
        <v>153</v>
      </c>
      <c r="AU473" s="161" t="s">
        <v>83</v>
      </c>
      <c r="AY473" s="18" t="s">
        <v>151</v>
      </c>
      <c r="BE473" s="162">
        <f>IF(N473="základní",J473,0)</f>
        <v>0</v>
      </c>
      <c r="BF473" s="162">
        <f>IF(N473="snížená",J473,0)</f>
        <v>0</v>
      </c>
      <c r="BG473" s="162">
        <f>IF(N473="zákl. přenesená",J473,0)</f>
        <v>0</v>
      </c>
      <c r="BH473" s="162">
        <f>IF(N473="sníž. přenesená",J473,0)</f>
        <v>0</v>
      </c>
      <c r="BI473" s="162">
        <f>IF(N473="nulová",J473,0)</f>
        <v>0</v>
      </c>
      <c r="BJ473" s="18" t="s">
        <v>31</v>
      </c>
      <c r="BK473" s="162">
        <f>ROUND(I473*H473,2)</f>
        <v>0</v>
      </c>
      <c r="BL473" s="18" t="s">
        <v>158</v>
      </c>
      <c r="BM473" s="161" t="s">
        <v>1438</v>
      </c>
    </row>
    <row r="474" spans="1:65" s="13" customFormat="1">
      <c r="B474" s="163"/>
      <c r="D474" s="164" t="s">
        <v>160</v>
      </c>
      <c r="E474" s="165" t="s">
        <v>1</v>
      </c>
      <c r="F474" s="166" t="s">
        <v>176</v>
      </c>
      <c r="H474" s="167">
        <v>5</v>
      </c>
      <c r="I474" s="168"/>
      <c r="L474" s="163"/>
      <c r="M474" s="169"/>
      <c r="N474" s="170"/>
      <c r="O474" s="170"/>
      <c r="P474" s="170"/>
      <c r="Q474" s="170"/>
      <c r="R474" s="170"/>
      <c r="S474" s="170"/>
      <c r="T474" s="171"/>
      <c r="AT474" s="165" t="s">
        <v>160</v>
      </c>
      <c r="AU474" s="165" t="s">
        <v>83</v>
      </c>
      <c r="AV474" s="13" t="s">
        <v>83</v>
      </c>
      <c r="AW474" s="13" t="s">
        <v>30</v>
      </c>
      <c r="AX474" s="13" t="s">
        <v>31</v>
      </c>
      <c r="AY474" s="165" t="s">
        <v>151</v>
      </c>
    </row>
    <row r="475" spans="1:65" s="12" customFormat="1" ht="22.8" customHeight="1">
      <c r="B475" s="136"/>
      <c r="D475" s="137" t="s">
        <v>74</v>
      </c>
      <c r="E475" s="147" t="s">
        <v>199</v>
      </c>
      <c r="F475" s="147" t="s">
        <v>1439</v>
      </c>
      <c r="I475" s="139"/>
      <c r="J475" s="148">
        <f>BK475</f>
        <v>0</v>
      </c>
      <c r="L475" s="136"/>
      <c r="M475" s="141"/>
      <c r="N475" s="142"/>
      <c r="O475" s="142"/>
      <c r="P475" s="143">
        <f>SUM(P476:P495)</f>
        <v>0</v>
      </c>
      <c r="Q475" s="142"/>
      <c r="R475" s="143">
        <f>SUM(R476:R495)</f>
        <v>0</v>
      </c>
      <c r="S475" s="142"/>
      <c r="T475" s="144">
        <f>SUM(T476:T495)</f>
        <v>0</v>
      </c>
      <c r="AR475" s="137" t="s">
        <v>31</v>
      </c>
      <c r="AT475" s="145" t="s">
        <v>74</v>
      </c>
      <c r="AU475" s="145" t="s">
        <v>31</v>
      </c>
      <c r="AY475" s="137" t="s">
        <v>151</v>
      </c>
      <c r="BK475" s="146">
        <f>SUM(BK476:BK495)</f>
        <v>0</v>
      </c>
    </row>
    <row r="476" spans="1:65" s="2" customFormat="1" ht="16.5" customHeight="1">
      <c r="A476" s="33"/>
      <c r="B476" s="149"/>
      <c r="C476" s="150" t="s">
        <v>1440</v>
      </c>
      <c r="D476" s="150" t="s">
        <v>153</v>
      </c>
      <c r="E476" s="151" t="s">
        <v>448</v>
      </c>
      <c r="F476" s="152" t="s">
        <v>449</v>
      </c>
      <c r="G476" s="153" t="s">
        <v>215</v>
      </c>
      <c r="H476" s="154">
        <v>267.95999999999998</v>
      </c>
      <c r="I476" s="155"/>
      <c r="J476" s="156">
        <f>ROUND(I476*H476,2)</f>
        <v>0</v>
      </c>
      <c r="K476" s="152" t="s">
        <v>157</v>
      </c>
      <c r="L476" s="34"/>
      <c r="M476" s="157" t="s">
        <v>1</v>
      </c>
      <c r="N476" s="158" t="s">
        <v>40</v>
      </c>
      <c r="O476" s="59"/>
      <c r="P476" s="159">
        <f>O476*H476</f>
        <v>0</v>
      </c>
      <c r="Q476" s="159">
        <v>0</v>
      </c>
      <c r="R476" s="159">
        <f>Q476*H476</f>
        <v>0</v>
      </c>
      <c r="S476" s="159">
        <v>0</v>
      </c>
      <c r="T476" s="160">
        <f>S476*H476</f>
        <v>0</v>
      </c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R476" s="161" t="s">
        <v>158</v>
      </c>
      <c r="AT476" s="161" t="s">
        <v>153</v>
      </c>
      <c r="AU476" s="161" t="s">
        <v>83</v>
      </c>
      <c r="AY476" s="18" t="s">
        <v>151</v>
      </c>
      <c r="BE476" s="162">
        <f>IF(N476="základní",J476,0)</f>
        <v>0</v>
      </c>
      <c r="BF476" s="162">
        <f>IF(N476="snížená",J476,0)</f>
        <v>0</v>
      </c>
      <c r="BG476" s="162">
        <f>IF(N476="zákl. přenesená",J476,0)</f>
        <v>0</v>
      </c>
      <c r="BH476" s="162">
        <f>IF(N476="sníž. přenesená",J476,0)</f>
        <v>0</v>
      </c>
      <c r="BI476" s="162">
        <f>IF(N476="nulová",J476,0)</f>
        <v>0</v>
      </c>
      <c r="BJ476" s="18" t="s">
        <v>31</v>
      </c>
      <c r="BK476" s="162">
        <f>ROUND(I476*H476,2)</f>
        <v>0</v>
      </c>
      <c r="BL476" s="18" t="s">
        <v>158</v>
      </c>
      <c r="BM476" s="161" t="s">
        <v>1441</v>
      </c>
    </row>
    <row r="477" spans="1:65" s="13" customFormat="1">
      <c r="B477" s="163"/>
      <c r="D477" s="164" t="s">
        <v>160</v>
      </c>
      <c r="E477" s="165" t="s">
        <v>1</v>
      </c>
      <c r="F477" s="166" t="s">
        <v>1442</v>
      </c>
      <c r="H477" s="167">
        <v>224.76</v>
      </c>
      <c r="I477" s="168"/>
      <c r="L477" s="163"/>
      <c r="M477" s="169"/>
      <c r="N477" s="170"/>
      <c r="O477" s="170"/>
      <c r="P477" s="170"/>
      <c r="Q477" s="170"/>
      <c r="R477" s="170"/>
      <c r="S477" s="170"/>
      <c r="T477" s="171"/>
      <c r="AT477" s="165" t="s">
        <v>160</v>
      </c>
      <c r="AU477" s="165" t="s">
        <v>83</v>
      </c>
      <c r="AV477" s="13" t="s">
        <v>83</v>
      </c>
      <c r="AW477" s="13" t="s">
        <v>30</v>
      </c>
      <c r="AX477" s="13" t="s">
        <v>75</v>
      </c>
      <c r="AY477" s="165" t="s">
        <v>151</v>
      </c>
    </row>
    <row r="478" spans="1:65" s="13" customFormat="1">
      <c r="B478" s="163"/>
      <c r="D478" s="164" t="s">
        <v>160</v>
      </c>
      <c r="E478" s="165" t="s">
        <v>1</v>
      </c>
      <c r="F478" s="166" t="s">
        <v>1443</v>
      </c>
      <c r="H478" s="167">
        <v>43.2</v>
      </c>
      <c r="I478" s="168"/>
      <c r="L478" s="163"/>
      <c r="M478" s="169"/>
      <c r="N478" s="170"/>
      <c r="O478" s="170"/>
      <c r="P478" s="170"/>
      <c r="Q478" s="170"/>
      <c r="R478" s="170"/>
      <c r="S478" s="170"/>
      <c r="T478" s="171"/>
      <c r="AT478" s="165" t="s">
        <v>160</v>
      </c>
      <c r="AU478" s="165" t="s">
        <v>83</v>
      </c>
      <c r="AV478" s="13" t="s">
        <v>83</v>
      </c>
      <c r="AW478" s="13" t="s">
        <v>30</v>
      </c>
      <c r="AX478" s="13" t="s">
        <v>75</v>
      </c>
      <c r="AY478" s="165" t="s">
        <v>151</v>
      </c>
    </row>
    <row r="479" spans="1:65" s="15" customFormat="1">
      <c r="B479" s="179"/>
      <c r="D479" s="164" t="s">
        <v>160</v>
      </c>
      <c r="E479" s="180" t="s">
        <v>1</v>
      </c>
      <c r="F479" s="181" t="s">
        <v>182</v>
      </c>
      <c r="H479" s="182">
        <v>267.95999999999998</v>
      </c>
      <c r="I479" s="183"/>
      <c r="L479" s="179"/>
      <c r="M479" s="184"/>
      <c r="N479" s="185"/>
      <c r="O479" s="185"/>
      <c r="P479" s="185"/>
      <c r="Q479" s="185"/>
      <c r="R479" s="185"/>
      <c r="S479" s="185"/>
      <c r="T479" s="186"/>
      <c r="AT479" s="180" t="s">
        <v>160</v>
      </c>
      <c r="AU479" s="180" t="s">
        <v>83</v>
      </c>
      <c r="AV479" s="15" t="s">
        <v>158</v>
      </c>
      <c r="AW479" s="15" t="s">
        <v>30</v>
      </c>
      <c r="AX479" s="15" t="s">
        <v>31</v>
      </c>
      <c r="AY479" s="180" t="s">
        <v>151</v>
      </c>
    </row>
    <row r="480" spans="1:65" s="2" customFormat="1" ht="16.5" customHeight="1">
      <c r="A480" s="33"/>
      <c r="B480" s="149"/>
      <c r="C480" s="150" t="s">
        <v>1444</v>
      </c>
      <c r="D480" s="150" t="s">
        <v>153</v>
      </c>
      <c r="E480" s="151" t="s">
        <v>1445</v>
      </c>
      <c r="F480" s="152" t="s">
        <v>1446</v>
      </c>
      <c r="G480" s="153" t="s">
        <v>215</v>
      </c>
      <c r="H480" s="154">
        <v>79.78</v>
      </c>
      <c r="I480" s="155"/>
      <c r="J480" s="156">
        <f>ROUND(I480*H480,2)</f>
        <v>0</v>
      </c>
      <c r="K480" s="152" t="s">
        <v>157</v>
      </c>
      <c r="L480" s="34"/>
      <c r="M480" s="157" t="s">
        <v>1</v>
      </c>
      <c r="N480" s="158" t="s">
        <v>40</v>
      </c>
      <c r="O480" s="59"/>
      <c r="P480" s="159">
        <f>O480*H480</f>
        <v>0</v>
      </c>
      <c r="Q480" s="159">
        <v>0</v>
      </c>
      <c r="R480" s="159">
        <f>Q480*H480</f>
        <v>0</v>
      </c>
      <c r="S480" s="159">
        <v>0</v>
      </c>
      <c r="T480" s="160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1" t="s">
        <v>158</v>
      </c>
      <c r="AT480" s="161" t="s">
        <v>153</v>
      </c>
      <c r="AU480" s="161" t="s">
        <v>83</v>
      </c>
      <c r="AY480" s="18" t="s">
        <v>151</v>
      </c>
      <c r="BE480" s="162">
        <f>IF(N480="základní",J480,0)</f>
        <v>0</v>
      </c>
      <c r="BF480" s="162">
        <f>IF(N480="snížená",J480,0)</f>
        <v>0</v>
      </c>
      <c r="BG480" s="162">
        <f>IF(N480="zákl. přenesená",J480,0)</f>
        <v>0</v>
      </c>
      <c r="BH480" s="162">
        <f>IF(N480="sníž. přenesená",J480,0)</f>
        <v>0</v>
      </c>
      <c r="BI480" s="162">
        <f>IF(N480="nulová",J480,0)</f>
        <v>0</v>
      </c>
      <c r="BJ480" s="18" t="s">
        <v>31</v>
      </c>
      <c r="BK480" s="162">
        <f>ROUND(I480*H480,2)</f>
        <v>0</v>
      </c>
      <c r="BL480" s="18" t="s">
        <v>158</v>
      </c>
      <c r="BM480" s="161" t="s">
        <v>1447</v>
      </c>
    </row>
    <row r="481" spans="1:65" s="13" customFormat="1">
      <c r="B481" s="163"/>
      <c r="D481" s="164" t="s">
        <v>160</v>
      </c>
      <c r="E481" s="165" t="s">
        <v>1</v>
      </c>
      <c r="F481" s="166" t="s">
        <v>1448</v>
      </c>
      <c r="H481" s="167">
        <v>70.08</v>
      </c>
      <c r="I481" s="168"/>
      <c r="L481" s="163"/>
      <c r="M481" s="169"/>
      <c r="N481" s="170"/>
      <c r="O481" s="170"/>
      <c r="P481" s="170"/>
      <c r="Q481" s="170"/>
      <c r="R481" s="170"/>
      <c r="S481" s="170"/>
      <c r="T481" s="171"/>
      <c r="AT481" s="165" t="s">
        <v>160</v>
      </c>
      <c r="AU481" s="165" t="s">
        <v>83</v>
      </c>
      <c r="AV481" s="13" t="s">
        <v>83</v>
      </c>
      <c r="AW481" s="13" t="s">
        <v>30</v>
      </c>
      <c r="AX481" s="13" t="s">
        <v>75</v>
      </c>
      <c r="AY481" s="165" t="s">
        <v>151</v>
      </c>
    </row>
    <row r="482" spans="1:65" s="13" customFormat="1">
      <c r="B482" s="163"/>
      <c r="D482" s="164" t="s">
        <v>160</v>
      </c>
      <c r="E482" s="165" t="s">
        <v>1</v>
      </c>
      <c r="F482" s="166" t="s">
        <v>1449</v>
      </c>
      <c r="H482" s="167">
        <v>9.6999999999999993</v>
      </c>
      <c r="I482" s="168"/>
      <c r="L482" s="163"/>
      <c r="M482" s="169"/>
      <c r="N482" s="170"/>
      <c r="O482" s="170"/>
      <c r="P482" s="170"/>
      <c r="Q482" s="170"/>
      <c r="R482" s="170"/>
      <c r="S482" s="170"/>
      <c r="T482" s="171"/>
      <c r="AT482" s="165" t="s">
        <v>160</v>
      </c>
      <c r="AU482" s="165" t="s">
        <v>83</v>
      </c>
      <c r="AV482" s="13" t="s">
        <v>83</v>
      </c>
      <c r="AW482" s="13" t="s">
        <v>30</v>
      </c>
      <c r="AX482" s="13" t="s">
        <v>75</v>
      </c>
      <c r="AY482" s="165" t="s">
        <v>151</v>
      </c>
    </row>
    <row r="483" spans="1:65" s="15" customFormat="1">
      <c r="B483" s="179"/>
      <c r="D483" s="164" t="s">
        <v>160</v>
      </c>
      <c r="E483" s="180" t="s">
        <v>1</v>
      </c>
      <c r="F483" s="181" t="s">
        <v>182</v>
      </c>
      <c r="H483" s="182">
        <v>79.78</v>
      </c>
      <c r="I483" s="183"/>
      <c r="L483" s="179"/>
      <c r="M483" s="184"/>
      <c r="N483" s="185"/>
      <c r="O483" s="185"/>
      <c r="P483" s="185"/>
      <c r="Q483" s="185"/>
      <c r="R483" s="185"/>
      <c r="S483" s="185"/>
      <c r="T483" s="186"/>
      <c r="AT483" s="180" t="s">
        <v>160</v>
      </c>
      <c r="AU483" s="180" t="s">
        <v>83</v>
      </c>
      <c r="AV483" s="15" t="s">
        <v>158</v>
      </c>
      <c r="AW483" s="15" t="s">
        <v>30</v>
      </c>
      <c r="AX483" s="15" t="s">
        <v>31</v>
      </c>
      <c r="AY483" s="180" t="s">
        <v>151</v>
      </c>
    </row>
    <row r="484" spans="1:65" s="2" customFormat="1" ht="16.5" customHeight="1">
      <c r="A484" s="33"/>
      <c r="B484" s="149"/>
      <c r="C484" s="150" t="s">
        <v>1450</v>
      </c>
      <c r="D484" s="150" t="s">
        <v>153</v>
      </c>
      <c r="E484" s="151" t="s">
        <v>223</v>
      </c>
      <c r="F484" s="152" t="s">
        <v>224</v>
      </c>
      <c r="G484" s="153" t="s">
        <v>164</v>
      </c>
      <c r="H484" s="154">
        <v>166.631</v>
      </c>
      <c r="I484" s="155"/>
      <c r="J484" s="156">
        <f>ROUND(I484*H484,2)</f>
        <v>0</v>
      </c>
      <c r="K484" s="152" t="s">
        <v>157</v>
      </c>
      <c r="L484" s="34"/>
      <c r="M484" s="157" t="s">
        <v>1</v>
      </c>
      <c r="N484" s="158" t="s">
        <v>40</v>
      </c>
      <c r="O484" s="59"/>
      <c r="P484" s="159">
        <f>O484*H484</f>
        <v>0</v>
      </c>
      <c r="Q484" s="159">
        <v>0</v>
      </c>
      <c r="R484" s="159">
        <f>Q484*H484</f>
        <v>0</v>
      </c>
      <c r="S484" s="159">
        <v>0</v>
      </c>
      <c r="T484" s="160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1" t="s">
        <v>158</v>
      </c>
      <c r="AT484" s="161" t="s">
        <v>153</v>
      </c>
      <c r="AU484" s="161" t="s">
        <v>83</v>
      </c>
      <c r="AY484" s="18" t="s">
        <v>151</v>
      </c>
      <c r="BE484" s="162">
        <f>IF(N484="základní",J484,0)</f>
        <v>0</v>
      </c>
      <c r="BF484" s="162">
        <f>IF(N484="snížená",J484,0)</f>
        <v>0</v>
      </c>
      <c r="BG484" s="162">
        <f>IF(N484="zákl. přenesená",J484,0)</f>
        <v>0</v>
      </c>
      <c r="BH484" s="162">
        <f>IF(N484="sníž. přenesená",J484,0)</f>
        <v>0</v>
      </c>
      <c r="BI484" s="162">
        <f>IF(N484="nulová",J484,0)</f>
        <v>0</v>
      </c>
      <c r="BJ484" s="18" t="s">
        <v>31</v>
      </c>
      <c r="BK484" s="162">
        <f>ROUND(I484*H484,2)</f>
        <v>0</v>
      </c>
      <c r="BL484" s="18" t="s">
        <v>158</v>
      </c>
      <c r="BM484" s="161" t="s">
        <v>1451</v>
      </c>
    </row>
    <row r="485" spans="1:65" s="13" customFormat="1">
      <c r="B485" s="163"/>
      <c r="D485" s="164" t="s">
        <v>160</v>
      </c>
      <c r="E485" s="165" t="s">
        <v>1</v>
      </c>
      <c r="F485" s="166" t="s">
        <v>1452</v>
      </c>
      <c r="H485" s="167">
        <v>166.631</v>
      </c>
      <c r="I485" s="168"/>
      <c r="L485" s="163"/>
      <c r="M485" s="169"/>
      <c r="N485" s="170"/>
      <c r="O485" s="170"/>
      <c r="P485" s="170"/>
      <c r="Q485" s="170"/>
      <c r="R485" s="170"/>
      <c r="S485" s="170"/>
      <c r="T485" s="171"/>
      <c r="AT485" s="165" t="s">
        <v>160</v>
      </c>
      <c r="AU485" s="165" t="s">
        <v>83</v>
      </c>
      <c r="AV485" s="13" t="s">
        <v>83</v>
      </c>
      <c r="AW485" s="13" t="s">
        <v>30</v>
      </c>
      <c r="AX485" s="13" t="s">
        <v>31</v>
      </c>
      <c r="AY485" s="165" t="s">
        <v>151</v>
      </c>
    </row>
    <row r="486" spans="1:65" s="2" customFormat="1" ht="16.5" customHeight="1">
      <c r="A486" s="33"/>
      <c r="B486" s="149"/>
      <c r="C486" s="150" t="s">
        <v>1453</v>
      </c>
      <c r="D486" s="150" t="s">
        <v>153</v>
      </c>
      <c r="E486" s="151" t="s">
        <v>228</v>
      </c>
      <c r="F486" s="152" t="s">
        <v>229</v>
      </c>
      <c r="G486" s="153" t="s">
        <v>164</v>
      </c>
      <c r="H486" s="154">
        <v>1333.048</v>
      </c>
      <c r="I486" s="155"/>
      <c r="J486" s="156">
        <f>ROUND(I486*H486,2)</f>
        <v>0</v>
      </c>
      <c r="K486" s="152" t="s">
        <v>157</v>
      </c>
      <c r="L486" s="34"/>
      <c r="M486" s="157" t="s">
        <v>1</v>
      </c>
      <c r="N486" s="158" t="s">
        <v>40</v>
      </c>
      <c r="O486" s="59"/>
      <c r="P486" s="159">
        <f>O486*H486</f>
        <v>0</v>
      </c>
      <c r="Q486" s="159">
        <v>0</v>
      </c>
      <c r="R486" s="159">
        <f>Q486*H486</f>
        <v>0</v>
      </c>
      <c r="S486" s="159">
        <v>0</v>
      </c>
      <c r="T486" s="160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1" t="s">
        <v>158</v>
      </c>
      <c r="AT486" s="161" t="s">
        <v>153</v>
      </c>
      <c r="AU486" s="161" t="s">
        <v>83</v>
      </c>
      <c r="AY486" s="18" t="s">
        <v>151</v>
      </c>
      <c r="BE486" s="162">
        <f>IF(N486="základní",J486,0)</f>
        <v>0</v>
      </c>
      <c r="BF486" s="162">
        <f>IF(N486="snížená",J486,0)</f>
        <v>0</v>
      </c>
      <c r="BG486" s="162">
        <f>IF(N486="zákl. přenesená",J486,0)</f>
        <v>0</v>
      </c>
      <c r="BH486" s="162">
        <f>IF(N486="sníž. přenesená",J486,0)</f>
        <v>0</v>
      </c>
      <c r="BI486" s="162">
        <f>IF(N486="nulová",J486,0)</f>
        <v>0</v>
      </c>
      <c r="BJ486" s="18" t="s">
        <v>31</v>
      </c>
      <c r="BK486" s="162">
        <f>ROUND(I486*H486,2)</f>
        <v>0</v>
      </c>
      <c r="BL486" s="18" t="s">
        <v>158</v>
      </c>
      <c r="BM486" s="161" t="s">
        <v>1454</v>
      </c>
    </row>
    <row r="487" spans="1:65" s="13" customFormat="1">
      <c r="B487" s="163"/>
      <c r="D487" s="164" t="s">
        <v>160</v>
      </c>
      <c r="E487" s="165" t="s">
        <v>1</v>
      </c>
      <c r="F487" s="166" t="s">
        <v>1455</v>
      </c>
      <c r="H487" s="167">
        <v>1333.048</v>
      </c>
      <c r="I487" s="168"/>
      <c r="L487" s="163"/>
      <c r="M487" s="169"/>
      <c r="N487" s="170"/>
      <c r="O487" s="170"/>
      <c r="P487" s="170"/>
      <c r="Q487" s="170"/>
      <c r="R487" s="170"/>
      <c r="S487" s="170"/>
      <c r="T487" s="171"/>
      <c r="AT487" s="165" t="s">
        <v>160</v>
      </c>
      <c r="AU487" s="165" t="s">
        <v>83</v>
      </c>
      <c r="AV487" s="13" t="s">
        <v>83</v>
      </c>
      <c r="AW487" s="13" t="s">
        <v>30</v>
      </c>
      <c r="AX487" s="13" t="s">
        <v>75</v>
      </c>
      <c r="AY487" s="165" t="s">
        <v>151</v>
      </c>
    </row>
    <row r="488" spans="1:65" s="15" customFormat="1">
      <c r="B488" s="179"/>
      <c r="D488" s="164" t="s">
        <v>160</v>
      </c>
      <c r="E488" s="180" t="s">
        <v>1</v>
      </c>
      <c r="F488" s="181" t="s">
        <v>182</v>
      </c>
      <c r="H488" s="182">
        <v>1333.048</v>
      </c>
      <c r="I488" s="183"/>
      <c r="L488" s="179"/>
      <c r="M488" s="184"/>
      <c r="N488" s="185"/>
      <c r="O488" s="185"/>
      <c r="P488" s="185"/>
      <c r="Q488" s="185"/>
      <c r="R488" s="185"/>
      <c r="S488" s="185"/>
      <c r="T488" s="186"/>
      <c r="AT488" s="180" t="s">
        <v>160</v>
      </c>
      <c r="AU488" s="180" t="s">
        <v>83</v>
      </c>
      <c r="AV488" s="15" t="s">
        <v>158</v>
      </c>
      <c r="AW488" s="15" t="s">
        <v>30</v>
      </c>
      <c r="AX488" s="15" t="s">
        <v>31</v>
      </c>
      <c r="AY488" s="180" t="s">
        <v>151</v>
      </c>
    </row>
    <row r="489" spans="1:65" s="2" customFormat="1" ht="16.5" customHeight="1">
      <c r="A489" s="33"/>
      <c r="B489" s="149"/>
      <c r="C489" s="150" t="s">
        <v>1456</v>
      </c>
      <c r="D489" s="150" t="s">
        <v>153</v>
      </c>
      <c r="E489" s="151" t="s">
        <v>1457</v>
      </c>
      <c r="F489" s="152" t="s">
        <v>1458</v>
      </c>
      <c r="G489" s="153" t="s">
        <v>164</v>
      </c>
      <c r="H489" s="154">
        <v>44.131</v>
      </c>
      <c r="I489" s="155"/>
      <c r="J489" s="156">
        <f>ROUND(I489*H489,2)</f>
        <v>0</v>
      </c>
      <c r="K489" s="152" t="s">
        <v>1</v>
      </c>
      <c r="L489" s="34"/>
      <c r="M489" s="157" t="s">
        <v>1</v>
      </c>
      <c r="N489" s="158" t="s">
        <v>40</v>
      </c>
      <c r="O489" s="59"/>
      <c r="P489" s="159">
        <f>O489*H489</f>
        <v>0</v>
      </c>
      <c r="Q489" s="159">
        <v>0</v>
      </c>
      <c r="R489" s="159">
        <f>Q489*H489</f>
        <v>0</v>
      </c>
      <c r="S489" s="159">
        <v>0</v>
      </c>
      <c r="T489" s="160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61" t="s">
        <v>158</v>
      </c>
      <c r="AT489" s="161" t="s">
        <v>153</v>
      </c>
      <c r="AU489" s="161" t="s">
        <v>83</v>
      </c>
      <c r="AY489" s="18" t="s">
        <v>151</v>
      </c>
      <c r="BE489" s="162">
        <f>IF(N489="základní",J489,0)</f>
        <v>0</v>
      </c>
      <c r="BF489" s="162">
        <f>IF(N489="snížená",J489,0)</f>
        <v>0</v>
      </c>
      <c r="BG489" s="162">
        <f>IF(N489="zákl. přenesená",J489,0)</f>
        <v>0</v>
      </c>
      <c r="BH489" s="162">
        <f>IF(N489="sníž. přenesená",J489,0)</f>
        <v>0</v>
      </c>
      <c r="BI489" s="162">
        <f>IF(N489="nulová",J489,0)</f>
        <v>0</v>
      </c>
      <c r="BJ489" s="18" t="s">
        <v>31</v>
      </c>
      <c r="BK489" s="162">
        <f>ROUND(I489*H489,2)</f>
        <v>0</v>
      </c>
      <c r="BL489" s="18" t="s">
        <v>158</v>
      </c>
      <c r="BM489" s="161" t="s">
        <v>1459</v>
      </c>
    </row>
    <row r="490" spans="1:65" s="13" customFormat="1">
      <c r="B490" s="163"/>
      <c r="D490" s="164" t="s">
        <v>160</v>
      </c>
      <c r="E490" s="165" t="s">
        <v>1</v>
      </c>
      <c r="F490" s="166" t="s">
        <v>1460</v>
      </c>
      <c r="H490" s="167">
        <v>44.131</v>
      </c>
      <c r="I490" s="168"/>
      <c r="L490" s="163"/>
      <c r="M490" s="169"/>
      <c r="N490" s="170"/>
      <c r="O490" s="170"/>
      <c r="P490" s="170"/>
      <c r="Q490" s="170"/>
      <c r="R490" s="170"/>
      <c r="S490" s="170"/>
      <c r="T490" s="171"/>
      <c r="AT490" s="165" t="s">
        <v>160</v>
      </c>
      <c r="AU490" s="165" t="s">
        <v>83</v>
      </c>
      <c r="AV490" s="13" t="s">
        <v>83</v>
      </c>
      <c r="AW490" s="13" t="s">
        <v>30</v>
      </c>
      <c r="AX490" s="13" t="s">
        <v>75</v>
      </c>
      <c r="AY490" s="165" t="s">
        <v>151</v>
      </c>
    </row>
    <row r="491" spans="1:65" s="15" customFormat="1">
      <c r="B491" s="179"/>
      <c r="D491" s="164" t="s">
        <v>160</v>
      </c>
      <c r="E491" s="180" t="s">
        <v>1</v>
      </c>
      <c r="F491" s="181" t="s">
        <v>182</v>
      </c>
      <c r="H491" s="182">
        <v>44.131</v>
      </c>
      <c r="I491" s="183"/>
      <c r="L491" s="179"/>
      <c r="M491" s="184"/>
      <c r="N491" s="185"/>
      <c r="O491" s="185"/>
      <c r="P491" s="185"/>
      <c r="Q491" s="185"/>
      <c r="R491" s="185"/>
      <c r="S491" s="185"/>
      <c r="T491" s="186"/>
      <c r="AT491" s="180" t="s">
        <v>160</v>
      </c>
      <c r="AU491" s="180" t="s">
        <v>83</v>
      </c>
      <c r="AV491" s="15" t="s">
        <v>158</v>
      </c>
      <c r="AW491" s="15" t="s">
        <v>30</v>
      </c>
      <c r="AX491" s="15" t="s">
        <v>31</v>
      </c>
      <c r="AY491" s="180" t="s">
        <v>151</v>
      </c>
    </row>
    <row r="492" spans="1:65" s="2" customFormat="1" ht="16.5" customHeight="1">
      <c r="A492" s="33"/>
      <c r="B492" s="149"/>
      <c r="C492" s="150" t="s">
        <v>1461</v>
      </c>
      <c r="D492" s="150" t="s">
        <v>153</v>
      </c>
      <c r="E492" s="151" t="s">
        <v>1462</v>
      </c>
      <c r="F492" s="152" t="s">
        <v>1232</v>
      </c>
      <c r="G492" s="153" t="s">
        <v>164</v>
      </c>
      <c r="H492" s="154">
        <v>122.5</v>
      </c>
      <c r="I492" s="155"/>
      <c r="J492" s="156">
        <f>ROUND(I492*H492,2)</f>
        <v>0</v>
      </c>
      <c r="K492" s="152" t="s">
        <v>1</v>
      </c>
      <c r="L492" s="34"/>
      <c r="M492" s="157" t="s">
        <v>1</v>
      </c>
      <c r="N492" s="158" t="s">
        <v>40</v>
      </c>
      <c r="O492" s="59"/>
      <c r="P492" s="159">
        <f>O492*H492</f>
        <v>0</v>
      </c>
      <c r="Q492" s="159">
        <v>0</v>
      </c>
      <c r="R492" s="159">
        <f>Q492*H492</f>
        <v>0</v>
      </c>
      <c r="S492" s="159">
        <v>0</v>
      </c>
      <c r="T492" s="160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1" t="s">
        <v>158</v>
      </c>
      <c r="AT492" s="161" t="s">
        <v>153</v>
      </c>
      <c r="AU492" s="161" t="s">
        <v>83</v>
      </c>
      <c r="AY492" s="18" t="s">
        <v>151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8" t="s">
        <v>31</v>
      </c>
      <c r="BK492" s="162">
        <f>ROUND(I492*H492,2)</f>
        <v>0</v>
      </c>
      <c r="BL492" s="18" t="s">
        <v>158</v>
      </c>
      <c r="BM492" s="161" t="s">
        <v>1463</v>
      </c>
    </row>
    <row r="493" spans="1:65" s="13" customFormat="1">
      <c r="B493" s="163"/>
      <c r="D493" s="164" t="s">
        <v>160</v>
      </c>
      <c r="E493" s="165" t="s">
        <v>1</v>
      </c>
      <c r="F493" s="166" t="s">
        <v>1464</v>
      </c>
      <c r="H493" s="167">
        <v>122.5</v>
      </c>
      <c r="I493" s="168"/>
      <c r="L493" s="163"/>
      <c r="M493" s="169"/>
      <c r="N493" s="170"/>
      <c r="O493" s="170"/>
      <c r="P493" s="170"/>
      <c r="Q493" s="170"/>
      <c r="R493" s="170"/>
      <c r="S493" s="170"/>
      <c r="T493" s="171"/>
      <c r="AT493" s="165" t="s">
        <v>160</v>
      </c>
      <c r="AU493" s="165" t="s">
        <v>83</v>
      </c>
      <c r="AV493" s="13" t="s">
        <v>83</v>
      </c>
      <c r="AW493" s="13" t="s">
        <v>30</v>
      </c>
      <c r="AX493" s="13" t="s">
        <v>75</v>
      </c>
      <c r="AY493" s="165" t="s">
        <v>151</v>
      </c>
    </row>
    <row r="494" spans="1:65" s="15" customFormat="1">
      <c r="B494" s="179"/>
      <c r="D494" s="164" t="s">
        <v>160</v>
      </c>
      <c r="E494" s="180" t="s">
        <v>1</v>
      </c>
      <c r="F494" s="181" t="s">
        <v>182</v>
      </c>
      <c r="H494" s="182">
        <v>122.5</v>
      </c>
      <c r="I494" s="183"/>
      <c r="L494" s="179"/>
      <c r="M494" s="184"/>
      <c r="N494" s="185"/>
      <c r="O494" s="185"/>
      <c r="P494" s="185"/>
      <c r="Q494" s="185"/>
      <c r="R494" s="185"/>
      <c r="S494" s="185"/>
      <c r="T494" s="186"/>
      <c r="AT494" s="180" t="s">
        <v>160</v>
      </c>
      <c r="AU494" s="180" t="s">
        <v>83</v>
      </c>
      <c r="AV494" s="15" t="s">
        <v>158</v>
      </c>
      <c r="AW494" s="15" t="s">
        <v>30</v>
      </c>
      <c r="AX494" s="15" t="s">
        <v>31</v>
      </c>
      <c r="AY494" s="180" t="s">
        <v>151</v>
      </c>
    </row>
    <row r="495" spans="1:65" s="2" customFormat="1" ht="16.5" customHeight="1">
      <c r="A495" s="33"/>
      <c r="B495" s="149"/>
      <c r="C495" s="150" t="s">
        <v>1465</v>
      </c>
      <c r="D495" s="150" t="s">
        <v>153</v>
      </c>
      <c r="E495" s="151" t="s">
        <v>748</v>
      </c>
      <c r="F495" s="152" t="s">
        <v>749</v>
      </c>
      <c r="G495" s="153" t="s">
        <v>164</v>
      </c>
      <c r="H495" s="154">
        <v>311.22399999999999</v>
      </c>
      <c r="I495" s="155"/>
      <c r="J495" s="156">
        <f>ROUND(I495*H495,2)</f>
        <v>0</v>
      </c>
      <c r="K495" s="152" t="s">
        <v>157</v>
      </c>
      <c r="L495" s="34"/>
      <c r="M495" s="157" t="s">
        <v>1</v>
      </c>
      <c r="N495" s="158" t="s">
        <v>40</v>
      </c>
      <c r="O495" s="59"/>
      <c r="P495" s="159">
        <f>O495*H495</f>
        <v>0</v>
      </c>
      <c r="Q495" s="159">
        <v>0</v>
      </c>
      <c r="R495" s="159">
        <f>Q495*H495</f>
        <v>0</v>
      </c>
      <c r="S495" s="159">
        <v>0</v>
      </c>
      <c r="T495" s="160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1" t="s">
        <v>158</v>
      </c>
      <c r="AT495" s="161" t="s">
        <v>153</v>
      </c>
      <c r="AU495" s="161" t="s">
        <v>83</v>
      </c>
      <c r="AY495" s="18" t="s">
        <v>151</v>
      </c>
      <c r="BE495" s="162">
        <f>IF(N495="základní",J495,0)</f>
        <v>0</v>
      </c>
      <c r="BF495" s="162">
        <f>IF(N495="snížená",J495,0)</f>
        <v>0</v>
      </c>
      <c r="BG495" s="162">
        <f>IF(N495="zákl. přenesená",J495,0)</f>
        <v>0</v>
      </c>
      <c r="BH495" s="162">
        <f>IF(N495="sníž. přenesená",J495,0)</f>
        <v>0</v>
      </c>
      <c r="BI495" s="162">
        <f>IF(N495="nulová",J495,0)</f>
        <v>0</v>
      </c>
      <c r="BJ495" s="18" t="s">
        <v>31</v>
      </c>
      <c r="BK495" s="162">
        <f>ROUND(I495*H495,2)</f>
        <v>0</v>
      </c>
      <c r="BL495" s="18" t="s">
        <v>158</v>
      </c>
      <c r="BM495" s="161" t="s">
        <v>1466</v>
      </c>
    </row>
    <row r="496" spans="1:65" s="12" customFormat="1" ht="25.95" customHeight="1">
      <c r="B496" s="136"/>
      <c r="D496" s="137" t="s">
        <v>74</v>
      </c>
      <c r="E496" s="138" t="s">
        <v>413</v>
      </c>
      <c r="F496" s="138" t="s">
        <v>1467</v>
      </c>
      <c r="I496" s="139"/>
      <c r="J496" s="140">
        <f>BK496</f>
        <v>0</v>
      </c>
      <c r="L496" s="136"/>
      <c r="M496" s="141"/>
      <c r="N496" s="142"/>
      <c r="O496" s="142"/>
      <c r="P496" s="143">
        <f>P497</f>
        <v>0</v>
      </c>
      <c r="Q496" s="142"/>
      <c r="R496" s="143">
        <f>R497</f>
        <v>1.3950000000000002E-3</v>
      </c>
      <c r="S496" s="142"/>
      <c r="T496" s="144">
        <f>T497</f>
        <v>0</v>
      </c>
      <c r="AR496" s="137" t="s">
        <v>167</v>
      </c>
      <c r="AT496" s="145" t="s">
        <v>74</v>
      </c>
      <c r="AU496" s="145" t="s">
        <v>75</v>
      </c>
      <c r="AY496" s="137" t="s">
        <v>151</v>
      </c>
      <c r="BK496" s="146">
        <f>BK497</f>
        <v>0</v>
      </c>
    </row>
    <row r="497" spans="1:65" s="12" customFormat="1" ht="22.8" customHeight="1">
      <c r="B497" s="136"/>
      <c r="D497" s="137" t="s">
        <v>74</v>
      </c>
      <c r="E497" s="147" t="s">
        <v>1468</v>
      </c>
      <c r="F497" s="147" t="s">
        <v>1469</v>
      </c>
      <c r="I497" s="139"/>
      <c r="J497" s="148">
        <f>BK497</f>
        <v>0</v>
      </c>
      <c r="L497" s="136"/>
      <c r="M497" s="141"/>
      <c r="N497" s="142"/>
      <c r="O497" s="142"/>
      <c r="P497" s="143">
        <f>SUM(P498:P504)</f>
        <v>0</v>
      </c>
      <c r="Q497" s="142"/>
      <c r="R497" s="143">
        <f>SUM(R498:R504)</f>
        <v>1.3950000000000002E-3</v>
      </c>
      <c r="S497" s="142"/>
      <c r="T497" s="144">
        <f>SUM(T498:T504)</f>
        <v>0</v>
      </c>
      <c r="AR497" s="137" t="s">
        <v>167</v>
      </c>
      <c r="AT497" s="145" t="s">
        <v>74</v>
      </c>
      <c r="AU497" s="145" t="s">
        <v>31</v>
      </c>
      <c r="AY497" s="137" t="s">
        <v>151</v>
      </c>
      <c r="BK497" s="146">
        <f>SUM(BK498:BK504)</f>
        <v>0</v>
      </c>
    </row>
    <row r="498" spans="1:65" s="2" customFormat="1" ht="21.75" customHeight="1">
      <c r="A498" s="33"/>
      <c r="B498" s="149"/>
      <c r="C498" s="150" t="s">
        <v>1470</v>
      </c>
      <c r="D498" s="150" t="s">
        <v>153</v>
      </c>
      <c r="E498" s="151" t="s">
        <v>1471</v>
      </c>
      <c r="F498" s="152" t="s">
        <v>1472</v>
      </c>
      <c r="G498" s="153" t="s">
        <v>215</v>
      </c>
      <c r="H498" s="154">
        <v>7</v>
      </c>
      <c r="I498" s="155"/>
      <c r="J498" s="156">
        <f>ROUND(I498*H498,2)</f>
        <v>0</v>
      </c>
      <c r="K498" s="152" t="s">
        <v>1</v>
      </c>
      <c r="L498" s="34"/>
      <c r="M498" s="157" t="s">
        <v>1</v>
      </c>
      <c r="N498" s="158" t="s">
        <v>40</v>
      </c>
      <c r="O498" s="59"/>
      <c r="P498" s="159">
        <f>O498*H498</f>
        <v>0</v>
      </c>
      <c r="Q498" s="159">
        <v>0</v>
      </c>
      <c r="R498" s="159">
        <f>Q498*H498</f>
        <v>0</v>
      </c>
      <c r="S498" s="159">
        <v>0</v>
      </c>
      <c r="T498" s="160">
        <f>S498*H498</f>
        <v>0</v>
      </c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R498" s="161" t="s">
        <v>720</v>
      </c>
      <c r="AT498" s="161" t="s">
        <v>153</v>
      </c>
      <c r="AU498" s="161" t="s">
        <v>83</v>
      </c>
      <c r="AY498" s="18" t="s">
        <v>151</v>
      </c>
      <c r="BE498" s="162">
        <f>IF(N498="základní",J498,0)</f>
        <v>0</v>
      </c>
      <c r="BF498" s="162">
        <f>IF(N498="snížená",J498,0)</f>
        <v>0</v>
      </c>
      <c r="BG498" s="162">
        <f>IF(N498="zákl. přenesená",J498,0)</f>
        <v>0</v>
      </c>
      <c r="BH498" s="162">
        <f>IF(N498="sníž. přenesená",J498,0)</f>
        <v>0</v>
      </c>
      <c r="BI498" s="162">
        <f>IF(N498="nulová",J498,0)</f>
        <v>0</v>
      </c>
      <c r="BJ498" s="18" t="s">
        <v>31</v>
      </c>
      <c r="BK498" s="162">
        <f>ROUND(I498*H498,2)</f>
        <v>0</v>
      </c>
      <c r="BL498" s="18" t="s">
        <v>720</v>
      </c>
      <c r="BM498" s="161" t="s">
        <v>1473</v>
      </c>
    </row>
    <row r="499" spans="1:65" s="13" customFormat="1">
      <c r="B499" s="163"/>
      <c r="D499" s="164" t="s">
        <v>160</v>
      </c>
      <c r="E499" s="165" t="s">
        <v>1</v>
      </c>
      <c r="F499" s="166" t="s">
        <v>1474</v>
      </c>
      <c r="H499" s="167">
        <v>7</v>
      </c>
      <c r="I499" s="168"/>
      <c r="L499" s="163"/>
      <c r="M499" s="169"/>
      <c r="N499" s="170"/>
      <c r="O499" s="170"/>
      <c r="P499" s="170"/>
      <c r="Q499" s="170"/>
      <c r="R499" s="170"/>
      <c r="S499" s="170"/>
      <c r="T499" s="171"/>
      <c r="AT499" s="165" t="s">
        <v>160</v>
      </c>
      <c r="AU499" s="165" t="s">
        <v>83</v>
      </c>
      <c r="AV499" s="13" t="s">
        <v>83</v>
      </c>
      <c r="AW499" s="13" t="s">
        <v>30</v>
      </c>
      <c r="AX499" s="13" t="s">
        <v>75</v>
      </c>
      <c r="AY499" s="165" t="s">
        <v>151</v>
      </c>
    </row>
    <row r="500" spans="1:65" s="15" customFormat="1">
      <c r="B500" s="179"/>
      <c r="D500" s="164" t="s">
        <v>160</v>
      </c>
      <c r="E500" s="180" t="s">
        <v>1</v>
      </c>
      <c r="F500" s="181" t="s">
        <v>182</v>
      </c>
      <c r="H500" s="182">
        <v>7</v>
      </c>
      <c r="I500" s="183"/>
      <c r="L500" s="179"/>
      <c r="M500" s="184"/>
      <c r="N500" s="185"/>
      <c r="O500" s="185"/>
      <c r="P500" s="185"/>
      <c r="Q500" s="185"/>
      <c r="R500" s="185"/>
      <c r="S500" s="185"/>
      <c r="T500" s="186"/>
      <c r="AT500" s="180" t="s">
        <v>160</v>
      </c>
      <c r="AU500" s="180" t="s">
        <v>83</v>
      </c>
      <c r="AV500" s="15" t="s">
        <v>158</v>
      </c>
      <c r="AW500" s="15" t="s">
        <v>30</v>
      </c>
      <c r="AX500" s="15" t="s">
        <v>31</v>
      </c>
      <c r="AY500" s="180" t="s">
        <v>151</v>
      </c>
    </row>
    <row r="501" spans="1:65" s="2" customFormat="1" ht="16.5" customHeight="1">
      <c r="A501" s="33"/>
      <c r="B501" s="149"/>
      <c r="C501" s="150" t="s">
        <v>1475</v>
      </c>
      <c r="D501" s="150" t="s">
        <v>153</v>
      </c>
      <c r="E501" s="151" t="s">
        <v>1476</v>
      </c>
      <c r="F501" s="152" t="s">
        <v>1477</v>
      </c>
      <c r="G501" s="153" t="s">
        <v>215</v>
      </c>
      <c r="H501" s="154">
        <v>15.5</v>
      </c>
      <c r="I501" s="155"/>
      <c r="J501" s="156">
        <f>ROUND(I501*H501,2)</f>
        <v>0</v>
      </c>
      <c r="K501" s="152" t="s">
        <v>157</v>
      </c>
      <c r="L501" s="34"/>
      <c r="M501" s="157" t="s">
        <v>1</v>
      </c>
      <c r="N501" s="158" t="s">
        <v>40</v>
      </c>
      <c r="O501" s="59"/>
      <c r="P501" s="159">
        <f>O501*H501</f>
        <v>0</v>
      </c>
      <c r="Q501" s="159">
        <v>9.0000000000000006E-5</v>
      </c>
      <c r="R501" s="159">
        <f>Q501*H501</f>
        <v>1.3950000000000002E-3</v>
      </c>
      <c r="S501" s="159">
        <v>0</v>
      </c>
      <c r="T501" s="160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61" t="s">
        <v>720</v>
      </c>
      <c r="AT501" s="161" t="s">
        <v>153</v>
      </c>
      <c r="AU501" s="161" t="s">
        <v>83</v>
      </c>
      <c r="AY501" s="18" t="s">
        <v>151</v>
      </c>
      <c r="BE501" s="162">
        <f>IF(N501="základní",J501,0)</f>
        <v>0</v>
      </c>
      <c r="BF501" s="162">
        <f>IF(N501="snížená",J501,0)</f>
        <v>0</v>
      </c>
      <c r="BG501" s="162">
        <f>IF(N501="zákl. přenesená",J501,0)</f>
        <v>0</v>
      </c>
      <c r="BH501" s="162">
        <f>IF(N501="sníž. přenesená",J501,0)</f>
        <v>0</v>
      </c>
      <c r="BI501" s="162">
        <f>IF(N501="nulová",J501,0)</f>
        <v>0</v>
      </c>
      <c r="BJ501" s="18" t="s">
        <v>31</v>
      </c>
      <c r="BK501" s="162">
        <f>ROUND(I501*H501,2)</f>
        <v>0</v>
      </c>
      <c r="BL501" s="18" t="s">
        <v>720</v>
      </c>
      <c r="BM501" s="161" t="s">
        <v>1478</v>
      </c>
    </row>
    <row r="502" spans="1:65" s="13" customFormat="1">
      <c r="B502" s="163"/>
      <c r="D502" s="164" t="s">
        <v>160</v>
      </c>
      <c r="E502" s="165" t="s">
        <v>1</v>
      </c>
      <c r="F502" s="166" t="s">
        <v>1479</v>
      </c>
      <c r="H502" s="167">
        <v>15.5</v>
      </c>
      <c r="I502" s="168"/>
      <c r="L502" s="163"/>
      <c r="M502" s="169"/>
      <c r="N502" s="170"/>
      <c r="O502" s="170"/>
      <c r="P502" s="170"/>
      <c r="Q502" s="170"/>
      <c r="R502" s="170"/>
      <c r="S502" s="170"/>
      <c r="T502" s="171"/>
      <c r="AT502" s="165" t="s">
        <v>160</v>
      </c>
      <c r="AU502" s="165" t="s">
        <v>83</v>
      </c>
      <c r="AV502" s="13" t="s">
        <v>83</v>
      </c>
      <c r="AW502" s="13" t="s">
        <v>30</v>
      </c>
      <c r="AX502" s="13" t="s">
        <v>31</v>
      </c>
      <c r="AY502" s="165" t="s">
        <v>151</v>
      </c>
    </row>
    <row r="503" spans="1:65" s="2" customFormat="1" ht="16.5" customHeight="1">
      <c r="A503" s="33"/>
      <c r="B503" s="149"/>
      <c r="C503" s="150" t="s">
        <v>1480</v>
      </c>
      <c r="D503" s="150" t="s">
        <v>153</v>
      </c>
      <c r="E503" s="151" t="s">
        <v>1481</v>
      </c>
      <c r="F503" s="152" t="s">
        <v>1482</v>
      </c>
      <c r="G503" s="153" t="s">
        <v>215</v>
      </c>
      <c r="H503" s="154">
        <v>15.5</v>
      </c>
      <c r="I503" s="155"/>
      <c r="J503" s="156">
        <f>ROUND(I503*H503,2)</f>
        <v>0</v>
      </c>
      <c r="K503" s="152" t="s">
        <v>1</v>
      </c>
      <c r="L503" s="34"/>
      <c r="M503" s="157" t="s">
        <v>1</v>
      </c>
      <c r="N503" s="158" t="s">
        <v>40</v>
      </c>
      <c r="O503" s="59"/>
      <c r="P503" s="159">
        <f>O503*H503</f>
        <v>0</v>
      </c>
      <c r="Q503" s="159">
        <v>0</v>
      </c>
      <c r="R503" s="159">
        <f>Q503*H503</f>
        <v>0</v>
      </c>
      <c r="S503" s="159">
        <v>0</v>
      </c>
      <c r="T503" s="160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1" t="s">
        <v>720</v>
      </c>
      <c r="AT503" s="161" t="s">
        <v>153</v>
      </c>
      <c r="AU503" s="161" t="s">
        <v>83</v>
      </c>
      <c r="AY503" s="18" t="s">
        <v>151</v>
      </c>
      <c r="BE503" s="162">
        <f>IF(N503="základní",J503,0)</f>
        <v>0</v>
      </c>
      <c r="BF503" s="162">
        <f>IF(N503="snížená",J503,0)</f>
        <v>0</v>
      </c>
      <c r="BG503" s="162">
        <f>IF(N503="zákl. přenesená",J503,0)</f>
        <v>0</v>
      </c>
      <c r="BH503" s="162">
        <f>IF(N503="sníž. přenesená",J503,0)</f>
        <v>0</v>
      </c>
      <c r="BI503" s="162">
        <f>IF(N503="nulová",J503,0)</f>
        <v>0</v>
      </c>
      <c r="BJ503" s="18" t="s">
        <v>31</v>
      </c>
      <c r="BK503" s="162">
        <f>ROUND(I503*H503,2)</f>
        <v>0</v>
      </c>
      <c r="BL503" s="18" t="s">
        <v>720</v>
      </c>
      <c r="BM503" s="161" t="s">
        <v>1483</v>
      </c>
    </row>
    <row r="504" spans="1:65" s="13" customFormat="1">
      <c r="B504" s="163"/>
      <c r="D504" s="164" t="s">
        <v>160</v>
      </c>
      <c r="E504" s="165" t="s">
        <v>1</v>
      </c>
      <c r="F504" s="166" t="s">
        <v>1479</v>
      </c>
      <c r="H504" s="167">
        <v>15.5</v>
      </c>
      <c r="I504" s="168"/>
      <c r="L504" s="163"/>
      <c r="M504" s="208"/>
      <c r="N504" s="209"/>
      <c r="O504" s="209"/>
      <c r="P504" s="209"/>
      <c r="Q504" s="209"/>
      <c r="R504" s="209"/>
      <c r="S504" s="209"/>
      <c r="T504" s="210"/>
      <c r="AT504" s="165" t="s">
        <v>160</v>
      </c>
      <c r="AU504" s="165" t="s">
        <v>83</v>
      </c>
      <c r="AV504" s="13" t="s">
        <v>83</v>
      </c>
      <c r="AW504" s="13" t="s">
        <v>30</v>
      </c>
      <c r="AX504" s="13" t="s">
        <v>31</v>
      </c>
      <c r="AY504" s="165" t="s">
        <v>151</v>
      </c>
    </row>
    <row r="505" spans="1:65" s="2" customFormat="1" ht="6.9" customHeight="1">
      <c r="A505" s="33"/>
      <c r="B505" s="48"/>
      <c r="C505" s="49"/>
      <c r="D505" s="49"/>
      <c r="E505" s="49"/>
      <c r="F505" s="49"/>
      <c r="G505" s="49"/>
      <c r="H505" s="49"/>
      <c r="I505" s="49"/>
      <c r="J505" s="49"/>
      <c r="K505" s="49"/>
      <c r="L505" s="34"/>
      <c r="M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</row>
  </sheetData>
  <autoFilter ref="C124:K504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97"/>
  <sheetViews>
    <sheetView showGridLines="0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103</v>
      </c>
      <c r="AZ2" s="202" t="s">
        <v>1038</v>
      </c>
      <c r="BA2" s="202" t="s">
        <v>1039</v>
      </c>
      <c r="BB2" s="202" t="s">
        <v>207</v>
      </c>
      <c r="BC2" s="202" t="s">
        <v>1484</v>
      </c>
      <c r="BD2" s="202" t="s">
        <v>83</v>
      </c>
    </row>
    <row r="3" spans="1:5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  <c r="AZ3" s="202" t="s">
        <v>1041</v>
      </c>
      <c r="BA3" s="202" t="s">
        <v>1485</v>
      </c>
      <c r="BB3" s="202" t="s">
        <v>207</v>
      </c>
      <c r="BC3" s="202" t="s">
        <v>1486</v>
      </c>
      <c r="BD3" s="202" t="s">
        <v>83</v>
      </c>
    </row>
    <row r="4" spans="1:5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  <c r="AZ4" s="202" t="s">
        <v>1487</v>
      </c>
      <c r="BA4" s="202" t="s">
        <v>1488</v>
      </c>
      <c r="BB4" s="202" t="s">
        <v>207</v>
      </c>
      <c r="BC4" s="202" t="s">
        <v>1489</v>
      </c>
      <c r="BD4" s="202" t="s">
        <v>83</v>
      </c>
    </row>
    <row r="5" spans="1:56" s="1" customFormat="1" ht="6.9" customHeight="1">
      <c r="B5" s="21"/>
      <c r="L5" s="21"/>
      <c r="AZ5" s="202" t="s">
        <v>1490</v>
      </c>
      <c r="BA5" s="202" t="s">
        <v>1491</v>
      </c>
      <c r="BB5" s="202" t="s">
        <v>207</v>
      </c>
      <c r="BC5" s="202" t="s">
        <v>1492</v>
      </c>
      <c r="BD5" s="202" t="s">
        <v>83</v>
      </c>
    </row>
    <row r="6" spans="1:56" s="1" customFormat="1" ht="12" customHeight="1">
      <c r="B6" s="21"/>
      <c r="D6" s="28" t="s">
        <v>16</v>
      </c>
      <c r="L6" s="21"/>
      <c r="AZ6" s="202" t="s">
        <v>1493</v>
      </c>
      <c r="BA6" s="202" t="s">
        <v>1494</v>
      </c>
      <c r="BB6" s="202" t="s">
        <v>207</v>
      </c>
      <c r="BC6" s="202" t="s">
        <v>1495</v>
      </c>
      <c r="BD6" s="202" t="s">
        <v>83</v>
      </c>
    </row>
    <row r="7" spans="1:5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  <c r="AZ7" s="202" t="s">
        <v>1044</v>
      </c>
      <c r="BA7" s="202" t="s">
        <v>1045</v>
      </c>
      <c r="BB7" s="202" t="s">
        <v>156</v>
      </c>
      <c r="BC7" s="202" t="s">
        <v>1496</v>
      </c>
      <c r="BD7" s="202" t="s">
        <v>83</v>
      </c>
    </row>
    <row r="8" spans="1:5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202" t="s">
        <v>1497</v>
      </c>
      <c r="BA8" s="202" t="s">
        <v>1498</v>
      </c>
      <c r="BB8" s="202" t="s">
        <v>156</v>
      </c>
      <c r="BC8" s="202" t="s">
        <v>428</v>
      </c>
      <c r="BD8" s="202" t="s">
        <v>83</v>
      </c>
    </row>
    <row r="9" spans="1:56" s="2" customFormat="1" ht="16.5" customHeight="1">
      <c r="A9" s="33"/>
      <c r="B9" s="34"/>
      <c r="C9" s="33"/>
      <c r="D9" s="33"/>
      <c r="E9" s="257" t="s">
        <v>1499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202" t="s">
        <v>1047</v>
      </c>
      <c r="BA9" s="202" t="s">
        <v>1048</v>
      </c>
      <c r="BB9" s="202" t="s">
        <v>156</v>
      </c>
      <c r="BC9" s="202" t="s">
        <v>1500</v>
      </c>
      <c r="BD9" s="202" t="s">
        <v>83</v>
      </c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28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28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ROUND(J122,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ROUND((SUM(BE122:BE396)),  0)</f>
        <v>0</v>
      </c>
      <c r="G33" s="33"/>
      <c r="H33" s="33"/>
      <c r="I33" s="106">
        <v>0.21</v>
      </c>
      <c r="J33" s="105">
        <f>ROUND(((SUM(BE122:BE396))*I33),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ROUND((SUM(BF122:BF396)),  0)</f>
        <v>0</v>
      </c>
      <c r="G34" s="33"/>
      <c r="H34" s="33"/>
      <c r="I34" s="106">
        <v>0.12</v>
      </c>
      <c r="J34" s="105">
        <f>ROUND(((SUM(BF122:BF396))*I34),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ROUND((SUM(BG122:BG396)),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ROUND((SUM(BH122:BH396)),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ROUND((SUM(BI122:BI396)),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SO 320 - Kanalizační přípojky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Brno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J122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129</v>
      </c>
      <c r="E97" s="120"/>
      <c r="F97" s="120"/>
      <c r="G97" s="120"/>
      <c r="H97" s="120"/>
      <c r="I97" s="120"/>
      <c r="J97" s="121">
        <f>J123</f>
        <v>0</v>
      </c>
      <c r="L97" s="118"/>
    </row>
    <row r="98" spans="1:31" s="10" customFormat="1" ht="19.95" customHeight="1">
      <c r="B98" s="122"/>
      <c r="D98" s="123" t="s">
        <v>130</v>
      </c>
      <c r="E98" s="124"/>
      <c r="F98" s="124"/>
      <c r="G98" s="124"/>
      <c r="H98" s="124"/>
      <c r="I98" s="124"/>
      <c r="J98" s="125">
        <f>J124</f>
        <v>0</v>
      </c>
      <c r="L98" s="122"/>
    </row>
    <row r="99" spans="1:31" s="10" customFormat="1" ht="19.95" customHeight="1">
      <c r="B99" s="122"/>
      <c r="D99" s="123" t="s">
        <v>464</v>
      </c>
      <c r="E99" s="124"/>
      <c r="F99" s="124"/>
      <c r="G99" s="124"/>
      <c r="H99" s="124"/>
      <c r="I99" s="124"/>
      <c r="J99" s="125">
        <f>J306</f>
        <v>0</v>
      </c>
      <c r="L99" s="122"/>
    </row>
    <row r="100" spans="1:31" s="10" customFormat="1" ht="19.95" customHeight="1">
      <c r="B100" s="122"/>
      <c r="D100" s="123" t="s">
        <v>465</v>
      </c>
      <c r="E100" s="124"/>
      <c r="F100" s="124"/>
      <c r="G100" s="124"/>
      <c r="H100" s="124"/>
      <c r="I100" s="124"/>
      <c r="J100" s="125">
        <f>J321</f>
        <v>0</v>
      </c>
      <c r="L100" s="122"/>
    </row>
    <row r="101" spans="1:31" s="10" customFormat="1" ht="19.95" customHeight="1">
      <c r="B101" s="122"/>
      <c r="D101" s="123" t="s">
        <v>133</v>
      </c>
      <c r="E101" s="124"/>
      <c r="F101" s="124"/>
      <c r="G101" s="124"/>
      <c r="H101" s="124"/>
      <c r="I101" s="124"/>
      <c r="J101" s="125">
        <f>J339</f>
        <v>0</v>
      </c>
      <c r="L101" s="122"/>
    </row>
    <row r="102" spans="1:31" s="10" customFormat="1" ht="19.95" customHeight="1">
      <c r="B102" s="122"/>
      <c r="D102" s="123" t="s">
        <v>1052</v>
      </c>
      <c r="E102" s="124"/>
      <c r="F102" s="124"/>
      <c r="G102" s="124"/>
      <c r="H102" s="124"/>
      <c r="I102" s="124"/>
      <c r="J102" s="125">
        <f>J367</f>
        <v>0</v>
      </c>
      <c r="L102" s="122"/>
    </row>
    <row r="103" spans="1:31" s="2" customFormat="1" ht="21.75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4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pans="1:31" s="2" customFormat="1" ht="6.9" customHeight="1">
      <c r="A104" s="33"/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pans="1:31" s="2" customFormat="1" ht="6.9" customHeight="1">
      <c r="A108" s="33"/>
      <c r="B108" s="50"/>
      <c r="C108" s="51"/>
      <c r="D108" s="51"/>
      <c r="E108" s="51"/>
      <c r="F108" s="51"/>
      <c r="G108" s="51"/>
      <c r="H108" s="51"/>
      <c r="I108" s="51"/>
      <c r="J108" s="51"/>
      <c r="K108" s="51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24.9" customHeight="1">
      <c r="A109" s="33"/>
      <c r="B109" s="34"/>
      <c r="C109" s="22" t="s">
        <v>136</v>
      </c>
      <c r="D109" s="33"/>
      <c r="E109" s="33"/>
      <c r="F109" s="33"/>
      <c r="G109" s="33"/>
      <c r="H109" s="33"/>
      <c r="I109" s="33"/>
      <c r="J109" s="33"/>
      <c r="K109" s="33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6.9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>
      <c r="A111" s="33"/>
      <c r="B111" s="34"/>
      <c r="C111" s="28" t="s">
        <v>16</v>
      </c>
      <c r="D111" s="33"/>
      <c r="E111" s="33"/>
      <c r="F111" s="33"/>
      <c r="G111" s="33"/>
      <c r="H111" s="33"/>
      <c r="I111" s="3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>
      <c r="A112" s="33"/>
      <c r="B112" s="34"/>
      <c r="C112" s="33"/>
      <c r="D112" s="33"/>
      <c r="E112" s="274" t="str">
        <f>E7</f>
        <v>Brno, Hlávkova  – rekonstrukce kanalizace a vodovodu</v>
      </c>
      <c r="F112" s="275"/>
      <c r="G112" s="275"/>
      <c r="H112" s="275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119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>
      <c r="A114" s="33"/>
      <c r="B114" s="34"/>
      <c r="C114" s="33"/>
      <c r="D114" s="33"/>
      <c r="E114" s="257" t="str">
        <f>E9</f>
        <v>SO 320 - Kanalizační přípojky</v>
      </c>
      <c r="F114" s="273"/>
      <c r="G114" s="273"/>
      <c r="H114" s="27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20</v>
      </c>
      <c r="D116" s="33"/>
      <c r="E116" s="33"/>
      <c r="F116" s="26" t="str">
        <f>F12</f>
        <v>Brno</v>
      </c>
      <c r="G116" s="33"/>
      <c r="H116" s="33"/>
      <c r="I116" s="28" t="s">
        <v>22</v>
      </c>
      <c r="J116" s="56" t="str">
        <f>IF(J12="","",J12)</f>
        <v/>
      </c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5.15" customHeight="1">
      <c r="A118" s="33"/>
      <c r="B118" s="34"/>
      <c r="C118" s="28" t="s">
        <v>23</v>
      </c>
      <c r="D118" s="33"/>
      <c r="E118" s="33"/>
      <c r="F118" s="26" t="str">
        <f>E15</f>
        <v xml:space="preserve"> </v>
      </c>
      <c r="G118" s="33"/>
      <c r="H118" s="33"/>
      <c r="I118" s="28" t="s">
        <v>29</v>
      </c>
      <c r="J118" s="31" t="str">
        <f>E21</f>
        <v xml:space="preserve"> </v>
      </c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15" customHeight="1">
      <c r="A119" s="33"/>
      <c r="B119" s="34"/>
      <c r="C119" s="28" t="s">
        <v>27</v>
      </c>
      <c r="D119" s="33"/>
      <c r="E119" s="33"/>
      <c r="F119" s="26" t="str">
        <f>IF(E18="","",E18)</f>
        <v>Vyplň údaj</v>
      </c>
      <c r="G119" s="33"/>
      <c r="H119" s="33"/>
      <c r="I119" s="28" t="s">
        <v>32</v>
      </c>
      <c r="J119" s="31" t="str">
        <f>E24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0.35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11" customFormat="1" ht="29.25" customHeight="1">
      <c r="A121" s="126"/>
      <c r="B121" s="127"/>
      <c r="C121" s="128" t="s">
        <v>137</v>
      </c>
      <c r="D121" s="129" t="s">
        <v>60</v>
      </c>
      <c r="E121" s="129" t="s">
        <v>56</v>
      </c>
      <c r="F121" s="129" t="s">
        <v>57</v>
      </c>
      <c r="G121" s="129" t="s">
        <v>138</v>
      </c>
      <c r="H121" s="129" t="s">
        <v>139</v>
      </c>
      <c r="I121" s="129" t="s">
        <v>140</v>
      </c>
      <c r="J121" s="129" t="s">
        <v>126</v>
      </c>
      <c r="K121" s="130" t="s">
        <v>141</v>
      </c>
      <c r="L121" s="131"/>
      <c r="M121" s="63" t="s">
        <v>1</v>
      </c>
      <c r="N121" s="64" t="s">
        <v>39</v>
      </c>
      <c r="O121" s="64" t="s">
        <v>142</v>
      </c>
      <c r="P121" s="64" t="s">
        <v>143</v>
      </c>
      <c r="Q121" s="64" t="s">
        <v>144</v>
      </c>
      <c r="R121" s="64" t="s">
        <v>145</v>
      </c>
      <c r="S121" s="64" t="s">
        <v>146</v>
      </c>
      <c r="T121" s="65" t="s">
        <v>147</v>
      </c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</row>
    <row r="122" spans="1:65" s="2" customFormat="1" ht="22.8" customHeight="1">
      <c r="A122" s="33"/>
      <c r="B122" s="34"/>
      <c r="C122" s="70" t="s">
        <v>148</v>
      </c>
      <c r="D122" s="33"/>
      <c r="E122" s="33"/>
      <c r="F122" s="33"/>
      <c r="G122" s="33"/>
      <c r="H122" s="33"/>
      <c r="I122" s="33"/>
      <c r="J122" s="132">
        <f>BK122</f>
        <v>0</v>
      </c>
      <c r="K122" s="33"/>
      <c r="L122" s="34"/>
      <c r="M122" s="66"/>
      <c r="N122" s="57"/>
      <c r="O122" s="67"/>
      <c r="P122" s="133">
        <f>P123</f>
        <v>0</v>
      </c>
      <c r="Q122" s="67"/>
      <c r="R122" s="133">
        <f>R123</f>
        <v>51.642875399999994</v>
      </c>
      <c r="S122" s="67"/>
      <c r="T122" s="134">
        <f>T123</f>
        <v>44.126186000000004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8" t="s">
        <v>74</v>
      </c>
      <c r="AU122" s="18" t="s">
        <v>128</v>
      </c>
      <c r="BK122" s="135">
        <f>BK123</f>
        <v>0</v>
      </c>
    </row>
    <row r="123" spans="1:65" s="12" customFormat="1" ht="25.95" customHeight="1">
      <c r="B123" s="136"/>
      <c r="D123" s="137" t="s">
        <v>74</v>
      </c>
      <c r="E123" s="138" t="s">
        <v>149</v>
      </c>
      <c r="F123" s="138" t="s">
        <v>150</v>
      </c>
      <c r="I123" s="139"/>
      <c r="J123" s="140">
        <f>BK123</f>
        <v>0</v>
      </c>
      <c r="L123" s="136"/>
      <c r="M123" s="141"/>
      <c r="N123" s="142"/>
      <c r="O123" s="142"/>
      <c r="P123" s="143">
        <f>P124+P306+P321+P339+P367</f>
        <v>0</v>
      </c>
      <c r="Q123" s="142"/>
      <c r="R123" s="143">
        <f>R124+R306+R321+R339+R367</f>
        <v>51.642875399999994</v>
      </c>
      <c r="S123" s="142"/>
      <c r="T123" s="144">
        <f>T124+T306+T321+T339+T367</f>
        <v>44.126186000000004</v>
      </c>
      <c r="AR123" s="137" t="s">
        <v>31</v>
      </c>
      <c r="AT123" s="145" t="s">
        <v>74</v>
      </c>
      <c r="AU123" s="145" t="s">
        <v>75</v>
      </c>
      <c r="AY123" s="137" t="s">
        <v>151</v>
      </c>
      <c r="BK123" s="146">
        <f>BK124+BK306+BK321+BK339+BK367</f>
        <v>0</v>
      </c>
    </row>
    <row r="124" spans="1:65" s="12" customFormat="1" ht="22.8" customHeight="1">
      <c r="B124" s="136"/>
      <c r="D124" s="137" t="s">
        <v>74</v>
      </c>
      <c r="E124" s="147" t="s">
        <v>31</v>
      </c>
      <c r="F124" s="147" t="s">
        <v>152</v>
      </c>
      <c r="I124" s="139"/>
      <c r="J124" s="148">
        <f>BK124</f>
        <v>0</v>
      </c>
      <c r="L124" s="136"/>
      <c r="M124" s="141"/>
      <c r="N124" s="142"/>
      <c r="O124" s="142"/>
      <c r="P124" s="143">
        <f>SUM(P125:P305)</f>
        <v>0</v>
      </c>
      <c r="Q124" s="142"/>
      <c r="R124" s="143">
        <f>SUM(R125:R305)</f>
        <v>3.5992303000000008</v>
      </c>
      <c r="S124" s="142"/>
      <c r="T124" s="144">
        <f>SUM(T125:T305)</f>
        <v>44.126186000000004</v>
      </c>
      <c r="AR124" s="137" t="s">
        <v>31</v>
      </c>
      <c r="AT124" s="145" t="s">
        <v>74</v>
      </c>
      <c r="AU124" s="145" t="s">
        <v>31</v>
      </c>
      <c r="AY124" s="137" t="s">
        <v>151</v>
      </c>
      <c r="BK124" s="146">
        <f>SUM(BK125:BK305)</f>
        <v>0</v>
      </c>
    </row>
    <row r="125" spans="1:65" s="2" customFormat="1" ht="16.5" customHeight="1">
      <c r="A125" s="33"/>
      <c r="B125" s="149"/>
      <c r="C125" s="150" t="s">
        <v>31</v>
      </c>
      <c r="D125" s="150" t="s">
        <v>153</v>
      </c>
      <c r="E125" s="151" t="s">
        <v>1501</v>
      </c>
      <c r="F125" s="152" t="s">
        <v>1502</v>
      </c>
      <c r="G125" s="153" t="s">
        <v>207</v>
      </c>
      <c r="H125" s="154">
        <v>17.323</v>
      </c>
      <c r="I125" s="155"/>
      <c r="J125" s="156">
        <f>ROUND(I125*H125,2)</f>
        <v>0</v>
      </c>
      <c r="K125" s="152" t="s">
        <v>157</v>
      </c>
      <c r="L125" s="34"/>
      <c r="M125" s="157" t="s">
        <v>1</v>
      </c>
      <c r="N125" s="158" t="s">
        <v>40</v>
      </c>
      <c r="O125" s="59"/>
      <c r="P125" s="159">
        <f>O125*H125</f>
        <v>0</v>
      </c>
      <c r="Q125" s="159">
        <v>0</v>
      </c>
      <c r="R125" s="159">
        <f>Q125*H125</f>
        <v>0</v>
      </c>
      <c r="S125" s="159">
        <v>0.255</v>
      </c>
      <c r="T125" s="160">
        <f>S125*H125</f>
        <v>4.4173650000000002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61" t="s">
        <v>158</v>
      </c>
      <c r="AT125" s="161" t="s">
        <v>153</v>
      </c>
      <c r="AU125" s="161" t="s">
        <v>83</v>
      </c>
      <c r="AY125" s="18" t="s">
        <v>151</v>
      </c>
      <c r="BE125" s="162">
        <f>IF(N125="základní",J125,0)</f>
        <v>0</v>
      </c>
      <c r="BF125" s="162">
        <f>IF(N125="snížená",J125,0)</f>
        <v>0</v>
      </c>
      <c r="BG125" s="162">
        <f>IF(N125="zákl. přenesená",J125,0)</f>
        <v>0</v>
      </c>
      <c r="BH125" s="162">
        <f>IF(N125="sníž. přenesená",J125,0)</f>
        <v>0</v>
      </c>
      <c r="BI125" s="162">
        <f>IF(N125="nulová",J125,0)</f>
        <v>0</v>
      </c>
      <c r="BJ125" s="18" t="s">
        <v>31</v>
      </c>
      <c r="BK125" s="162">
        <f>ROUND(I125*H125,2)</f>
        <v>0</v>
      </c>
      <c r="BL125" s="18" t="s">
        <v>158</v>
      </c>
      <c r="BM125" s="161" t="s">
        <v>1503</v>
      </c>
    </row>
    <row r="126" spans="1:65" s="13" customFormat="1">
      <c r="B126" s="163"/>
      <c r="D126" s="164" t="s">
        <v>160</v>
      </c>
      <c r="E126" s="165" t="s">
        <v>1487</v>
      </c>
      <c r="F126" s="166" t="s">
        <v>1504</v>
      </c>
      <c r="H126" s="167">
        <v>17.323</v>
      </c>
      <c r="I126" s="168"/>
      <c r="L126" s="163"/>
      <c r="M126" s="169"/>
      <c r="N126" s="170"/>
      <c r="O126" s="170"/>
      <c r="P126" s="170"/>
      <c r="Q126" s="170"/>
      <c r="R126" s="170"/>
      <c r="S126" s="170"/>
      <c r="T126" s="171"/>
      <c r="AT126" s="165" t="s">
        <v>160</v>
      </c>
      <c r="AU126" s="165" t="s">
        <v>83</v>
      </c>
      <c r="AV126" s="13" t="s">
        <v>83</v>
      </c>
      <c r="AW126" s="13" t="s">
        <v>30</v>
      </c>
      <c r="AX126" s="13" t="s">
        <v>31</v>
      </c>
      <c r="AY126" s="165" t="s">
        <v>151</v>
      </c>
    </row>
    <row r="127" spans="1:65" s="2" customFormat="1" ht="16.5" customHeight="1">
      <c r="A127" s="33"/>
      <c r="B127" s="149"/>
      <c r="C127" s="150" t="s">
        <v>83</v>
      </c>
      <c r="D127" s="150" t="s">
        <v>153</v>
      </c>
      <c r="E127" s="151" t="s">
        <v>1505</v>
      </c>
      <c r="F127" s="152" t="s">
        <v>1506</v>
      </c>
      <c r="G127" s="153" t="s">
        <v>207</v>
      </c>
      <c r="H127" s="154">
        <v>3.1949999999999998</v>
      </c>
      <c r="I127" s="155"/>
      <c r="J127" s="156">
        <f>ROUND(I127*H127,2)</f>
        <v>0</v>
      </c>
      <c r="K127" s="152" t="s">
        <v>157</v>
      </c>
      <c r="L127" s="34"/>
      <c r="M127" s="157" t="s">
        <v>1</v>
      </c>
      <c r="N127" s="158" t="s">
        <v>40</v>
      </c>
      <c r="O127" s="59"/>
      <c r="P127" s="159">
        <f>O127*H127</f>
        <v>0</v>
      </c>
      <c r="Q127" s="159">
        <v>0</v>
      </c>
      <c r="R127" s="159">
        <f>Q127*H127</f>
        <v>0</v>
      </c>
      <c r="S127" s="159">
        <v>0.32</v>
      </c>
      <c r="T127" s="160">
        <f>S127*H127</f>
        <v>1.0224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1" t="s">
        <v>158</v>
      </c>
      <c r="AT127" s="161" t="s">
        <v>153</v>
      </c>
      <c r="AU127" s="161" t="s">
        <v>83</v>
      </c>
      <c r="AY127" s="18" t="s">
        <v>151</v>
      </c>
      <c r="BE127" s="162">
        <f>IF(N127="základní",J127,0)</f>
        <v>0</v>
      </c>
      <c r="BF127" s="162">
        <f>IF(N127="snížená",J127,0)</f>
        <v>0</v>
      </c>
      <c r="BG127" s="162">
        <f>IF(N127="zákl. přenesená",J127,0)</f>
        <v>0</v>
      </c>
      <c r="BH127" s="162">
        <f>IF(N127="sníž. přenesená",J127,0)</f>
        <v>0</v>
      </c>
      <c r="BI127" s="162">
        <f>IF(N127="nulová",J127,0)</f>
        <v>0</v>
      </c>
      <c r="BJ127" s="18" t="s">
        <v>31</v>
      </c>
      <c r="BK127" s="162">
        <f>ROUND(I127*H127,2)</f>
        <v>0</v>
      </c>
      <c r="BL127" s="18" t="s">
        <v>158</v>
      </c>
      <c r="BM127" s="161" t="s">
        <v>1507</v>
      </c>
    </row>
    <row r="128" spans="1:65" s="13" customFormat="1">
      <c r="B128" s="163"/>
      <c r="D128" s="164" t="s">
        <v>160</v>
      </c>
      <c r="E128" s="165" t="s">
        <v>1490</v>
      </c>
      <c r="F128" s="166" t="s">
        <v>1508</v>
      </c>
      <c r="H128" s="167">
        <v>3.1949999999999998</v>
      </c>
      <c r="I128" s="168"/>
      <c r="L128" s="163"/>
      <c r="M128" s="169"/>
      <c r="N128" s="170"/>
      <c r="O128" s="170"/>
      <c r="P128" s="170"/>
      <c r="Q128" s="170"/>
      <c r="R128" s="170"/>
      <c r="S128" s="170"/>
      <c r="T128" s="171"/>
      <c r="AT128" s="165" t="s">
        <v>160</v>
      </c>
      <c r="AU128" s="165" t="s">
        <v>83</v>
      </c>
      <c r="AV128" s="13" t="s">
        <v>83</v>
      </c>
      <c r="AW128" s="13" t="s">
        <v>30</v>
      </c>
      <c r="AX128" s="13" t="s">
        <v>31</v>
      </c>
      <c r="AY128" s="165" t="s">
        <v>151</v>
      </c>
    </row>
    <row r="129" spans="1:65" s="2" customFormat="1" ht="16.5" customHeight="1">
      <c r="A129" s="33"/>
      <c r="B129" s="149"/>
      <c r="C129" s="150" t="s">
        <v>167</v>
      </c>
      <c r="D129" s="150" t="s">
        <v>153</v>
      </c>
      <c r="E129" s="151" t="s">
        <v>922</v>
      </c>
      <c r="F129" s="152" t="s">
        <v>923</v>
      </c>
      <c r="G129" s="153" t="s">
        <v>207</v>
      </c>
      <c r="H129" s="154">
        <v>1.52</v>
      </c>
      <c r="I129" s="155"/>
      <c r="J129" s="156">
        <f>ROUND(I129*H129,2)</f>
        <v>0</v>
      </c>
      <c r="K129" s="152" t="s">
        <v>157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0.29499999999999998</v>
      </c>
      <c r="T129" s="160">
        <f>S129*H129</f>
        <v>0.44839999999999997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1509</v>
      </c>
    </row>
    <row r="130" spans="1:65" s="13" customFormat="1">
      <c r="B130" s="163"/>
      <c r="D130" s="164" t="s">
        <v>160</v>
      </c>
      <c r="E130" s="165" t="s">
        <v>1493</v>
      </c>
      <c r="F130" s="166" t="s">
        <v>1510</v>
      </c>
      <c r="H130" s="167">
        <v>1.52</v>
      </c>
      <c r="I130" s="168"/>
      <c r="L130" s="163"/>
      <c r="M130" s="169"/>
      <c r="N130" s="170"/>
      <c r="O130" s="170"/>
      <c r="P130" s="170"/>
      <c r="Q130" s="170"/>
      <c r="R130" s="170"/>
      <c r="S130" s="170"/>
      <c r="T130" s="171"/>
      <c r="AT130" s="165" t="s">
        <v>160</v>
      </c>
      <c r="AU130" s="165" t="s">
        <v>83</v>
      </c>
      <c r="AV130" s="13" t="s">
        <v>83</v>
      </c>
      <c r="AW130" s="13" t="s">
        <v>30</v>
      </c>
      <c r="AX130" s="13" t="s">
        <v>31</v>
      </c>
      <c r="AY130" s="165" t="s">
        <v>151</v>
      </c>
    </row>
    <row r="131" spans="1:65" s="2" customFormat="1" ht="16.5" customHeight="1">
      <c r="A131" s="33"/>
      <c r="B131" s="149"/>
      <c r="C131" s="150" t="s">
        <v>158</v>
      </c>
      <c r="D131" s="150" t="s">
        <v>153</v>
      </c>
      <c r="E131" s="151" t="s">
        <v>888</v>
      </c>
      <c r="F131" s="152" t="s">
        <v>1511</v>
      </c>
      <c r="G131" s="153" t="s">
        <v>207</v>
      </c>
      <c r="H131" s="154">
        <v>27.186</v>
      </c>
      <c r="I131" s="155"/>
      <c r="J131" s="156">
        <f>ROUND(I131*H131,2)</f>
        <v>0</v>
      </c>
      <c r="K131" s="152" t="s">
        <v>157</v>
      </c>
      <c r="L131" s="34"/>
      <c r="M131" s="157" t="s">
        <v>1</v>
      </c>
      <c r="N131" s="158" t="s">
        <v>40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0.28999999999999998</v>
      </c>
      <c r="T131" s="160">
        <f>S131*H131</f>
        <v>7.8839399999999991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158</v>
      </c>
      <c r="AT131" s="161" t="s">
        <v>153</v>
      </c>
      <c r="AU131" s="161" t="s">
        <v>83</v>
      </c>
      <c r="AY131" s="18" t="s">
        <v>151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31</v>
      </c>
      <c r="BK131" s="162">
        <f>ROUND(I131*H131,2)</f>
        <v>0</v>
      </c>
      <c r="BL131" s="18" t="s">
        <v>158</v>
      </c>
      <c r="BM131" s="161" t="s">
        <v>1512</v>
      </c>
    </row>
    <row r="132" spans="1:65" s="13" customFormat="1">
      <c r="B132" s="163"/>
      <c r="D132" s="164" t="s">
        <v>160</v>
      </c>
      <c r="E132" s="165" t="s">
        <v>1</v>
      </c>
      <c r="F132" s="166" t="s">
        <v>1487</v>
      </c>
      <c r="H132" s="167">
        <v>17.323</v>
      </c>
      <c r="I132" s="168"/>
      <c r="L132" s="163"/>
      <c r="M132" s="169"/>
      <c r="N132" s="170"/>
      <c r="O132" s="170"/>
      <c r="P132" s="170"/>
      <c r="Q132" s="170"/>
      <c r="R132" s="170"/>
      <c r="S132" s="170"/>
      <c r="T132" s="171"/>
      <c r="AT132" s="165" t="s">
        <v>160</v>
      </c>
      <c r="AU132" s="165" t="s">
        <v>83</v>
      </c>
      <c r="AV132" s="13" t="s">
        <v>83</v>
      </c>
      <c r="AW132" s="13" t="s">
        <v>30</v>
      </c>
      <c r="AX132" s="13" t="s">
        <v>75</v>
      </c>
      <c r="AY132" s="165" t="s">
        <v>151</v>
      </c>
    </row>
    <row r="133" spans="1:65" s="13" customFormat="1">
      <c r="B133" s="163"/>
      <c r="D133" s="164" t="s">
        <v>160</v>
      </c>
      <c r="E133" s="165" t="s">
        <v>1</v>
      </c>
      <c r="F133" s="166" t="s">
        <v>1513</v>
      </c>
      <c r="H133" s="167">
        <v>4.7149999999999999</v>
      </c>
      <c r="I133" s="168"/>
      <c r="L133" s="163"/>
      <c r="M133" s="169"/>
      <c r="N133" s="170"/>
      <c r="O133" s="170"/>
      <c r="P133" s="170"/>
      <c r="Q133" s="170"/>
      <c r="R133" s="170"/>
      <c r="S133" s="170"/>
      <c r="T133" s="171"/>
      <c r="AT133" s="165" t="s">
        <v>160</v>
      </c>
      <c r="AU133" s="165" t="s">
        <v>83</v>
      </c>
      <c r="AV133" s="13" t="s">
        <v>83</v>
      </c>
      <c r="AW133" s="13" t="s">
        <v>30</v>
      </c>
      <c r="AX133" s="13" t="s">
        <v>75</v>
      </c>
      <c r="AY133" s="165" t="s">
        <v>151</v>
      </c>
    </row>
    <row r="134" spans="1:65" s="13" customFormat="1">
      <c r="B134" s="163"/>
      <c r="D134" s="164" t="s">
        <v>160</v>
      </c>
      <c r="E134" s="165" t="s">
        <v>1</v>
      </c>
      <c r="F134" s="166" t="s">
        <v>1041</v>
      </c>
      <c r="H134" s="167">
        <v>5.1479999999999997</v>
      </c>
      <c r="I134" s="168"/>
      <c r="L134" s="163"/>
      <c r="M134" s="169"/>
      <c r="N134" s="170"/>
      <c r="O134" s="170"/>
      <c r="P134" s="170"/>
      <c r="Q134" s="170"/>
      <c r="R134" s="170"/>
      <c r="S134" s="170"/>
      <c r="T134" s="171"/>
      <c r="AT134" s="165" t="s">
        <v>160</v>
      </c>
      <c r="AU134" s="165" t="s">
        <v>83</v>
      </c>
      <c r="AV134" s="13" t="s">
        <v>83</v>
      </c>
      <c r="AW134" s="13" t="s">
        <v>30</v>
      </c>
      <c r="AX134" s="13" t="s">
        <v>75</v>
      </c>
      <c r="AY134" s="165" t="s">
        <v>151</v>
      </c>
    </row>
    <row r="135" spans="1:65" s="15" customFormat="1">
      <c r="B135" s="179"/>
      <c r="D135" s="164" t="s">
        <v>160</v>
      </c>
      <c r="E135" s="180" t="s">
        <v>1</v>
      </c>
      <c r="F135" s="181" t="s">
        <v>182</v>
      </c>
      <c r="H135" s="182">
        <v>27.186</v>
      </c>
      <c r="I135" s="183"/>
      <c r="L135" s="179"/>
      <c r="M135" s="184"/>
      <c r="N135" s="185"/>
      <c r="O135" s="185"/>
      <c r="P135" s="185"/>
      <c r="Q135" s="185"/>
      <c r="R135" s="185"/>
      <c r="S135" s="185"/>
      <c r="T135" s="186"/>
      <c r="AT135" s="180" t="s">
        <v>160</v>
      </c>
      <c r="AU135" s="180" t="s">
        <v>83</v>
      </c>
      <c r="AV135" s="15" t="s">
        <v>158</v>
      </c>
      <c r="AW135" s="15" t="s">
        <v>30</v>
      </c>
      <c r="AX135" s="15" t="s">
        <v>31</v>
      </c>
      <c r="AY135" s="180" t="s">
        <v>151</v>
      </c>
    </row>
    <row r="136" spans="1:65" s="2" customFormat="1">
      <c r="A136" s="33"/>
      <c r="B136" s="34"/>
      <c r="C136" s="33"/>
      <c r="D136" s="164" t="s">
        <v>1059</v>
      </c>
      <c r="E136" s="33"/>
      <c r="F136" s="203" t="s">
        <v>1514</v>
      </c>
      <c r="G136" s="33"/>
      <c r="H136" s="33"/>
      <c r="I136" s="33"/>
      <c r="J136" s="33"/>
      <c r="K136" s="33"/>
      <c r="L136" s="34"/>
      <c r="M136" s="204"/>
      <c r="N136" s="205"/>
      <c r="O136" s="59"/>
      <c r="P136" s="59"/>
      <c r="Q136" s="59"/>
      <c r="R136" s="59"/>
      <c r="S136" s="59"/>
      <c r="T136" s="60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U136" s="18" t="s">
        <v>83</v>
      </c>
    </row>
    <row r="137" spans="1:65" s="2" customFormat="1">
      <c r="A137" s="33"/>
      <c r="B137" s="34"/>
      <c r="C137" s="33"/>
      <c r="D137" s="164" t="s">
        <v>1059</v>
      </c>
      <c r="E137" s="33"/>
      <c r="F137" s="206" t="s">
        <v>1504</v>
      </c>
      <c r="G137" s="33"/>
      <c r="H137" s="207">
        <v>17.323</v>
      </c>
      <c r="I137" s="33"/>
      <c r="J137" s="33"/>
      <c r="K137" s="33"/>
      <c r="L137" s="34"/>
      <c r="M137" s="204"/>
      <c r="N137" s="205"/>
      <c r="O137" s="59"/>
      <c r="P137" s="59"/>
      <c r="Q137" s="59"/>
      <c r="R137" s="59"/>
      <c r="S137" s="59"/>
      <c r="T137" s="60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U137" s="18" t="s">
        <v>83</v>
      </c>
    </row>
    <row r="138" spans="1:65" s="2" customFormat="1">
      <c r="A138" s="33"/>
      <c r="B138" s="34"/>
      <c r="C138" s="33"/>
      <c r="D138" s="164" t="s">
        <v>1059</v>
      </c>
      <c r="E138" s="33"/>
      <c r="F138" s="203" t="s">
        <v>1515</v>
      </c>
      <c r="G138" s="33"/>
      <c r="H138" s="33"/>
      <c r="I138" s="33"/>
      <c r="J138" s="33"/>
      <c r="K138" s="33"/>
      <c r="L138" s="34"/>
      <c r="M138" s="204"/>
      <c r="N138" s="205"/>
      <c r="O138" s="59"/>
      <c r="P138" s="59"/>
      <c r="Q138" s="59"/>
      <c r="R138" s="59"/>
      <c r="S138" s="59"/>
      <c r="T138" s="60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U138" s="18" t="s">
        <v>83</v>
      </c>
    </row>
    <row r="139" spans="1:65" s="2" customFormat="1">
      <c r="A139" s="33"/>
      <c r="B139" s="34"/>
      <c r="C139" s="33"/>
      <c r="D139" s="164" t="s">
        <v>1059</v>
      </c>
      <c r="E139" s="33"/>
      <c r="F139" s="206" t="s">
        <v>1510</v>
      </c>
      <c r="G139" s="33"/>
      <c r="H139" s="207">
        <v>1.52</v>
      </c>
      <c r="I139" s="33"/>
      <c r="J139" s="33"/>
      <c r="K139" s="33"/>
      <c r="L139" s="34"/>
      <c r="M139" s="204"/>
      <c r="N139" s="205"/>
      <c r="O139" s="59"/>
      <c r="P139" s="59"/>
      <c r="Q139" s="59"/>
      <c r="R139" s="59"/>
      <c r="S139" s="59"/>
      <c r="T139" s="60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U139" s="18" t="s">
        <v>83</v>
      </c>
    </row>
    <row r="140" spans="1:65" s="2" customFormat="1">
      <c r="A140" s="33"/>
      <c r="B140" s="34"/>
      <c r="C140" s="33"/>
      <c r="D140" s="164" t="s">
        <v>1059</v>
      </c>
      <c r="E140" s="33"/>
      <c r="F140" s="203" t="s">
        <v>1516</v>
      </c>
      <c r="G140" s="33"/>
      <c r="H140" s="33"/>
      <c r="I140" s="33"/>
      <c r="J140" s="33"/>
      <c r="K140" s="33"/>
      <c r="L140" s="34"/>
      <c r="M140" s="204"/>
      <c r="N140" s="205"/>
      <c r="O140" s="59"/>
      <c r="P140" s="59"/>
      <c r="Q140" s="59"/>
      <c r="R140" s="59"/>
      <c r="S140" s="59"/>
      <c r="T140" s="60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U140" s="18" t="s">
        <v>83</v>
      </c>
    </row>
    <row r="141" spans="1:65" s="2" customFormat="1">
      <c r="A141" s="33"/>
      <c r="B141" s="34"/>
      <c r="C141" s="33"/>
      <c r="D141" s="164" t="s">
        <v>1059</v>
      </c>
      <c r="E141" s="33"/>
      <c r="F141" s="206" t="s">
        <v>1508</v>
      </c>
      <c r="G141" s="33"/>
      <c r="H141" s="207">
        <v>3.1949999999999998</v>
      </c>
      <c r="I141" s="33"/>
      <c r="J141" s="33"/>
      <c r="K141" s="33"/>
      <c r="L141" s="34"/>
      <c r="M141" s="204"/>
      <c r="N141" s="205"/>
      <c r="O141" s="59"/>
      <c r="P141" s="59"/>
      <c r="Q141" s="59"/>
      <c r="R141" s="59"/>
      <c r="S141" s="59"/>
      <c r="T141" s="60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U141" s="18" t="s">
        <v>83</v>
      </c>
    </row>
    <row r="142" spans="1:65" s="2" customFormat="1">
      <c r="A142" s="33"/>
      <c r="B142" s="34"/>
      <c r="C142" s="33"/>
      <c r="D142" s="164" t="s">
        <v>1059</v>
      </c>
      <c r="E142" s="33"/>
      <c r="F142" s="203" t="s">
        <v>1060</v>
      </c>
      <c r="G142" s="33"/>
      <c r="H142" s="33"/>
      <c r="I142" s="33"/>
      <c r="J142" s="33"/>
      <c r="K142" s="33"/>
      <c r="L142" s="34"/>
      <c r="M142" s="204"/>
      <c r="N142" s="205"/>
      <c r="O142" s="59"/>
      <c r="P142" s="59"/>
      <c r="Q142" s="59"/>
      <c r="R142" s="59"/>
      <c r="S142" s="59"/>
      <c r="T142" s="60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U142" s="18" t="s">
        <v>83</v>
      </c>
    </row>
    <row r="143" spans="1:65" s="2" customFormat="1">
      <c r="A143" s="33"/>
      <c r="B143" s="34"/>
      <c r="C143" s="33"/>
      <c r="D143" s="164" t="s">
        <v>1059</v>
      </c>
      <c r="E143" s="33"/>
      <c r="F143" s="206" t="s">
        <v>1517</v>
      </c>
      <c r="G143" s="33"/>
      <c r="H143" s="207">
        <v>5.1479999999999997</v>
      </c>
      <c r="I143" s="33"/>
      <c r="J143" s="33"/>
      <c r="K143" s="33"/>
      <c r="L143" s="34"/>
      <c r="M143" s="204"/>
      <c r="N143" s="205"/>
      <c r="O143" s="59"/>
      <c r="P143" s="59"/>
      <c r="Q143" s="59"/>
      <c r="R143" s="59"/>
      <c r="S143" s="59"/>
      <c r="T143" s="60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U143" s="18" t="s">
        <v>83</v>
      </c>
    </row>
    <row r="144" spans="1:65" s="2" customFormat="1" ht="16.5" customHeight="1">
      <c r="A144" s="33"/>
      <c r="B144" s="149"/>
      <c r="C144" s="150" t="s">
        <v>176</v>
      </c>
      <c r="D144" s="150" t="s">
        <v>153</v>
      </c>
      <c r="E144" s="151" t="s">
        <v>1518</v>
      </c>
      <c r="F144" s="152" t="s">
        <v>1519</v>
      </c>
      <c r="G144" s="153" t="s">
        <v>207</v>
      </c>
      <c r="H144" s="154">
        <v>30.626999999999999</v>
      </c>
      <c r="I144" s="155"/>
      <c r="J144" s="156">
        <f>ROUND(I144*H144,2)</f>
        <v>0</v>
      </c>
      <c r="K144" s="152" t="s">
        <v>157</v>
      </c>
      <c r="L144" s="34"/>
      <c r="M144" s="157" t="s">
        <v>1</v>
      </c>
      <c r="N144" s="158" t="s">
        <v>40</v>
      </c>
      <c r="O144" s="59"/>
      <c r="P144" s="159">
        <f>O144*H144</f>
        <v>0</v>
      </c>
      <c r="Q144" s="159">
        <v>0</v>
      </c>
      <c r="R144" s="159">
        <f>Q144*H144</f>
        <v>0</v>
      </c>
      <c r="S144" s="159">
        <v>0.57999999999999996</v>
      </c>
      <c r="T144" s="160">
        <f>S144*H144</f>
        <v>17.763659999999998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1" t="s">
        <v>158</v>
      </c>
      <c r="AT144" s="161" t="s">
        <v>153</v>
      </c>
      <c r="AU144" s="161" t="s">
        <v>83</v>
      </c>
      <c r="AY144" s="18" t="s">
        <v>151</v>
      </c>
      <c r="BE144" s="162">
        <f>IF(N144="základní",J144,0)</f>
        <v>0</v>
      </c>
      <c r="BF144" s="162">
        <f>IF(N144="snížená",J144,0)</f>
        <v>0</v>
      </c>
      <c r="BG144" s="162">
        <f>IF(N144="zákl. přenesená",J144,0)</f>
        <v>0</v>
      </c>
      <c r="BH144" s="162">
        <f>IF(N144="sníž. přenesená",J144,0)</f>
        <v>0</v>
      </c>
      <c r="BI144" s="162">
        <f>IF(N144="nulová",J144,0)</f>
        <v>0</v>
      </c>
      <c r="BJ144" s="18" t="s">
        <v>31</v>
      </c>
      <c r="BK144" s="162">
        <f>ROUND(I144*H144,2)</f>
        <v>0</v>
      </c>
      <c r="BL144" s="18" t="s">
        <v>158</v>
      </c>
      <c r="BM144" s="161" t="s">
        <v>1520</v>
      </c>
    </row>
    <row r="145" spans="1:65" s="13" customFormat="1">
      <c r="B145" s="163"/>
      <c r="D145" s="164" t="s">
        <v>160</v>
      </c>
      <c r="E145" s="165" t="s">
        <v>1</v>
      </c>
      <c r="F145" s="166" t="s">
        <v>1038</v>
      </c>
      <c r="H145" s="167">
        <v>30.626999999999999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160</v>
      </c>
      <c r="AU145" s="165" t="s">
        <v>83</v>
      </c>
      <c r="AV145" s="13" t="s">
        <v>83</v>
      </c>
      <c r="AW145" s="13" t="s">
        <v>30</v>
      </c>
      <c r="AX145" s="13" t="s">
        <v>31</v>
      </c>
      <c r="AY145" s="165" t="s">
        <v>151</v>
      </c>
    </row>
    <row r="146" spans="1:65" s="2" customFormat="1">
      <c r="A146" s="33"/>
      <c r="B146" s="34"/>
      <c r="C146" s="33"/>
      <c r="D146" s="164" t="s">
        <v>1059</v>
      </c>
      <c r="E146" s="33"/>
      <c r="F146" s="203" t="s">
        <v>1066</v>
      </c>
      <c r="G146" s="33"/>
      <c r="H146" s="33"/>
      <c r="I146" s="33"/>
      <c r="J146" s="33"/>
      <c r="K146" s="33"/>
      <c r="L146" s="34"/>
      <c r="M146" s="204"/>
      <c r="N146" s="205"/>
      <c r="O146" s="59"/>
      <c r="P146" s="59"/>
      <c r="Q146" s="59"/>
      <c r="R146" s="59"/>
      <c r="S146" s="59"/>
      <c r="T146" s="60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U146" s="18" t="s">
        <v>83</v>
      </c>
    </row>
    <row r="147" spans="1:65" s="2" customFormat="1">
      <c r="A147" s="33"/>
      <c r="B147" s="34"/>
      <c r="C147" s="33"/>
      <c r="D147" s="164" t="s">
        <v>1059</v>
      </c>
      <c r="E147" s="33"/>
      <c r="F147" s="206" t="s">
        <v>1521</v>
      </c>
      <c r="G147" s="33"/>
      <c r="H147" s="207">
        <v>30.626999999999999</v>
      </c>
      <c r="I147" s="33"/>
      <c r="J147" s="33"/>
      <c r="K147" s="33"/>
      <c r="L147" s="34"/>
      <c r="M147" s="204"/>
      <c r="N147" s="205"/>
      <c r="O147" s="59"/>
      <c r="P147" s="59"/>
      <c r="Q147" s="59"/>
      <c r="R147" s="59"/>
      <c r="S147" s="59"/>
      <c r="T147" s="60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U147" s="18" t="s">
        <v>83</v>
      </c>
    </row>
    <row r="148" spans="1:65" s="2" customFormat="1" ht="16.5" customHeight="1">
      <c r="A148" s="33"/>
      <c r="B148" s="149"/>
      <c r="C148" s="150" t="s">
        <v>183</v>
      </c>
      <c r="D148" s="150" t="s">
        <v>153</v>
      </c>
      <c r="E148" s="151" t="s">
        <v>901</v>
      </c>
      <c r="F148" s="152" t="s">
        <v>1522</v>
      </c>
      <c r="G148" s="153" t="s">
        <v>207</v>
      </c>
      <c r="H148" s="154">
        <v>4.7149999999999999</v>
      </c>
      <c r="I148" s="155"/>
      <c r="J148" s="156">
        <f>ROUND(I148*H148,2)</f>
        <v>0</v>
      </c>
      <c r="K148" s="152" t="s">
        <v>157</v>
      </c>
      <c r="L148" s="34"/>
      <c r="M148" s="157" t="s">
        <v>1</v>
      </c>
      <c r="N148" s="158" t="s">
        <v>40</v>
      </c>
      <c r="O148" s="59"/>
      <c r="P148" s="159">
        <f>O148*H148</f>
        <v>0</v>
      </c>
      <c r="Q148" s="159">
        <v>0</v>
      </c>
      <c r="R148" s="159">
        <f>Q148*H148</f>
        <v>0</v>
      </c>
      <c r="S148" s="159">
        <v>0.32500000000000001</v>
      </c>
      <c r="T148" s="160">
        <f>S148*H148</f>
        <v>1.532375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158</v>
      </c>
      <c r="AT148" s="161" t="s">
        <v>153</v>
      </c>
      <c r="AU148" s="161" t="s">
        <v>83</v>
      </c>
      <c r="AY148" s="18" t="s">
        <v>151</v>
      </c>
      <c r="BE148" s="162">
        <f>IF(N148="základní",J148,0)</f>
        <v>0</v>
      </c>
      <c r="BF148" s="162">
        <f>IF(N148="snížená",J148,0)</f>
        <v>0</v>
      </c>
      <c r="BG148" s="162">
        <f>IF(N148="zákl. přenesená",J148,0)</f>
        <v>0</v>
      </c>
      <c r="BH148" s="162">
        <f>IF(N148="sníž. přenesená",J148,0)</f>
        <v>0</v>
      </c>
      <c r="BI148" s="162">
        <f>IF(N148="nulová",J148,0)</f>
        <v>0</v>
      </c>
      <c r="BJ148" s="18" t="s">
        <v>31</v>
      </c>
      <c r="BK148" s="162">
        <f>ROUND(I148*H148,2)</f>
        <v>0</v>
      </c>
      <c r="BL148" s="18" t="s">
        <v>158</v>
      </c>
      <c r="BM148" s="161" t="s">
        <v>1523</v>
      </c>
    </row>
    <row r="149" spans="1:65" s="13" customFormat="1">
      <c r="B149" s="163"/>
      <c r="D149" s="164" t="s">
        <v>160</v>
      </c>
      <c r="E149" s="165" t="s">
        <v>1</v>
      </c>
      <c r="F149" s="166" t="s">
        <v>1524</v>
      </c>
      <c r="H149" s="167">
        <v>4.7149999999999999</v>
      </c>
      <c r="I149" s="168"/>
      <c r="L149" s="163"/>
      <c r="M149" s="169"/>
      <c r="N149" s="170"/>
      <c r="O149" s="170"/>
      <c r="P149" s="170"/>
      <c r="Q149" s="170"/>
      <c r="R149" s="170"/>
      <c r="S149" s="170"/>
      <c r="T149" s="171"/>
      <c r="AT149" s="165" t="s">
        <v>160</v>
      </c>
      <c r="AU149" s="165" t="s">
        <v>83</v>
      </c>
      <c r="AV149" s="13" t="s">
        <v>83</v>
      </c>
      <c r="AW149" s="13" t="s">
        <v>30</v>
      </c>
      <c r="AX149" s="13" t="s">
        <v>31</v>
      </c>
      <c r="AY149" s="165" t="s">
        <v>151</v>
      </c>
    </row>
    <row r="150" spans="1:65" s="2" customFormat="1">
      <c r="A150" s="33"/>
      <c r="B150" s="34"/>
      <c r="C150" s="33"/>
      <c r="D150" s="164" t="s">
        <v>1059</v>
      </c>
      <c r="E150" s="33"/>
      <c r="F150" s="203" t="s">
        <v>1516</v>
      </c>
      <c r="G150" s="33"/>
      <c r="H150" s="33"/>
      <c r="I150" s="33"/>
      <c r="J150" s="33"/>
      <c r="K150" s="33"/>
      <c r="L150" s="34"/>
      <c r="M150" s="204"/>
      <c r="N150" s="205"/>
      <c r="O150" s="59"/>
      <c r="P150" s="59"/>
      <c r="Q150" s="59"/>
      <c r="R150" s="59"/>
      <c r="S150" s="59"/>
      <c r="T150" s="60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U150" s="18" t="s">
        <v>83</v>
      </c>
    </row>
    <row r="151" spans="1:65" s="2" customFormat="1">
      <c r="A151" s="33"/>
      <c r="B151" s="34"/>
      <c r="C151" s="33"/>
      <c r="D151" s="164" t="s">
        <v>1059</v>
      </c>
      <c r="E151" s="33"/>
      <c r="F151" s="206" t="s">
        <v>1508</v>
      </c>
      <c r="G151" s="33"/>
      <c r="H151" s="207">
        <v>3.1949999999999998</v>
      </c>
      <c r="I151" s="33"/>
      <c r="J151" s="33"/>
      <c r="K151" s="33"/>
      <c r="L151" s="34"/>
      <c r="M151" s="204"/>
      <c r="N151" s="205"/>
      <c r="O151" s="59"/>
      <c r="P151" s="59"/>
      <c r="Q151" s="59"/>
      <c r="R151" s="59"/>
      <c r="S151" s="59"/>
      <c r="T151" s="60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U151" s="18" t="s">
        <v>83</v>
      </c>
    </row>
    <row r="152" spans="1:65" s="2" customFormat="1">
      <c r="A152" s="33"/>
      <c r="B152" s="34"/>
      <c r="C152" s="33"/>
      <c r="D152" s="164" t="s">
        <v>1059</v>
      </c>
      <c r="E152" s="33"/>
      <c r="F152" s="203" t="s">
        <v>1515</v>
      </c>
      <c r="G152" s="33"/>
      <c r="H152" s="33"/>
      <c r="I152" s="33"/>
      <c r="J152" s="33"/>
      <c r="K152" s="33"/>
      <c r="L152" s="34"/>
      <c r="M152" s="204"/>
      <c r="N152" s="205"/>
      <c r="O152" s="59"/>
      <c r="P152" s="59"/>
      <c r="Q152" s="59"/>
      <c r="R152" s="59"/>
      <c r="S152" s="59"/>
      <c r="T152" s="60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U152" s="18" t="s">
        <v>83</v>
      </c>
    </row>
    <row r="153" spans="1:65" s="2" customFormat="1">
      <c r="A153" s="33"/>
      <c r="B153" s="34"/>
      <c r="C153" s="33"/>
      <c r="D153" s="164" t="s">
        <v>1059</v>
      </c>
      <c r="E153" s="33"/>
      <c r="F153" s="206" t="s">
        <v>1510</v>
      </c>
      <c r="G153" s="33"/>
      <c r="H153" s="207">
        <v>1.52</v>
      </c>
      <c r="I153" s="33"/>
      <c r="J153" s="33"/>
      <c r="K153" s="33"/>
      <c r="L153" s="34"/>
      <c r="M153" s="204"/>
      <c r="N153" s="205"/>
      <c r="O153" s="59"/>
      <c r="P153" s="59"/>
      <c r="Q153" s="59"/>
      <c r="R153" s="59"/>
      <c r="S153" s="59"/>
      <c r="T153" s="6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U153" s="18" t="s">
        <v>83</v>
      </c>
    </row>
    <row r="154" spans="1:65" s="2" customFormat="1" ht="16.5" customHeight="1">
      <c r="A154" s="33"/>
      <c r="B154" s="149"/>
      <c r="C154" s="150" t="s">
        <v>188</v>
      </c>
      <c r="D154" s="150" t="s">
        <v>153</v>
      </c>
      <c r="E154" s="151" t="s">
        <v>897</v>
      </c>
      <c r="F154" s="152" t="s">
        <v>898</v>
      </c>
      <c r="G154" s="153" t="s">
        <v>207</v>
      </c>
      <c r="H154" s="154">
        <v>30.626999999999999</v>
      </c>
      <c r="I154" s="155"/>
      <c r="J154" s="156">
        <f>ROUND(I154*H154,2)</f>
        <v>0</v>
      </c>
      <c r="K154" s="152" t="s">
        <v>157</v>
      </c>
      <c r="L154" s="34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9.8000000000000004E-2</v>
      </c>
      <c r="T154" s="160">
        <f>S154*H154</f>
        <v>3.0014460000000001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158</v>
      </c>
      <c r="AT154" s="161" t="s">
        <v>153</v>
      </c>
      <c r="AU154" s="161" t="s">
        <v>83</v>
      </c>
      <c r="AY154" s="18" t="s">
        <v>151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31</v>
      </c>
      <c r="BK154" s="162">
        <f>ROUND(I154*H154,2)</f>
        <v>0</v>
      </c>
      <c r="BL154" s="18" t="s">
        <v>158</v>
      </c>
      <c r="BM154" s="161" t="s">
        <v>1525</v>
      </c>
    </row>
    <row r="155" spans="1:65" s="13" customFormat="1">
      <c r="B155" s="163"/>
      <c r="D155" s="164" t="s">
        <v>160</v>
      </c>
      <c r="E155" s="165" t="s">
        <v>1038</v>
      </c>
      <c r="F155" s="166" t="s">
        <v>1521</v>
      </c>
      <c r="H155" s="167">
        <v>30.626999999999999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31</v>
      </c>
      <c r="AY155" s="165" t="s">
        <v>151</v>
      </c>
    </row>
    <row r="156" spans="1:65" s="2" customFormat="1" ht="16.5" customHeight="1">
      <c r="A156" s="33"/>
      <c r="B156" s="149"/>
      <c r="C156" s="150" t="s">
        <v>194</v>
      </c>
      <c r="D156" s="150" t="s">
        <v>153</v>
      </c>
      <c r="E156" s="151" t="s">
        <v>1526</v>
      </c>
      <c r="F156" s="152" t="s">
        <v>1527</v>
      </c>
      <c r="G156" s="153" t="s">
        <v>207</v>
      </c>
      <c r="H156" s="154">
        <v>5.1479999999999997</v>
      </c>
      <c r="I156" s="155"/>
      <c r="J156" s="156">
        <f>ROUND(I156*H156,2)</f>
        <v>0</v>
      </c>
      <c r="K156" s="152" t="s">
        <v>1528</v>
      </c>
      <c r="L156" s="34"/>
      <c r="M156" s="157" t="s">
        <v>1</v>
      </c>
      <c r="N156" s="158" t="s">
        <v>40</v>
      </c>
      <c r="O156" s="59"/>
      <c r="P156" s="159">
        <f>O156*H156</f>
        <v>0</v>
      </c>
      <c r="Q156" s="159">
        <v>0</v>
      </c>
      <c r="R156" s="159">
        <f>Q156*H156</f>
        <v>0</v>
      </c>
      <c r="S156" s="159">
        <v>0.45</v>
      </c>
      <c r="T156" s="160">
        <f>S156*H156</f>
        <v>2.3165999999999998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158</v>
      </c>
      <c r="AT156" s="161" t="s">
        <v>153</v>
      </c>
      <c r="AU156" s="161" t="s">
        <v>83</v>
      </c>
      <c r="AY156" s="18" t="s">
        <v>151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31</v>
      </c>
      <c r="BK156" s="162">
        <f>ROUND(I156*H156,2)</f>
        <v>0</v>
      </c>
      <c r="BL156" s="18" t="s">
        <v>158</v>
      </c>
      <c r="BM156" s="161" t="s">
        <v>1529</v>
      </c>
    </row>
    <row r="157" spans="1:65" s="13" customFormat="1">
      <c r="B157" s="163"/>
      <c r="D157" s="164" t="s">
        <v>160</v>
      </c>
      <c r="E157" s="165" t="s">
        <v>1041</v>
      </c>
      <c r="F157" s="166" t="s">
        <v>1517</v>
      </c>
      <c r="H157" s="167">
        <v>5.1479999999999997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31</v>
      </c>
      <c r="AY157" s="165" t="s">
        <v>151</v>
      </c>
    </row>
    <row r="158" spans="1:65" s="2" customFormat="1" ht="16.5" customHeight="1">
      <c r="A158" s="33"/>
      <c r="B158" s="149"/>
      <c r="C158" s="150" t="s">
        <v>199</v>
      </c>
      <c r="D158" s="150" t="s">
        <v>153</v>
      </c>
      <c r="E158" s="151" t="s">
        <v>293</v>
      </c>
      <c r="F158" s="152" t="s">
        <v>294</v>
      </c>
      <c r="G158" s="153" t="s">
        <v>215</v>
      </c>
      <c r="H158" s="154">
        <v>28</v>
      </c>
      <c r="I158" s="155"/>
      <c r="J158" s="156">
        <f>ROUND(I158*H158,2)</f>
        <v>0</v>
      </c>
      <c r="K158" s="152" t="s">
        <v>157</v>
      </c>
      <c r="L158" s="34"/>
      <c r="M158" s="157" t="s">
        <v>1</v>
      </c>
      <c r="N158" s="158" t="s">
        <v>40</v>
      </c>
      <c r="O158" s="59"/>
      <c r="P158" s="159">
        <f>O158*H158</f>
        <v>0</v>
      </c>
      <c r="Q158" s="159">
        <v>0</v>
      </c>
      <c r="R158" s="159">
        <f>Q158*H158</f>
        <v>0</v>
      </c>
      <c r="S158" s="159">
        <v>0.20499999999999999</v>
      </c>
      <c r="T158" s="160">
        <f>S158*H158</f>
        <v>5.7399999999999993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158</v>
      </c>
      <c r="AT158" s="161" t="s">
        <v>153</v>
      </c>
      <c r="AU158" s="161" t="s">
        <v>83</v>
      </c>
      <c r="AY158" s="18" t="s">
        <v>151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31</v>
      </c>
      <c r="BK158" s="162">
        <f>ROUND(I158*H158,2)</f>
        <v>0</v>
      </c>
      <c r="BL158" s="18" t="s">
        <v>158</v>
      </c>
      <c r="BM158" s="161" t="s">
        <v>1530</v>
      </c>
    </row>
    <row r="159" spans="1:65" s="13" customFormat="1">
      <c r="B159" s="163"/>
      <c r="D159" s="164" t="s">
        <v>160</v>
      </c>
      <c r="E159" s="165" t="s">
        <v>1</v>
      </c>
      <c r="F159" s="166" t="s">
        <v>287</v>
      </c>
      <c r="H159" s="167">
        <v>28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160</v>
      </c>
      <c r="AU159" s="165" t="s">
        <v>83</v>
      </c>
      <c r="AV159" s="13" t="s">
        <v>83</v>
      </c>
      <c r="AW159" s="13" t="s">
        <v>30</v>
      </c>
      <c r="AX159" s="13" t="s">
        <v>31</v>
      </c>
      <c r="AY159" s="165" t="s">
        <v>151</v>
      </c>
    </row>
    <row r="160" spans="1:65" s="2" customFormat="1" ht="16.5" customHeight="1">
      <c r="A160" s="33"/>
      <c r="B160" s="149"/>
      <c r="C160" s="150" t="s">
        <v>204</v>
      </c>
      <c r="D160" s="150" t="s">
        <v>153</v>
      </c>
      <c r="E160" s="151" t="s">
        <v>1074</v>
      </c>
      <c r="F160" s="152" t="s">
        <v>1075</v>
      </c>
      <c r="G160" s="153" t="s">
        <v>1076</v>
      </c>
      <c r="H160" s="154">
        <v>2352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3.0000000000000001E-5</v>
      </c>
      <c r="R160" s="159">
        <f>Q160*H160</f>
        <v>7.0559999999999998E-2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1531</v>
      </c>
    </row>
    <row r="161" spans="1:65" s="14" customFormat="1">
      <c r="B161" s="172"/>
      <c r="D161" s="164" t="s">
        <v>160</v>
      </c>
      <c r="E161" s="173" t="s">
        <v>1</v>
      </c>
      <c r="F161" s="174" t="s">
        <v>1532</v>
      </c>
      <c r="H161" s="173" t="s">
        <v>1</v>
      </c>
      <c r="I161" s="175"/>
      <c r="L161" s="172"/>
      <c r="M161" s="176"/>
      <c r="N161" s="177"/>
      <c r="O161" s="177"/>
      <c r="P161" s="177"/>
      <c r="Q161" s="177"/>
      <c r="R161" s="177"/>
      <c r="S161" s="177"/>
      <c r="T161" s="178"/>
      <c r="AT161" s="173" t="s">
        <v>160</v>
      </c>
      <c r="AU161" s="173" t="s">
        <v>83</v>
      </c>
      <c r="AV161" s="14" t="s">
        <v>31</v>
      </c>
      <c r="AW161" s="14" t="s">
        <v>30</v>
      </c>
      <c r="AX161" s="14" t="s">
        <v>75</v>
      </c>
      <c r="AY161" s="173" t="s">
        <v>151</v>
      </c>
    </row>
    <row r="162" spans="1:65" s="13" customFormat="1">
      <c r="B162" s="163"/>
      <c r="D162" s="164" t="s">
        <v>160</v>
      </c>
      <c r="E162" s="165" t="s">
        <v>1</v>
      </c>
      <c r="F162" s="166" t="s">
        <v>1533</v>
      </c>
      <c r="H162" s="167">
        <v>2352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160</v>
      </c>
      <c r="AU162" s="165" t="s">
        <v>83</v>
      </c>
      <c r="AV162" s="13" t="s">
        <v>83</v>
      </c>
      <c r="AW162" s="13" t="s">
        <v>30</v>
      </c>
      <c r="AX162" s="13" t="s">
        <v>31</v>
      </c>
      <c r="AY162" s="165" t="s">
        <v>151</v>
      </c>
    </row>
    <row r="163" spans="1:65" s="2" customFormat="1" ht="16.5" customHeight="1">
      <c r="A163" s="33"/>
      <c r="B163" s="149"/>
      <c r="C163" s="150" t="s">
        <v>211</v>
      </c>
      <c r="D163" s="150" t="s">
        <v>153</v>
      </c>
      <c r="E163" s="151" t="s">
        <v>1079</v>
      </c>
      <c r="F163" s="152" t="s">
        <v>1080</v>
      </c>
      <c r="G163" s="153" t="s">
        <v>1081</v>
      </c>
      <c r="H163" s="154">
        <v>98</v>
      </c>
      <c r="I163" s="155"/>
      <c r="J163" s="156">
        <f>ROUND(I163*H163,2)</f>
        <v>0</v>
      </c>
      <c r="K163" s="152" t="s">
        <v>157</v>
      </c>
      <c r="L163" s="34"/>
      <c r="M163" s="157" t="s">
        <v>1</v>
      </c>
      <c r="N163" s="158" t="s">
        <v>40</v>
      </c>
      <c r="O163" s="59"/>
      <c r="P163" s="159">
        <f>O163*H163</f>
        <v>0</v>
      </c>
      <c r="Q163" s="159">
        <v>0</v>
      </c>
      <c r="R163" s="159">
        <f>Q163*H163</f>
        <v>0</v>
      </c>
      <c r="S163" s="159">
        <v>0</v>
      </c>
      <c r="T163" s="16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158</v>
      </c>
      <c r="AT163" s="161" t="s">
        <v>153</v>
      </c>
      <c r="AU163" s="161" t="s">
        <v>83</v>
      </c>
      <c r="AY163" s="18" t="s">
        <v>151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8" t="s">
        <v>31</v>
      </c>
      <c r="BK163" s="162">
        <f>ROUND(I163*H163,2)</f>
        <v>0</v>
      </c>
      <c r="BL163" s="18" t="s">
        <v>158</v>
      </c>
      <c r="BM163" s="161" t="s">
        <v>1534</v>
      </c>
    </row>
    <row r="164" spans="1:65" s="13" customFormat="1">
      <c r="B164" s="163"/>
      <c r="D164" s="164" t="s">
        <v>160</v>
      </c>
      <c r="E164" s="165" t="s">
        <v>1</v>
      </c>
      <c r="F164" s="166" t="s">
        <v>1450</v>
      </c>
      <c r="H164" s="167">
        <v>98</v>
      </c>
      <c r="I164" s="168"/>
      <c r="L164" s="163"/>
      <c r="M164" s="169"/>
      <c r="N164" s="170"/>
      <c r="O164" s="170"/>
      <c r="P164" s="170"/>
      <c r="Q164" s="170"/>
      <c r="R164" s="170"/>
      <c r="S164" s="170"/>
      <c r="T164" s="171"/>
      <c r="AT164" s="165" t="s">
        <v>160</v>
      </c>
      <c r="AU164" s="165" t="s">
        <v>83</v>
      </c>
      <c r="AV164" s="13" t="s">
        <v>83</v>
      </c>
      <c r="AW164" s="13" t="s">
        <v>30</v>
      </c>
      <c r="AX164" s="13" t="s">
        <v>31</v>
      </c>
      <c r="AY164" s="165" t="s">
        <v>151</v>
      </c>
    </row>
    <row r="165" spans="1:65" s="2" customFormat="1" ht="16.5" customHeight="1">
      <c r="A165" s="33"/>
      <c r="B165" s="149"/>
      <c r="C165" s="150" t="s">
        <v>8</v>
      </c>
      <c r="D165" s="150" t="s">
        <v>153</v>
      </c>
      <c r="E165" s="151" t="s">
        <v>1083</v>
      </c>
      <c r="F165" s="152" t="s">
        <v>1084</v>
      </c>
      <c r="G165" s="153" t="s">
        <v>215</v>
      </c>
      <c r="H165" s="154">
        <v>14.6</v>
      </c>
      <c r="I165" s="155"/>
      <c r="J165" s="156">
        <f>ROUND(I165*H165,2)</f>
        <v>0</v>
      </c>
      <c r="K165" s="152" t="s">
        <v>157</v>
      </c>
      <c r="L165" s="34"/>
      <c r="M165" s="157" t="s">
        <v>1</v>
      </c>
      <c r="N165" s="158" t="s">
        <v>40</v>
      </c>
      <c r="O165" s="59"/>
      <c r="P165" s="159">
        <f>O165*H165</f>
        <v>0</v>
      </c>
      <c r="Q165" s="159">
        <v>8.6800000000000002E-3</v>
      </c>
      <c r="R165" s="159">
        <f>Q165*H165</f>
        <v>0.12672800000000001</v>
      </c>
      <c r="S165" s="159">
        <v>0</v>
      </c>
      <c r="T165" s="160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1" t="s">
        <v>158</v>
      </c>
      <c r="AT165" s="161" t="s">
        <v>153</v>
      </c>
      <c r="AU165" s="161" t="s">
        <v>83</v>
      </c>
      <c r="AY165" s="18" t="s">
        <v>151</v>
      </c>
      <c r="BE165" s="162">
        <f>IF(N165="základní",J165,0)</f>
        <v>0</v>
      </c>
      <c r="BF165" s="162">
        <f>IF(N165="snížená",J165,0)</f>
        <v>0</v>
      </c>
      <c r="BG165" s="162">
        <f>IF(N165="zákl. přenesená",J165,0)</f>
        <v>0</v>
      </c>
      <c r="BH165" s="162">
        <f>IF(N165="sníž. přenesená",J165,0)</f>
        <v>0</v>
      </c>
      <c r="BI165" s="162">
        <f>IF(N165="nulová",J165,0)</f>
        <v>0</v>
      </c>
      <c r="BJ165" s="18" t="s">
        <v>31</v>
      </c>
      <c r="BK165" s="162">
        <f>ROUND(I165*H165,2)</f>
        <v>0</v>
      </c>
      <c r="BL165" s="18" t="s">
        <v>158</v>
      </c>
      <c r="BM165" s="161" t="s">
        <v>1535</v>
      </c>
    </row>
    <row r="166" spans="1:65" s="13" customFormat="1">
      <c r="B166" s="163"/>
      <c r="D166" s="164" t="s">
        <v>160</v>
      </c>
      <c r="E166" s="165" t="s">
        <v>1</v>
      </c>
      <c r="F166" s="166" t="s">
        <v>1536</v>
      </c>
      <c r="H166" s="167">
        <v>7.2</v>
      </c>
      <c r="I166" s="168"/>
      <c r="L166" s="163"/>
      <c r="M166" s="169"/>
      <c r="N166" s="170"/>
      <c r="O166" s="170"/>
      <c r="P166" s="170"/>
      <c r="Q166" s="170"/>
      <c r="R166" s="170"/>
      <c r="S166" s="170"/>
      <c r="T166" s="171"/>
      <c r="AT166" s="165" t="s">
        <v>160</v>
      </c>
      <c r="AU166" s="165" t="s">
        <v>83</v>
      </c>
      <c r="AV166" s="13" t="s">
        <v>83</v>
      </c>
      <c r="AW166" s="13" t="s">
        <v>30</v>
      </c>
      <c r="AX166" s="13" t="s">
        <v>75</v>
      </c>
      <c r="AY166" s="165" t="s">
        <v>151</v>
      </c>
    </row>
    <row r="167" spans="1:65" s="13" customFormat="1">
      <c r="B167" s="163"/>
      <c r="D167" s="164" t="s">
        <v>160</v>
      </c>
      <c r="E167" s="165" t="s">
        <v>1</v>
      </c>
      <c r="F167" s="166" t="s">
        <v>1537</v>
      </c>
      <c r="H167" s="167">
        <v>7.4</v>
      </c>
      <c r="I167" s="168"/>
      <c r="L167" s="163"/>
      <c r="M167" s="169"/>
      <c r="N167" s="170"/>
      <c r="O167" s="170"/>
      <c r="P167" s="170"/>
      <c r="Q167" s="170"/>
      <c r="R167" s="170"/>
      <c r="S167" s="170"/>
      <c r="T167" s="171"/>
      <c r="AT167" s="165" t="s">
        <v>160</v>
      </c>
      <c r="AU167" s="165" t="s">
        <v>83</v>
      </c>
      <c r="AV167" s="13" t="s">
        <v>83</v>
      </c>
      <c r="AW167" s="13" t="s">
        <v>30</v>
      </c>
      <c r="AX167" s="13" t="s">
        <v>75</v>
      </c>
      <c r="AY167" s="165" t="s">
        <v>151</v>
      </c>
    </row>
    <row r="168" spans="1:65" s="15" customFormat="1">
      <c r="B168" s="179"/>
      <c r="D168" s="164" t="s">
        <v>160</v>
      </c>
      <c r="E168" s="180" t="s">
        <v>1</v>
      </c>
      <c r="F168" s="181" t="s">
        <v>182</v>
      </c>
      <c r="H168" s="182">
        <v>14.6</v>
      </c>
      <c r="I168" s="183"/>
      <c r="L168" s="179"/>
      <c r="M168" s="184"/>
      <c r="N168" s="185"/>
      <c r="O168" s="185"/>
      <c r="P168" s="185"/>
      <c r="Q168" s="185"/>
      <c r="R168" s="185"/>
      <c r="S168" s="185"/>
      <c r="T168" s="186"/>
      <c r="AT168" s="180" t="s">
        <v>160</v>
      </c>
      <c r="AU168" s="180" t="s">
        <v>83</v>
      </c>
      <c r="AV168" s="15" t="s">
        <v>158</v>
      </c>
      <c r="AW168" s="15" t="s">
        <v>30</v>
      </c>
      <c r="AX168" s="15" t="s">
        <v>31</v>
      </c>
      <c r="AY168" s="180" t="s">
        <v>151</v>
      </c>
    </row>
    <row r="169" spans="1:65" s="2" customFormat="1" ht="16.5" customHeight="1">
      <c r="A169" s="33"/>
      <c r="B169" s="149"/>
      <c r="C169" s="150" t="s">
        <v>222</v>
      </c>
      <c r="D169" s="150" t="s">
        <v>153</v>
      </c>
      <c r="E169" s="151" t="s">
        <v>1088</v>
      </c>
      <c r="F169" s="152" t="s">
        <v>1089</v>
      </c>
      <c r="G169" s="153" t="s">
        <v>215</v>
      </c>
      <c r="H169" s="154">
        <v>8.4</v>
      </c>
      <c r="I169" s="155"/>
      <c r="J169" s="156">
        <f>ROUND(I169*H169,2)</f>
        <v>0</v>
      </c>
      <c r="K169" s="152" t="s">
        <v>157</v>
      </c>
      <c r="L169" s="34"/>
      <c r="M169" s="157" t="s">
        <v>1</v>
      </c>
      <c r="N169" s="158" t="s">
        <v>40</v>
      </c>
      <c r="O169" s="59"/>
      <c r="P169" s="159">
        <f>O169*H169</f>
        <v>0</v>
      </c>
      <c r="Q169" s="159">
        <v>3.6900000000000002E-2</v>
      </c>
      <c r="R169" s="159">
        <f>Q169*H169</f>
        <v>0.30996000000000001</v>
      </c>
      <c r="S169" s="159">
        <v>0</v>
      </c>
      <c r="T169" s="160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1" t="s">
        <v>158</v>
      </c>
      <c r="AT169" s="161" t="s">
        <v>153</v>
      </c>
      <c r="AU169" s="161" t="s">
        <v>83</v>
      </c>
      <c r="AY169" s="18" t="s">
        <v>151</v>
      </c>
      <c r="BE169" s="162">
        <f>IF(N169="základní",J169,0)</f>
        <v>0</v>
      </c>
      <c r="BF169" s="162">
        <f>IF(N169="snížená",J169,0)</f>
        <v>0</v>
      </c>
      <c r="BG169" s="162">
        <f>IF(N169="zákl. přenesená",J169,0)</f>
        <v>0</v>
      </c>
      <c r="BH169" s="162">
        <f>IF(N169="sníž. přenesená",J169,0)</f>
        <v>0</v>
      </c>
      <c r="BI169" s="162">
        <f>IF(N169="nulová",J169,0)</f>
        <v>0</v>
      </c>
      <c r="BJ169" s="18" t="s">
        <v>31</v>
      </c>
      <c r="BK169" s="162">
        <f>ROUND(I169*H169,2)</f>
        <v>0</v>
      </c>
      <c r="BL169" s="18" t="s">
        <v>158</v>
      </c>
      <c r="BM169" s="161" t="s">
        <v>1538</v>
      </c>
    </row>
    <row r="170" spans="1:65" s="13" customFormat="1">
      <c r="B170" s="163"/>
      <c r="D170" s="164" t="s">
        <v>160</v>
      </c>
      <c r="E170" s="165" t="s">
        <v>1</v>
      </c>
      <c r="F170" s="166" t="s">
        <v>1539</v>
      </c>
      <c r="H170" s="167">
        <v>7.4</v>
      </c>
      <c r="I170" s="168"/>
      <c r="L170" s="163"/>
      <c r="M170" s="169"/>
      <c r="N170" s="170"/>
      <c r="O170" s="170"/>
      <c r="P170" s="170"/>
      <c r="Q170" s="170"/>
      <c r="R170" s="170"/>
      <c r="S170" s="170"/>
      <c r="T170" s="171"/>
      <c r="AT170" s="165" t="s">
        <v>160</v>
      </c>
      <c r="AU170" s="165" t="s">
        <v>83</v>
      </c>
      <c r="AV170" s="13" t="s">
        <v>83</v>
      </c>
      <c r="AW170" s="13" t="s">
        <v>30</v>
      </c>
      <c r="AX170" s="13" t="s">
        <v>75</v>
      </c>
      <c r="AY170" s="165" t="s">
        <v>151</v>
      </c>
    </row>
    <row r="171" spans="1:65" s="13" customFormat="1">
      <c r="B171" s="163"/>
      <c r="D171" s="164" t="s">
        <v>160</v>
      </c>
      <c r="E171" s="165" t="s">
        <v>1</v>
      </c>
      <c r="F171" s="166" t="s">
        <v>1540</v>
      </c>
      <c r="H171" s="167">
        <v>1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160</v>
      </c>
      <c r="AU171" s="165" t="s">
        <v>83</v>
      </c>
      <c r="AV171" s="13" t="s">
        <v>83</v>
      </c>
      <c r="AW171" s="13" t="s">
        <v>30</v>
      </c>
      <c r="AX171" s="13" t="s">
        <v>75</v>
      </c>
      <c r="AY171" s="165" t="s">
        <v>151</v>
      </c>
    </row>
    <row r="172" spans="1:65" s="15" customFormat="1">
      <c r="B172" s="179"/>
      <c r="D172" s="164" t="s">
        <v>160</v>
      </c>
      <c r="E172" s="180" t="s">
        <v>1</v>
      </c>
      <c r="F172" s="181" t="s">
        <v>182</v>
      </c>
      <c r="H172" s="182">
        <v>8.4</v>
      </c>
      <c r="I172" s="183"/>
      <c r="L172" s="179"/>
      <c r="M172" s="184"/>
      <c r="N172" s="185"/>
      <c r="O172" s="185"/>
      <c r="P172" s="185"/>
      <c r="Q172" s="185"/>
      <c r="R172" s="185"/>
      <c r="S172" s="185"/>
      <c r="T172" s="186"/>
      <c r="AT172" s="180" t="s">
        <v>160</v>
      </c>
      <c r="AU172" s="180" t="s">
        <v>83</v>
      </c>
      <c r="AV172" s="15" t="s">
        <v>158</v>
      </c>
      <c r="AW172" s="15" t="s">
        <v>30</v>
      </c>
      <c r="AX172" s="15" t="s">
        <v>31</v>
      </c>
      <c r="AY172" s="180" t="s">
        <v>151</v>
      </c>
    </row>
    <row r="173" spans="1:65" s="2" customFormat="1" ht="16.5" customHeight="1">
      <c r="A173" s="33"/>
      <c r="B173" s="149"/>
      <c r="C173" s="150" t="s">
        <v>227</v>
      </c>
      <c r="D173" s="150" t="s">
        <v>153</v>
      </c>
      <c r="E173" s="151" t="s">
        <v>1541</v>
      </c>
      <c r="F173" s="152" t="s">
        <v>1542</v>
      </c>
      <c r="G173" s="153" t="s">
        <v>215</v>
      </c>
      <c r="H173" s="154">
        <v>7.2</v>
      </c>
      <c r="I173" s="155"/>
      <c r="J173" s="156">
        <f>ROUND(I173*H173,2)</f>
        <v>0</v>
      </c>
      <c r="K173" s="152" t="s">
        <v>1528</v>
      </c>
      <c r="L173" s="34"/>
      <c r="M173" s="157" t="s">
        <v>1</v>
      </c>
      <c r="N173" s="158" t="s">
        <v>40</v>
      </c>
      <c r="O173" s="59"/>
      <c r="P173" s="159">
        <f>O173*H173</f>
        <v>0</v>
      </c>
      <c r="Q173" s="159">
        <v>1.269E-2</v>
      </c>
      <c r="R173" s="159">
        <f>Q173*H173</f>
        <v>9.1368000000000005E-2</v>
      </c>
      <c r="S173" s="159">
        <v>0</v>
      </c>
      <c r="T173" s="160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1" t="s">
        <v>158</v>
      </c>
      <c r="AT173" s="161" t="s">
        <v>153</v>
      </c>
      <c r="AU173" s="161" t="s">
        <v>83</v>
      </c>
      <c r="AY173" s="18" t="s">
        <v>151</v>
      </c>
      <c r="BE173" s="162">
        <f>IF(N173="základní",J173,0)</f>
        <v>0</v>
      </c>
      <c r="BF173" s="162">
        <f>IF(N173="snížená",J173,0)</f>
        <v>0</v>
      </c>
      <c r="BG173" s="162">
        <f>IF(N173="zákl. přenesená",J173,0)</f>
        <v>0</v>
      </c>
      <c r="BH173" s="162">
        <f>IF(N173="sníž. přenesená",J173,0)</f>
        <v>0</v>
      </c>
      <c r="BI173" s="162">
        <f>IF(N173="nulová",J173,0)</f>
        <v>0</v>
      </c>
      <c r="BJ173" s="18" t="s">
        <v>31</v>
      </c>
      <c r="BK173" s="162">
        <f>ROUND(I173*H173,2)</f>
        <v>0</v>
      </c>
      <c r="BL173" s="18" t="s">
        <v>158</v>
      </c>
      <c r="BM173" s="161" t="s">
        <v>1543</v>
      </c>
    </row>
    <row r="174" spans="1:65" s="13" customFormat="1">
      <c r="B174" s="163"/>
      <c r="D174" s="164" t="s">
        <v>160</v>
      </c>
      <c r="E174" s="165" t="s">
        <v>1</v>
      </c>
      <c r="F174" s="166" t="s">
        <v>1544</v>
      </c>
      <c r="H174" s="167">
        <v>7.2</v>
      </c>
      <c r="I174" s="168"/>
      <c r="L174" s="163"/>
      <c r="M174" s="169"/>
      <c r="N174" s="170"/>
      <c r="O174" s="170"/>
      <c r="P174" s="170"/>
      <c r="Q174" s="170"/>
      <c r="R174" s="170"/>
      <c r="S174" s="170"/>
      <c r="T174" s="171"/>
      <c r="AT174" s="165" t="s">
        <v>160</v>
      </c>
      <c r="AU174" s="165" t="s">
        <v>83</v>
      </c>
      <c r="AV174" s="13" t="s">
        <v>83</v>
      </c>
      <c r="AW174" s="13" t="s">
        <v>30</v>
      </c>
      <c r="AX174" s="13" t="s">
        <v>31</v>
      </c>
      <c r="AY174" s="165" t="s">
        <v>151</v>
      </c>
    </row>
    <row r="175" spans="1:65" s="2" customFormat="1" ht="16.5" customHeight="1">
      <c r="A175" s="33"/>
      <c r="B175" s="149"/>
      <c r="C175" s="150" t="s">
        <v>232</v>
      </c>
      <c r="D175" s="150" t="s">
        <v>153</v>
      </c>
      <c r="E175" s="151" t="s">
        <v>1100</v>
      </c>
      <c r="F175" s="152" t="s">
        <v>1101</v>
      </c>
      <c r="G175" s="153" t="s">
        <v>215</v>
      </c>
      <c r="H175" s="154">
        <v>52.2</v>
      </c>
      <c r="I175" s="155"/>
      <c r="J175" s="156">
        <f>ROUND(I175*H175,2)</f>
        <v>0</v>
      </c>
      <c r="K175" s="152" t="s">
        <v>157</v>
      </c>
      <c r="L175" s="34"/>
      <c r="M175" s="157" t="s">
        <v>1</v>
      </c>
      <c r="N175" s="158" t="s">
        <v>40</v>
      </c>
      <c r="O175" s="59"/>
      <c r="P175" s="159">
        <f>O175*H175</f>
        <v>0</v>
      </c>
      <c r="Q175" s="159">
        <v>3.6900000000000002E-2</v>
      </c>
      <c r="R175" s="159">
        <f>Q175*H175</f>
        <v>1.9261800000000002</v>
      </c>
      <c r="S175" s="159">
        <v>0</v>
      </c>
      <c r="T175" s="160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158</v>
      </c>
      <c r="AT175" s="161" t="s">
        <v>153</v>
      </c>
      <c r="AU175" s="161" t="s">
        <v>83</v>
      </c>
      <c r="AY175" s="18" t="s">
        <v>151</v>
      </c>
      <c r="BE175" s="162">
        <f>IF(N175="základní",J175,0)</f>
        <v>0</v>
      </c>
      <c r="BF175" s="162">
        <f>IF(N175="snížená",J175,0)</f>
        <v>0</v>
      </c>
      <c r="BG175" s="162">
        <f>IF(N175="zákl. přenesená",J175,0)</f>
        <v>0</v>
      </c>
      <c r="BH175" s="162">
        <f>IF(N175="sníž. přenesená",J175,0)</f>
        <v>0</v>
      </c>
      <c r="BI175" s="162">
        <f>IF(N175="nulová",J175,0)</f>
        <v>0</v>
      </c>
      <c r="BJ175" s="18" t="s">
        <v>31</v>
      </c>
      <c r="BK175" s="162">
        <f>ROUND(I175*H175,2)</f>
        <v>0</v>
      </c>
      <c r="BL175" s="18" t="s">
        <v>158</v>
      </c>
      <c r="BM175" s="161" t="s">
        <v>1545</v>
      </c>
    </row>
    <row r="176" spans="1:65" s="13" customFormat="1">
      <c r="B176" s="163"/>
      <c r="D176" s="164" t="s">
        <v>160</v>
      </c>
      <c r="E176" s="165" t="s">
        <v>1</v>
      </c>
      <c r="F176" s="166" t="s">
        <v>1546</v>
      </c>
      <c r="H176" s="167">
        <v>52.2</v>
      </c>
      <c r="I176" s="168"/>
      <c r="L176" s="163"/>
      <c r="M176" s="169"/>
      <c r="N176" s="170"/>
      <c r="O176" s="170"/>
      <c r="P176" s="170"/>
      <c r="Q176" s="170"/>
      <c r="R176" s="170"/>
      <c r="S176" s="170"/>
      <c r="T176" s="171"/>
      <c r="AT176" s="165" t="s">
        <v>160</v>
      </c>
      <c r="AU176" s="165" t="s">
        <v>83</v>
      </c>
      <c r="AV176" s="13" t="s">
        <v>83</v>
      </c>
      <c r="AW176" s="13" t="s">
        <v>30</v>
      </c>
      <c r="AX176" s="13" t="s">
        <v>75</v>
      </c>
      <c r="AY176" s="165" t="s">
        <v>151</v>
      </c>
    </row>
    <row r="177" spans="1:65" s="15" customFormat="1">
      <c r="B177" s="179"/>
      <c r="D177" s="164" t="s">
        <v>160</v>
      </c>
      <c r="E177" s="180" t="s">
        <v>1</v>
      </c>
      <c r="F177" s="181" t="s">
        <v>182</v>
      </c>
      <c r="H177" s="182">
        <v>52.2</v>
      </c>
      <c r="I177" s="183"/>
      <c r="L177" s="179"/>
      <c r="M177" s="184"/>
      <c r="N177" s="185"/>
      <c r="O177" s="185"/>
      <c r="P177" s="185"/>
      <c r="Q177" s="185"/>
      <c r="R177" s="185"/>
      <c r="S177" s="185"/>
      <c r="T177" s="186"/>
      <c r="AT177" s="180" t="s">
        <v>160</v>
      </c>
      <c r="AU177" s="180" t="s">
        <v>83</v>
      </c>
      <c r="AV177" s="15" t="s">
        <v>158</v>
      </c>
      <c r="AW177" s="15" t="s">
        <v>30</v>
      </c>
      <c r="AX177" s="15" t="s">
        <v>31</v>
      </c>
      <c r="AY177" s="180" t="s">
        <v>151</v>
      </c>
    </row>
    <row r="178" spans="1:65" s="2" customFormat="1" ht="16.5" customHeight="1">
      <c r="A178" s="33"/>
      <c r="B178" s="149"/>
      <c r="C178" s="150" t="s">
        <v>237</v>
      </c>
      <c r="D178" s="150" t="s">
        <v>153</v>
      </c>
      <c r="E178" s="151" t="s">
        <v>1476</v>
      </c>
      <c r="F178" s="152" t="s">
        <v>1477</v>
      </c>
      <c r="G178" s="153" t="s">
        <v>215</v>
      </c>
      <c r="H178" s="154">
        <v>151.69999999999999</v>
      </c>
      <c r="I178" s="155"/>
      <c r="J178" s="156">
        <f>ROUND(I178*H178,2)</f>
        <v>0</v>
      </c>
      <c r="K178" s="152" t="s">
        <v>157</v>
      </c>
      <c r="L178" s="34"/>
      <c r="M178" s="157" t="s">
        <v>1</v>
      </c>
      <c r="N178" s="158" t="s">
        <v>40</v>
      </c>
      <c r="O178" s="59"/>
      <c r="P178" s="159">
        <f>O178*H178</f>
        <v>0</v>
      </c>
      <c r="Q178" s="159">
        <v>9.0000000000000006E-5</v>
      </c>
      <c r="R178" s="159">
        <f>Q178*H178</f>
        <v>1.3653E-2</v>
      </c>
      <c r="S178" s="159">
        <v>0</v>
      </c>
      <c r="T178" s="160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1" t="s">
        <v>720</v>
      </c>
      <c r="AT178" s="161" t="s">
        <v>153</v>
      </c>
      <c r="AU178" s="161" t="s">
        <v>83</v>
      </c>
      <c r="AY178" s="18" t="s">
        <v>151</v>
      </c>
      <c r="BE178" s="162">
        <f>IF(N178="základní",J178,0)</f>
        <v>0</v>
      </c>
      <c r="BF178" s="162">
        <f>IF(N178="snížená",J178,0)</f>
        <v>0</v>
      </c>
      <c r="BG178" s="162">
        <f>IF(N178="zákl. přenesená",J178,0)</f>
        <v>0</v>
      </c>
      <c r="BH178" s="162">
        <f>IF(N178="sníž. přenesená",J178,0)</f>
        <v>0</v>
      </c>
      <c r="BI178" s="162">
        <f>IF(N178="nulová",J178,0)</f>
        <v>0</v>
      </c>
      <c r="BJ178" s="18" t="s">
        <v>31</v>
      </c>
      <c r="BK178" s="162">
        <f>ROUND(I178*H178,2)</f>
        <v>0</v>
      </c>
      <c r="BL178" s="18" t="s">
        <v>720</v>
      </c>
      <c r="BM178" s="161" t="s">
        <v>1547</v>
      </c>
    </row>
    <row r="179" spans="1:65" s="13" customFormat="1">
      <c r="B179" s="163"/>
      <c r="D179" s="164" t="s">
        <v>160</v>
      </c>
      <c r="E179" s="165" t="s">
        <v>1</v>
      </c>
      <c r="F179" s="166" t="s">
        <v>1548</v>
      </c>
      <c r="H179" s="167">
        <v>151.69999999999999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160</v>
      </c>
      <c r="AU179" s="165" t="s">
        <v>83</v>
      </c>
      <c r="AV179" s="13" t="s">
        <v>83</v>
      </c>
      <c r="AW179" s="13" t="s">
        <v>30</v>
      </c>
      <c r="AX179" s="13" t="s">
        <v>75</v>
      </c>
      <c r="AY179" s="165" t="s">
        <v>151</v>
      </c>
    </row>
    <row r="180" spans="1:65" s="15" customFormat="1">
      <c r="B180" s="179"/>
      <c r="D180" s="164" t="s">
        <v>160</v>
      </c>
      <c r="E180" s="180" t="s">
        <v>1</v>
      </c>
      <c r="F180" s="181" t="s">
        <v>182</v>
      </c>
      <c r="H180" s="182">
        <v>151.69999999999999</v>
      </c>
      <c r="I180" s="183"/>
      <c r="L180" s="179"/>
      <c r="M180" s="184"/>
      <c r="N180" s="185"/>
      <c r="O180" s="185"/>
      <c r="P180" s="185"/>
      <c r="Q180" s="185"/>
      <c r="R180" s="185"/>
      <c r="S180" s="185"/>
      <c r="T180" s="186"/>
      <c r="AT180" s="180" t="s">
        <v>160</v>
      </c>
      <c r="AU180" s="180" t="s">
        <v>83</v>
      </c>
      <c r="AV180" s="15" t="s">
        <v>158</v>
      </c>
      <c r="AW180" s="15" t="s">
        <v>30</v>
      </c>
      <c r="AX180" s="15" t="s">
        <v>31</v>
      </c>
      <c r="AY180" s="180" t="s">
        <v>151</v>
      </c>
    </row>
    <row r="181" spans="1:65" s="2" customFormat="1" ht="16.5" customHeight="1">
      <c r="A181" s="33"/>
      <c r="B181" s="149"/>
      <c r="C181" s="150" t="s">
        <v>242</v>
      </c>
      <c r="D181" s="150" t="s">
        <v>153</v>
      </c>
      <c r="E181" s="151" t="s">
        <v>1481</v>
      </c>
      <c r="F181" s="152" t="s">
        <v>1482</v>
      </c>
      <c r="G181" s="153" t="s">
        <v>215</v>
      </c>
      <c r="H181" s="154">
        <v>151.69999999999999</v>
      </c>
      <c r="I181" s="155"/>
      <c r="J181" s="156">
        <f>ROUND(I181*H181,2)</f>
        <v>0</v>
      </c>
      <c r="K181" s="152" t="s">
        <v>1</v>
      </c>
      <c r="L181" s="34"/>
      <c r="M181" s="157" t="s">
        <v>1</v>
      </c>
      <c r="N181" s="158" t="s">
        <v>40</v>
      </c>
      <c r="O181" s="59"/>
      <c r="P181" s="159">
        <f>O181*H181</f>
        <v>0</v>
      </c>
      <c r="Q181" s="159">
        <v>0</v>
      </c>
      <c r="R181" s="159">
        <f>Q181*H181</f>
        <v>0</v>
      </c>
      <c r="S181" s="159">
        <v>0</v>
      </c>
      <c r="T181" s="160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1" t="s">
        <v>720</v>
      </c>
      <c r="AT181" s="161" t="s">
        <v>153</v>
      </c>
      <c r="AU181" s="161" t="s">
        <v>83</v>
      </c>
      <c r="AY181" s="18" t="s">
        <v>151</v>
      </c>
      <c r="BE181" s="162">
        <f>IF(N181="základní",J181,0)</f>
        <v>0</v>
      </c>
      <c r="BF181" s="162">
        <f>IF(N181="snížená",J181,0)</f>
        <v>0</v>
      </c>
      <c r="BG181" s="162">
        <f>IF(N181="zákl. přenesená",J181,0)</f>
        <v>0</v>
      </c>
      <c r="BH181" s="162">
        <f>IF(N181="sníž. přenesená",J181,0)</f>
        <v>0</v>
      </c>
      <c r="BI181" s="162">
        <f>IF(N181="nulová",J181,0)</f>
        <v>0</v>
      </c>
      <c r="BJ181" s="18" t="s">
        <v>31</v>
      </c>
      <c r="BK181" s="162">
        <f>ROUND(I181*H181,2)</f>
        <v>0</v>
      </c>
      <c r="BL181" s="18" t="s">
        <v>720</v>
      </c>
      <c r="BM181" s="161" t="s">
        <v>1549</v>
      </c>
    </row>
    <row r="182" spans="1:65" s="13" customFormat="1">
      <c r="B182" s="163"/>
      <c r="D182" s="164" t="s">
        <v>160</v>
      </c>
      <c r="E182" s="165" t="s">
        <v>1</v>
      </c>
      <c r="F182" s="166" t="s">
        <v>1550</v>
      </c>
      <c r="H182" s="167">
        <v>151.69999999999999</v>
      </c>
      <c r="I182" s="168"/>
      <c r="L182" s="163"/>
      <c r="M182" s="169"/>
      <c r="N182" s="170"/>
      <c r="O182" s="170"/>
      <c r="P182" s="170"/>
      <c r="Q182" s="170"/>
      <c r="R182" s="170"/>
      <c r="S182" s="170"/>
      <c r="T182" s="171"/>
      <c r="AT182" s="165" t="s">
        <v>160</v>
      </c>
      <c r="AU182" s="165" t="s">
        <v>83</v>
      </c>
      <c r="AV182" s="13" t="s">
        <v>83</v>
      </c>
      <c r="AW182" s="13" t="s">
        <v>30</v>
      </c>
      <c r="AX182" s="13" t="s">
        <v>31</v>
      </c>
      <c r="AY182" s="165" t="s">
        <v>151</v>
      </c>
    </row>
    <row r="183" spans="1:65" s="2" customFormat="1" ht="16.5" customHeight="1">
      <c r="A183" s="33"/>
      <c r="B183" s="149"/>
      <c r="C183" s="150" t="s">
        <v>245</v>
      </c>
      <c r="D183" s="150" t="s">
        <v>153</v>
      </c>
      <c r="E183" s="151" t="s">
        <v>1104</v>
      </c>
      <c r="F183" s="152" t="s">
        <v>1105</v>
      </c>
      <c r="G183" s="153" t="s">
        <v>156</v>
      </c>
      <c r="H183" s="154">
        <v>209.52</v>
      </c>
      <c r="I183" s="155"/>
      <c r="J183" s="156">
        <f>ROUND(I183*H183,2)</f>
        <v>0</v>
      </c>
      <c r="K183" s="152" t="s">
        <v>157</v>
      </c>
      <c r="L183" s="34"/>
      <c r="M183" s="157" t="s">
        <v>1</v>
      </c>
      <c r="N183" s="158" t="s">
        <v>40</v>
      </c>
      <c r="O183" s="59"/>
      <c r="P183" s="159">
        <f>O183*H183</f>
        <v>0</v>
      </c>
      <c r="Q183" s="159">
        <v>0</v>
      </c>
      <c r="R183" s="159">
        <f>Q183*H183</f>
        <v>0</v>
      </c>
      <c r="S183" s="159">
        <v>0</v>
      </c>
      <c r="T183" s="160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1" t="s">
        <v>158</v>
      </c>
      <c r="AT183" s="161" t="s">
        <v>153</v>
      </c>
      <c r="AU183" s="161" t="s">
        <v>83</v>
      </c>
      <c r="AY183" s="18" t="s">
        <v>151</v>
      </c>
      <c r="BE183" s="162">
        <f>IF(N183="základní",J183,0)</f>
        <v>0</v>
      </c>
      <c r="BF183" s="162">
        <f>IF(N183="snížená",J183,0)</f>
        <v>0</v>
      </c>
      <c r="BG183" s="162">
        <f>IF(N183="zákl. přenesená",J183,0)</f>
        <v>0</v>
      </c>
      <c r="BH183" s="162">
        <f>IF(N183="sníž. přenesená",J183,0)</f>
        <v>0</v>
      </c>
      <c r="BI183" s="162">
        <f>IF(N183="nulová",J183,0)</f>
        <v>0</v>
      </c>
      <c r="BJ183" s="18" t="s">
        <v>31</v>
      </c>
      <c r="BK183" s="162">
        <f>ROUND(I183*H183,2)</f>
        <v>0</v>
      </c>
      <c r="BL183" s="18" t="s">
        <v>158</v>
      </c>
      <c r="BM183" s="161" t="s">
        <v>1551</v>
      </c>
    </row>
    <row r="184" spans="1:65" s="13" customFormat="1">
      <c r="B184" s="163"/>
      <c r="D184" s="164" t="s">
        <v>160</v>
      </c>
      <c r="E184" s="165" t="s">
        <v>1</v>
      </c>
      <c r="F184" s="166" t="s">
        <v>1496</v>
      </c>
      <c r="H184" s="167">
        <v>209.52</v>
      </c>
      <c r="I184" s="168"/>
      <c r="L184" s="163"/>
      <c r="M184" s="169"/>
      <c r="N184" s="170"/>
      <c r="O184" s="170"/>
      <c r="P184" s="170"/>
      <c r="Q184" s="170"/>
      <c r="R184" s="170"/>
      <c r="S184" s="170"/>
      <c r="T184" s="171"/>
      <c r="AT184" s="165" t="s">
        <v>160</v>
      </c>
      <c r="AU184" s="165" t="s">
        <v>83</v>
      </c>
      <c r="AV184" s="13" t="s">
        <v>83</v>
      </c>
      <c r="AW184" s="13" t="s">
        <v>30</v>
      </c>
      <c r="AX184" s="13" t="s">
        <v>31</v>
      </c>
      <c r="AY184" s="165" t="s">
        <v>151</v>
      </c>
    </row>
    <row r="185" spans="1:65" s="2" customFormat="1" ht="24.15" customHeight="1">
      <c r="A185" s="33"/>
      <c r="B185" s="149"/>
      <c r="C185" s="150" t="s">
        <v>248</v>
      </c>
      <c r="D185" s="150" t="s">
        <v>153</v>
      </c>
      <c r="E185" s="151" t="s">
        <v>1552</v>
      </c>
      <c r="F185" s="152" t="s">
        <v>1553</v>
      </c>
      <c r="G185" s="153" t="s">
        <v>156</v>
      </c>
      <c r="H185" s="154">
        <v>35.28</v>
      </c>
      <c r="I185" s="155"/>
      <c r="J185" s="156">
        <f>ROUND(I185*H185,2)</f>
        <v>0</v>
      </c>
      <c r="K185" s="152" t="s">
        <v>1</v>
      </c>
      <c r="L185" s="34"/>
      <c r="M185" s="157" t="s">
        <v>1</v>
      </c>
      <c r="N185" s="158" t="s">
        <v>40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158</v>
      </c>
      <c r="AT185" s="161" t="s">
        <v>153</v>
      </c>
      <c r="AU185" s="161" t="s">
        <v>83</v>
      </c>
      <c r="AY185" s="18" t="s">
        <v>151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31</v>
      </c>
      <c r="BK185" s="162">
        <f>ROUND(I185*H185,2)</f>
        <v>0</v>
      </c>
      <c r="BL185" s="18" t="s">
        <v>158</v>
      </c>
      <c r="BM185" s="161" t="s">
        <v>1554</v>
      </c>
    </row>
    <row r="186" spans="1:65" s="13" customFormat="1">
      <c r="B186" s="163"/>
      <c r="D186" s="164" t="s">
        <v>160</v>
      </c>
      <c r="E186" s="165" t="s">
        <v>1</v>
      </c>
      <c r="F186" s="166" t="s">
        <v>1555</v>
      </c>
      <c r="H186" s="167">
        <v>56</v>
      </c>
      <c r="I186" s="168"/>
      <c r="L186" s="163"/>
      <c r="M186" s="169"/>
      <c r="N186" s="170"/>
      <c r="O186" s="170"/>
      <c r="P186" s="170"/>
      <c r="Q186" s="170"/>
      <c r="R186" s="170"/>
      <c r="S186" s="170"/>
      <c r="T186" s="171"/>
      <c r="AT186" s="165" t="s">
        <v>160</v>
      </c>
      <c r="AU186" s="165" t="s">
        <v>83</v>
      </c>
      <c r="AV186" s="13" t="s">
        <v>83</v>
      </c>
      <c r="AW186" s="13" t="s">
        <v>30</v>
      </c>
      <c r="AX186" s="13" t="s">
        <v>75</v>
      </c>
      <c r="AY186" s="165" t="s">
        <v>151</v>
      </c>
    </row>
    <row r="187" spans="1:65" s="13" customFormat="1">
      <c r="B187" s="163"/>
      <c r="D187" s="164" t="s">
        <v>160</v>
      </c>
      <c r="E187" s="165" t="s">
        <v>1</v>
      </c>
      <c r="F187" s="166" t="s">
        <v>1556</v>
      </c>
      <c r="H187" s="167">
        <v>35.28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>
      <c r="A188" s="33"/>
      <c r="B188" s="34"/>
      <c r="C188" s="33"/>
      <c r="D188" s="164" t="s">
        <v>1059</v>
      </c>
      <c r="E188" s="33"/>
      <c r="F188" s="203" t="s">
        <v>1557</v>
      </c>
      <c r="G188" s="33"/>
      <c r="H188" s="33"/>
      <c r="I188" s="33"/>
      <c r="J188" s="33"/>
      <c r="K188" s="33"/>
      <c r="L188" s="34"/>
      <c r="M188" s="204"/>
      <c r="N188" s="205"/>
      <c r="O188" s="59"/>
      <c r="P188" s="59"/>
      <c r="Q188" s="59"/>
      <c r="R188" s="59"/>
      <c r="S188" s="59"/>
      <c r="T188" s="60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U188" s="18" t="s">
        <v>83</v>
      </c>
    </row>
    <row r="189" spans="1:65" s="2" customFormat="1">
      <c r="A189" s="33"/>
      <c r="B189" s="34"/>
      <c r="C189" s="33"/>
      <c r="D189" s="164" t="s">
        <v>1059</v>
      </c>
      <c r="E189" s="33"/>
      <c r="F189" s="206" t="s">
        <v>1555</v>
      </c>
      <c r="G189" s="33"/>
      <c r="H189" s="207">
        <v>56</v>
      </c>
      <c r="I189" s="33"/>
      <c r="J189" s="33"/>
      <c r="K189" s="33"/>
      <c r="L189" s="34"/>
      <c r="M189" s="204"/>
      <c r="N189" s="205"/>
      <c r="O189" s="59"/>
      <c r="P189" s="59"/>
      <c r="Q189" s="59"/>
      <c r="R189" s="59"/>
      <c r="S189" s="59"/>
      <c r="T189" s="60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U189" s="18" t="s">
        <v>83</v>
      </c>
    </row>
    <row r="190" spans="1:65" s="2" customFormat="1" ht="24.15" customHeight="1">
      <c r="A190" s="33"/>
      <c r="B190" s="149"/>
      <c r="C190" s="150" t="s">
        <v>251</v>
      </c>
      <c r="D190" s="150" t="s">
        <v>153</v>
      </c>
      <c r="E190" s="151" t="s">
        <v>1558</v>
      </c>
      <c r="F190" s="152" t="s">
        <v>1559</v>
      </c>
      <c r="G190" s="153" t="s">
        <v>156</v>
      </c>
      <c r="H190" s="154">
        <v>15.12</v>
      </c>
      <c r="I190" s="155"/>
      <c r="J190" s="156">
        <f>ROUND(I190*H190,2)</f>
        <v>0</v>
      </c>
      <c r="K190" s="152" t="s">
        <v>1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1560</v>
      </c>
    </row>
    <row r="191" spans="1:65" s="13" customFormat="1">
      <c r="B191" s="163"/>
      <c r="D191" s="164" t="s">
        <v>160</v>
      </c>
      <c r="E191" s="165" t="s">
        <v>1</v>
      </c>
      <c r="F191" s="166" t="s">
        <v>1561</v>
      </c>
      <c r="H191" s="167">
        <v>15.12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>
      <c r="A192" s="33"/>
      <c r="B192" s="34"/>
      <c r="C192" s="33"/>
      <c r="D192" s="164" t="s">
        <v>1059</v>
      </c>
      <c r="E192" s="33"/>
      <c r="F192" s="203" t="s">
        <v>1557</v>
      </c>
      <c r="G192" s="33"/>
      <c r="H192" s="33"/>
      <c r="I192" s="33"/>
      <c r="J192" s="33"/>
      <c r="K192" s="33"/>
      <c r="L192" s="34"/>
      <c r="M192" s="204"/>
      <c r="N192" s="205"/>
      <c r="O192" s="59"/>
      <c r="P192" s="59"/>
      <c r="Q192" s="59"/>
      <c r="R192" s="59"/>
      <c r="S192" s="59"/>
      <c r="T192" s="60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U192" s="18" t="s">
        <v>83</v>
      </c>
    </row>
    <row r="193" spans="1:65" s="2" customFormat="1">
      <c r="A193" s="33"/>
      <c r="B193" s="34"/>
      <c r="C193" s="33"/>
      <c r="D193" s="164" t="s">
        <v>1059</v>
      </c>
      <c r="E193" s="33"/>
      <c r="F193" s="206" t="s">
        <v>1555</v>
      </c>
      <c r="G193" s="33"/>
      <c r="H193" s="207">
        <v>56</v>
      </c>
      <c r="I193" s="33"/>
      <c r="J193" s="33"/>
      <c r="K193" s="33"/>
      <c r="L193" s="34"/>
      <c r="M193" s="204"/>
      <c r="N193" s="205"/>
      <c r="O193" s="59"/>
      <c r="P193" s="59"/>
      <c r="Q193" s="59"/>
      <c r="R193" s="59"/>
      <c r="S193" s="59"/>
      <c r="T193" s="60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U193" s="18" t="s">
        <v>83</v>
      </c>
    </row>
    <row r="194" spans="1:65" s="2" customFormat="1" ht="24.15" customHeight="1">
      <c r="A194" s="33"/>
      <c r="B194" s="149"/>
      <c r="C194" s="150" t="s">
        <v>7</v>
      </c>
      <c r="D194" s="150" t="s">
        <v>153</v>
      </c>
      <c r="E194" s="151" t="s">
        <v>1562</v>
      </c>
      <c r="F194" s="152" t="s">
        <v>1563</v>
      </c>
      <c r="G194" s="153" t="s">
        <v>156</v>
      </c>
      <c r="H194" s="154">
        <v>3.92</v>
      </c>
      <c r="I194" s="155"/>
      <c r="J194" s="156">
        <f>ROUND(I194*H194,2)</f>
        <v>0</v>
      </c>
      <c r="K194" s="152" t="s">
        <v>1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158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158</v>
      </c>
      <c r="BM194" s="161" t="s">
        <v>1564</v>
      </c>
    </row>
    <row r="195" spans="1:65" s="13" customFormat="1">
      <c r="B195" s="163"/>
      <c r="D195" s="164" t="s">
        <v>160</v>
      </c>
      <c r="E195" s="165" t="s">
        <v>1</v>
      </c>
      <c r="F195" s="166" t="s">
        <v>1565</v>
      </c>
      <c r="H195" s="167">
        <v>3.92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160</v>
      </c>
      <c r="AU195" s="165" t="s">
        <v>83</v>
      </c>
      <c r="AV195" s="13" t="s">
        <v>83</v>
      </c>
      <c r="AW195" s="13" t="s">
        <v>30</v>
      </c>
      <c r="AX195" s="13" t="s">
        <v>31</v>
      </c>
      <c r="AY195" s="165" t="s">
        <v>151</v>
      </c>
    </row>
    <row r="196" spans="1:65" s="2" customFormat="1">
      <c r="A196" s="33"/>
      <c r="B196" s="34"/>
      <c r="C196" s="33"/>
      <c r="D196" s="164" t="s">
        <v>1059</v>
      </c>
      <c r="E196" s="33"/>
      <c r="F196" s="203" t="s">
        <v>1557</v>
      </c>
      <c r="G196" s="33"/>
      <c r="H196" s="33"/>
      <c r="I196" s="33"/>
      <c r="J196" s="33"/>
      <c r="K196" s="33"/>
      <c r="L196" s="34"/>
      <c r="M196" s="204"/>
      <c r="N196" s="205"/>
      <c r="O196" s="59"/>
      <c r="P196" s="59"/>
      <c r="Q196" s="59"/>
      <c r="R196" s="59"/>
      <c r="S196" s="59"/>
      <c r="T196" s="60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U196" s="18" t="s">
        <v>83</v>
      </c>
    </row>
    <row r="197" spans="1:65" s="2" customFormat="1">
      <c r="A197" s="33"/>
      <c r="B197" s="34"/>
      <c r="C197" s="33"/>
      <c r="D197" s="164" t="s">
        <v>1059</v>
      </c>
      <c r="E197" s="33"/>
      <c r="F197" s="206" t="s">
        <v>1555</v>
      </c>
      <c r="G197" s="33"/>
      <c r="H197" s="207">
        <v>56</v>
      </c>
      <c r="I197" s="33"/>
      <c r="J197" s="33"/>
      <c r="K197" s="33"/>
      <c r="L197" s="34"/>
      <c r="M197" s="204"/>
      <c r="N197" s="205"/>
      <c r="O197" s="59"/>
      <c r="P197" s="59"/>
      <c r="Q197" s="59"/>
      <c r="R197" s="59"/>
      <c r="S197" s="59"/>
      <c r="T197" s="60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U197" s="18" t="s">
        <v>83</v>
      </c>
    </row>
    <row r="198" spans="1:65" s="2" customFormat="1" ht="24.15" customHeight="1">
      <c r="A198" s="33"/>
      <c r="B198" s="149"/>
      <c r="C198" s="150" t="s">
        <v>261</v>
      </c>
      <c r="D198" s="150" t="s">
        <v>153</v>
      </c>
      <c r="E198" s="151" t="s">
        <v>1566</v>
      </c>
      <c r="F198" s="152" t="s">
        <v>1567</v>
      </c>
      <c r="G198" s="153" t="s">
        <v>156</v>
      </c>
      <c r="H198" s="154">
        <v>1.68</v>
      </c>
      <c r="I198" s="155"/>
      <c r="J198" s="156">
        <f>ROUND(I198*H198,2)</f>
        <v>0</v>
      </c>
      <c r="K198" s="152" t="s">
        <v>1</v>
      </c>
      <c r="L198" s="34"/>
      <c r="M198" s="157" t="s">
        <v>1</v>
      </c>
      <c r="N198" s="158" t="s">
        <v>40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158</v>
      </c>
      <c r="AT198" s="161" t="s">
        <v>153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1568</v>
      </c>
    </row>
    <row r="199" spans="1:65" s="13" customFormat="1">
      <c r="B199" s="163"/>
      <c r="D199" s="164" t="s">
        <v>160</v>
      </c>
      <c r="E199" s="165" t="s">
        <v>1</v>
      </c>
      <c r="F199" s="166" t="s">
        <v>1569</v>
      </c>
      <c r="H199" s="167">
        <v>1.68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31</v>
      </c>
      <c r="AY199" s="165" t="s">
        <v>151</v>
      </c>
    </row>
    <row r="200" spans="1:65" s="2" customFormat="1">
      <c r="A200" s="33"/>
      <c r="B200" s="34"/>
      <c r="C200" s="33"/>
      <c r="D200" s="164" t="s">
        <v>1059</v>
      </c>
      <c r="E200" s="33"/>
      <c r="F200" s="203" t="s">
        <v>1557</v>
      </c>
      <c r="G200" s="33"/>
      <c r="H200" s="33"/>
      <c r="I200" s="33"/>
      <c r="J200" s="33"/>
      <c r="K200" s="33"/>
      <c r="L200" s="34"/>
      <c r="M200" s="204"/>
      <c r="N200" s="205"/>
      <c r="O200" s="59"/>
      <c r="P200" s="59"/>
      <c r="Q200" s="59"/>
      <c r="R200" s="59"/>
      <c r="S200" s="59"/>
      <c r="T200" s="60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U200" s="18" t="s">
        <v>83</v>
      </c>
    </row>
    <row r="201" spans="1:65" s="2" customFormat="1">
      <c r="A201" s="33"/>
      <c r="B201" s="34"/>
      <c r="C201" s="33"/>
      <c r="D201" s="164" t="s">
        <v>1059</v>
      </c>
      <c r="E201" s="33"/>
      <c r="F201" s="206" t="s">
        <v>1555</v>
      </c>
      <c r="G201" s="33"/>
      <c r="H201" s="207">
        <v>56</v>
      </c>
      <c r="I201" s="33"/>
      <c r="J201" s="33"/>
      <c r="K201" s="33"/>
      <c r="L201" s="34"/>
      <c r="M201" s="204"/>
      <c r="N201" s="205"/>
      <c r="O201" s="59"/>
      <c r="P201" s="59"/>
      <c r="Q201" s="59"/>
      <c r="R201" s="59"/>
      <c r="S201" s="59"/>
      <c r="T201" s="60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U201" s="18" t="s">
        <v>83</v>
      </c>
    </row>
    <row r="202" spans="1:65" s="2" customFormat="1" ht="24.15" customHeight="1">
      <c r="A202" s="33"/>
      <c r="B202" s="149"/>
      <c r="C202" s="150" t="s">
        <v>266</v>
      </c>
      <c r="D202" s="150" t="s">
        <v>153</v>
      </c>
      <c r="E202" s="151" t="s">
        <v>1570</v>
      </c>
      <c r="F202" s="152" t="s">
        <v>1571</v>
      </c>
      <c r="G202" s="153" t="s">
        <v>156</v>
      </c>
      <c r="H202" s="154">
        <v>188.56800000000001</v>
      </c>
      <c r="I202" s="155"/>
      <c r="J202" s="156">
        <f>ROUND(I202*H202,2)</f>
        <v>0</v>
      </c>
      <c r="K202" s="152" t="s">
        <v>157</v>
      </c>
      <c r="L202" s="34"/>
      <c r="M202" s="157" t="s">
        <v>1</v>
      </c>
      <c r="N202" s="158" t="s">
        <v>40</v>
      </c>
      <c r="O202" s="59"/>
      <c r="P202" s="159">
        <f>O202*H202</f>
        <v>0</v>
      </c>
      <c r="Q202" s="159">
        <v>0</v>
      </c>
      <c r="R202" s="159">
        <f>Q202*H202</f>
        <v>0</v>
      </c>
      <c r="S202" s="159">
        <v>0</v>
      </c>
      <c r="T202" s="160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1" t="s">
        <v>158</v>
      </c>
      <c r="AT202" s="161" t="s">
        <v>153</v>
      </c>
      <c r="AU202" s="161" t="s">
        <v>83</v>
      </c>
      <c r="AY202" s="18" t="s">
        <v>151</v>
      </c>
      <c r="BE202" s="162">
        <f>IF(N202="základní",J202,0)</f>
        <v>0</v>
      </c>
      <c r="BF202" s="162">
        <f>IF(N202="snížená",J202,0)</f>
        <v>0</v>
      </c>
      <c r="BG202" s="162">
        <f>IF(N202="zákl. přenesená",J202,0)</f>
        <v>0</v>
      </c>
      <c r="BH202" s="162">
        <f>IF(N202="sníž. přenesená",J202,0)</f>
        <v>0</v>
      </c>
      <c r="BI202" s="162">
        <f>IF(N202="nulová",J202,0)</f>
        <v>0</v>
      </c>
      <c r="BJ202" s="18" t="s">
        <v>31</v>
      </c>
      <c r="BK202" s="162">
        <f>ROUND(I202*H202,2)</f>
        <v>0</v>
      </c>
      <c r="BL202" s="18" t="s">
        <v>158</v>
      </c>
      <c r="BM202" s="161" t="s">
        <v>1572</v>
      </c>
    </row>
    <row r="203" spans="1:65" s="14" customFormat="1">
      <c r="B203" s="172"/>
      <c r="D203" s="164" t="s">
        <v>160</v>
      </c>
      <c r="E203" s="173" t="s">
        <v>1</v>
      </c>
      <c r="F203" s="174" t="s">
        <v>1112</v>
      </c>
      <c r="H203" s="173" t="s">
        <v>1</v>
      </c>
      <c r="I203" s="175"/>
      <c r="L203" s="172"/>
      <c r="M203" s="176"/>
      <c r="N203" s="177"/>
      <c r="O203" s="177"/>
      <c r="P203" s="177"/>
      <c r="Q203" s="177"/>
      <c r="R203" s="177"/>
      <c r="S203" s="177"/>
      <c r="T203" s="178"/>
      <c r="AT203" s="173" t="s">
        <v>160</v>
      </c>
      <c r="AU203" s="173" t="s">
        <v>83</v>
      </c>
      <c r="AV203" s="14" t="s">
        <v>31</v>
      </c>
      <c r="AW203" s="14" t="s">
        <v>30</v>
      </c>
      <c r="AX203" s="14" t="s">
        <v>75</v>
      </c>
      <c r="AY203" s="173" t="s">
        <v>151</v>
      </c>
    </row>
    <row r="204" spans="1:65" s="13" customFormat="1">
      <c r="B204" s="163"/>
      <c r="D204" s="164" t="s">
        <v>160</v>
      </c>
      <c r="E204" s="165" t="s">
        <v>1</v>
      </c>
      <c r="F204" s="166" t="s">
        <v>1496</v>
      </c>
      <c r="H204" s="167">
        <v>209.52</v>
      </c>
      <c r="I204" s="168"/>
      <c r="L204" s="163"/>
      <c r="M204" s="169"/>
      <c r="N204" s="170"/>
      <c r="O204" s="170"/>
      <c r="P204" s="170"/>
      <c r="Q204" s="170"/>
      <c r="R204" s="170"/>
      <c r="S204" s="170"/>
      <c r="T204" s="171"/>
      <c r="AT204" s="165" t="s">
        <v>160</v>
      </c>
      <c r="AU204" s="165" t="s">
        <v>83</v>
      </c>
      <c r="AV204" s="13" t="s">
        <v>83</v>
      </c>
      <c r="AW204" s="13" t="s">
        <v>30</v>
      </c>
      <c r="AX204" s="13" t="s">
        <v>75</v>
      </c>
      <c r="AY204" s="165" t="s">
        <v>151</v>
      </c>
    </row>
    <row r="205" spans="1:65" s="15" customFormat="1">
      <c r="B205" s="179"/>
      <c r="D205" s="164" t="s">
        <v>160</v>
      </c>
      <c r="E205" s="180" t="s">
        <v>1044</v>
      </c>
      <c r="F205" s="181" t="s">
        <v>182</v>
      </c>
      <c r="H205" s="182">
        <v>209.52</v>
      </c>
      <c r="I205" s="183"/>
      <c r="L205" s="179"/>
      <c r="M205" s="184"/>
      <c r="N205" s="185"/>
      <c r="O205" s="185"/>
      <c r="P205" s="185"/>
      <c r="Q205" s="185"/>
      <c r="R205" s="185"/>
      <c r="S205" s="185"/>
      <c r="T205" s="186"/>
      <c r="AT205" s="180" t="s">
        <v>160</v>
      </c>
      <c r="AU205" s="180" t="s">
        <v>83</v>
      </c>
      <c r="AV205" s="15" t="s">
        <v>158</v>
      </c>
      <c r="AW205" s="15" t="s">
        <v>30</v>
      </c>
      <c r="AX205" s="15" t="s">
        <v>75</v>
      </c>
      <c r="AY205" s="180" t="s">
        <v>151</v>
      </c>
    </row>
    <row r="206" spans="1:65" s="13" customFormat="1">
      <c r="B206" s="163"/>
      <c r="D206" s="164" t="s">
        <v>160</v>
      </c>
      <c r="E206" s="165" t="s">
        <v>1</v>
      </c>
      <c r="F206" s="166" t="s">
        <v>1113</v>
      </c>
      <c r="H206" s="167">
        <v>188.56800000000001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160</v>
      </c>
      <c r="AU206" s="165" t="s">
        <v>83</v>
      </c>
      <c r="AV206" s="13" t="s">
        <v>83</v>
      </c>
      <c r="AW206" s="13" t="s">
        <v>30</v>
      </c>
      <c r="AX206" s="13" t="s">
        <v>31</v>
      </c>
      <c r="AY206" s="165" t="s">
        <v>151</v>
      </c>
    </row>
    <row r="207" spans="1:65" s="2" customFormat="1">
      <c r="A207" s="33"/>
      <c r="B207" s="34"/>
      <c r="C207" s="33"/>
      <c r="D207" s="164" t="s">
        <v>1059</v>
      </c>
      <c r="E207" s="33"/>
      <c r="F207" s="203" t="s">
        <v>1114</v>
      </c>
      <c r="G207" s="33"/>
      <c r="H207" s="33"/>
      <c r="I207" s="33"/>
      <c r="J207" s="33"/>
      <c r="K207" s="33"/>
      <c r="L207" s="34"/>
      <c r="M207" s="204"/>
      <c r="N207" s="205"/>
      <c r="O207" s="59"/>
      <c r="P207" s="59"/>
      <c r="Q207" s="59"/>
      <c r="R207" s="59"/>
      <c r="S207" s="59"/>
      <c r="T207" s="60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U207" s="18" t="s">
        <v>83</v>
      </c>
    </row>
    <row r="208" spans="1:65" s="2" customFormat="1">
      <c r="A208" s="33"/>
      <c r="B208" s="34"/>
      <c r="C208" s="33"/>
      <c r="D208" s="164" t="s">
        <v>1059</v>
      </c>
      <c r="E208" s="33"/>
      <c r="F208" s="206" t="s">
        <v>1112</v>
      </c>
      <c r="G208" s="33"/>
      <c r="H208" s="207">
        <v>0</v>
      </c>
      <c r="I208" s="33"/>
      <c r="J208" s="33"/>
      <c r="K208" s="33"/>
      <c r="L208" s="34"/>
      <c r="M208" s="204"/>
      <c r="N208" s="205"/>
      <c r="O208" s="59"/>
      <c r="P208" s="59"/>
      <c r="Q208" s="59"/>
      <c r="R208" s="59"/>
      <c r="S208" s="59"/>
      <c r="T208" s="60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U208" s="18" t="s">
        <v>83</v>
      </c>
    </row>
    <row r="209" spans="1:65" s="2" customFormat="1">
      <c r="A209" s="33"/>
      <c r="B209" s="34"/>
      <c r="C209" s="33"/>
      <c r="D209" s="164" t="s">
        <v>1059</v>
      </c>
      <c r="E209" s="33"/>
      <c r="F209" s="206" t="s">
        <v>1496</v>
      </c>
      <c r="G209" s="33"/>
      <c r="H209" s="207">
        <v>209.52</v>
      </c>
      <c r="I209" s="33"/>
      <c r="J209" s="33"/>
      <c r="K209" s="33"/>
      <c r="L209" s="34"/>
      <c r="M209" s="204"/>
      <c r="N209" s="205"/>
      <c r="O209" s="59"/>
      <c r="P209" s="59"/>
      <c r="Q209" s="59"/>
      <c r="R209" s="59"/>
      <c r="S209" s="59"/>
      <c r="T209" s="60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U209" s="18" t="s">
        <v>83</v>
      </c>
    </row>
    <row r="210" spans="1:65" s="2" customFormat="1">
      <c r="A210" s="33"/>
      <c r="B210" s="34"/>
      <c r="C210" s="33"/>
      <c r="D210" s="164" t="s">
        <v>1059</v>
      </c>
      <c r="E210" s="33"/>
      <c r="F210" s="206" t="s">
        <v>182</v>
      </c>
      <c r="G210" s="33"/>
      <c r="H210" s="207">
        <v>209.52</v>
      </c>
      <c r="I210" s="33"/>
      <c r="J210" s="33"/>
      <c r="K210" s="33"/>
      <c r="L210" s="34"/>
      <c r="M210" s="204"/>
      <c r="N210" s="205"/>
      <c r="O210" s="59"/>
      <c r="P210" s="59"/>
      <c r="Q210" s="59"/>
      <c r="R210" s="59"/>
      <c r="S210" s="59"/>
      <c r="T210" s="60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U210" s="18" t="s">
        <v>83</v>
      </c>
    </row>
    <row r="211" spans="1:65" s="2" customFormat="1" ht="24.15" customHeight="1">
      <c r="A211" s="33"/>
      <c r="B211" s="149"/>
      <c r="C211" s="150" t="s">
        <v>271</v>
      </c>
      <c r="D211" s="150" t="s">
        <v>153</v>
      </c>
      <c r="E211" s="151" t="s">
        <v>1573</v>
      </c>
      <c r="F211" s="152" t="s">
        <v>1574</v>
      </c>
      <c r="G211" s="153" t="s">
        <v>156</v>
      </c>
      <c r="H211" s="154">
        <v>20.952000000000002</v>
      </c>
      <c r="I211" s="155"/>
      <c r="J211" s="156">
        <f>ROUND(I211*H211,2)</f>
        <v>0</v>
      </c>
      <c r="K211" s="152" t="s">
        <v>157</v>
      </c>
      <c r="L211" s="34"/>
      <c r="M211" s="157" t="s">
        <v>1</v>
      </c>
      <c r="N211" s="158" t="s">
        <v>40</v>
      </c>
      <c r="O211" s="59"/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1" t="s">
        <v>158</v>
      </c>
      <c r="AT211" s="161" t="s">
        <v>153</v>
      </c>
      <c r="AU211" s="161" t="s">
        <v>83</v>
      </c>
      <c r="AY211" s="18" t="s">
        <v>151</v>
      </c>
      <c r="BE211" s="162">
        <f>IF(N211="základní",J211,0)</f>
        <v>0</v>
      </c>
      <c r="BF211" s="162">
        <f>IF(N211="snížená",J211,0)</f>
        <v>0</v>
      </c>
      <c r="BG211" s="162">
        <f>IF(N211="zákl. přenesená",J211,0)</f>
        <v>0</v>
      </c>
      <c r="BH211" s="162">
        <f>IF(N211="sníž. přenesená",J211,0)</f>
        <v>0</v>
      </c>
      <c r="BI211" s="162">
        <f>IF(N211="nulová",J211,0)</f>
        <v>0</v>
      </c>
      <c r="BJ211" s="18" t="s">
        <v>31</v>
      </c>
      <c r="BK211" s="162">
        <f>ROUND(I211*H211,2)</f>
        <v>0</v>
      </c>
      <c r="BL211" s="18" t="s">
        <v>158</v>
      </c>
      <c r="BM211" s="161" t="s">
        <v>1575</v>
      </c>
    </row>
    <row r="212" spans="1:65" s="13" customFormat="1">
      <c r="B212" s="163"/>
      <c r="D212" s="164" t="s">
        <v>160</v>
      </c>
      <c r="E212" s="165" t="s">
        <v>1</v>
      </c>
      <c r="F212" s="166" t="s">
        <v>1118</v>
      </c>
      <c r="H212" s="167">
        <v>20.952000000000002</v>
      </c>
      <c r="I212" s="168"/>
      <c r="L212" s="163"/>
      <c r="M212" s="169"/>
      <c r="N212" s="170"/>
      <c r="O212" s="170"/>
      <c r="P212" s="170"/>
      <c r="Q212" s="170"/>
      <c r="R212" s="170"/>
      <c r="S212" s="170"/>
      <c r="T212" s="171"/>
      <c r="AT212" s="165" t="s">
        <v>160</v>
      </c>
      <c r="AU212" s="165" t="s">
        <v>83</v>
      </c>
      <c r="AV212" s="13" t="s">
        <v>83</v>
      </c>
      <c r="AW212" s="13" t="s">
        <v>30</v>
      </c>
      <c r="AX212" s="13" t="s">
        <v>31</v>
      </c>
      <c r="AY212" s="165" t="s">
        <v>151</v>
      </c>
    </row>
    <row r="213" spans="1:65" s="2" customFormat="1">
      <c r="A213" s="33"/>
      <c r="B213" s="34"/>
      <c r="C213" s="33"/>
      <c r="D213" s="164" t="s">
        <v>1059</v>
      </c>
      <c r="E213" s="33"/>
      <c r="F213" s="203" t="s">
        <v>1114</v>
      </c>
      <c r="G213" s="33"/>
      <c r="H213" s="33"/>
      <c r="I213" s="33"/>
      <c r="J213" s="33"/>
      <c r="K213" s="33"/>
      <c r="L213" s="34"/>
      <c r="M213" s="204"/>
      <c r="N213" s="205"/>
      <c r="O213" s="59"/>
      <c r="P213" s="59"/>
      <c r="Q213" s="59"/>
      <c r="R213" s="59"/>
      <c r="S213" s="59"/>
      <c r="T213" s="60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U213" s="18" t="s">
        <v>83</v>
      </c>
    </row>
    <row r="214" spans="1:65" s="2" customFormat="1">
      <c r="A214" s="33"/>
      <c r="B214" s="34"/>
      <c r="C214" s="33"/>
      <c r="D214" s="164" t="s">
        <v>1059</v>
      </c>
      <c r="E214" s="33"/>
      <c r="F214" s="206" t="s">
        <v>1112</v>
      </c>
      <c r="G214" s="33"/>
      <c r="H214" s="207">
        <v>0</v>
      </c>
      <c r="I214" s="33"/>
      <c r="J214" s="33"/>
      <c r="K214" s="33"/>
      <c r="L214" s="34"/>
      <c r="M214" s="204"/>
      <c r="N214" s="205"/>
      <c r="O214" s="59"/>
      <c r="P214" s="59"/>
      <c r="Q214" s="59"/>
      <c r="R214" s="59"/>
      <c r="S214" s="59"/>
      <c r="T214" s="60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U214" s="18" t="s">
        <v>83</v>
      </c>
    </row>
    <row r="215" spans="1:65" s="2" customFormat="1">
      <c r="A215" s="33"/>
      <c r="B215" s="34"/>
      <c r="C215" s="33"/>
      <c r="D215" s="164" t="s">
        <v>1059</v>
      </c>
      <c r="E215" s="33"/>
      <c r="F215" s="206" t="s">
        <v>1496</v>
      </c>
      <c r="G215" s="33"/>
      <c r="H215" s="207">
        <v>209.52</v>
      </c>
      <c r="I215" s="33"/>
      <c r="J215" s="33"/>
      <c r="K215" s="33"/>
      <c r="L215" s="34"/>
      <c r="M215" s="204"/>
      <c r="N215" s="205"/>
      <c r="O215" s="59"/>
      <c r="P215" s="59"/>
      <c r="Q215" s="59"/>
      <c r="R215" s="59"/>
      <c r="S215" s="59"/>
      <c r="T215" s="60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U215" s="18" t="s">
        <v>83</v>
      </c>
    </row>
    <row r="216" spans="1:65" s="2" customFormat="1">
      <c r="A216" s="33"/>
      <c r="B216" s="34"/>
      <c r="C216" s="33"/>
      <c r="D216" s="164" t="s">
        <v>1059</v>
      </c>
      <c r="E216" s="33"/>
      <c r="F216" s="206" t="s">
        <v>182</v>
      </c>
      <c r="G216" s="33"/>
      <c r="H216" s="207">
        <v>209.52</v>
      </c>
      <c r="I216" s="33"/>
      <c r="J216" s="33"/>
      <c r="K216" s="33"/>
      <c r="L216" s="34"/>
      <c r="M216" s="204"/>
      <c r="N216" s="205"/>
      <c r="O216" s="59"/>
      <c r="P216" s="59"/>
      <c r="Q216" s="59"/>
      <c r="R216" s="59"/>
      <c r="S216" s="59"/>
      <c r="T216" s="60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U216" s="18" t="s">
        <v>83</v>
      </c>
    </row>
    <row r="217" spans="1:65" s="2" customFormat="1" ht="16.5" customHeight="1">
      <c r="A217" s="33"/>
      <c r="B217" s="149"/>
      <c r="C217" s="150" t="s">
        <v>276</v>
      </c>
      <c r="D217" s="150" t="s">
        <v>153</v>
      </c>
      <c r="E217" s="151" t="s">
        <v>1576</v>
      </c>
      <c r="F217" s="152" t="s">
        <v>1577</v>
      </c>
      <c r="G217" s="153" t="s">
        <v>207</v>
      </c>
      <c r="H217" s="154">
        <v>250.85</v>
      </c>
      <c r="I217" s="155"/>
      <c r="J217" s="156">
        <f>ROUND(I217*H217,2)</f>
        <v>0</v>
      </c>
      <c r="K217" s="152" t="s">
        <v>157</v>
      </c>
      <c r="L217" s="34"/>
      <c r="M217" s="157" t="s">
        <v>1</v>
      </c>
      <c r="N217" s="158" t="s">
        <v>40</v>
      </c>
      <c r="O217" s="59"/>
      <c r="P217" s="159">
        <f>O217*H217</f>
        <v>0</v>
      </c>
      <c r="Q217" s="159">
        <v>2.0100000000000001E-3</v>
      </c>
      <c r="R217" s="159">
        <f>Q217*H217</f>
        <v>0.50420850000000006</v>
      </c>
      <c r="S217" s="159">
        <v>0</v>
      </c>
      <c r="T217" s="160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1" t="s">
        <v>158</v>
      </c>
      <c r="AT217" s="161" t="s">
        <v>153</v>
      </c>
      <c r="AU217" s="161" t="s">
        <v>83</v>
      </c>
      <c r="AY217" s="18" t="s">
        <v>151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8" t="s">
        <v>31</v>
      </c>
      <c r="BK217" s="162">
        <f>ROUND(I217*H217,2)</f>
        <v>0</v>
      </c>
      <c r="BL217" s="18" t="s">
        <v>158</v>
      </c>
      <c r="BM217" s="161" t="s">
        <v>1578</v>
      </c>
    </row>
    <row r="218" spans="1:65" s="13" customFormat="1">
      <c r="B218" s="163"/>
      <c r="D218" s="164" t="s">
        <v>160</v>
      </c>
      <c r="E218" s="165" t="s">
        <v>1</v>
      </c>
      <c r="F218" s="166" t="s">
        <v>1579</v>
      </c>
      <c r="H218" s="167">
        <v>250.85</v>
      </c>
      <c r="I218" s="168"/>
      <c r="L218" s="163"/>
      <c r="M218" s="169"/>
      <c r="N218" s="170"/>
      <c r="O218" s="170"/>
      <c r="P218" s="170"/>
      <c r="Q218" s="170"/>
      <c r="R218" s="170"/>
      <c r="S218" s="170"/>
      <c r="T218" s="171"/>
      <c r="AT218" s="165" t="s">
        <v>160</v>
      </c>
      <c r="AU218" s="165" t="s">
        <v>83</v>
      </c>
      <c r="AV218" s="13" t="s">
        <v>83</v>
      </c>
      <c r="AW218" s="13" t="s">
        <v>30</v>
      </c>
      <c r="AX218" s="13" t="s">
        <v>31</v>
      </c>
      <c r="AY218" s="165" t="s">
        <v>151</v>
      </c>
    </row>
    <row r="219" spans="1:65" s="2" customFormat="1" ht="16.5" customHeight="1">
      <c r="A219" s="33"/>
      <c r="B219" s="149"/>
      <c r="C219" s="150" t="s">
        <v>281</v>
      </c>
      <c r="D219" s="150" t="s">
        <v>153</v>
      </c>
      <c r="E219" s="151" t="s">
        <v>1119</v>
      </c>
      <c r="F219" s="152" t="s">
        <v>1580</v>
      </c>
      <c r="G219" s="153" t="s">
        <v>207</v>
      </c>
      <c r="H219" s="154">
        <v>198.66</v>
      </c>
      <c r="I219" s="155"/>
      <c r="J219" s="156">
        <f>ROUND(I219*H219,2)</f>
        <v>0</v>
      </c>
      <c r="K219" s="152" t="s">
        <v>157</v>
      </c>
      <c r="L219" s="34"/>
      <c r="M219" s="157" t="s">
        <v>1</v>
      </c>
      <c r="N219" s="158" t="s">
        <v>40</v>
      </c>
      <c r="O219" s="59"/>
      <c r="P219" s="159">
        <f>O219*H219</f>
        <v>0</v>
      </c>
      <c r="Q219" s="159">
        <v>2.0799999999999998E-3</v>
      </c>
      <c r="R219" s="159">
        <f>Q219*H219</f>
        <v>0.41321279999999994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158</v>
      </c>
      <c r="AT219" s="161" t="s">
        <v>153</v>
      </c>
      <c r="AU219" s="161" t="s">
        <v>83</v>
      </c>
      <c r="AY219" s="18" t="s">
        <v>151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31</v>
      </c>
      <c r="BK219" s="162">
        <f>ROUND(I219*H219,2)</f>
        <v>0</v>
      </c>
      <c r="BL219" s="18" t="s">
        <v>158</v>
      </c>
      <c r="BM219" s="161" t="s">
        <v>1581</v>
      </c>
    </row>
    <row r="220" spans="1:65" s="13" customFormat="1">
      <c r="B220" s="163"/>
      <c r="D220" s="164" t="s">
        <v>160</v>
      </c>
      <c r="E220" s="165" t="s">
        <v>1</v>
      </c>
      <c r="F220" s="166" t="s">
        <v>1582</v>
      </c>
      <c r="H220" s="167">
        <v>198.66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160</v>
      </c>
      <c r="AU220" s="165" t="s">
        <v>83</v>
      </c>
      <c r="AV220" s="13" t="s">
        <v>83</v>
      </c>
      <c r="AW220" s="13" t="s">
        <v>30</v>
      </c>
      <c r="AX220" s="13" t="s">
        <v>31</v>
      </c>
      <c r="AY220" s="165" t="s">
        <v>151</v>
      </c>
    </row>
    <row r="221" spans="1:65" s="2" customFormat="1" ht="16.5" customHeight="1">
      <c r="A221" s="33"/>
      <c r="B221" s="149"/>
      <c r="C221" s="150" t="s">
        <v>284</v>
      </c>
      <c r="D221" s="150" t="s">
        <v>153</v>
      </c>
      <c r="E221" s="151" t="s">
        <v>1583</v>
      </c>
      <c r="F221" s="152" t="s">
        <v>1584</v>
      </c>
      <c r="G221" s="153" t="s">
        <v>207</v>
      </c>
      <c r="H221" s="154">
        <v>250.85</v>
      </c>
      <c r="I221" s="155"/>
      <c r="J221" s="156">
        <f>ROUND(I221*H221,2)</f>
        <v>0</v>
      </c>
      <c r="K221" s="152" t="s">
        <v>157</v>
      </c>
      <c r="L221" s="34"/>
      <c r="M221" s="157" t="s">
        <v>1</v>
      </c>
      <c r="N221" s="158" t="s">
        <v>40</v>
      </c>
      <c r="O221" s="59"/>
      <c r="P221" s="159">
        <f>O221*H221</f>
        <v>0</v>
      </c>
      <c r="Q221" s="159">
        <v>0</v>
      </c>
      <c r="R221" s="159">
        <f>Q221*H221</f>
        <v>0</v>
      </c>
      <c r="S221" s="159">
        <v>0</v>
      </c>
      <c r="T221" s="160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61" t="s">
        <v>158</v>
      </c>
      <c r="AT221" s="161" t="s">
        <v>153</v>
      </c>
      <c r="AU221" s="161" t="s">
        <v>83</v>
      </c>
      <c r="AY221" s="18" t="s">
        <v>151</v>
      </c>
      <c r="BE221" s="162">
        <f>IF(N221="základní",J221,0)</f>
        <v>0</v>
      </c>
      <c r="BF221" s="162">
        <f>IF(N221="snížená",J221,0)</f>
        <v>0</v>
      </c>
      <c r="BG221" s="162">
        <f>IF(N221="zákl. přenesená",J221,0)</f>
        <v>0</v>
      </c>
      <c r="BH221" s="162">
        <f>IF(N221="sníž. přenesená",J221,0)</f>
        <v>0</v>
      </c>
      <c r="BI221" s="162">
        <f>IF(N221="nulová",J221,0)</f>
        <v>0</v>
      </c>
      <c r="BJ221" s="18" t="s">
        <v>31</v>
      </c>
      <c r="BK221" s="162">
        <f>ROUND(I221*H221,2)</f>
        <v>0</v>
      </c>
      <c r="BL221" s="18" t="s">
        <v>158</v>
      </c>
      <c r="BM221" s="161" t="s">
        <v>1585</v>
      </c>
    </row>
    <row r="222" spans="1:65" s="2" customFormat="1" ht="16.5" customHeight="1">
      <c r="A222" s="33"/>
      <c r="B222" s="149"/>
      <c r="C222" s="150" t="s">
        <v>287</v>
      </c>
      <c r="D222" s="150" t="s">
        <v>153</v>
      </c>
      <c r="E222" s="151" t="s">
        <v>1123</v>
      </c>
      <c r="F222" s="152" t="s">
        <v>1586</v>
      </c>
      <c r="G222" s="153" t="s">
        <v>207</v>
      </c>
      <c r="H222" s="154">
        <v>198.66</v>
      </c>
      <c r="I222" s="155"/>
      <c r="J222" s="156">
        <f>ROUND(I222*H222,2)</f>
        <v>0</v>
      </c>
      <c r="K222" s="152" t="s">
        <v>157</v>
      </c>
      <c r="L222" s="34"/>
      <c r="M222" s="157" t="s">
        <v>1</v>
      </c>
      <c r="N222" s="158" t="s">
        <v>40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158</v>
      </c>
      <c r="AT222" s="161" t="s">
        <v>153</v>
      </c>
      <c r="AU222" s="161" t="s">
        <v>83</v>
      </c>
      <c r="AY222" s="18" t="s">
        <v>151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31</v>
      </c>
      <c r="BK222" s="162">
        <f>ROUND(I222*H222,2)</f>
        <v>0</v>
      </c>
      <c r="BL222" s="18" t="s">
        <v>158</v>
      </c>
      <c r="BM222" s="161" t="s">
        <v>1587</v>
      </c>
    </row>
    <row r="223" spans="1:65" s="2" customFormat="1" ht="16.5" customHeight="1">
      <c r="A223" s="33"/>
      <c r="B223" s="149"/>
      <c r="C223" s="150" t="s">
        <v>292</v>
      </c>
      <c r="D223" s="150" t="s">
        <v>153</v>
      </c>
      <c r="E223" s="151" t="s">
        <v>491</v>
      </c>
      <c r="F223" s="152" t="s">
        <v>492</v>
      </c>
      <c r="G223" s="153" t="s">
        <v>207</v>
      </c>
      <c r="H223" s="154">
        <v>168</v>
      </c>
      <c r="I223" s="155"/>
      <c r="J223" s="156">
        <f>ROUND(I223*H223,2)</f>
        <v>0</v>
      </c>
      <c r="K223" s="152" t="s">
        <v>157</v>
      </c>
      <c r="L223" s="34"/>
      <c r="M223" s="157" t="s">
        <v>1</v>
      </c>
      <c r="N223" s="158" t="s">
        <v>40</v>
      </c>
      <c r="O223" s="59"/>
      <c r="P223" s="159">
        <f>O223*H223</f>
        <v>0</v>
      </c>
      <c r="Q223" s="159">
        <v>6.9999999999999999E-4</v>
      </c>
      <c r="R223" s="159">
        <f>Q223*H223</f>
        <v>0.1176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158</v>
      </c>
      <c r="AT223" s="161" t="s">
        <v>153</v>
      </c>
      <c r="AU223" s="161" t="s">
        <v>83</v>
      </c>
      <c r="AY223" s="18" t="s">
        <v>151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31</v>
      </c>
      <c r="BK223" s="162">
        <f>ROUND(I223*H223,2)</f>
        <v>0</v>
      </c>
      <c r="BL223" s="18" t="s">
        <v>158</v>
      </c>
      <c r="BM223" s="161" t="s">
        <v>1588</v>
      </c>
    </row>
    <row r="224" spans="1:65" s="13" customFormat="1">
      <c r="B224" s="163"/>
      <c r="D224" s="164" t="s">
        <v>160</v>
      </c>
      <c r="E224" s="165" t="s">
        <v>1</v>
      </c>
      <c r="F224" s="166" t="s">
        <v>1589</v>
      </c>
      <c r="H224" s="167">
        <v>168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160</v>
      </c>
      <c r="AU224" s="165" t="s">
        <v>83</v>
      </c>
      <c r="AV224" s="13" t="s">
        <v>83</v>
      </c>
      <c r="AW224" s="13" t="s">
        <v>30</v>
      </c>
      <c r="AX224" s="13" t="s">
        <v>75</v>
      </c>
      <c r="AY224" s="165" t="s">
        <v>151</v>
      </c>
    </row>
    <row r="225" spans="1:65" s="15" customFormat="1">
      <c r="B225" s="179"/>
      <c r="D225" s="164" t="s">
        <v>160</v>
      </c>
      <c r="E225" s="180" t="s">
        <v>1</v>
      </c>
      <c r="F225" s="181" t="s">
        <v>182</v>
      </c>
      <c r="H225" s="182">
        <v>168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160</v>
      </c>
      <c r="AU225" s="180" t="s">
        <v>83</v>
      </c>
      <c r="AV225" s="15" t="s">
        <v>158</v>
      </c>
      <c r="AW225" s="15" t="s">
        <v>30</v>
      </c>
      <c r="AX225" s="15" t="s">
        <v>31</v>
      </c>
      <c r="AY225" s="180" t="s">
        <v>151</v>
      </c>
    </row>
    <row r="226" spans="1:65" s="2" customFormat="1" ht="16.5" customHeight="1">
      <c r="A226" s="33"/>
      <c r="B226" s="149"/>
      <c r="C226" s="150" t="s">
        <v>297</v>
      </c>
      <c r="D226" s="150" t="s">
        <v>153</v>
      </c>
      <c r="E226" s="151" t="s">
        <v>495</v>
      </c>
      <c r="F226" s="152" t="s">
        <v>496</v>
      </c>
      <c r="G226" s="153" t="s">
        <v>207</v>
      </c>
      <c r="H226" s="154">
        <v>168</v>
      </c>
      <c r="I226" s="155"/>
      <c r="J226" s="156">
        <f>ROUND(I226*H226,2)</f>
        <v>0</v>
      </c>
      <c r="K226" s="152" t="s">
        <v>157</v>
      </c>
      <c r="L226" s="34"/>
      <c r="M226" s="157" t="s">
        <v>1</v>
      </c>
      <c r="N226" s="158" t="s">
        <v>40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0</v>
      </c>
      <c r="T226" s="160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158</v>
      </c>
      <c r="AT226" s="161" t="s">
        <v>153</v>
      </c>
      <c r="AU226" s="161" t="s">
        <v>83</v>
      </c>
      <c r="AY226" s="18" t="s">
        <v>151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31</v>
      </c>
      <c r="BK226" s="162">
        <f>ROUND(I226*H226,2)</f>
        <v>0</v>
      </c>
      <c r="BL226" s="18" t="s">
        <v>158</v>
      </c>
      <c r="BM226" s="161" t="s">
        <v>1590</v>
      </c>
    </row>
    <row r="227" spans="1:65" s="13" customFormat="1">
      <c r="B227" s="163"/>
      <c r="D227" s="164" t="s">
        <v>160</v>
      </c>
      <c r="E227" s="165" t="s">
        <v>1</v>
      </c>
      <c r="F227" s="166" t="s">
        <v>1591</v>
      </c>
      <c r="H227" s="167">
        <v>168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160</v>
      </c>
      <c r="AU227" s="165" t="s">
        <v>83</v>
      </c>
      <c r="AV227" s="13" t="s">
        <v>83</v>
      </c>
      <c r="AW227" s="13" t="s">
        <v>30</v>
      </c>
      <c r="AX227" s="13" t="s">
        <v>31</v>
      </c>
      <c r="AY227" s="165" t="s">
        <v>151</v>
      </c>
    </row>
    <row r="228" spans="1:65" s="2" customFormat="1" ht="16.5" customHeight="1">
      <c r="A228" s="33"/>
      <c r="B228" s="149"/>
      <c r="C228" s="150" t="s">
        <v>302</v>
      </c>
      <c r="D228" s="150" t="s">
        <v>153</v>
      </c>
      <c r="E228" s="151" t="s">
        <v>498</v>
      </c>
      <c r="F228" s="152" t="s">
        <v>499</v>
      </c>
      <c r="G228" s="153" t="s">
        <v>156</v>
      </c>
      <c r="H228" s="154">
        <v>56</v>
      </c>
      <c r="I228" s="155"/>
      <c r="J228" s="156">
        <f>ROUND(I228*H228,2)</f>
        <v>0</v>
      </c>
      <c r="K228" s="152" t="s">
        <v>157</v>
      </c>
      <c r="L228" s="34"/>
      <c r="M228" s="157" t="s">
        <v>1</v>
      </c>
      <c r="N228" s="158" t="s">
        <v>40</v>
      </c>
      <c r="O228" s="59"/>
      <c r="P228" s="159">
        <f>O228*H228</f>
        <v>0</v>
      </c>
      <c r="Q228" s="159">
        <v>4.6000000000000001E-4</v>
      </c>
      <c r="R228" s="159">
        <f>Q228*H228</f>
        <v>2.5760000000000002E-2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158</v>
      </c>
      <c r="AT228" s="161" t="s">
        <v>153</v>
      </c>
      <c r="AU228" s="161" t="s">
        <v>83</v>
      </c>
      <c r="AY228" s="18" t="s">
        <v>151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31</v>
      </c>
      <c r="BK228" s="162">
        <f>ROUND(I228*H228,2)</f>
        <v>0</v>
      </c>
      <c r="BL228" s="18" t="s">
        <v>158</v>
      </c>
      <c r="BM228" s="161" t="s">
        <v>1592</v>
      </c>
    </row>
    <row r="229" spans="1:65" s="13" customFormat="1">
      <c r="B229" s="163"/>
      <c r="D229" s="164" t="s">
        <v>160</v>
      </c>
      <c r="E229" s="165" t="s">
        <v>1</v>
      </c>
      <c r="F229" s="166" t="s">
        <v>1593</v>
      </c>
      <c r="H229" s="167">
        <v>56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160</v>
      </c>
      <c r="AU229" s="165" t="s">
        <v>83</v>
      </c>
      <c r="AV229" s="13" t="s">
        <v>83</v>
      </c>
      <c r="AW229" s="13" t="s">
        <v>30</v>
      </c>
      <c r="AX229" s="13" t="s">
        <v>75</v>
      </c>
      <c r="AY229" s="165" t="s">
        <v>151</v>
      </c>
    </row>
    <row r="230" spans="1:65" s="15" customFormat="1">
      <c r="B230" s="179"/>
      <c r="D230" s="164" t="s">
        <v>160</v>
      </c>
      <c r="E230" s="180" t="s">
        <v>1</v>
      </c>
      <c r="F230" s="181" t="s">
        <v>182</v>
      </c>
      <c r="H230" s="182">
        <v>56</v>
      </c>
      <c r="I230" s="183"/>
      <c r="L230" s="179"/>
      <c r="M230" s="184"/>
      <c r="N230" s="185"/>
      <c r="O230" s="185"/>
      <c r="P230" s="185"/>
      <c r="Q230" s="185"/>
      <c r="R230" s="185"/>
      <c r="S230" s="185"/>
      <c r="T230" s="186"/>
      <c r="AT230" s="180" t="s">
        <v>160</v>
      </c>
      <c r="AU230" s="180" t="s">
        <v>83</v>
      </c>
      <c r="AV230" s="15" t="s">
        <v>158</v>
      </c>
      <c r="AW230" s="15" t="s">
        <v>30</v>
      </c>
      <c r="AX230" s="15" t="s">
        <v>31</v>
      </c>
      <c r="AY230" s="180" t="s">
        <v>151</v>
      </c>
    </row>
    <row r="231" spans="1:65" s="2" customFormat="1" ht="16.5" customHeight="1">
      <c r="A231" s="33"/>
      <c r="B231" s="149"/>
      <c r="C231" s="150" t="s">
        <v>305</v>
      </c>
      <c r="D231" s="150" t="s">
        <v>153</v>
      </c>
      <c r="E231" s="151" t="s">
        <v>502</v>
      </c>
      <c r="F231" s="152" t="s">
        <v>503</v>
      </c>
      <c r="G231" s="153" t="s">
        <v>156</v>
      </c>
      <c r="H231" s="154">
        <v>56</v>
      </c>
      <c r="I231" s="155"/>
      <c r="J231" s="156">
        <f>ROUND(I231*H231,2)</f>
        <v>0</v>
      </c>
      <c r="K231" s="152" t="s">
        <v>157</v>
      </c>
      <c r="L231" s="34"/>
      <c r="M231" s="157" t="s">
        <v>1</v>
      </c>
      <c r="N231" s="158" t="s">
        <v>40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158</v>
      </c>
      <c r="AT231" s="161" t="s">
        <v>153</v>
      </c>
      <c r="AU231" s="161" t="s">
        <v>83</v>
      </c>
      <c r="AY231" s="18" t="s">
        <v>151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31</v>
      </c>
      <c r="BK231" s="162">
        <f>ROUND(I231*H231,2)</f>
        <v>0</v>
      </c>
      <c r="BL231" s="18" t="s">
        <v>158</v>
      </c>
      <c r="BM231" s="161" t="s">
        <v>1594</v>
      </c>
    </row>
    <row r="232" spans="1:65" s="13" customFormat="1">
      <c r="B232" s="163"/>
      <c r="D232" s="164" t="s">
        <v>160</v>
      </c>
      <c r="E232" s="165" t="s">
        <v>1</v>
      </c>
      <c r="F232" s="166" t="s">
        <v>428</v>
      </c>
      <c r="H232" s="167">
        <v>56</v>
      </c>
      <c r="I232" s="168"/>
      <c r="L232" s="163"/>
      <c r="M232" s="169"/>
      <c r="N232" s="170"/>
      <c r="O232" s="170"/>
      <c r="P232" s="170"/>
      <c r="Q232" s="170"/>
      <c r="R232" s="170"/>
      <c r="S232" s="170"/>
      <c r="T232" s="171"/>
      <c r="AT232" s="165" t="s">
        <v>160</v>
      </c>
      <c r="AU232" s="165" t="s">
        <v>83</v>
      </c>
      <c r="AV232" s="13" t="s">
        <v>83</v>
      </c>
      <c r="AW232" s="13" t="s">
        <v>30</v>
      </c>
      <c r="AX232" s="13" t="s">
        <v>31</v>
      </c>
      <c r="AY232" s="165" t="s">
        <v>151</v>
      </c>
    </row>
    <row r="233" spans="1:65" s="2" customFormat="1" ht="16.5" customHeight="1">
      <c r="A233" s="33"/>
      <c r="B233" s="149"/>
      <c r="C233" s="150" t="s">
        <v>308</v>
      </c>
      <c r="D233" s="150" t="s">
        <v>153</v>
      </c>
      <c r="E233" s="151" t="s">
        <v>1146</v>
      </c>
      <c r="F233" s="152" t="s">
        <v>1147</v>
      </c>
      <c r="G233" s="153" t="s">
        <v>156</v>
      </c>
      <c r="H233" s="154">
        <v>89.352000000000004</v>
      </c>
      <c r="I233" s="155"/>
      <c r="J233" s="156">
        <f>ROUND(I233*H233,2)</f>
        <v>0</v>
      </c>
      <c r="K233" s="152" t="s">
        <v>157</v>
      </c>
      <c r="L233" s="34"/>
      <c r="M233" s="157" t="s">
        <v>1</v>
      </c>
      <c r="N233" s="158" t="s">
        <v>40</v>
      </c>
      <c r="O233" s="59"/>
      <c r="P233" s="159">
        <f>O233*H233</f>
        <v>0</v>
      </c>
      <c r="Q233" s="159">
        <v>0</v>
      </c>
      <c r="R233" s="159">
        <f>Q233*H233</f>
        <v>0</v>
      </c>
      <c r="S233" s="159">
        <v>0</v>
      </c>
      <c r="T233" s="160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1" t="s">
        <v>158</v>
      </c>
      <c r="AT233" s="161" t="s">
        <v>153</v>
      </c>
      <c r="AU233" s="161" t="s">
        <v>83</v>
      </c>
      <c r="AY233" s="18" t="s">
        <v>151</v>
      </c>
      <c r="BE233" s="162">
        <f>IF(N233="základní",J233,0)</f>
        <v>0</v>
      </c>
      <c r="BF233" s="162">
        <f>IF(N233="snížená",J233,0)</f>
        <v>0</v>
      </c>
      <c r="BG233" s="162">
        <f>IF(N233="zákl. přenesená",J233,0)</f>
        <v>0</v>
      </c>
      <c r="BH233" s="162">
        <f>IF(N233="sníž. přenesená",J233,0)</f>
        <v>0</v>
      </c>
      <c r="BI233" s="162">
        <f>IF(N233="nulová",J233,0)</f>
        <v>0</v>
      </c>
      <c r="BJ233" s="18" t="s">
        <v>31</v>
      </c>
      <c r="BK233" s="162">
        <f>ROUND(I233*H233,2)</f>
        <v>0</v>
      </c>
      <c r="BL233" s="18" t="s">
        <v>158</v>
      </c>
      <c r="BM233" s="161" t="s">
        <v>1595</v>
      </c>
    </row>
    <row r="234" spans="1:65" s="13" customFormat="1">
      <c r="B234" s="163"/>
      <c r="D234" s="164" t="s">
        <v>160</v>
      </c>
      <c r="E234" s="165" t="s">
        <v>1</v>
      </c>
      <c r="F234" s="166" t="s">
        <v>1596</v>
      </c>
      <c r="H234" s="167">
        <v>89.352000000000004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160</v>
      </c>
      <c r="AU234" s="165" t="s">
        <v>83</v>
      </c>
      <c r="AV234" s="13" t="s">
        <v>83</v>
      </c>
      <c r="AW234" s="13" t="s">
        <v>30</v>
      </c>
      <c r="AX234" s="13" t="s">
        <v>31</v>
      </c>
      <c r="AY234" s="165" t="s">
        <v>151</v>
      </c>
    </row>
    <row r="235" spans="1:65" s="2" customFormat="1" ht="16.5" customHeight="1">
      <c r="A235" s="33"/>
      <c r="B235" s="149"/>
      <c r="C235" s="150" t="s">
        <v>312</v>
      </c>
      <c r="D235" s="150" t="s">
        <v>153</v>
      </c>
      <c r="E235" s="151" t="s">
        <v>1150</v>
      </c>
      <c r="F235" s="152" t="s">
        <v>1151</v>
      </c>
      <c r="G235" s="153" t="s">
        <v>156</v>
      </c>
      <c r="H235" s="154">
        <v>9.9280000000000008</v>
      </c>
      <c r="I235" s="155"/>
      <c r="J235" s="156">
        <f>ROUND(I235*H235,2)</f>
        <v>0</v>
      </c>
      <c r="K235" s="152" t="s">
        <v>157</v>
      </c>
      <c r="L235" s="34"/>
      <c r="M235" s="157" t="s">
        <v>1</v>
      </c>
      <c r="N235" s="158" t="s">
        <v>40</v>
      </c>
      <c r="O235" s="59"/>
      <c r="P235" s="159">
        <f>O235*H235</f>
        <v>0</v>
      </c>
      <c r="Q235" s="159">
        <v>0</v>
      </c>
      <c r="R235" s="159">
        <f>Q235*H235</f>
        <v>0</v>
      </c>
      <c r="S235" s="159">
        <v>0</v>
      </c>
      <c r="T235" s="160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61" t="s">
        <v>158</v>
      </c>
      <c r="AT235" s="161" t="s">
        <v>153</v>
      </c>
      <c r="AU235" s="161" t="s">
        <v>83</v>
      </c>
      <c r="AY235" s="18" t="s">
        <v>151</v>
      </c>
      <c r="BE235" s="162">
        <f>IF(N235="základní",J235,0)</f>
        <v>0</v>
      </c>
      <c r="BF235" s="162">
        <f>IF(N235="snížená",J235,0)</f>
        <v>0</v>
      </c>
      <c r="BG235" s="162">
        <f>IF(N235="zákl. přenesená",J235,0)</f>
        <v>0</v>
      </c>
      <c r="BH235" s="162">
        <f>IF(N235="sníž. přenesená",J235,0)</f>
        <v>0</v>
      </c>
      <c r="BI235" s="162">
        <f>IF(N235="nulová",J235,0)</f>
        <v>0</v>
      </c>
      <c r="BJ235" s="18" t="s">
        <v>31</v>
      </c>
      <c r="BK235" s="162">
        <f>ROUND(I235*H235,2)</f>
        <v>0</v>
      </c>
      <c r="BL235" s="18" t="s">
        <v>158</v>
      </c>
      <c r="BM235" s="161" t="s">
        <v>1597</v>
      </c>
    </row>
    <row r="236" spans="1:65" s="13" customFormat="1">
      <c r="B236" s="163"/>
      <c r="D236" s="164" t="s">
        <v>160</v>
      </c>
      <c r="E236" s="165" t="s">
        <v>1</v>
      </c>
      <c r="F236" s="166" t="s">
        <v>1598</v>
      </c>
      <c r="H236" s="167">
        <v>9.9280000000000008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160</v>
      </c>
      <c r="AU236" s="165" t="s">
        <v>83</v>
      </c>
      <c r="AV236" s="13" t="s">
        <v>83</v>
      </c>
      <c r="AW236" s="13" t="s">
        <v>30</v>
      </c>
      <c r="AX236" s="13" t="s">
        <v>31</v>
      </c>
      <c r="AY236" s="165" t="s">
        <v>151</v>
      </c>
    </row>
    <row r="237" spans="1:65" s="2" customFormat="1" ht="16.5" customHeight="1">
      <c r="A237" s="33"/>
      <c r="B237" s="149"/>
      <c r="C237" s="150" t="s">
        <v>318</v>
      </c>
      <c r="D237" s="150" t="s">
        <v>153</v>
      </c>
      <c r="E237" s="151" t="s">
        <v>189</v>
      </c>
      <c r="F237" s="152" t="s">
        <v>1599</v>
      </c>
      <c r="G237" s="153" t="s">
        <v>156</v>
      </c>
      <c r="H237" s="154">
        <v>238.96799999999999</v>
      </c>
      <c r="I237" s="155"/>
      <c r="J237" s="156">
        <f>ROUND(I237*H237,2)</f>
        <v>0</v>
      </c>
      <c r="K237" s="152" t="s">
        <v>157</v>
      </c>
      <c r="L237" s="34"/>
      <c r="M237" s="157" t="s">
        <v>1</v>
      </c>
      <c r="N237" s="158" t="s">
        <v>40</v>
      </c>
      <c r="O237" s="59"/>
      <c r="P237" s="159">
        <f>O237*H237</f>
        <v>0</v>
      </c>
      <c r="Q237" s="159">
        <v>0</v>
      </c>
      <c r="R237" s="159">
        <f>Q237*H237</f>
        <v>0</v>
      </c>
      <c r="S237" s="159">
        <v>0</v>
      </c>
      <c r="T237" s="160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61" t="s">
        <v>158</v>
      </c>
      <c r="AT237" s="161" t="s">
        <v>153</v>
      </c>
      <c r="AU237" s="161" t="s">
        <v>83</v>
      </c>
      <c r="AY237" s="18" t="s">
        <v>151</v>
      </c>
      <c r="BE237" s="162">
        <f>IF(N237="základní",J237,0)</f>
        <v>0</v>
      </c>
      <c r="BF237" s="162">
        <f>IF(N237="snížená",J237,0)</f>
        <v>0</v>
      </c>
      <c r="BG237" s="162">
        <f>IF(N237="zákl. přenesená",J237,0)</f>
        <v>0</v>
      </c>
      <c r="BH237" s="162">
        <f>IF(N237="sníž. přenesená",J237,0)</f>
        <v>0</v>
      </c>
      <c r="BI237" s="162">
        <f>IF(N237="nulová",J237,0)</f>
        <v>0</v>
      </c>
      <c r="BJ237" s="18" t="s">
        <v>31</v>
      </c>
      <c r="BK237" s="162">
        <f>ROUND(I237*H237,2)</f>
        <v>0</v>
      </c>
      <c r="BL237" s="18" t="s">
        <v>158</v>
      </c>
      <c r="BM237" s="161" t="s">
        <v>1600</v>
      </c>
    </row>
    <row r="238" spans="1:65" s="13" customFormat="1">
      <c r="B238" s="163"/>
      <c r="D238" s="164" t="s">
        <v>160</v>
      </c>
      <c r="E238" s="165" t="s">
        <v>1</v>
      </c>
      <c r="F238" s="166" t="s">
        <v>1601</v>
      </c>
      <c r="H238" s="167">
        <v>238.96799999999999</v>
      </c>
      <c r="I238" s="168"/>
      <c r="L238" s="163"/>
      <c r="M238" s="169"/>
      <c r="N238" s="170"/>
      <c r="O238" s="170"/>
      <c r="P238" s="170"/>
      <c r="Q238" s="170"/>
      <c r="R238" s="170"/>
      <c r="S238" s="170"/>
      <c r="T238" s="171"/>
      <c r="AT238" s="165" t="s">
        <v>160</v>
      </c>
      <c r="AU238" s="165" t="s">
        <v>83</v>
      </c>
      <c r="AV238" s="13" t="s">
        <v>83</v>
      </c>
      <c r="AW238" s="13" t="s">
        <v>30</v>
      </c>
      <c r="AX238" s="13" t="s">
        <v>75</v>
      </c>
      <c r="AY238" s="165" t="s">
        <v>151</v>
      </c>
    </row>
    <row r="239" spans="1:65" s="15" customFormat="1">
      <c r="B239" s="179"/>
      <c r="D239" s="164" t="s">
        <v>160</v>
      </c>
      <c r="E239" s="180" t="s">
        <v>1</v>
      </c>
      <c r="F239" s="181" t="s">
        <v>182</v>
      </c>
      <c r="H239" s="182">
        <v>238.96799999999999</v>
      </c>
      <c r="I239" s="183"/>
      <c r="L239" s="179"/>
      <c r="M239" s="184"/>
      <c r="N239" s="185"/>
      <c r="O239" s="185"/>
      <c r="P239" s="185"/>
      <c r="Q239" s="185"/>
      <c r="R239" s="185"/>
      <c r="S239" s="185"/>
      <c r="T239" s="186"/>
      <c r="AT239" s="180" t="s">
        <v>160</v>
      </c>
      <c r="AU239" s="180" t="s">
        <v>83</v>
      </c>
      <c r="AV239" s="15" t="s">
        <v>158</v>
      </c>
      <c r="AW239" s="15" t="s">
        <v>30</v>
      </c>
      <c r="AX239" s="15" t="s">
        <v>31</v>
      </c>
      <c r="AY239" s="180" t="s">
        <v>151</v>
      </c>
    </row>
    <row r="240" spans="1:65" s="2" customFormat="1" ht="16.5" customHeight="1">
      <c r="A240" s="33"/>
      <c r="B240" s="149"/>
      <c r="C240" s="150" t="s">
        <v>323</v>
      </c>
      <c r="D240" s="150" t="s">
        <v>153</v>
      </c>
      <c r="E240" s="151" t="s">
        <v>511</v>
      </c>
      <c r="F240" s="152" t="s">
        <v>1602</v>
      </c>
      <c r="G240" s="153" t="s">
        <v>156</v>
      </c>
      <c r="H240" s="154">
        <v>26.552</v>
      </c>
      <c r="I240" s="155"/>
      <c r="J240" s="156">
        <f>ROUND(I240*H240,2)</f>
        <v>0</v>
      </c>
      <c r="K240" s="152" t="s">
        <v>157</v>
      </c>
      <c r="L240" s="34"/>
      <c r="M240" s="157" t="s">
        <v>1</v>
      </c>
      <c r="N240" s="158" t="s">
        <v>40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158</v>
      </c>
      <c r="AT240" s="161" t="s">
        <v>153</v>
      </c>
      <c r="AU240" s="161" t="s">
        <v>83</v>
      </c>
      <c r="AY240" s="18" t="s">
        <v>151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31</v>
      </c>
      <c r="BK240" s="162">
        <f>ROUND(I240*H240,2)</f>
        <v>0</v>
      </c>
      <c r="BL240" s="18" t="s">
        <v>158</v>
      </c>
      <c r="BM240" s="161" t="s">
        <v>1603</v>
      </c>
    </row>
    <row r="241" spans="1:65" s="13" customFormat="1">
      <c r="B241" s="163"/>
      <c r="D241" s="164" t="s">
        <v>160</v>
      </c>
      <c r="E241" s="165" t="s">
        <v>1</v>
      </c>
      <c r="F241" s="166" t="s">
        <v>1604</v>
      </c>
      <c r="H241" s="167">
        <v>26.552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160</v>
      </c>
      <c r="AU241" s="165" t="s">
        <v>83</v>
      </c>
      <c r="AV241" s="13" t="s">
        <v>83</v>
      </c>
      <c r="AW241" s="13" t="s">
        <v>30</v>
      </c>
      <c r="AX241" s="13" t="s">
        <v>75</v>
      </c>
      <c r="AY241" s="165" t="s">
        <v>151</v>
      </c>
    </row>
    <row r="242" spans="1:65" s="15" customFormat="1">
      <c r="B242" s="179"/>
      <c r="D242" s="164" t="s">
        <v>160</v>
      </c>
      <c r="E242" s="180" t="s">
        <v>1</v>
      </c>
      <c r="F242" s="181" t="s">
        <v>182</v>
      </c>
      <c r="H242" s="182">
        <v>26.552</v>
      </c>
      <c r="I242" s="183"/>
      <c r="L242" s="179"/>
      <c r="M242" s="184"/>
      <c r="N242" s="185"/>
      <c r="O242" s="185"/>
      <c r="P242" s="185"/>
      <c r="Q242" s="185"/>
      <c r="R242" s="185"/>
      <c r="S242" s="185"/>
      <c r="T242" s="186"/>
      <c r="AT242" s="180" t="s">
        <v>160</v>
      </c>
      <c r="AU242" s="180" t="s">
        <v>83</v>
      </c>
      <c r="AV242" s="15" t="s">
        <v>158</v>
      </c>
      <c r="AW242" s="15" t="s">
        <v>30</v>
      </c>
      <c r="AX242" s="15" t="s">
        <v>31</v>
      </c>
      <c r="AY242" s="180" t="s">
        <v>151</v>
      </c>
    </row>
    <row r="243" spans="1:65" s="2" customFormat="1" ht="16.5" customHeight="1">
      <c r="A243" s="33"/>
      <c r="B243" s="149"/>
      <c r="C243" s="150" t="s">
        <v>329</v>
      </c>
      <c r="D243" s="150" t="s">
        <v>153</v>
      </c>
      <c r="E243" s="151" t="s">
        <v>1156</v>
      </c>
      <c r="F243" s="152" t="s">
        <v>196</v>
      </c>
      <c r="G243" s="153" t="s">
        <v>156</v>
      </c>
      <c r="H243" s="154">
        <v>265.52</v>
      </c>
      <c r="I243" s="155"/>
      <c r="J243" s="156">
        <f>ROUND(I243*H243,2)</f>
        <v>0</v>
      </c>
      <c r="K243" s="152" t="s">
        <v>157</v>
      </c>
      <c r="L243" s="34"/>
      <c r="M243" s="157" t="s">
        <v>1</v>
      </c>
      <c r="N243" s="158" t="s">
        <v>40</v>
      </c>
      <c r="O243" s="59"/>
      <c r="P243" s="159">
        <f>O243*H243</f>
        <v>0</v>
      </c>
      <c r="Q243" s="159">
        <v>0</v>
      </c>
      <c r="R243" s="159">
        <f>Q243*H243</f>
        <v>0</v>
      </c>
      <c r="S243" s="159">
        <v>0</v>
      </c>
      <c r="T243" s="160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1" t="s">
        <v>158</v>
      </c>
      <c r="AT243" s="161" t="s">
        <v>153</v>
      </c>
      <c r="AU243" s="161" t="s">
        <v>83</v>
      </c>
      <c r="AY243" s="18" t="s">
        <v>151</v>
      </c>
      <c r="BE243" s="162">
        <f>IF(N243="základní",J243,0)</f>
        <v>0</v>
      </c>
      <c r="BF243" s="162">
        <f>IF(N243="snížená",J243,0)</f>
        <v>0</v>
      </c>
      <c r="BG243" s="162">
        <f>IF(N243="zákl. přenesená",J243,0)</f>
        <v>0</v>
      </c>
      <c r="BH243" s="162">
        <f>IF(N243="sníž. přenesená",J243,0)</f>
        <v>0</v>
      </c>
      <c r="BI243" s="162">
        <f>IF(N243="nulová",J243,0)</f>
        <v>0</v>
      </c>
      <c r="BJ243" s="18" t="s">
        <v>31</v>
      </c>
      <c r="BK243" s="162">
        <f>ROUND(I243*H243,2)</f>
        <v>0</v>
      </c>
      <c r="BL243" s="18" t="s">
        <v>158</v>
      </c>
      <c r="BM243" s="161" t="s">
        <v>1605</v>
      </c>
    </row>
    <row r="244" spans="1:65" s="13" customFormat="1">
      <c r="B244" s="163"/>
      <c r="D244" s="164" t="s">
        <v>160</v>
      </c>
      <c r="E244" s="165" t="s">
        <v>1</v>
      </c>
      <c r="F244" s="166" t="s">
        <v>1606</v>
      </c>
      <c r="H244" s="167">
        <v>238.96799999999999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160</v>
      </c>
      <c r="AU244" s="165" t="s">
        <v>83</v>
      </c>
      <c r="AV244" s="13" t="s">
        <v>83</v>
      </c>
      <c r="AW244" s="13" t="s">
        <v>30</v>
      </c>
      <c r="AX244" s="13" t="s">
        <v>75</v>
      </c>
      <c r="AY244" s="165" t="s">
        <v>151</v>
      </c>
    </row>
    <row r="245" spans="1:65" s="13" customFormat="1">
      <c r="B245" s="163"/>
      <c r="D245" s="164" t="s">
        <v>160</v>
      </c>
      <c r="E245" s="165" t="s">
        <v>1</v>
      </c>
      <c r="F245" s="166" t="s">
        <v>1607</v>
      </c>
      <c r="H245" s="167">
        <v>26.552</v>
      </c>
      <c r="I245" s="168"/>
      <c r="L245" s="163"/>
      <c r="M245" s="169"/>
      <c r="N245" s="170"/>
      <c r="O245" s="170"/>
      <c r="P245" s="170"/>
      <c r="Q245" s="170"/>
      <c r="R245" s="170"/>
      <c r="S245" s="170"/>
      <c r="T245" s="171"/>
      <c r="AT245" s="165" t="s">
        <v>160</v>
      </c>
      <c r="AU245" s="165" t="s">
        <v>83</v>
      </c>
      <c r="AV245" s="13" t="s">
        <v>83</v>
      </c>
      <c r="AW245" s="13" t="s">
        <v>30</v>
      </c>
      <c r="AX245" s="13" t="s">
        <v>75</v>
      </c>
      <c r="AY245" s="165" t="s">
        <v>151</v>
      </c>
    </row>
    <row r="246" spans="1:65" s="15" customFormat="1">
      <c r="B246" s="179"/>
      <c r="D246" s="164" t="s">
        <v>160</v>
      </c>
      <c r="E246" s="180" t="s">
        <v>1</v>
      </c>
      <c r="F246" s="181" t="s">
        <v>182</v>
      </c>
      <c r="H246" s="182">
        <v>265.52</v>
      </c>
      <c r="I246" s="183"/>
      <c r="L246" s="179"/>
      <c r="M246" s="184"/>
      <c r="N246" s="185"/>
      <c r="O246" s="185"/>
      <c r="P246" s="185"/>
      <c r="Q246" s="185"/>
      <c r="R246" s="185"/>
      <c r="S246" s="185"/>
      <c r="T246" s="186"/>
      <c r="AT246" s="180" t="s">
        <v>160</v>
      </c>
      <c r="AU246" s="180" t="s">
        <v>83</v>
      </c>
      <c r="AV246" s="15" t="s">
        <v>158</v>
      </c>
      <c r="AW246" s="15" t="s">
        <v>30</v>
      </c>
      <c r="AX246" s="15" t="s">
        <v>31</v>
      </c>
      <c r="AY246" s="180" t="s">
        <v>151</v>
      </c>
    </row>
    <row r="247" spans="1:65" s="2" customFormat="1" ht="16.5" customHeight="1">
      <c r="A247" s="33"/>
      <c r="B247" s="149"/>
      <c r="C247" s="150" t="s">
        <v>334</v>
      </c>
      <c r="D247" s="150" t="s">
        <v>153</v>
      </c>
      <c r="E247" s="151" t="s">
        <v>520</v>
      </c>
      <c r="F247" s="152" t="s">
        <v>521</v>
      </c>
      <c r="G247" s="153" t="s">
        <v>156</v>
      </c>
      <c r="H247" s="154">
        <v>98.242000000000004</v>
      </c>
      <c r="I247" s="155"/>
      <c r="J247" s="156">
        <f>ROUND(I247*H247,2)</f>
        <v>0</v>
      </c>
      <c r="K247" s="152" t="s">
        <v>1</v>
      </c>
      <c r="L247" s="34"/>
      <c r="M247" s="157" t="s">
        <v>1</v>
      </c>
      <c r="N247" s="158" t="s">
        <v>40</v>
      </c>
      <c r="O247" s="59"/>
      <c r="P247" s="159">
        <f>O247*H247</f>
        <v>0</v>
      </c>
      <c r="Q247" s="159">
        <v>0</v>
      </c>
      <c r="R247" s="159">
        <f>Q247*H247</f>
        <v>0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158</v>
      </c>
      <c r="AT247" s="161" t="s">
        <v>153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1608</v>
      </c>
    </row>
    <row r="248" spans="1:65" s="13" customFormat="1">
      <c r="B248" s="163"/>
      <c r="D248" s="164" t="s">
        <v>160</v>
      </c>
      <c r="E248" s="165" t="s">
        <v>1</v>
      </c>
      <c r="F248" s="166" t="s">
        <v>1609</v>
      </c>
      <c r="H248" s="167">
        <v>71.69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75</v>
      </c>
      <c r="AY248" s="165" t="s">
        <v>151</v>
      </c>
    </row>
    <row r="249" spans="1:65" s="13" customFormat="1">
      <c r="B249" s="163"/>
      <c r="D249" s="164" t="s">
        <v>160</v>
      </c>
      <c r="E249" s="165" t="s">
        <v>1</v>
      </c>
      <c r="F249" s="166" t="s">
        <v>1610</v>
      </c>
      <c r="H249" s="167">
        <v>26.552</v>
      </c>
      <c r="I249" s="168"/>
      <c r="L249" s="163"/>
      <c r="M249" s="169"/>
      <c r="N249" s="170"/>
      <c r="O249" s="170"/>
      <c r="P249" s="170"/>
      <c r="Q249" s="170"/>
      <c r="R249" s="170"/>
      <c r="S249" s="170"/>
      <c r="T249" s="171"/>
      <c r="AT249" s="165" t="s">
        <v>160</v>
      </c>
      <c r="AU249" s="165" t="s">
        <v>83</v>
      </c>
      <c r="AV249" s="13" t="s">
        <v>83</v>
      </c>
      <c r="AW249" s="13" t="s">
        <v>30</v>
      </c>
      <c r="AX249" s="13" t="s">
        <v>75</v>
      </c>
      <c r="AY249" s="165" t="s">
        <v>151</v>
      </c>
    </row>
    <row r="250" spans="1:65" s="15" customFormat="1">
      <c r="B250" s="179"/>
      <c r="D250" s="164" t="s">
        <v>160</v>
      </c>
      <c r="E250" s="180" t="s">
        <v>1</v>
      </c>
      <c r="F250" s="181" t="s">
        <v>182</v>
      </c>
      <c r="H250" s="182">
        <v>98.242000000000004</v>
      </c>
      <c r="I250" s="183"/>
      <c r="L250" s="179"/>
      <c r="M250" s="184"/>
      <c r="N250" s="185"/>
      <c r="O250" s="185"/>
      <c r="P250" s="185"/>
      <c r="Q250" s="185"/>
      <c r="R250" s="185"/>
      <c r="S250" s="185"/>
      <c r="T250" s="186"/>
      <c r="AT250" s="180" t="s">
        <v>160</v>
      </c>
      <c r="AU250" s="180" t="s">
        <v>83</v>
      </c>
      <c r="AV250" s="15" t="s">
        <v>158</v>
      </c>
      <c r="AW250" s="15" t="s">
        <v>30</v>
      </c>
      <c r="AX250" s="15" t="s">
        <v>31</v>
      </c>
      <c r="AY250" s="180" t="s">
        <v>151</v>
      </c>
    </row>
    <row r="251" spans="1:65" s="2" customFormat="1" ht="16.5" customHeight="1">
      <c r="A251" s="33"/>
      <c r="B251" s="149"/>
      <c r="C251" s="150" t="s">
        <v>340</v>
      </c>
      <c r="D251" s="150" t="s">
        <v>153</v>
      </c>
      <c r="E251" s="151" t="s">
        <v>200</v>
      </c>
      <c r="F251" s="152" t="s">
        <v>201</v>
      </c>
      <c r="G251" s="153" t="s">
        <v>156</v>
      </c>
      <c r="H251" s="154">
        <v>167.27799999999999</v>
      </c>
      <c r="I251" s="155"/>
      <c r="J251" s="156">
        <f>ROUND(I251*H251,2)</f>
        <v>0</v>
      </c>
      <c r="K251" s="152" t="s">
        <v>1</v>
      </c>
      <c r="L251" s="34"/>
      <c r="M251" s="157" t="s">
        <v>1</v>
      </c>
      <c r="N251" s="158" t="s">
        <v>40</v>
      </c>
      <c r="O251" s="59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1" t="s">
        <v>158</v>
      </c>
      <c r="AT251" s="161" t="s">
        <v>153</v>
      </c>
      <c r="AU251" s="161" t="s">
        <v>83</v>
      </c>
      <c r="AY251" s="18" t="s">
        <v>151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8" t="s">
        <v>31</v>
      </c>
      <c r="BK251" s="162">
        <f>ROUND(I251*H251,2)</f>
        <v>0</v>
      </c>
      <c r="BL251" s="18" t="s">
        <v>158</v>
      </c>
      <c r="BM251" s="161" t="s">
        <v>1611</v>
      </c>
    </row>
    <row r="252" spans="1:65" s="13" customFormat="1">
      <c r="B252" s="163"/>
      <c r="D252" s="164" t="s">
        <v>160</v>
      </c>
      <c r="E252" s="165" t="s">
        <v>1</v>
      </c>
      <c r="F252" s="166" t="s">
        <v>1612</v>
      </c>
      <c r="H252" s="167">
        <v>167.27799999999999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160</v>
      </c>
      <c r="AU252" s="165" t="s">
        <v>83</v>
      </c>
      <c r="AV252" s="13" t="s">
        <v>83</v>
      </c>
      <c r="AW252" s="13" t="s">
        <v>30</v>
      </c>
      <c r="AX252" s="13" t="s">
        <v>31</v>
      </c>
      <c r="AY252" s="165" t="s">
        <v>151</v>
      </c>
    </row>
    <row r="253" spans="1:65" s="2" customFormat="1" ht="16.5" customHeight="1">
      <c r="A253" s="33"/>
      <c r="B253" s="149"/>
      <c r="C253" s="150" t="s">
        <v>347</v>
      </c>
      <c r="D253" s="150" t="s">
        <v>153</v>
      </c>
      <c r="E253" s="151" t="s">
        <v>1163</v>
      </c>
      <c r="F253" s="152" t="s">
        <v>528</v>
      </c>
      <c r="G253" s="153" t="s">
        <v>156</v>
      </c>
      <c r="H253" s="154">
        <v>288.14699999999999</v>
      </c>
      <c r="I253" s="155"/>
      <c r="J253" s="156">
        <f>ROUND(I253*H253,2)</f>
        <v>0</v>
      </c>
      <c r="K253" s="152" t="s">
        <v>157</v>
      </c>
      <c r="L253" s="34"/>
      <c r="M253" s="157" t="s">
        <v>1</v>
      </c>
      <c r="N253" s="158" t="s">
        <v>40</v>
      </c>
      <c r="O253" s="59"/>
      <c r="P253" s="159">
        <f>O253*H253</f>
        <v>0</v>
      </c>
      <c r="Q253" s="159">
        <v>0</v>
      </c>
      <c r="R253" s="159">
        <f>Q253*H253</f>
        <v>0</v>
      </c>
      <c r="S253" s="159">
        <v>0</v>
      </c>
      <c r="T253" s="16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1" t="s">
        <v>158</v>
      </c>
      <c r="AT253" s="161" t="s">
        <v>153</v>
      </c>
      <c r="AU253" s="161" t="s">
        <v>83</v>
      </c>
      <c r="AY253" s="18" t="s">
        <v>151</v>
      </c>
      <c r="BE253" s="162">
        <f>IF(N253="základní",J253,0)</f>
        <v>0</v>
      </c>
      <c r="BF253" s="162">
        <f>IF(N253="snížená",J253,0)</f>
        <v>0</v>
      </c>
      <c r="BG253" s="162">
        <f>IF(N253="zákl. přenesená",J253,0)</f>
        <v>0</v>
      </c>
      <c r="BH253" s="162">
        <f>IF(N253="sníž. přenesená",J253,0)</f>
        <v>0</v>
      </c>
      <c r="BI253" s="162">
        <f>IF(N253="nulová",J253,0)</f>
        <v>0</v>
      </c>
      <c r="BJ253" s="18" t="s">
        <v>31</v>
      </c>
      <c r="BK253" s="162">
        <f>ROUND(I253*H253,2)</f>
        <v>0</v>
      </c>
      <c r="BL253" s="18" t="s">
        <v>158</v>
      </c>
      <c r="BM253" s="161" t="s">
        <v>1613</v>
      </c>
    </row>
    <row r="254" spans="1:65" s="14" customFormat="1">
      <c r="B254" s="172"/>
      <c r="D254" s="164" t="s">
        <v>160</v>
      </c>
      <c r="E254" s="173" t="s">
        <v>1</v>
      </c>
      <c r="F254" s="174" t="s">
        <v>1165</v>
      </c>
      <c r="H254" s="173" t="s">
        <v>1</v>
      </c>
      <c r="I254" s="175"/>
      <c r="L254" s="172"/>
      <c r="M254" s="176"/>
      <c r="N254" s="177"/>
      <c r="O254" s="177"/>
      <c r="P254" s="177"/>
      <c r="Q254" s="177"/>
      <c r="R254" s="177"/>
      <c r="S254" s="177"/>
      <c r="T254" s="178"/>
      <c r="AT254" s="173" t="s">
        <v>160</v>
      </c>
      <c r="AU254" s="173" t="s">
        <v>83</v>
      </c>
      <c r="AV254" s="14" t="s">
        <v>31</v>
      </c>
      <c r="AW254" s="14" t="s">
        <v>30</v>
      </c>
      <c r="AX254" s="14" t="s">
        <v>75</v>
      </c>
      <c r="AY254" s="173" t="s">
        <v>151</v>
      </c>
    </row>
    <row r="255" spans="1:65" s="13" customFormat="1">
      <c r="B255" s="163"/>
      <c r="D255" s="164" t="s">
        <v>160</v>
      </c>
      <c r="E255" s="165" t="s">
        <v>1</v>
      </c>
      <c r="F255" s="166" t="s">
        <v>1614</v>
      </c>
      <c r="H255" s="167">
        <v>186.86</v>
      </c>
      <c r="I255" s="168"/>
      <c r="L255" s="163"/>
      <c r="M255" s="169"/>
      <c r="N255" s="170"/>
      <c r="O255" s="170"/>
      <c r="P255" s="170"/>
      <c r="Q255" s="170"/>
      <c r="R255" s="170"/>
      <c r="S255" s="170"/>
      <c r="T255" s="171"/>
      <c r="AT255" s="165" t="s">
        <v>160</v>
      </c>
      <c r="AU255" s="165" t="s">
        <v>83</v>
      </c>
      <c r="AV255" s="13" t="s">
        <v>83</v>
      </c>
      <c r="AW255" s="13" t="s">
        <v>30</v>
      </c>
      <c r="AX255" s="13" t="s">
        <v>75</v>
      </c>
      <c r="AY255" s="165" t="s">
        <v>151</v>
      </c>
    </row>
    <row r="256" spans="1:65" s="13" customFormat="1">
      <c r="B256" s="163"/>
      <c r="D256" s="164" t="s">
        <v>160</v>
      </c>
      <c r="E256" s="165" t="s">
        <v>1</v>
      </c>
      <c r="F256" s="166" t="s">
        <v>1497</v>
      </c>
      <c r="H256" s="167">
        <v>56</v>
      </c>
      <c r="I256" s="168"/>
      <c r="L256" s="163"/>
      <c r="M256" s="169"/>
      <c r="N256" s="170"/>
      <c r="O256" s="170"/>
      <c r="P256" s="170"/>
      <c r="Q256" s="170"/>
      <c r="R256" s="170"/>
      <c r="S256" s="170"/>
      <c r="T256" s="171"/>
      <c r="AT256" s="165" t="s">
        <v>160</v>
      </c>
      <c r="AU256" s="165" t="s">
        <v>83</v>
      </c>
      <c r="AV256" s="13" t="s">
        <v>83</v>
      </c>
      <c r="AW256" s="13" t="s">
        <v>30</v>
      </c>
      <c r="AX256" s="13" t="s">
        <v>75</v>
      </c>
      <c r="AY256" s="165" t="s">
        <v>151</v>
      </c>
    </row>
    <row r="257" spans="1:51" s="13" customFormat="1">
      <c r="B257" s="163"/>
      <c r="D257" s="164" t="s">
        <v>160</v>
      </c>
      <c r="E257" s="165" t="s">
        <v>1</v>
      </c>
      <c r="F257" s="166" t="s">
        <v>1047</v>
      </c>
      <c r="H257" s="167">
        <v>24.57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160</v>
      </c>
      <c r="AU257" s="165" t="s">
        <v>83</v>
      </c>
      <c r="AV257" s="13" t="s">
        <v>83</v>
      </c>
      <c r="AW257" s="13" t="s">
        <v>30</v>
      </c>
      <c r="AX257" s="13" t="s">
        <v>75</v>
      </c>
      <c r="AY257" s="165" t="s">
        <v>151</v>
      </c>
    </row>
    <row r="258" spans="1:51" s="16" customFormat="1">
      <c r="B258" s="211"/>
      <c r="D258" s="164" t="s">
        <v>160</v>
      </c>
      <c r="E258" s="212" t="s">
        <v>1</v>
      </c>
      <c r="F258" s="213" t="s">
        <v>1615</v>
      </c>
      <c r="H258" s="214">
        <v>267.43</v>
      </c>
      <c r="I258" s="215"/>
      <c r="L258" s="211"/>
      <c r="M258" s="216"/>
      <c r="N258" s="217"/>
      <c r="O258" s="217"/>
      <c r="P258" s="217"/>
      <c r="Q258" s="217"/>
      <c r="R258" s="217"/>
      <c r="S258" s="217"/>
      <c r="T258" s="218"/>
      <c r="AT258" s="212" t="s">
        <v>160</v>
      </c>
      <c r="AU258" s="212" t="s">
        <v>83</v>
      </c>
      <c r="AV258" s="16" t="s">
        <v>167</v>
      </c>
      <c r="AW258" s="16" t="s">
        <v>30</v>
      </c>
      <c r="AX258" s="16" t="s">
        <v>75</v>
      </c>
      <c r="AY258" s="212" t="s">
        <v>151</v>
      </c>
    </row>
    <row r="259" spans="1:51" s="13" customFormat="1">
      <c r="B259" s="163"/>
      <c r="D259" s="164" t="s">
        <v>160</v>
      </c>
      <c r="E259" s="165" t="s">
        <v>1</v>
      </c>
      <c r="F259" s="166" t="s">
        <v>1616</v>
      </c>
      <c r="H259" s="167">
        <v>20.716999999999999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160</v>
      </c>
      <c r="AU259" s="165" t="s">
        <v>83</v>
      </c>
      <c r="AV259" s="13" t="s">
        <v>83</v>
      </c>
      <c r="AW259" s="13" t="s">
        <v>30</v>
      </c>
      <c r="AX259" s="13" t="s">
        <v>75</v>
      </c>
      <c r="AY259" s="165" t="s">
        <v>151</v>
      </c>
    </row>
    <row r="260" spans="1:51" s="16" customFormat="1">
      <c r="B260" s="211"/>
      <c r="D260" s="164" t="s">
        <v>160</v>
      </c>
      <c r="E260" s="212" t="s">
        <v>1</v>
      </c>
      <c r="F260" s="213" t="s">
        <v>1615</v>
      </c>
      <c r="H260" s="214">
        <v>20.716999999999999</v>
      </c>
      <c r="I260" s="215"/>
      <c r="L260" s="211"/>
      <c r="M260" s="216"/>
      <c r="N260" s="217"/>
      <c r="O260" s="217"/>
      <c r="P260" s="217"/>
      <c r="Q260" s="217"/>
      <c r="R260" s="217"/>
      <c r="S260" s="217"/>
      <c r="T260" s="218"/>
      <c r="AT260" s="212" t="s">
        <v>160</v>
      </c>
      <c r="AU260" s="212" t="s">
        <v>83</v>
      </c>
      <c r="AV260" s="16" t="s">
        <v>167</v>
      </c>
      <c r="AW260" s="16" t="s">
        <v>30</v>
      </c>
      <c r="AX260" s="16" t="s">
        <v>75</v>
      </c>
      <c r="AY260" s="212" t="s">
        <v>151</v>
      </c>
    </row>
    <row r="261" spans="1:51" s="15" customFormat="1">
      <c r="B261" s="179"/>
      <c r="D261" s="164" t="s">
        <v>160</v>
      </c>
      <c r="E261" s="180" t="s">
        <v>1</v>
      </c>
      <c r="F261" s="181" t="s">
        <v>182</v>
      </c>
      <c r="H261" s="182">
        <v>288.14699999999999</v>
      </c>
      <c r="I261" s="183"/>
      <c r="L261" s="179"/>
      <c r="M261" s="184"/>
      <c r="N261" s="185"/>
      <c r="O261" s="185"/>
      <c r="P261" s="185"/>
      <c r="Q261" s="185"/>
      <c r="R261" s="185"/>
      <c r="S261" s="185"/>
      <c r="T261" s="186"/>
      <c r="AT261" s="180" t="s">
        <v>160</v>
      </c>
      <c r="AU261" s="180" t="s">
        <v>83</v>
      </c>
      <c r="AV261" s="15" t="s">
        <v>158</v>
      </c>
      <c r="AW261" s="15" t="s">
        <v>30</v>
      </c>
      <c r="AX261" s="15" t="s">
        <v>31</v>
      </c>
      <c r="AY261" s="180" t="s">
        <v>151</v>
      </c>
    </row>
    <row r="262" spans="1:51" s="2" customFormat="1">
      <c r="A262" s="33"/>
      <c r="B262" s="34"/>
      <c r="C262" s="33"/>
      <c r="D262" s="164" t="s">
        <v>1059</v>
      </c>
      <c r="E262" s="33"/>
      <c r="F262" s="203" t="s">
        <v>1557</v>
      </c>
      <c r="G262" s="33"/>
      <c r="H262" s="33"/>
      <c r="I262" s="33"/>
      <c r="J262" s="33"/>
      <c r="K262" s="33"/>
      <c r="L262" s="34"/>
      <c r="M262" s="204"/>
      <c r="N262" s="205"/>
      <c r="O262" s="59"/>
      <c r="P262" s="59"/>
      <c r="Q262" s="59"/>
      <c r="R262" s="59"/>
      <c r="S262" s="59"/>
      <c r="T262" s="60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U262" s="18" t="s">
        <v>83</v>
      </c>
    </row>
    <row r="263" spans="1:51" s="2" customFormat="1">
      <c r="A263" s="33"/>
      <c r="B263" s="34"/>
      <c r="C263" s="33"/>
      <c r="D263" s="164" t="s">
        <v>1059</v>
      </c>
      <c r="E263" s="33"/>
      <c r="F263" s="206" t="s">
        <v>1555</v>
      </c>
      <c r="G263" s="33"/>
      <c r="H263" s="207">
        <v>56</v>
      </c>
      <c r="I263" s="33"/>
      <c r="J263" s="33"/>
      <c r="K263" s="33"/>
      <c r="L263" s="34"/>
      <c r="M263" s="204"/>
      <c r="N263" s="205"/>
      <c r="O263" s="59"/>
      <c r="P263" s="59"/>
      <c r="Q263" s="59"/>
      <c r="R263" s="59"/>
      <c r="S263" s="59"/>
      <c r="T263" s="60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U263" s="18" t="s">
        <v>83</v>
      </c>
    </row>
    <row r="264" spans="1:51" s="2" customFormat="1">
      <c r="A264" s="33"/>
      <c r="B264" s="34"/>
      <c r="C264" s="33"/>
      <c r="D264" s="164" t="s">
        <v>1059</v>
      </c>
      <c r="E264" s="33"/>
      <c r="F264" s="203" t="s">
        <v>1169</v>
      </c>
      <c r="G264" s="33"/>
      <c r="H264" s="33"/>
      <c r="I264" s="33"/>
      <c r="J264" s="33"/>
      <c r="K264" s="33"/>
      <c r="L264" s="34"/>
      <c r="M264" s="204"/>
      <c r="N264" s="205"/>
      <c r="O264" s="59"/>
      <c r="P264" s="59"/>
      <c r="Q264" s="59"/>
      <c r="R264" s="59"/>
      <c r="S264" s="59"/>
      <c r="T264" s="60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U264" s="18" t="s">
        <v>83</v>
      </c>
    </row>
    <row r="265" spans="1:51" s="2" customFormat="1">
      <c r="A265" s="33"/>
      <c r="B265" s="34"/>
      <c r="C265" s="33"/>
      <c r="D265" s="164" t="s">
        <v>1059</v>
      </c>
      <c r="E265" s="33"/>
      <c r="F265" s="206" t="s">
        <v>1617</v>
      </c>
      <c r="G265" s="33"/>
      <c r="H265" s="207">
        <v>24.57</v>
      </c>
      <c r="I265" s="33"/>
      <c r="J265" s="33"/>
      <c r="K265" s="33"/>
      <c r="L265" s="34"/>
      <c r="M265" s="204"/>
      <c r="N265" s="205"/>
      <c r="O265" s="59"/>
      <c r="P265" s="59"/>
      <c r="Q265" s="59"/>
      <c r="R265" s="59"/>
      <c r="S265" s="59"/>
      <c r="T265" s="60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U265" s="18" t="s">
        <v>83</v>
      </c>
    </row>
    <row r="266" spans="1:51" s="2" customFormat="1">
      <c r="A266" s="33"/>
      <c r="B266" s="34"/>
      <c r="C266" s="33"/>
      <c r="D266" s="164" t="s">
        <v>1059</v>
      </c>
      <c r="E266" s="33"/>
      <c r="F266" s="203" t="s">
        <v>1066</v>
      </c>
      <c r="G266" s="33"/>
      <c r="H266" s="33"/>
      <c r="I266" s="33"/>
      <c r="J266" s="33"/>
      <c r="K266" s="33"/>
      <c r="L266" s="34"/>
      <c r="M266" s="204"/>
      <c r="N266" s="205"/>
      <c r="O266" s="59"/>
      <c r="P266" s="59"/>
      <c r="Q266" s="59"/>
      <c r="R266" s="59"/>
      <c r="S266" s="59"/>
      <c r="T266" s="60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U266" s="18" t="s">
        <v>83</v>
      </c>
    </row>
    <row r="267" spans="1:51" s="2" customFormat="1">
      <c r="A267" s="33"/>
      <c r="B267" s="34"/>
      <c r="C267" s="33"/>
      <c r="D267" s="164" t="s">
        <v>1059</v>
      </c>
      <c r="E267" s="33"/>
      <c r="F267" s="206" t="s">
        <v>1521</v>
      </c>
      <c r="G267" s="33"/>
      <c r="H267" s="207">
        <v>30.626999999999999</v>
      </c>
      <c r="I267" s="33"/>
      <c r="J267" s="33"/>
      <c r="K267" s="33"/>
      <c r="L267" s="34"/>
      <c r="M267" s="204"/>
      <c r="N267" s="205"/>
      <c r="O267" s="59"/>
      <c r="P267" s="59"/>
      <c r="Q267" s="59"/>
      <c r="R267" s="59"/>
      <c r="S267" s="59"/>
      <c r="T267" s="60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U267" s="18" t="s">
        <v>83</v>
      </c>
    </row>
    <row r="268" spans="1:51" s="2" customFormat="1">
      <c r="A268" s="33"/>
      <c r="B268" s="34"/>
      <c r="C268" s="33"/>
      <c r="D268" s="164" t="s">
        <v>1059</v>
      </c>
      <c r="E268" s="33"/>
      <c r="F268" s="203" t="s">
        <v>1060</v>
      </c>
      <c r="G268" s="33"/>
      <c r="H268" s="33"/>
      <c r="I268" s="33"/>
      <c r="J268" s="33"/>
      <c r="K268" s="33"/>
      <c r="L268" s="34"/>
      <c r="M268" s="204"/>
      <c r="N268" s="205"/>
      <c r="O268" s="59"/>
      <c r="P268" s="59"/>
      <c r="Q268" s="59"/>
      <c r="R268" s="59"/>
      <c r="S268" s="59"/>
      <c r="T268" s="60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U268" s="18" t="s">
        <v>83</v>
      </c>
    </row>
    <row r="269" spans="1:51" s="2" customFormat="1">
      <c r="A269" s="33"/>
      <c r="B269" s="34"/>
      <c r="C269" s="33"/>
      <c r="D269" s="164" t="s">
        <v>1059</v>
      </c>
      <c r="E269" s="33"/>
      <c r="F269" s="206" t="s">
        <v>1517</v>
      </c>
      <c r="G269" s="33"/>
      <c r="H269" s="207">
        <v>5.1479999999999997</v>
      </c>
      <c r="I269" s="33"/>
      <c r="J269" s="33"/>
      <c r="K269" s="33"/>
      <c r="L269" s="34"/>
      <c r="M269" s="204"/>
      <c r="N269" s="205"/>
      <c r="O269" s="59"/>
      <c r="P269" s="59"/>
      <c r="Q269" s="59"/>
      <c r="R269" s="59"/>
      <c r="S269" s="59"/>
      <c r="T269" s="60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U269" s="18" t="s">
        <v>83</v>
      </c>
    </row>
    <row r="270" spans="1:51" s="2" customFormat="1">
      <c r="A270" s="33"/>
      <c r="B270" s="34"/>
      <c r="C270" s="33"/>
      <c r="D270" s="164" t="s">
        <v>1059</v>
      </c>
      <c r="E270" s="33"/>
      <c r="F270" s="203" t="s">
        <v>1515</v>
      </c>
      <c r="G270" s="33"/>
      <c r="H270" s="33"/>
      <c r="I270" s="33"/>
      <c r="J270" s="33"/>
      <c r="K270" s="33"/>
      <c r="L270" s="34"/>
      <c r="M270" s="204"/>
      <c r="N270" s="205"/>
      <c r="O270" s="59"/>
      <c r="P270" s="59"/>
      <c r="Q270" s="59"/>
      <c r="R270" s="59"/>
      <c r="S270" s="59"/>
      <c r="T270" s="60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U270" s="18" t="s">
        <v>83</v>
      </c>
    </row>
    <row r="271" spans="1:51" s="2" customFormat="1">
      <c r="A271" s="33"/>
      <c r="B271" s="34"/>
      <c r="C271" s="33"/>
      <c r="D271" s="164" t="s">
        <v>1059</v>
      </c>
      <c r="E271" s="33"/>
      <c r="F271" s="206" t="s">
        <v>1510</v>
      </c>
      <c r="G271" s="33"/>
      <c r="H271" s="207">
        <v>1.52</v>
      </c>
      <c r="I271" s="33"/>
      <c r="J271" s="33"/>
      <c r="K271" s="33"/>
      <c r="L271" s="34"/>
      <c r="M271" s="204"/>
      <c r="N271" s="205"/>
      <c r="O271" s="59"/>
      <c r="P271" s="59"/>
      <c r="Q271" s="59"/>
      <c r="R271" s="59"/>
      <c r="S271" s="59"/>
      <c r="T271" s="60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U271" s="18" t="s">
        <v>83</v>
      </c>
    </row>
    <row r="272" spans="1:51" s="2" customFormat="1">
      <c r="A272" s="33"/>
      <c r="B272" s="34"/>
      <c r="C272" s="33"/>
      <c r="D272" s="164" t="s">
        <v>1059</v>
      </c>
      <c r="E272" s="33"/>
      <c r="F272" s="203" t="s">
        <v>1516</v>
      </c>
      <c r="G272" s="33"/>
      <c r="H272" s="33"/>
      <c r="I272" s="33"/>
      <c r="J272" s="33"/>
      <c r="K272" s="33"/>
      <c r="L272" s="34"/>
      <c r="M272" s="204"/>
      <c r="N272" s="205"/>
      <c r="O272" s="59"/>
      <c r="P272" s="59"/>
      <c r="Q272" s="59"/>
      <c r="R272" s="59"/>
      <c r="S272" s="59"/>
      <c r="T272" s="60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U272" s="18" t="s">
        <v>83</v>
      </c>
    </row>
    <row r="273" spans="1:65" s="2" customFormat="1">
      <c r="A273" s="33"/>
      <c r="B273" s="34"/>
      <c r="C273" s="33"/>
      <c r="D273" s="164" t="s">
        <v>1059</v>
      </c>
      <c r="E273" s="33"/>
      <c r="F273" s="206" t="s">
        <v>1508</v>
      </c>
      <c r="G273" s="33"/>
      <c r="H273" s="207">
        <v>3.1949999999999998</v>
      </c>
      <c r="I273" s="33"/>
      <c r="J273" s="33"/>
      <c r="K273" s="33"/>
      <c r="L273" s="34"/>
      <c r="M273" s="204"/>
      <c r="N273" s="205"/>
      <c r="O273" s="59"/>
      <c r="P273" s="59"/>
      <c r="Q273" s="59"/>
      <c r="R273" s="59"/>
      <c r="S273" s="59"/>
      <c r="T273" s="60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U273" s="18" t="s">
        <v>83</v>
      </c>
    </row>
    <row r="274" spans="1:65" s="2" customFormat="1">
      <c r="A274" s="33"/>
      <c r="B274" s="34"/>
      <c r="C274" s="33"/>
      <c r="D274" s="164" t="s">
        <v>1059</v>
      </c>
      <c r="E274" s="33"/>
      <c r="F274" s="203" t="s">
        <v>1514</v>
      </c>
      <c r="G274" s="33"/>
      <c r="H274" s="33"/>
      <c r="I274" s="33"/>
      <c r="J274" s="33"/>
      <c r="K274" s="33"/>
      <c r="L274" s="34"/>
      <c r="M274" s="204"/>
      <c r="N274" s="205"/>
      <c r="O274" s="59"/>
      <c r="P274" s="59"/>
      <c r="Q274" s="59"/>
      <c r="R274" s="59"/>
      <c r="S274" s="59"/>
      <c r="T274" s="60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U274" s="18" t="s">
        <v>83</v>
      </c>
    </row>
    <row r="275" spans="1:65" s="2" customFormat="1">
      <c r="A275" s="33"/>
      <c r="B275" s="34"/>
      <c r="C275" s="33"/>
      <c r="D275" s="164" t="s">
        <v>1059</v>
      </c>
      <c r="E275" s="33"/>
      <c r="F275" s="206" t="s">
        <v>1504</v>
      </c>
      <c r="G275" s="33"/>
      <c r="H275" s="207">
        <v>17.323</v>
      </c>
      <c r="I275" s="33"/>
      <c r="J275" s="33"/>
      <c r="K275" s="33"/>
      <c r="L275" s="34"/>
      <c r="M275" s="204"/>
      <c r="N275" s="205"/>
      <c r="O275" s="59"/>
      <c r="P275" s="59"/>
      <c r="Q275" s="59"/>
      <c r="R275" s="59"/>
      <c r="S275" s="59"/>
      <c r="T275" s="60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U275" s="18" t="s">
        <v>83</v>
      </c>
    </row>
    <row r="276" spans="1:65" s="2" customFormat="1" ht="16.5" customHeight="1">
      <c r="A276" s="33"/>
      <c r="B276" s="149"/>
      <c r="C276" s="150" t="s">
        <v>352</v>
      </c>
      <c r="D276" s="150" t="s">
        <v>153</v>
      </c>
      <c r="E276" s="151" t="s">
        <v>1171</v>
      </c>
      <c r="F276" s="152" t="s">
        <v>1172</v>
      </c>
      <c r="G276" s="153" t="s">
        <v>156</v>
      </c>
      <c r="H276" s="154">
        <v>24.57</v>
      </c>
      <c r="I276" s="155"/>
      <c r="J276" s="156">
        <f>ROUND(I276*H276,2)</f>
        <v>0</v>
      </c>
      <c r="K276" s="152" t="s">
        <v>157</v>
      </c>
      <c r="L276" s="34"/>
      <c r="M276" s="157" t="s">
        <v>1</v>
      </c>
      <c r="N276" s="158" t="s">
        <v>40</v>
      </c>
      <c r="O276" s="59"/>
      <c r="P276" s="159">
        <f>O276*H276</f>
        <v>0</v>
      </c>
      <c r="Q276" s="159">
        <v>0</v>
      </c>
      <c r="R276" s="159">
        <f>Q276*H276</f>
        <v>0</v>
      </c>
      <c r="S276" s="159">
        <v>0</v>
      </c>
      <c r="T276" s="160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61" t="s">
        <v>158</v>
      </c>
      <c r="AT276" s="161" t="s">
        <v>153</v>
      </c>
      <c r="AU276" s="161" t="s">
        <v>83</v>
      </c>
      <c r="AY276" s="18" t="s">
        <v>151</v>
      </c>
      <c r="BE276" s="162">
        <f>IF(N276="základní",J276,0)</f>
        <v>0</v>
      </c>
      <c r="BF276" s="162">
        <f>IF(N276="snížená",J276,0)</f>
        <v>0</v>
      </c>
      <c r="BG276" s="162">
        <f>IF(N276="zákl. přenesená",J276,0)</f>
        <v>0</v>
      </c>
      <c r="BH276" s="162">
        <f>IF(N276="sníž. přenesená",J276,0)</f>
        <v>0</v>
      </c>
      <c r="BI276" s="162">
        <f>IF(N276="nulová",J276,0)</f>
        <v>0</v>
      </c>
      <c r="BJ276" s="18" t="s">
        <v>31</v>
      </c>
      <c r="BK276" s="162">
        <f>ROUND(I276*H276,2)</f>
        <v>0</v>
      </c>
      <c r="BL276" s="18" t="s">
        <v>158</v>
      </c>
      <c r="BM276" s="161" t="s">
        <v>1618</v>
      </c>
    </row>
    <row r="277" spans="1:65" s="13" customFormat="1">
      <c r="B277" s="163"/>
      <c r="D277" s="164" t="s">
        <v>160</v>
      </c>
      <c r="E277" s="165" t="s">
        <v>1047</v>
      </c>
      <c r="F277" s="166" t="s">
        <v>1617</v>
      </c>
      <c r="H277" s="167">
        <v>24.57</v>
      </c>
      <c r="I277" s="168"/>
      <c r="L277" s="163"/>
      <c r="M277" s="169"/>
      <c r="N277" s="170"/>
      <c r="O277" s="170"/>
      <c r="P277" s="170"/>
      <c r="Q277" s="170"/>
      <c r="R277" s="170"/>
      <c r="S277" s="170"/>
      <c r="T277" s="171"/>
      <c r="AT277" s="165" t="s">
        <v>160</v>
      </c>
      <c r="AU277" s="165" t="s">
        <v>83</v>
      </c>
      <c r="AV277" s="13" t="s">
        <v>83</v>
      </c>
      <c r="AW277" s="13" t="s">
        <v>30</v>
      </c>
      <c r="AX277" s="13" t="s">
        <v>31</v>
      </c>
      <c r="AY277" s="165" t="s">
        <v>151</v>
      </c>
    </row>
    <row r="278" spans="1:65" s="2" customFormat="1" ht="16.5" customHeight="1">
      <c r="A278" s="33"/>
      <c r="B278" s="149"/>
      <c r="C278" s="187" t="s">
        <v>357</v>
      </c>
      <c r="D278" s="187" t="s">
        <v>413</v>
      </c>
      <c r="E278" s="188" t="s">
        <v>532</v>
      </c>
      <c r="F278" s="189" t="s">
        <v>533</v>
      </c>
      <c r="G278" s="190" t="s">
        <v>164</v>
      </c>
      <c r="H278" s="191">
        <v>586.875</v>
      </c>
      <c r="I278" s="192"/>
      <c r="J278" s="193">
        <f>ROUND(I278*H278,2)</f>
        <v>0</v>
      </c>
      <c r="K278" s="189" t="s">
        <v>1</v>
      </c>
      <c r="L278" s="194"/>
      <c r="M278" s="195" t="s">
        <v>1</v>
      </c>
      <c r="N278" s="196" t="s">
        <v>40</v>
      </c>
      <c r="O278" s="59"/>
      <c r="P278" s="159">
        <f>O278*H278</f>
        <v>0</v>
      </c>
      <c r="Q278" s="159">
        <v>0</v>
      </c>
      <c r="R278" s="159">
        <f>Q278*H278</f>
        <v>0</v>
      </c>
      <c r="S278" s="159">
        <v>0</v>
      </c>
      <c r="T278" s="160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61" t="s">
        <v>194</v>
      </c>
      <c r="AT278" s="161" t="s">
        <v>413</v>
      </c>
      <c r="AU278" s="161" t="s">
        <v>83</v>
      </c>
      <c r="AY278" s="18" t="s">
        <v>151</v>
      </c>
      <c r="BE278" s="162">
        <f>IF(N278="základní",J278,0)</f>
        <v>0</v>
      </c>
      <c r="BF278" s="162">
        <f>IF(N278="snížená",J278,0)</f>
        <v>0</v>
      </c>
      <c r="BG278" s="162">
        <f>IF(N278="zákl. přenesená",J278,0)</f>
        <v>0</v>
      </c>
      <c r="BH278" s="162">
        <f>IF(N278="sníž. přenesená",J278,0)</f>
        <v>0</v>
      </c>
      <c r="BI278" s="162">
        <f>IF(N278="nulová",J278,0)</f>
        <v>0</v>
      </c>
      <c r="BJ278" s="18" t="s">
        <v>31</v>
      </c>
      <c r="BK278" s="162">
        <f>ROUND(I278*H278,2)</f>
        <v>0</v>
      </c>
      <c r="BL278" s="18" t="s">
        <v>158</v>
      </c>
      <c r="BM278" s="161" t="s">
        <v>1619</v>
      </c>
    </row>
    <row r="279" spans="1:65" s="13" customFormat="1">
      <c r="B279" s="163"/>
      <c r="D279" s="164" t="s">
        <v>160</v>
      </c>
      <c r="E279" s="165" t="s">
        <v>1</v>
      </c>
      <c r="F279" s="166" t="s">
        <v>1620</v>
      </c>
      <c r="H279" s="167">
        <v>586.875</v>
      </c>
      <c r="I279" s="168"/>
      <c r="L279" s="163"/>
      <c r="M279" s="169"/>
      <c r="N279" s="170"/>
      <c r="O279" s="170"/>
      <c r="P279" s="170"/>
      <c r="Q279" s="170"/>
      <c r="R279" s="170"/>
      <c r="S279" s="170"/>
      <c r="T279" s="171"/>
      <c r="AT279" s="165" t="s">
        <v>160</v>
      </c>
      <c r="AU279" s="165" t="s">
        <v>83</v>
      </c>
      <c r="AV279" s="13" t="s">
        <v>83</v>
      </c>
      <c r="AW279" s="13" t="s">
        <v>30</v>
      </c>
      <c r="AX279" s="13" t="s">
        <v>75</v>
      </c>
      <c r="AY279" s="165" t="s">
        <v>151</v>
      </c>
    </row>
    <row r="280" spans="1:65" s="15" customFormat="1">
      <c r="B280" s="179"/>
      <c r="D280" s="164" t="s">
        <v>160</v>
      </c>
      <c r="E280" s="180" t="s">
        <v>1</v>
      </c>
      <c r="F280" s="181" t="s">
        <v>182</v>
      </c>
      <c r="H280" s="182">
        <v>586.875</v>
      </c>
      <c r="I280" s="183"/>
      <c r="L280" s="179"/>
      <c r="M280" s="184"/>
      <c r="N280" s="185"/>
      <c r="O280" s="185"/>
      <c r="P280" s="185"/>
      <c r="Q280" s="185"/>
      <c r="R280" s="185"/>
      <c r="S280" s="185"/>
      <c r="T280" s="186"/>
      <c r="AT280" s="180" t="s">
        <v>160</v>
      </c>
      <c r="AU280" s="180" t="s">
        <v>83</v>
      </c>
      <c r="AV280" s="15" t="s">
        <v>158</v>
      </c>
      <c r="AW280" s="15" t="s">
        <v>30</v>
      </c>
      <c r="AX280" s="15" t="s">
        <v>31</v>
      </c>
      <c r="AY280" s="180" t="s">
        <v>151</v>
      </c>
    </row>
    <row r="281" spans="1:65" s="2" customFormat="1" ht="16.5" customHeight="1">
      <c r="A281" s="33"/>
      <c r="B281" s="149"/>
      <c r="C281" s="187" t="s">
        <v>362</v>
      </c>
      <c r="D281" s="187" t="s">
        <v>413</v>
      </c>
      <c r="E281" s="188" t="s">
        <v>1176</v>
      </c>
      <c r="F281" s="189" t="s">
        <v>1177</v>
      </c>
      <c r="G281" s="190" t="s">
        <v>164</v>
      </c>
      <c r="H281" s="191">
        <v>51.685000000000002</v>
      </c>
      <c r="I281" s="192"/>
      <c r="J281" s="193">
        <f>ROUND(I281*H281,2)</f>
        <v>0</v>
      </c>
      <c r="K281" s="189" t="s">
        <v>1</v>
      </c>
      <c r="L281" s="194"/>
      <c r="M281" s="195" t="s">
        <v>1</v>
      </c>
      <c r="N281" s="196" t="s">
        <v>40</v>
      </c>
      <c r="O281" s="59"/>
      <c r="P281" s="159">
        <f>O281*H281</f>
        <v>0</v>
      </c>
      <c r="Q281" s="159">
        <v>0</v>
      </c>
      <c r="R281" s="159">
        <f>Q281*H281</f>
        <v>0</v>
      </c>
      <c r="S281" s="159">
        <v>0</v>
      </c>
      <c r="T281" s="160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61" t="s">
        <v>194</v>
      </c>
      <c r="AT281" s="161" t="s">
        <v>413</v>
      </c>
      <c r="AU281" s="161" t="s">
        <v>83</v>
      </c>
      <c r="AY281" s="18" t="s">
        <v>151</v>
      </c>
      <c r="BE281" s="162">
        <f>IF(N281="základní",J281,0)</f>
        <v>0</v>
      </c>
      <c r="BF281" s="162">
        <f>IF(N281="snížená",J281,0)</f>
        <v>0</v>
      </c>
      <c r="BG281" s="162">
        <f>IF(N281="zákl. přenesená",J281,0)</f>
        <v>0</v>
      </c>
      <c r="BH281" s="162">
        <f>IF(N281="sníž. přenesená",J281,0)</f>
        <v>0</v>
      </c>
      <c r="BI281" s="162">
        <f>IF(N281="nulová",J281,0)</f>
        <v>0</v>
      </c>
      <c r="BJ281" s="18" t="s">
        <v>31</v>
      </c>
      <c r="BK281" s="162">
        <f>ROUND(I281*H281,2)</f>
        <v>0</v>
      </c>
      <c r="BL281" s="18" t="s">
        <v>158</v>
      </c>
      <c r="BM281" s="161" t="s">
        <v>1621</v>
      </c>
    </row>
    <row r="282" spans="1:65" s="13" customFormat="1">
      <c r="B282" s="163"/>
      <c r="D282" s="164" t="s">
        <v>160</v>
      </c>
      <c r="E282" s="165" t="s">
        <v>1</v>
      </c>
      <c r="F282" s="166" t="s">
        <v>1622</v>
      </c>
      <c r="H282" s="167">
        <v>51.685000000000002</v>
      </c>
      <c r="I282" s="168"/>
      <c r="L282" s="163"/>
      <c r="M282" s="169"/>
      <c r="N282" s="170"/>
      <c r="O282" s="170"/>
      <c r="P282" s="170"/>
      <c r="Q282" s="170"/>
      <c r="R282" s="170"/>
      <c r="S282" s="170"/>
      <c r="T282" s="171"/>
      <c r="AT282" s="165" t="s">
        <v>160</v>
      </c>
      <c r="AU282" s="165" t="s">
        <v>83</v>
      </c>
      <c r="AV282" s="13" t="s">
        <v>83</v>
      </c>
      <c r="AW282" s="13" t="s">
        <v>30</v>
      </c>
      <c r="AX282" s="13" t="s">
        <v>75</v>
      </c>
      <c r="AY282" s="165" t="s">
        <v>151</v>
      </c>
    </row>
    <row r="283" spans="1:65" s="15" customFormat="1">
      <c r="B283" s="179"/>
      <c r="D283" s="164" t="s">
        <v>160</v>
      </c>
      <c r="E283" s="180" t="s">
        <v>1</v>
      </c>
      <c r="F283" s="181" t="s">
        <v>182</v>
      </c>
      <c r="H283" s="182">
        <v>51.685000000000002</v>
      </c>
      <c r="I283" s="183"/>
      <c r="L283" s="179"/>
      <c r="M283" s="184"/>
      <c r="N283" s="185"/>
      <c r="O283" s="185"/>
      <c r="P283" s="185"/>
      <c r="Q283" s="185"/>
      <c r="R283" s="185"/>
      <c r="S283" s="185"/>
      <c r="T283" s="186"/>
      <c r="AT283" s="180" t="s">
        <v>160</v>
      </c>
      <c r="AU283" s="180" t="s">
        <v>83</v>
      </c>
      <c r="AV283" s="15" t="s">
        <v>158</v>
      </c>
      <c r="AW283" s="15" t="s">
        <v>30</v>
      </c>
      <c r="AX283" s="15" t="s">
        <v>31</v>
      </c>
      <c r="AY283" s="180" t="s">
        <v>151</v>
      </c>
    </row>
    <row r="284" spans="1:65" s="2" customFormat="1" ht="16.5" customHeight="1">
      <c r="A284" s="33"/>
      <c r="B284" s="149"/>
      <c r="C284" s="150" t="s">
        <v>367</v>
      </c>
      <c r="D284" s="150" t="s">
        <v>153</v>
      </c>
      <c r="E284" s="151" t="s">
        <v>536</v>
      </c>
      <c r="F284" s="152" t="s">
        <v>537</v>
      </c>
      <c r="G284" s="153" t="s">
        <v>156</v>
      </c>
      <c r="H284" s="154">
        <v>332.81</v>
      </c>
      <c r="I284" s="155"/>
      <c r="J284" s="156">
        <f>ROUND(I284*H284,2)</f>
        <v>0</v>
      </c>
      <c r="K284" s="152" t="s">
        <v>157</v>
      </c>
      <c r="L284" s="34"/>
      <c r="M284" s="157" t="s">
        <v>1</v>
      </c>
      <c r="N284" s="158" t="s">
        <v>40</v>
      </c>
      <c r="O284" s="59"/>
      <c r="P284" s="159">
        <f>O284*H284</f>
        <v>0</v>
      </c>
      <c r="Q284" s="159">
        <v>0</v>
      </c>
      <c r="R284" s="159">
        <f>Q284*H284</f>
        <v>0</v>
      </c>
      <c r="S284" s="159">
        <v>0</v>
      </c>
      <c r="T284" s="160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61" t="s">
        <v>158</v>
      </c>
      <c r="AT284" s="161" t="s">
        <v>153</v>
      </c>
      <c r="AU284" s="161" t="s">
        <v>83</v>
      </c>
      <c r="AY284" s="18" t="s">
        <v>151</v>
      </c>
      <c r="BE284" s="162">
        <f>IF(N284="základní",J284,0)</f>
        <v>0</v>
      </c>
      <c r="BF284" s="162">
        <f>IF(N284="snížená",J284,0)</f>
        <v>0</v>
      </c>
      <c r="BG284" s="162">
        <f>IF(N284="zákl. přenesená",J284,0)</f>
        <v>0</v>
      </c>
      <c r="BH284" s="162">
        <f>IF(N284="sníž. přenesená",J284,0)</f>
        <v>0</v>
      </c>
      <c r="BI284" s="162">
        <f>IF(N284="nulová",J284,0)</f>
        <v>0</v>
      </c>
      <c r="BJ284" s="18" t="s">
        <v>31</v>
      </c>
      <c r="BK284" s="162">
        <f>ROUND(I284*H284,2)</f>
        <v>0</v>
      </c>
      <c r="BL284" s="18" t="s">
        <v>158</v>
      </c>
      <c r="BM284" s="161" t="s">
        <v>1623</v>
      </c>
    </row>
    <row r="285" spans="1:65" s="13" customFormat="1">
      <c r="B285" s="163"/>
      <c r="D285" s="164" t="s">
        <v>160</v>
      </c>
      <c r="E285" s="165" t="s">
        <v>1</v>
      </c>
      <c r="F285" s="166" t="s">
        <v>1624</v>
      </c>
      <c r="H285" s="167">
        <v>23.928000000000001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160</v>
      </c>
      <c r="AU285" s="165" t="s">
        <v>83</v>
      </c>
      <c r="AV285" s="13" t="s">
        <v>83</v>
      </c>
      <c r="AW285" s="13" t="s">
        <v>30</v>
      </c>
      <c r="AX285" s="13" t="s">
        <v>75</v>
      </c>
      <c r="AY285" s="165" t="s">
        <v>151</v>
      </c>
    </row>
    <row r="286" spans="1:65" s="13" customFormat="1">
      <c r="B286" s="163"/>
      <c r="D286" s="164" t="s">
        <v>160</v>
      </c>
      <c r="E286" s="165" t="s">
        <v>1</v>
      </c>
      <c r="F286" s="166" t="s">
        <v>1625</v>
      </c>
      <c r="H286" s="167">
        <v>308.88200000000001</v>
      </c>
      <c r="I286" s="168"/>
      <c r="L286" s="163"/>
      <c r="M286" s="169"/>
      <c r="N286" s="170"/>
      <c r="O286" s="170"/>
      <c r="P286" s="170"/>
      <c r="Q286" s="170"/>
      <c r="R286" s="170"/>
      <c r="S286" s="170"/>
      <c r="T286" s="171"/>
      <c r="AT286" s="165" t="s">
        <v>160</v>
      </c>
      <c r="AU286" s="165" t="s">
        <v>83</v>
      </c>
      <c r="AV286" s="13" t="s">
        <v>83</v>
      </c>
      <c r="AW286" s="13" t="s">
        <v>30</v>
      </c>
      <c r="AX286" s="13" t="s">
        <v>75</v>
      </c>
      <c r="AY286" s="165" t="s">
        <v>151</v>
      </c>
    </row>
    <row r="287" spans="1:65" s="15" customFormat="1">
      <c r="B287" s="179"/>
      <c r="D287" s="164" t="s">
        <v>160</v>
      </c>
      <c r="E287" s="180" t="s">
        <v>1</v>
      </c>
      <c r="F287" s="181" t="s">
        <v>182</v>
      </c>
      <c r="H287" s="182">
        <v>332.81</v>
      </c>
      <c r="I287" s="183"/>
      <c r="L287" s="179"/>
      <c r="M287" s="184"/>
      <c r="N287" s="185"/>
      <c r="O287" s="185"/>
      <c r="P287" s="185"/>
      <c r="Q287" s="185"/>
      <c r="R287" s="185"/>
      <c r="S287" s="185"/>
      <c r="T287" s="186"/>
      <c r="AT287" s="180" t="s">
        <v>160</v>
      </c>
      <c r="AU287" s="180" t="s">
        <v>83</v>
      </c>
      <c r="AV287" s="15" t="s">
        <v>158</v>
      </c>
      <c r="AW287" s="15" t="s">
        <v>30</v>
      </c>
      <c r="AX287" s="15" t="s">
        <v>31</v>
      </c>
      <c r="AY287" s="180" t="s">
        <v>151</v>
      </c>
    </row>
    <row r="288" spans="1:65" s="2" customFormat="1" ht="21.75" customHeight="1">
      <c r="A288" s="33"/>
      <c r="B288" s="149"/>
      <c r="C288" s="150" t="s">
        <v>373</v>
      </c>
      <c r="D288" s="150" t="s">
        <v>153</v>
      </c>
      <c r="E288" s="151" t="s">
        <v>1626</v>
      </c>
      <c r="F288" s="152" t="s">
        <v>541</v>
      </c>
      <c r="G288" s="153" t="s">
        <v>156</v>
      </c>
      <c r="H288" s="154">
        <v>332.81</v>
      </c>
      <c r="I288" s="155"/>
      <c r="J288" s="156">
        <f>ROUND(I288*H288,2)</f>
        <v>0</v>
      </c>
      <c r="K288" s="152" t="s">
        <v>157</v>
      </c>
      <c r="L288" s="34"/>
      <c r="M288" s="157" t="s">
        <v>1</v>
      </c>
      <c r="N288" s="158" t="s">
        <v>40</v>
      </c>
      <c r="O288" s="59"/>
      <c r="P288" s="159">
        <f>O288*H288</f>
        <v>0</v>
      </c>
      <c r="Q288" s="159">
        <v>0</v>
      </c>
      <c r="R288" s="159">
        <f>Q288*H288</f>
        <v>0</v>
      </c>
      <c r="S288" s="159">
        <v>0</v>
      </c>
      <c r="T288" s="160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61" t="s">
        <v>158</v>
      </c>
      <c r="AT288" s="161" t="s">
        <v>153</v>
      </c>
      <c r="AU288" s="161" t="s">
        <v>83</v>
      </c>
      <c r="AY288" s="18" t="s">
        <v>151</v>
      </c>
      <c r="BE288" s="162">
        <f>IF(N288="základní",J288,0)</f>
        <v>0</v>
      </c>
      <c r="BF288" s="162">
        <f>IF(N288="snížená",J288,0)</f>
        <v>0</v>
      </c>
      <c r="BG288" s="162">
        <f>IF(N288="zákl. přenesená",J288,0)</f>
        <v>0</v>
      </c>
      <c r="BH288" s="162">
        <f>IF(N288="sníž. přenesená",J288,0)</f>
        <v>0</v>
      </c>
      <c r="BI288" s="162">
        <f>IF(N288="nulová",J288,0)</f>
        <v>0</v>
      </c>
      <c r="BJ288" s="18" t="s">
        <v>31</v>
      </c>
      <c r="BK288" s="162">
        <f>ROUND(I288*H288,2)</f>
        <v>0</v>
      </c>
      <c r="BL288" s="18" t="s">
        <v>158</v>
      </c>
      <c r="BM288" s="161" t="s">
        <v>1627</v>
      </c>
    </row>
    <row r="289" spans="1:65" s="13" customFormat="1">
      <c r="B289" s="163"/>
      <c r="D289" s="164" t="s">
        <v>160</v>
      </c>
      <c r="E289" s="165" t="s">
        <v>1</v>
      </c>
      <c r="F289" s="166" t="s">
        <v>1628</v>
      </c>
      <c r="H289" s="167">
        <v>332.81</v>
      </c>
      <c r="I289" s="168"/>
      <c r="L289" s="163"/>
      <c r="M289" s="169"/>
      <c r="N289" s="170"/>
      <c r="O289" s="170"/>
      <c r="P289" s="170"/>
      <c r="Q289" s="170"/>
      <c r="R289" s="170"/>
      <c r="S289" s="170"/>
      <c r="T289" s="171"/>
      <c r="AT289" s="165" t="s">
        <v>160</v>
      </c>
      <c r="AU289" s="165" t="s">
        <v>83</v>
      </c>
      <c r="AV289" s="13" t="s">
        <v>83</v>
      </c>
      <c r="AW289" s="13" t="s">
        <v>30</v>
      </c>
      <c r="AX289" s="13" t="s">
        <v>31</v>
      </c>
      <c r="AY289" s="165" t="s">
        <v>151</v>
      </c>
    </row>
    <row r="290" spans="1:65" s="2" customFormat="1" ht="16.5" customHeight="1">
      <c r="A290" s="33"/>
      <c r="B290" s="149"/>
      <c r="C290" s="150" t="s">
        <v>378</v>
      </c>
      <c r="D290" s="150" t="s">
        <v>153</v>
      </c>
      <c r="E290" s="151" t="s">
        <v>205</v>
      </c>
      <c r="F290" s="152" t="s">
        <v>1629</v>
      </c>
      <c r="G290" s="153" t="s">
        <v>207</v>
      </c>
      <c r="H290" s="154">
        <v>52.031999999999996</v>
      </c>
      <c r="I290" s="155"/>
      <c r="J290" s="156">
        <f>ROUND(I290*H290,2)</f>
        <v>0</v>
      </c>
      <c r="K290" s="152" t="s">
        <v>157</v>
      </c>
      <c r="L290" s="34"/>
      <c r="M290" s="157" t="s">
        <v>1</v>
      </c>
      <c r="N290" s="158" t="s">
        <v>40</v>
      </c>
      <c r="O290" s="59"/>
      <c r="P290" s="159">
        <f>O290*H290</f>
        <v>0</v>
      </c>
      <c r="Q290" s="159">
        <v>0</v>
      </c>
      <c r="R290" s="159">
        <f>Q290*H290</f>
        <v>0</v>
      </c>
      <c r="S290" s="159">
        <v>0</v>
      </c>
      <c r="T290" s="160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61" t="s">
        <v>158</v>
      </c>
      <c r="AT290" s="161" t="s">
        <v>153</v>
      </c>
      <c r="AU290" s="161" t="s">
        <v>83</v>
      </c>
      <c r="AY290" s="18" t="s">
        <v>151</v>
      </c>
      <c r="BE290" s="162">
        <f>IF(N290="základní",J290,0)</f>
        <v>0</v>
      </c>
      <c r="BF290" s="162">
        <f>IF(N290="snížená",J290,0)</f>
        <v>0</v>
      </c>
      <c r="BG290" s="162">
        <f>IF(N290="zákl. přenesená",J290,0)</f>
        <v>0</v>
      </c>
      <c r="BH290" s="162">
        <f>IF(N290="sníž. přenesená",J290,0)</f>
        <v>0</v>
      </c>
      <c r="BI290" s="162">
        <f>IF(N290="nulová",J290,0)</f>
        <v>0</v>
      </c>
      <c r="BJ290" s="18" t="s">
        <v>31</v>
      </c>
      <c r="BK290" s="162">
        <f>ROUND(I290*H290,2)</f>
        <v>0</v>
      </c>
      <c r="BL290" s="18" t="s">
        <v>158</v>
      </c>
      <c r="BM290" s="161" t="s">
        <v>1630</v>
      </c>
    </row>
    <row r="291" spans="1:65" s="13" customFormat="1">
      <c r="B291" s="163"/>
      <c r="D291" s="164" t="s">
        <v>160</v>
      </c>
      <c r="E291" s="165" t="s">
        <v>1</v>
      </c>
      <c r="F291" s="166" t="s">
        <v>1631</v>
      </c>
      <c r="H291" s="167">
        <v>52.031999999999996</v>
      </c>
      <c r="I291" s="168"/>
      <c r="L291" s="163"/>
      <c r="M291" s="169"/>
      <c r="N291" s="170"/>
      <c r="O291" s="170"/>
      <c r="P291" s="170"/>
      <c r="Q291" s="170"/>
      <c r="R291" s="170"/>
      <c r="S291" s="170"/>
      <c r="T291" s="171"/>
      <c r="AT291" s="165" t="s">
        <v>160</v>
      </c>
      <c r="AU291" s="165" t="s">
        <v>83</v>
      </c>
      <c r="AV291" s="13" t="s">
        <v>83</v>
      </c>
      <c r="AW291" s="13" t="s">
        <v>30</v>
      </c>
      <c r="AX291" s="13" t="s">
        <v>75</v>
      </c>
      <c r="AY291" s="165" t="s">
        <v>151</v>
      </c>
    </row>
    <row r="292" spans="1:65" s="15" customFormat="1">
      <c r="B292" s="179"/>
      <c r="D292" s="164" t="s">
        <v>160</v>
      </c>
      <c r="E292" s="180" t="s">
        <v>1</v>
      </c>
      <c r="F292" s="181" t="s">
        <v>182</v>
      </c>
      <c r="H292" s="182">
        <v>52.031999999999996</v>
      </c>
      <c r="I292" s="183"/>
      <c r="L292" s="179"/>
      <c r="M292" s="184"/>
      <c r="N292" s="185"/>
      <c r="O292" s="185"/>
      <c r="P292" s="185"/>
      <c r="Q292" s="185"/>
      <c r="R292" s="185"/>
      <c r="S292" s="185"/>
      <c r="T292" s="186"/>
      <c r="AT292" s="180" t="s">
        <v>160</v>
      </c>
      <c r="AU292" s="180" t="s">
        <v>83</v>
      </c>
      <c r="AV292" s="15" t="s">
        <v>158</v>
      </c>
      <c r="AW292" s="15" t="s">
        <v>30</v>
      </c>
      <c r="AX292" s="15" t="s">
        <v>31</v>
      </c>
      <c r="AY292" s="180" t="s">
        <v>151</v>
      </c>
    </row>
    <row r="293" spans="1:65" s="2" customFormat="1">
      <c r="A293" s="33"/>
      <c r="B293" s="34"/>
      <c r="C293" s="33"/>
      <c r="D293" s="164" t="s">
        <v>1059</v>
      </c>
      <c r="E293" s="33"/>
      <c r="F293" s="203" t="s">
        <v>1066</v>
      </c>
      <c r="G293" s="33"/>
      <c r="H293" s="33"/>
      <c r="I293" s="33"/>
      <c r="J293" s="33"/>
      <c r="K293" s="33"/>
      <c r="L293" s="34"/>
      <c r="M293" s="204"/>
      <c r="N293" s="205"/>
      <c r="O293" s="59"/>
      <c r="P293" s="59"/>
      <c r="Q293" s="59"/>
      <c r="R293" s="59"/>
      <c r="S293" s="59"/>
      <c r="T293" s="60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U293" s="18" t="s">
        <v>83</v>
      </c>
    </row>
    <row r="294" spans="1:65" s="2" customFormat="1">
      <c r="A294" s="33"/>
      <c r="B294" s="34"/>
      <c r="C294" s="33"/>
      <c r="D294" s="164" t="s">
        <v>1059</v>
      </c>
      <c r="E294" s="33"/>
      <c r="F294" s="206" t="s">
        <v>1521</v>
      </c>
      <c r="G294" s="33"/>
      <c r="H294" s="207">
        <v>30.626999999999999</v>
      </c>
      <c r="I294" s="33"/>
      <c r="J294" s="33"/>
      <c r="K294" s="33"/>
      <c r="L294" s="34"/>
      <c r="M294" s="204"/>
      <c r="N294" s="205"/>
      <c r="O294" s="59"/>
      <c r="P294" s="59"/>
      <c r="Q294" s="59"/>
      <c r="R294" s="59"/>
      <c r="S294" s="59"/>
      <c r="T294" s="60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U294" s="18" t="s">
        <v>83</v>
      </c>
    </row>
    <row r="295" spans="1:65" s="2" customFormat="1">
      <c r="A295" s="33"/>
      <c r="B295" s="34"/>
      <c r="C295" s="33"/>
      <c r="D295" s="164" t="s">
        <v>1059</v>
      </c>
      <c r="E295" s="33"/>
      <c r="F295" s="203" t="s">
        <v>1060</v>
      </c>
      <c r="G295" s="33"/>
      <c r="H295" s="33"/>
      <c r="I295" s="33"/>
      <c r="J295" s="33"/>
      <c r="K295" s="33"/>
      <c r="L295" s="34"/>
      <c r="M295" s="204"/>
      <c r="N295" s="205"/>
      <c r="O295" s="59"/>
      <c r="P295" s="59"/>
      <c r="Q295" s="59"/>
      <c r="R295" s="59"/>
      <c r="S295" s="59"/>
      <c r="T295" s="60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U295" s="18" t="s">
        <v>83</v>
      </c>
    </row>
    <row r="296" spans="1:65" s="2" customFormat="1">
      <c r="A296" s="33"/>
      <c r="B296" s="34"/>
      <c r="C296" s="33"/>
      <c r="D296" s="164" t="s">
        <v>1059</v>
      </c>
      <c r="E296" s="33"/>
      <c r="F296" s="206" t="s">
        <v>1517</v>
      </c>
      <c r="G296" s="33"/>
      <c r="H296" s="207">
        <v>5.1479999999999997</v>
      </c>
      <c r="I296" s="33"/>
      <c r="J296" s="33"/>
      <c r="K296" s="33"/>
      <c r="L296" s="34"/>
      <c r="M296" s="204"/>
      <c r="N296" s="205"/>
      <c r="O296" s="59"/>
      <c r="P296" s="59"/>
      <c r="Q296" s="59"/>
      <c r="R296" s="59"/>
      <c r="S296" s="59"/>
      <c r="T296" s="60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U296" s="18" t="s">
        <v>83</v>
      </c>
    </row>
    <row r="297" spans="1:65" s="2" customFormat="1">
      <c r="A297" s="33"/>
      <c r="B297" s="34"/>
      <c r="C297" s="33"/>
      <c r="D297" s="164" t="s">
        <v>1059</v>
      </c>
      <c r="E297" s="33"/>
      <c r="F297" s="203" t="s">
        <v>1514</v>
      </c>
      <c r="G297" s="33"/>
      <c r="H297" s="33"/>
      <c r="I297" s="33"/>
      <c r="J297" s="33"/>
      <c r="K297" s="33"/>
      <c r="L297" s="34"/>
      <c r="M297" s="204"/>
      <c r="N297" s="205"/>
      <c r="O297" s="59"/>
      <c r="P297" s="59"/>
      <c r="Q297" s="59"/>
      <c r="R297" s="59"/>
      <c r="S297" s="59"/>
      <c r="T297" s="60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U297" s="18" t="s">
        <v>83</v>
      </c>
    </row>
    <row r="298" spans="1:65" s="2" customFormat="1">
      <c r="A298" s="33"/>
      <c r="B298" s="34"/>
      <c r="C298" s="33"/>
      <c r="D298" s="164" t="s">
        <v>1059</v>
      </c>
      <c r="E298" s="33"/>
      <c r="F298" s="206" t="s">
        <v>1504</v>
      </c>
      <c r="G298" s="33"/>
      <c r="H298" s="207">
        <v>17.323</v>
      </c>
      <c r="I298" s="33"/>
      <c r="J298" s="33"/>
      <c r="K298" s="33"/>
      <c r="L298" s="34"/>
      <c r="M298" s="204"/>
      <c r="N298" s="205"/>
      <c r="O298" s="59"/>
      <c r="P298" s="59"/>
      <c r="Q298" s="59"/>
      <c r="R298" s="59"/>
      <c r="S298" s="59"/>
      <c r="T298" s="60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U298" s="18" t="s">
        <v>83</v>
      </c>
    </row>
    <row r="299" spans="1:65" s="2" customFormat="1">
      <c r="A299" s="33"/>
      <c r="B299" s="34"/>
      <c r="C299" s="33"/>
      <c r="D299" s="164" t="s">
        <v>1059</v>
      </c>
      <c r="E299" s="33"/>
      <c r="F299" s="203" t="s">
        <v>1515</v>
      </c>
      <c r="G299" s="33"/>
      <c r="H299" s="33"/>
      <c r="I299" s="33"/>
      <c r="J299" s="33"/>
      <c r="K299" s="33"/>
      <c r="L299" s="34"/>
      <c r="M299" s="204"/>
      <c r="N299" s="205"/>
      <c r="O299" s="59"/>
      <c r="P299" s="59"/>
      <c r="Q299" s="59"/>
      <c r="R299" s="59"/>
      <c r="S299" s="59"/>
      <c r="T299" s="60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U299" s="18" t="s">
        <v>83</v>
      </c>
    </row>
    <row r="300" spans="1:65" s="2" customFormat="1">
      <c r="A300" s="33"/>
      <c r="B300" s="34"/>
      <c r="C300" s="33"/>
      <c r="D300" s="164" t="s">
        <v>1059</v>
      </c>
      <c r="E300" s="33"/>
      <c r="F300" s="206" t="s">
        <v>1510</v>
      </c>
      <c r="G300" s="33"/>
      <c r="H300" s="207">
        <v>1.52</v>
      </c>
      <c r="I300" s="33"/>
      <c r="J300" s="33"/>
      <c r="K300" s="33"/>
      <c r="L300" s="34"/>
      <c r="M300" s="204"/>
      <c r="N300" s="205"/>
      <c r="O300" s="59"/>
      <c r="P300" s="59"/>
      <c r="Q300" s="59"/>
      <c r="R300" s="59"/>
      <c r="S300" s="59"/>
      <c r="T300" s="60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U300" s="18" t="s">
        <v>83</v>
      </c>
    </row>
    <row r="301" spans="1:65" s="2" customFormat="1">
      <c r="A301" s="33"/>
      <c r="B301" s="34"/>
      <c r="C301" s="33"/>
      <c r="D301" s="164" t="s">
        <v>1059</v>
      </c>
      <c r="E301" s="33"/>
      <c r="F301" s="203" t="s">
        <v>1516</v>
      </c>
      <c r="G301" s="33"/>
      <c r="H301" s="33"/>
      <c r="I301" s="33"/>
      <c r="J301" s="33"/>
      <c r="K301" s="33"/>
      <c r="L301" s="34"/>
      <c r="M301" s="204"/>
      <c r="N301" s="205"/>
      <c r="O301" s="59"/>
      <c r="P301" s="59"/>
      <c r="Q301" s="59"/>
      <c r="R301" s="59"/>
      <c r="S301" s="59"/>
      <c r="T301" s="60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U301" s="18" t="s">
        <v>83</v>
      </c>
    </row>
    <row r="302" spans="1:65" s="2" customFormat="1">
      <c r="A302" s="33"/>
      <c r="B302" s="34"/>
      <c r="C302" s="33"/>
      <c r="D302" s="164" t="s">
        <v>1059</v>
      </c>
      <c r="E302" s="33"/>
      <c r="F302" s="206" t="s">
        <v>1508</v>
      </c>
      <c r="G302" s="33"/>
      <c r="H302" s="207">
        <v>3.1949999999999998</v>
      </c>
      <c r="I302" s="33"/>
      <c r="J302" s="33"/>
      <c r="K302" s="33"/>
      <c r="L302" s="34"/>
      <c r="M302" s="204"/>
      <c r="N302" s="205"/>
      <c r="O302" s="59"/>
      <c r="P302" s="59"/>
      <c r="Q302" s="59"/>
      <c r="R302" s="59"/>
      <c r="S302" s="59"/>
      <c r="T302" s="60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U302" s="18" t="s">
        <v>83</v>
      </c>
    </row>
    <row r="303" spans="1:65" s="2" customFormat="1" ht="16.5" customHeight="1">
      <c r="A303" s="33"/>
      <c r="B303" s="149"/>
      <c r="C303" s="150" t="s">
        <v>383</v>
      </c>
      <c r="D303" s="150" t="s">
        <v>153</v>
      </c>
      <c r="E303" s="151" t="s">
        <v>1188</v>
      </c>
      <c r="F303" s="152" t="s">
        <v>1189</v>
      </c>
      <c r="G303" s="153" t="s">
        <v>207</v>
      </c>
      <c r="H303" s="154">
        <v>5.7809999999999997</v>
      </c>
      <c r="I303" s="155"/>
      <c r="J303" s="156">
        <f>ROUND(I303*H303,2)</f>
        <v>0</v>
      </c>
      <c r="K303" s="152" t="s">
        <v>157</v>
      </c>
      <c r="L303" s="34"/>
      <c r="M303" s="157" t="s">
        <v>1</v>
      </c>
      <c r="N303" s="158" t="s">
        <v>40</v>
      </c>
      <c r="O303" s="59"/>
      <c r="P303" s="159">
        <f>O303*H303</f>
        <v>0</v>
      </c>
      <c r="Q303" s="159">
        <v>0</v>
      </c>
      <c r="R303" s="159">
        <f>Q303*H303</f>
        <v>0</v>
      </c>
      <c r="S303" s="159">
        <v>0</v>
      </c>
      <c r="T303" s="16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1" t="s">
        <v>158</v>
      </c>
      <c r="AT303" s="161" t="s">
        <v>153</v>
      </c>
      <c r="AU303" s="161" t="s">
        <v>83</v>
      </c>
      <c r="AY303" s="18" t="s">
        <v>151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8" t="s">
        <v>31</v>
      </c>
      <c r="BK303" s="162">
        <f>ROUND(I303*H303,2)</f>
        <v>0</v>
      </c>
      <c r="BL303" s="18" t="s">
        <v>158</v>
      </c>
      <c r="BM303" s="161" t="s">
        <v>1632</v>
      </c>
    </row>
    <row r="304" spans="1:65" s="13" customFormat="1">
      <c r="B304" s="163"/>
      <c r="D304" s="164" t="s">
        <v>160</v>
      </c>
      <c r="E304" s="165" t="s">
        <v>1</v>
      </c>
      <c r="F304" s="166" t="s">
        <v>1633</v>
      </c>
      <c r="H304" s="167">
        <v>5.7809999999999997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160</v>
      </c>
      <c r="AU304" s="165" t="s">
        <v>83</v>
      </c>
      <c r="AV304" s="13" t="s">
        <v>83</v>
      </c>
      <c r="AW304" s="13" t="s">
        <v>30</v>
      </c>
      <c r="AX304" s="13" t="s">
        <v>75</v>
      </c>
      <c r="AY304" s="165" t="s">
        <v>151</v>
      </c>
    </row>
    <row r="305" spans="1:65" s="15" customFormat="1">
      <c r="B305" s="179"/>
      <c r="D305" s="164" t="s">
        <v>160</v>
      </c>
      <c r="E305" s="180" t="s">
        <v>1</v>
      </c>
      <c r="F305" s="181" t="s">
        <v>182</v>
      </c>
      <c r="H305" s="182">
        <v>5.7809999999999997</v>
      </c>
      <c r="I305" s="183"/>
      <c r="L305" s="179"/>
      <c r="M305" s="184"/>
      <c r="N305" s="185"/>
      <c r="O305" s="185"/>
      <c r="P305" s="185"/>
      <c r="Q305" s="185"/>
      <c r="R305" s="185"/>
      <c r="S305" s="185"/>
      <c r="T305" s="186"/>
      <c r="AT305" s="180" t="s">
        <v>160</v>
      </c>
      <c r="AU305" s="180" t="s">
        <v>83</v>
      </c>
      <c r="AV305" s="15" t="s">
        <v>158</v>
      </c>
      <c r="AW305" s="15" t="s">
        <v>30</v>
      </c>
      <c r="AX305" s="15" t="s">
        <v>31</v>
      </c>
      <c r="AY305" s="180" t="s">
        <v>151</v>
      </c>
    </row>
    <row r="306" spans="1:65" s="12" customFormat="1" ht="22.8" customHeight="1">
      <c r="B306" s="136"/>
      <c r="D306" s="137" t="s">
        <v>74</v>
      </c>
      <c r="E306" s="147" t="s">
        <v>167</v>
      </c>
      <c r="F306" s="147" t="s">
        <v>544</v>
      </c>
      <c r="I306" s="139"/>
      <c r="J306" s="148">
        <f>BK306</f>
        <v>0</v>
      </c>
      <c r="L306" s="136"/>
      <c r="M306" s="141"/>
      <c r="N306" s="142"/>
      <c r="O306" s="142"/>
      <c r="P306" s="143">
        <f>SUM(P307:P320)</f>
        <v>0</v>
      </c>
      <c r="Q306" s="142"/>
      <c r="R306" s="143">
        <f>SUM(R307:R320)</f>
        <v>0</v>
      </c>
      <c r="S306" s="142"/>
      <c r="T306" s="144">
        <f>SUM(T307:T320)</f>
        <v>0</v>
      </c>
      <c r="AR306" s="137" t="s">
        <v>31</v>
      </c>
      <c r="AT306" s="145" t="s">
        <v>74</v>
      </c>
      <c r="AU306" s="145" t="s">
        <v>31</v>
      </c>
      <c r="AY306" s="137" t="s">
        <v>151</v>
      </c>
      <c r="BK306" s="146">
        <f>SUM(BK307:BK320)</f>
        <v>0</v>
      </c>
    </row>
    <row r="307" spans="1:65" s="2" customFormat="1" ht="16.5" customHeight="1">
      <c r="A307" s="33"/>
      <c r="B307" s="149"/>
      <c r="C307" s="150" t="s">
        <v>388</v>
      </c>
      <c r="D307" s="150" t="s">
        <v>153</v>
      </c>
      <c r="E307" s="151" t="s">
        <v>1634</v>
      </c>
      <c r="F307" s="152" t="s">
        <v>1635</v>
      </c>
      <c r="G307" s="153" t="s">
        <v>215</v>
      </c>
      <c r="H307" s="154">
        <v>56.6</v>
      </c>
      <c r="I307" s="155"/>
      <c r="J307" s="156">
        <f>ROUND(I307*H307,2)</f>
        <v>0</v>
      </c>
      <c r="K307" s="152" t="s">
        <v>1</v>
      </c>
      <c r="L307" s="34"/>
      <c r="M307" s="157" t="s">
        <v>1</v>
      </c>
      <c r="N307" s="158" t="s">
        <v>40</v>
      </c>
      <c r="O307" s="59"/>
      <c r="P307" s="159">
        <f>O307*H307</f>
        <v>0</v>
      </c>
      <c r="Q307" s="159">
        <v>0</v>
      </c>
      <c r="R307" s="159">
        <f>Q307*H307</f>
        <v>0</v>
      </c>
      <c r="S307" s="159">
        <v>0</v>
      </c>
      <c r="T307" s="160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1" t="s">
        <v>158</v>
      </c>
      <c r="AT307" s="161" t="s">
        <v>153</v>
      </c>
      <c r="AU307" s="161" t="s">
        <v>83</v>
      </c>
      <c r="AY307" s="18" t="s">
        <v>151</v>
      </c>
      <c r="BE307" s="162">
        <f>IF(N307="základní",J307,0)</f>
        <v>0</v>
      </c>
      <c r="BF307" s="162">
        <f>IF(N307="snížená",J307,0)</f>
        <v>0</v>
      </c>
      <c r="BG307" s="162">
        <f>IF(N307="zákl. přenesená",J307,0)</f>
        <v>0</v>
      </c>
      <c r="BH307" s="162">
        <f>IF(N307="sníž. přenesená",J307,0)</f>
        <v>0</v>
      </c>
      <c r="BI307" s="162">
        <f>IF(N307="nulová",J307,0)</f>
        <v>0</v>
      </c>
      <c r="BJ307" s="18" t="s">
        <v>31</v>
      </c>
      <c r="BK307" s="162">
        <f>ROUND(I307*H307,2)</f>
        <v>0</v>
      </c>
      <c r="BL307" s="18" t="s">
        <v>158</v>
      </c>
      <c r="BM307" s="161" t="s">
        <v>1636</v>
      </c>
    </row>
    <row r="308" spans="1:65" s="13" customFormat="1">
      <c r="B308" s="163"/>
      <c r="D308" s="164" t="s">
        <v>160</v>
      </c>
      <c r="E308" s="165" t="s">
        <v>1</v>
      </c>
      <c r="F308" s="166" t="s">
        <v>1637</v>
      </c>
      <c r="H308" s="167">
        <v>56.6</v>
      </c>
      <c r="I308" s="168"/>
      <c r="L308" s="163"/>
      <c r="M308" s="169"/>
      <c r="N308" s="170"/>
      <c r="O308" s="170"/>
      <c r="P308" s="170"/>
      <c r="Q308" s="170"/>
      <c r="R308" s="170"/>
      <c r="S308" s="170"/>
      <c r="T308" s="171"/>
      <c r="AT308" s="165" t="s">
        <v>160</v>
      </c>
      <c r="AU308" s="165" t="s">
        <v>83</v>
      </c>
      <c r="AV308" s="13" t="s">
        <v>83</v>
      </c>
      <c r="AW308" s="13" t="s">
        <v>30</v>
      </c>
      <c r="AX308" s="13" t="s">
        <v>31</v>
      </c>
      <c r="AY308" s="165" t="s">
        <v>151</v>
      </c>
    </row>
    <row r="309" spans="1:65" s="2" customFormat="1" ht="21.75" customHeight="1">
      <c r="A309" s="33"/>
      <c r="B309" s="149"/>
      <c r="C309" s="150" t="s">
        <v>392</v>
      </c>
      <c r="D309" s="150" t="s">
        <v>153</v>
      </c>
      <c r="E309" s="151" t="s">
        <v>553</v>
      </c>
      <c r="F309" s="152" t="s">
        <v>554</v>
      </c>
      <c r="G309" s="153" t="s">
        <v>164</v>
      </c>
      <c r="H309" s="154">
        <v>13.867000000000001</v>
      </c>
      <c r="I309" s="155"/>
      <c r="J309" s="156">
        <f>ROUND(I309*H309,2)</f>
        <v>0</v>
      </c>
      <c r="K309" s="152" t="s">
        <v>157</v>
      </c>
      <c r="L309" s="34"/>
      <c r="M309" s="157" t="s">
        <v>1</v>
      </c>
      <c r="N309" s="158" t="s">
        <v>40</v>
      </c>
      <c r="O309" s="59"/>
      <c r="P309" s="159">
        <f>O309*H309</f>
        <v>0</v>
      </c>
      <c r="Q309" s="159">
        <v>0</v>
      </c>
      <c r="R309" s="159">
        <f>Q309*H309</f>
        <v>0</v>
      </c>
      <c r="S309" s="159">
        <v>0</v>
      </c>
      <c r="T309" s="160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1" t="s">
        <v>158</v>
      </c>
      <c r="AT309" s="161" t="s">
        <v>153</v>
      </c>
      <c r="AU309" s="161" t="s">
        <v>83</v>
      </c>
      <c r="AY309" s="18" t="s">
        <v>151</v>
      </c>
      <c r="BE309" s="162">
        <f>IF(N309="základní",J309,0)</f>
        <v>0</v>
      </c>
      <c r="BF309" s="162">
        <f>IF(N309="snížená",J309,0)</f>
        <v>0</v>
      </c>
      <c r="BG309" s="162">
        <f>IF(N309="zákl. přenesená",J309,0)</f>
        <v>0</v>
      </c>
      <c r="BH309" s="162">
        <f>IF(N309="sníž. přenesená",J309,0)</f>
        <v>0</v>
      </c>
      <c r="BI309" s="162">
        <f>IF(N309="nulová",J309,0)</f>
        <v>0</v>
      </c>
      <c r="BJ309" s="18" t="s">
        <v>31</v>
      </c>
      <c r="BK309" s="162">
        <f>ROUND(I309*H309,2)</f>
        <v>0</v>
      </c>
      <c r="BL309" s="18" t="s">
        <v>158</v>
      </c>
      <c r="BM309" s="161" t="s">
        <v>1638</v>
      </c>
    </row>
    <row r="310" spans="1:65" s="13" customFormat="1">
      <c r="B310" s="163"/>
      <c r="D310" s="164" t="s">
        <v>160</v>
      </c>
      <c r="E310" s="165" t="s">
        <v>1</v>
      </c>
      <c r="F310" s="166" t="s">
        <v>1639</v>
      </c>
      <c r="H310" s="167">
        <v>13.867000000000001</v>
      </c>
      <c r="I310" s="168"/>
      <c r="L310" s="163"/>
      <c r="M310" s="169"/>
      <c r="N310" s="170"/>
      <c r="O310" s="170"/>
      <c r="P310" s="170"/>
      <c r="Q310" s="170"/>
      <c r="R310" s="170"/>
      <c r="S310" s="170"/>
      <c r="T310" s="171"/>
      <c r="AT310" s="165" t="s">
        <v>160</v>
      </c>
      <c r="AU310" s="165" t="s">
        <v>83</v>
      </c>
      <c r="AV310" s="13" t="s">
        <v>83</v>
      </c>
      <c r="AW310" s="13" t="s">
        <v>30</v>
      </c>
      <c r="AX310" s="13" t="s">
        <v>75</v>
      </c>
      <c r="AY310" s="165" t="s">
        <v>151</v>
      </c>
    </row>
    <row r="311" spans="1:65" s="15" customFormat="1">
      <c r="B311" s="179"/>
      <c r="D311" s="164" t="s">
        <v>160</v>
      </c>
      <c r="E311" s="180" t="s">
        <v>1</v>
      </c>
      <c r="F311" s="181" t="s">
        <v>182</v>
      </c>
      <c r="H311" s="182">
        <v>13.867000000000001</v>
      </c>
      <c r="I311" s="183"/>
      <c r="L311" s="179"/>
      <c r="M311" s="184"/>
      <c r="N311" s="185"/>
      <c r="O311" s="185"/>
      <c r="P311" s="185"/>
      <c r="Q311" s="185"/>
      <c r="R311" s="185"/>
      <c r="S311" s="185"/>
      <c r="T311" s="186"/>
      <c r="AT311" s="180" t="s">
        <v>160</v>
      </c>
      <c r="AU311" s="180" t="s">
        <v>83</v>
      </c>
      <c r="AV311" s="15" t="s">
        <v>158</v>
      </c>
      <c r="AW311" s="15" t="s">
        <v>30</v>
      </c>
      <c r="AX311" s="15" t="s">
        <v>31</v>
      </c>
      <c r="AY311" s="180" t="s">
        <v>151</v>
      </c>
    </row>
    <row r="312" spans="1:65" s="2" customFormat="1" ht="16.5" customHeight="1">
      <c r="A312" s="33"/>
      <c r="B312" s="149"/>
      <c r="C312" s="150" t="s">
        <v>397</v>
      </c>
      <c r="D312" s="150" t="s">
        <v>153</v>
      </c>
      <c r="E312" s="151" t="s">
        <v>1225</v>
      </c>
      <c r="F312" s="152" t="s">
        <v>1226</v>
      </c>
      <c r="G312" s="153" t="s">
        <v>164</v>
      </c>
      <c r="H312" s="154">
        <v>13.867000000000001</v>
      </c>
      <c r="I312" s="155"/>
      <c r="J312" s="156">
        <f>ROUND(I312*H312,2)</f>
        <v>0</v>
      </c>
      <c r="K312" s="152" t="s">
        <v>157</v>
      </c>
      <c r="L312" s="34"/>
      <c r="M312" s="157" t="s">
        <v>1</v>
      </c>
      <c r="N312" s="158" t="s">
        <v>40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158</v>
      </c>
      <c r="AT312" s="161" t="s">
        <v>153</v>
      </c>
      <c r="AU312" s="161" t="s">
        <v>83</v>
      </c>
      <c r="AY312" s="18" t="s">
        <v>151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31</v>
      </c>
      <c r="BK312" s="162">
        <f>ROUND(I312*H312,2)</f>
        <v>0</v>
      </c>
      <c r="BL312" s="18" t="s">
        <v>158</v>
      </c>
      <c r="BM312" s="161" t="s">
        <v>1640</v>
      </c>
    </row>
    <row r="313" spans="1:65" s="13" customFormat="1">
      <c r="B313" s="163"/>
      <c r="D313" s="164" t="s">
        <v>160</v>
      </c>
      <c r="E313" s="165" t="s">
        <v>1</v>
      </c>
      <c r="F313" s="166" t="s">
        <v>1641</v>
      </c>
      <c r="H313" s="167">
        <v>13.867000000000001</v>
      </c>
      <c r="I313" s="168"/>
      <c r="L313" s="163"/>
      <c r="M313" s="169"/>
      <c r="N313" s="170"/>
      <c r="O313" s="170"/>
      <c r="P313" s="170"/>
      <c r="Q313" s="170"/>
      <c r="R313" s="170"/>
      <c r="S313" s="170"/>
      <c r="T313" s="171"/>
      <c r="AT313" s="165" t="s">
        <v>160</v>
      </c>
      <c r="AU313" s="165" t="s">
        <v>83</v>
      </c>
      <c r="AV313" s="13" t="s">
        <v>83</v>
      </c>
      <c r="AW313" s="13" t="s">
        <v>30</v>
      </c>
      <c r="AX313" s="13" t="s">
        <v>31</v>
      </c>
      <c r="AY313" s="165" t="s">
        <v>151</v>
      </c>
    </row>
    <row r="314" spans="1:65" s="2" customFormat="1" ht="16.5" customHeight="1">
      <c r="A314" s="33"/>
      <c r="B314" s="149"/>
      <c r="C314" s="150" t="s">
        <v>404</v>
      </c>
      <c r="D314" s="150" t="s">
        <v>153</v>
      </c>
      <c r="E314" s="151" t="s">
        <v>560</v>
      </c>
      <c r="F314" s="152" t="s">
        <v>561</v>
      </c>
      <c r="G314" s="153" t="s">
        <v>164</v>
      </c>
      <c r="H314" s="154">
        <v>110.93600000000001</v>
      </c>
      <c r="I314" s="155"/>
      <c r="J314" s="156">
        <f>ROUND(I314*H314,2)</f>
        <v>0</v>
      </c>
      <c r="K314" s="152" t="s">
        <v>157</v>
      </c>
      <c r="L314" s="34"/>
      <c r="M314" s="157" t="s">
        <v>1</v>
      </c>
      <c r="N314" s="158" t="s">
        <v>40</v>
      </c>
      <c r="O314" s="59"/>
      <c r="P314" s="159">
        <f>O314*H314</f>
        <v>0</v>
      </c>
      <c r="Q314" s="159">
        <v>0</v>
      </c>
      <c r="R314" s="159">
        <f>Q314*H314</f>
        <v>0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158</v>
      </c>
      <c r="AT314" s="161" t="s">
        <v>153</v>
      </c>
      <c r="AU314" s="161" t="s">
        <v>83</v>
      </c>
      <c r="AY314" s="18" t="s">
        <v>151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31</v>
      </c>
      <c r="BK314" s="162">
        <f>ROUND(I314*H314,2)</f>
        <v>0</v>
      </c>
      <c r="BL314" s="18" t="s">
        <v>158</v>
      </c>
      <c r="BM314" s="161" t="s">
        <v>1642</v>
      </c>
    </row>
    <row r="315" spans="1:65" s="13" customFormat="1">
      <c r="B315" s="163"/>
      <c r="D315" s="164" t="s">
        <v>160</v>
      </c>
      <c r="E315" s="165" t="s">
        <v>1</v>
      </c>
      <c r="F315" s="166" t="s">
        <v>1643</v>
      </c>
      <c r="H315" s="167">
        <v>110.93600000000001</v>
      </c>
      <c r="I315" s="168"/>
      <c r="L315" s="163"/>
      <c r="M315" s="169"/>
      <c r="N315" s="170"/>
      <c r="O315" s="170"/>
      <c r="P315" s="170"/>
      <c r="Q315" s="170"/>
      <c r="R315" s="170"/>
      <c r="S315" s="170"/>
      <c r="T315" s="171"/>
      <c r="AT315" s="165" t="s">
        <v>160</v>
      </c>
      <c r="AU315" s="165" t="s">
        <v>83</v>
      </c>
      <c r="AV315" s="13" t="s">
        <v>83</v>
      </c>
      <c r="AW315" s="13" t="s">
        <v>30</v>
      </c>
      <c r="AX315" s="13" t="s">
        <v>75</v>
      </c>
      <c r="AY315" s="165" t="s">
        <v>151</v>
      </c>
    </row>
    <row r="316" spans="1:65" s="15" customFormat="1">
      <c r="B316" s="179"/>
      <c r="D316" s="164" t="s">
        <v>160</v>
      </c>
      <c r="E316" s="180" t="s">
        <v>1</v>
      </c>
      <c r="F316" s="181" t="s">
        <v>182</v>
      </c>
      <c r="H316" s="182">
        <v>110.93600000000001</v>
      </c>
      <c r="I316" s="183"/>
      <c r="L316" s="179"/>
      <c r="M316" s="184"/>
      <c r="N316" s="185"/>
      <c r="O316" s="185"/>
      <c r="P316" s="185"/>
      <c r="Q316" s="185"/>
      <c r="R316" s="185"/>
      <c r="S316" s="185"/>
      <c r="T316" s="186"/>
      <c r="AT316" s="180" t="s">
        <v>160</v>
      </c>
      <c r="AU316" s="180" t="s">
        <v>83</v>
      </c>
      <c r="AV316" s="15" t="s">
        <v>158</v>
      </c>
      <c r="AW316" s="15" t="s">
        <v>30</v>
      </c>
      <c r="AX316" s="15" t="s">
        <v>31</v>
      </c>
      <c r="AY316" s="180" t="s">
        <v>151</v>
      </c>
    </row>
    <row r="317" spans="1:65" s="2" customFormat="1" ht="16.5" customHeight="1">
      <c r="A317" s="33"/>
      <c r="B317" s="149"/>
      <c r="C317" s="150" t="s">
        <v>408</v>
      </c>
      <c r="D317" s="150" t="s">
        <v>153</v>
      </c>
      <c r="E317" s="151" t="s">
        <v>1231</v>
      </c>
      <c r="F317" s="152" t="s">
        <v>1232</v>
      </c>
      <c r="G317" s="153" t="s">
        <v>164</v>
      </c>
      <c r="H317" s="154">
        <v>13.867000000000001</v>
      </c>
      <c r="I317" s="155"/>
      <c r="J317" s="156">
        <f>ROUND(I317*H317,2)</f>
        <v>0</v>
      </c>
      <c r="K317" s="152" t="s">
        <v>1</v>
      </c>
      <c r="L317" s="34"/>
      <c r="M317" s="157" t="s">
        <v>1</v>
      </c>
      <c r="N317" s="158" t="s">
        <v>40</v>
      </c>
      <c r="O317" s="59"/>
      <c r="P317" s="159">
        <f>O317*H317</f>
        <v>0</v>
      </c>
      <c r="Q317" s="159">
        <v>0</v>
      </c>
      <c r="R317" s="159">
        <f>Q317*H317</f>
        <v>0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158</v>
      </c>
      <c r="AT317" s="161" t="s">
        <v>153</v>
      </c>
      <c r="AU317" s="161" t="s">
        <v>83</v>
      </c>
      <c r="AY317" s="18" t="s">
        <v>151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31</v>
      </c>
      <c r="BK317" s="162">
        <f>ROUND(I317*H317,2)</f>
        <v>0</v>
      </c>
      <c r="BL317" s="18" t="s">
        <v>158</v>
      </c>
      <c r="BM317" s="161" t="s">
        <v>1644</v>
      </c>
    </row>
    <row r="318" spans="1:65" s="13" customFormat="1">
      <c r="B318" s="163"/>
      <c r="D318" s="164" t="s">
        <v>160</v>
      </c>
      <c r="E318" s="165" t="s">
        <v>1</v>
      </c>
      <c r="F318" s="166" t="s">
        <v>1641</v>
      </c>
      <c r="H318" s="167">
        <v>13.867000000000001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160</v>
      </c>
      <c r="AU318" s="165" t="s">
        <v>83</v>
      </c>
      <c r="AV318" s="13" t="s">
        <v>83</v>
      </c>
      <c r="AW318" s="13" t="s">
        <v>30</v>
      </c>
      <c r="AX318" s="13" t="s">
        <v>31</v>
      </c>
      <c r="AY318" s="165" t="s">
        <v>151</v>
      </c>
    </row>
    <row r="319" spans="1:65" s="2" customFormat="1" ht="24.15" customHeight="1">
      <c r="A319" s="33"/>
      <c r="B319" s="149"/>
      <c r="C319" s="150" t="s">
        <v>412</v>
      </c>
      <c r="D319" s="150" t="s">
        <v>153</v>
      </c>
      <c r="E319" s="151" t="s">
        <v>565</v>
      </c>
      <c r="F319" s="152" t="s">
        <v>566</v>
      </c>
      <c r="G319" s="153" t="s">
        <v>156</v>
      </c>
      <c r="H319" s="154">
        <v>0.187</v>
      </c>
      <c r="I319" s="155"/>
      <c r="J319" s="156">
        <f>ROUND(I319*H319,2)</f>
        <v>0</v>
      </c>
      <c r="K319" s="152" t="s">
        <v>1</v>
      </c>
      <c r="L319" s="34"/>
      <c r="M319" s="157" t="s">
        <v>1</v>
      </c>
      <c r="N319" s="158" t="s">
        <v>40</v>
      </c>
      <c r="O319" s="59"/>
      <c r="P319" s="159">
        <f>O319*H319</f>
        <v>0</v>
      </c>
      <c r="Q319" s="159">
        <v>0</v>
      </c>
      <c r="R319" s="159">
        <f>Q319*H319</f>
        <v>0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158</v>
      </c>
      <c r="AT319" s="161" t="s">
        <v>153</v>
      </c>
      <c r="AU319" s="161" t="s">
        <v>83</v>
      </c>
      <c r="AY319" s="18" t="s">
        <v>151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31</v>
      </c>
      <c r="BK319" s="162">
        <f>ROUND(I319*H319,2)</f>
        <v>0</v>
      </c>
      <c r="BL319" s="18" t="s">
        <v>158</v>
      </c>
      <c r="BM319" s="161" t="s">
        <v>1645</v>
      </c>
    </row>
    <row r="320" spans="1:65" s="13" customFormat="1">
      <c r="B320" s="163"/>
      <c r="D320" s="164" t="s">
        <v>160</v>
      </c>
      <c r="E320" s="165" t="s">
        <v>1</v>
      </c>
      <c r="F320" s="166" t="s">
        <v>1646</v>
      </c>
      <c r="H320" s="167">
        <v>0.187</v>
      </c>
      <c r="I320" s="168"/>
      <c r="L320" s="163"/>
      <c r="M320" s="169"/>
      <c r="N320" s="170"/>
      <c r="O320" s="170"/>
      <c r="P320" s="170"/>
      <c r="Q320" s="170"/>
      <c r="R320" s="170"/>
      <c r="S320" s="170"/>
      <c r="T320" s="171"/>
      <c r="AT320" s="165" t="s">
        <v>160</v>
      </c>
      <c r="AU320" s="165" t="s">
        <v>83</v>
      </c>
      <c r="AV320" s="13" t="s">
        <v>83</v>
      </c>
      <c r="AW320" s="13" t="s">
        <v>30</v>
      </c>
      <c r="AX320" s="13" t="s">
        <v>31</v>
      </c>
      <c r="AY320" s="165" t="s">
        <v>151</v>
      </c>
    </row>
    <row r="321" spans="1:65" s="12" customFormat="1" ht="22.8" customHeight="1">
      <c r="B321" s="136"/>
      <c r="D321" s="137" t="s">
        <v>74</v>
      </c>
      <c r="E321" s="147" t="s">
        <v>158</v>
      </c>
      <c r="F321" s="147" t="s">
        <v>569</v>
      </c>
      <c r="I321" s="139"/>
      <c r="J321" s="148">
        <f>BK321</f>
        <v>0</v>
      </c>
      <c r="L321" s="136"/>
      <c r="M321" s="141"/>
      <c r="N321" s="142"/>
      <c r="O321" s="142"/>
      <c r="P321" s="143">
        <f>SUM(P322:P338)</f>
        <v>0</v>
      </c>
      <c r="Q321" s="142"/>
      <c r="R321" s="143">
        <f>SUM(R322:R338)</f>
        <v>12.215417499999999</v>
      </c>
      <c r="S321" s="142"/>
      <c r="T321" s="144">
        <f>SUM(T322:T338)</f>
        <v>0</v>
      </c>
      <c r="AR321" s="137" t="s">
        <v>31</v>
      </c>
      <c r="AT321" s="145" t="s">
        <v>74</v>
      </c>
      <c r="AU321" s="145" t="s">
        <v>31</v>
      </c>
      <c r="AY321" s="137" t="s">
        <v>151</v>
      </c>
      <c r="BK321" s="146">
        <f>SUM(BK322:BK338)</f>
        <v>0</v>
      </c>
    </row>
    <row r="322" spans="1:65" s="2" customFormat="1" ht="16.5" customHeight="1">
      <c r="A322" s="33"/>
      <c r="B322" s="149"/>
      <c r="C322" s="150" t="s">
        <v>418</v>
      </c>
      <c r="D322" s="150" t="s">
        <v>153</v>
      </c>
      <c r="E322" s="151" t="s">
        <v>1238</v>
      </c>
      <c r="F322" s="152" t="s">
        <v>1239</v>
      </c>
      <c r="G322" s="153" t="s">
        <v>156</v>
      </c>
      <c r="H322" s="154">
        <v>3.4689999999999999</v>
      </c>
      <c r="I322" s="155"/>
      <c r="J322" s="156">
        <f>ROUND(I322*H322,2)</f>
        <v>0</v>
      </c>
      <c r="K322" s="152" t="s">
        <v>157</v>
      </c>
      <c r="L322" s="34"/>
      <c r="M322" s="157" t="s">
        <v>1</v>
      </c>
      <c r="N322" s="158" t="s">
        <v>40</v>
      </c>
      <c r="O322" s="59"/>
      <c r="P322" s="159">
        <f>O322*H322</f>
        <v>0</v>
      </c>
      <c r="Q322" s="159">
        <v>0</v>
      </c>
      <c r="R322" s="159">
        <f>Q322*H322</f>
        <v>0</v>
      </c>
      <c r="S322" s="159">
        <v>0</v>
      </c>
      <c r="T322" s="160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1" t="s">
        <v>158</v>
      </c>
      <c r="AT322" s="161" t="s">
        <v>153</v>
      </c>
      <c r="AU322" s="161" t="s">
        <v>83</v>
      </c>
      <c r="AY322" s="18" t="s">
        <v>151</v>
      </c>
      <c r="BE322" s="162">
        <f>IF(N322="základní",J322,0)</f>
        <v>0</v>
      </c>
      <c r="BF322" s="162">
        <f>IF(N322="snížená",J322,0)</f>
        <v>0</v>
      </c>
      <c r="BG322" s="162">
        <f>IF(N322="zákl. přenesená",J322,0)</f>
        <v>0</v>
      </c>
      <c r="BH322" s="162">
        <f>IF(N322="sníž. přenesená",J322,0)</f>
        <v>0</v>
      </c>
      <c r="BI322" s="162">
        <f>IF(N322="nulová",J322,0)</f>
        <v>0</v>
      </c>
      <c r="BJ322" s="18" t="s">
        <v>31</v>
      </c>
      <c r="BK322" s="162">
        <f>ROUND(I322*H322,2)</f>
        <v>0</v>
      </c>
      <c r="BL322" s="18" t="s">
        <v>158</v>
      </c>
      <c r="BM322" s="161" t="s">
        <v>1647</v>
      </c>
    </row>
    <row r="323" spans="1:65" s="13" customFormat="1">
      <c r="B323" s="163"/>
      <c r="D323" s="164" t="s">
        <v>160</v>
      </c>
      <c r="E323" s="165" t="s">
        <v>1</v>
      </c>
      <c r="F323" s="166" t="s">
        <v>1648</v>
      </c>
      <c r="H323" s="167">
        <v>3.4689999999999999</v>
      </c>
      <c r="I323" s="168"/>
      <c r="L323" s="163"/>
      <c r="M323" s="169"/>
      <c r="N323" s="170"/>
      <c r="O323" s="170"/>
      <c r="P323" s="170"/>
      <c r="Q323" s="170"/>
      <c r="R323" s="170"/>
      <c r="S323" s="170"/>
      <c r="T323" s="171"/>
      <c r="AT323" s="165" t="s">
        <v>160</v>
      </c>
      <c r="AU323" s="165" t="s">
        <v>83</v>
      </c>
      <c r="AV323" s="13" t="s">
        <v>83</v>
      </c>
      <c r="AW323" s="13" t="s">
        <v>30</v>
      </c>
      <c r="AX323" s="13" t="s">
        <v>75</v>
      </c>
      <c r="AY323" s="165" t="s">
        <v>151</v>
      </c>
    </row>
    <row r="324" spans="1:65" s="15" customFormat="1">
      <c r="B324" s="179"/>
      <c r="D324" s="164" t="s">
        <v>160</v>
      </c>
      <c r="E324" s="180" t="s">
        <v>1</v>
      </c>
      <c r="F324" s="181" t="s">
        <v>182</v>
      </c>
      <c r="H324" s="182">
        <v>3.4689999999999999</v>
      </c>
      <c r="I324" s="183"/>
      <c r="L324" s="179"/>
      <c r="M324" s="184"/>
      <c r="N324" s="185"/>
      <c r="O324" s="185"/>
      <c r="P324" s="185"/>
      <c r="Q324" s="185"/>
      <c r="R324" s="185"/>
      <c r="S324" s="185"/>
      <c r="T324" s="186"/>
      <c r="AT324" s="180" t="s">
        <v>160</v>
      </c>
      <c r="AU324" s="180" t="s">
        <v>83</v>
      </c>
      <c r="AV324" s="15" t="s">
        <v>158</v>
      </c>
      <c r="AW324" s="15" t="s">
        <v>30</v>
      </c>
      <c r="AX324" s="15" t="s">
        <v>31</v>
      </c>
      <c r="AY324" s="180" t="s">
        <v>151</v>
      </c>
    </row>
    <row r="325" spans="1:65" s="2" customFormat="1" ht="16.5" customHeight="1">
      <c r="A325" s="33"/>
      <c r="B325" s="149"/>
      <c r="C325" s="150" t="s">
        <v>423</v>
      </c>
      <c r="D325" s="150" t="s">
        <v>153</v>
      </c>
      <c r="E325" s="151" t="s">
        <v>574</v>
      </c>
      <c r="F325" s="152" t="s">
        <v>575</v>
      </c>
      <c r="G325" s="153" t="s">
        <v>156</v>
      </c>
      <c r="H325" s="154">
        <v>3.4689999999999999</v>
      </c>
      <c r="I325" s="155"/>
      <c r="J325" s="156">
        <f>ROUND(I325*H325,2)</f>
        <v>0</v>
      </c>
      <c r="K325" s="152" t="s">
        <v>157</v>
      </c>
      <c r="L325" s="34"/>
      <c r="M325" s="157" t="s">
        <v>1</v>
      </c>
      <c r="N325" s="158" t="s">
        <v>40</v>
      </c>
      <c r="O325" s="59"/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158</v>
      </c>
      <c r="AT325" s="161" t="s">
        <v>153</v>
      </c>
      <c r="AU325" s="161" t="s">
        <v>83</v>
      </c>
      <c r="AY325" s="18" t="s">
        <v>151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31</v>
      </c>
      <c r="BK325" s="162">
        <f>ROUND(I325*H325,2)</f>
        <v>0</v>
      </c>
      <c r="BL325" s="18" t="s">
        <v>158</v>
      </c>
      <c r="BM325" s="161" t="s">
        <v>1649</v>
      </c>
    </row>
    <row r="326" spans="1:65" s="13" customFormat="1">
      <c r="B326" s="163"/>
      <c r="D326" s="164" t="s">
        <v>160</v>
      </c>
      <c r="E326" s="165" t="s">
        <v>1</v>
      </c>
      <c r="F326" s="166" t="s">
        <v>1650</v>
      </c>
      <c r="H326" s="167">
        <v>3.4689999999999999</v>
      </c>
      <c r="I326" s="168"/>
      <c r="L326" s="163"/>
      <c r="M326" s="169"/>
      <c r="N326" s="170"/>
      <c r="O326" s="170"/>
      <c r="P326" s="170"/>
      <c r="Q326" s="170"/>
      <c r="R326" s="170"/>
      <c r="S326" s="170"/>
      <c r="T326" s="171"/>
      <c r="AT326" s="165" t="s">
        <v>160</v>
      </c>
      <c r="AU326" s="165" t="s">
        <v>83</v>
      </c>
      <c r="AV326" s="13" t="s">
        <v>83</v>
      </c>
      <c r="AW326" s="13" t="s">
        <v>30</v>
      </c>
      <c r="AX326" s="13" t="s">
        <v>31</v>
      </c>
      <c r="AY326" s="165" t="s">
        <v>151</v>
      </c>
    </row>
    <row r="327" spans="1:65" s="2" customFormat="1" ht="21.75" customHeight="1">
      <c r="A327" s="33"/>
      <c r="B327" s="149"/>
      <c r="C327" s="150" t="s">
        <v>428</v>
      </c>
      <c r="D327" s="150" t="s">
        <v>153</v>
      </c>
      <c r="E327" s="151" t="s">
        <v>578</v>
      </c>
      <c r="F327" s="152" t="s">
        <v>541</v>
      </c>
      <c r="G327" s="153" t="s">
        <v>156</v>
      </c>
      <c r="H327" s="154">
        <v>3.4689999999999999</v>
      </c>
      <c r="I327" s="155"/>
      <c r="J327" s="156">
        <f>ROUND(I327*H327,2)</f>
        <v>0</v>
      </c>
      <c r="K327" s="152" t="s">
        <v>157</v>
      </c>
      <c r="L327" s="34"/>
      <c r="M327" s="157" t="s">
        <v>1</v>
      </c>
      <c r="N327" s="158" t="s">
        <v>40</v>
      </c>
      <c r="O327" s="59"/>
      <c r="P327" s="159">
        <f>O327*H327</f>
        <v>0</v>
      </c>
      <c r="Q327" s="159">
        <v>0</v>
      </c>
      <c r="R327" s="159">
        <f>Q327*H327</f>
        <v>0</v>
      </c>
      <c r="S327" s="159">
        <v>0</v>
      </c>
      <c r="T327" s="160">
        <f>S327*H327</f>
        <v>0</v>
      </c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R327" s="161" t="s">
        <v>158</v>
      </c>
      <c r="AT327" s="161" t="s">
        <v>153</v>
      </c>
      <c r="AU327" s="161" t="s">
        <v>83</v>
      </c>
      <c r="AY327" s="18" t="s">
        <v>151</v>
      </c>
      <c r="BE327" s="162">
        <f>IF(N327="základní",J327,0)</f>
        <v>0</v>
      </c>
      <c r="BF327" s="162">
        <f>IF(N327="snížená",J327,0)</f>
        <v>0</v>
      </c>
      <c r="BG327" s="162">
        <f>IF(N327="zákl. přenesená",J327,0)</f>
        <v>0</v>
      </c>
      <c r="BH327" s="162">
        <f>IF(N327="sníž. přenesená",J327,0)</f>
        <v>0</v>
      </c>
      <c r="BI327" s="162">
        <f>IF(N327="nulová",J327,0)</f>
        <v>0</v>
      </c>
      <c r="BJ327" s="18" t="s">
        <v>31</v>
      </c>
      <c r="BK327" s="162">
        <f>ROUND(I327*H327,2)</f>
        <v>0</v>
      </c>
      <c r="BL327" s="18" t="s">
        <v>158</v>
      </c>
      <c r="BM327" s="161" t="s">
        <v>1651</v>
      </c>
    </row>
    <row r="328" spans="1:65" s="13" customFormat="1">
      <c r="B328" s="163"/>
      <c r="D328" s="164" t="s">
        <v>160</v>
      </c>
      <c r="E328" s="165" t="s">
        <v>1</v>
      </c>
      <c r="F328" s="166" t="s">
        <v>1650</v>
      </c>
      <c r="H328" s="167">
        <v>3.4689999999999999</v>
      </c>
      <c r="I328" s="168"/>
      <c r="L328" s="163"/>
      <c r="M328" s="169"/>
      <c r="N328" s="170"/>
      <c r="O328" s="170"/>
      <c r="P328" s="170"/>
      <c r="Q328" s="170"/>
      <c r="R328" s="170"/>
      <c r="S328" s="170"/>
      <c r="T328" s="171"/>
      <c r="AT328" s="165" t="s">
        <v>160</v>
      </c>
      <c r="AU328" s="165" t="s">
        <v>83</v>
      </c>
      <c r="AV328" s="13" t="s">
        <v>83</v>
      </c>
      <c r="AW328" s="13" t="s">
        <v>30</v>
      </c>
      <c r="AX328" s="13" t="s">
        <v>31</v>
      </c>
      <c r="AY328" s="165" t="s">
        <v>151</v>
      </c>
    </row>
    <row r="329" spans="1:65" s="2" customFormat="1" ht="21.75" customHeight="1">
      <c r="A329" s="33"/>
      <c r="B329" s="149"/>
      <c r="C329" s="150" t="s">
        <v>432</v>
      </c>
      <c r="D329" s="150" t="s">
        <v>153</v>
      </c>
      <c r="E329" s="151" t="s">
        <v>580</v>
      </c>
      <c r="F329" s="152" t="s">
        <v>581</v>
      </c>
      <c r="G329" s="153" t="s">
        <v>156</v>
      </c>
      <c r="H329" s="154">
        <v>4.625</v>
      </c>
      <c r="I329" s="155"/>
      <c r="J329" s="156">
        <f>ROUND(I329*H329,2)</f>
        <v>0</v>
      </c>
      <c r="K329" s="152" t="s">
        <v>157</v>
      </c>
      <c r="L329" s="34"/>
      <c r="M329" s="157" t="s">
        <v>1</v>
      </c>
      <c r="N329" s="158" t="s">
        <v>40</v>
      </c>
      <c r="O329" s="59"/>
      <c r="P329" s="159">
        <f>O329*H329</f>
        <v>0</v>
      </c>
      <c r="Q329" s="159">
        <v>2.3010199999999998</v>
      </c>
      <c r="R329" s="159">
        <f>Q329*H329</f>
        <v>10.642217499999999</v>
      </c>
      <c r="S329" s="159">
        <v>0</v>
      </c>
      <c r="T329" s="160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158</v>
      </c>
      <c r="AT329" s="161" t="s">
        <v>153</v>
      </c>
      <c r="AU329" s="161" t="s">
        <v>83</v>
      </c>
      <c r="AY329" s="18" t="s">
        <v>151</v>
      </c>
      <c r="BE329" s="162">
        <f>IF(N329="základní",J329,0)</f>
        <v>0</v>
      </c>
      <c r="BF329" s="162">
        <f>IF(N329="snížená",J329,0)</f>
        <v>0</v>
      </c>
      <c r="BG329" s="162">
        <f>IF(N329="zákl. přenesená",J329,0)</f>
        <v>0</v>
      </c>
      <c r="BH329" s="162">
        <f>IF(N329="sníž. přenesená",J329,0)</f>
        <v>0</v>
      </c>
      <c r="BI329" s="162">
        <f>IF(N329="nulová",J329,0)</f>
        <v>0</v>
      </c>
      <c r="BJ329" s="18" t="s">
        <v>31</v>
      </c>
      <c r="BK329" s="162">
        <f>ROUND(I329*H329,2)</f>
        <v>0</v>
      </c>
      <c r="BL329" s="18" t="s">
        <v>158</v>
      </c>
      <c r="BM329" s="161" t="s">
        <v>1652</v>
      </c>
    </row>
    <row r="330" spans="1:65" s="13" customFormat="1">
      <c r="B330" s="163"/>
      <c r="D330" s="164" t="s">
        <v>160</v>
      </c>
      <c r="E330" s="165" t="s">
        <v>1</v>
      </c>
      <c r="F330" s="166" t="s">
        <v>1653</v>
      </c>
      <c r="H330" s="167">
        <v>4.625</v>
      </c>
      <c r="I330" s="168"/>
      <c r="L330" s="163"/>
      <c r="M330" s="169"/>
      <c r="N330" s="170"/>
      <c r="O330" s="170"/>
      <c r="P330" s="170"/>
      <c r="Q330" s="170"/>
      <c r="R330" s="170"/>
      <c r="S330" s="170"/>
      <c r="T330" s="171"/>
      <c r="AT330" s="165" t="s">
        <v>160</v>
      </c>
      <c r="AU330" s="165" t="s">
        <v>83</v>
      </c>
      <c r="AV330" s="13" t="s">
        <v>83</v>
      </c>
      <c r="AW330" s="13" t="s">
        <v>30</v>
      </c>
      <c r="AX330" s="13" t="s">
        <v>75</v>
      </c>
      <c r="AY330" s="165" t="s">
        <v>151</v>
      </c>
    </row>
    <row r="331" spans="1:65" s="15" customFormat="1">
      <c r="B331" s="179"/>
      <c r="D331" s="164" t="s">
        <v>160</v>
      </c>
      <c r="E331" s="180" t="s">
        <v>1</v>
      </c>
      <c r="F331" s="181" t="s">
        <v>182</v>
      </c>
      <c r="H331" s="182">
        <v>4.625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160</v>
      </c>
      <c r="AU331" s="180" t="s">
        <v>83</v>
      </c>
      <c r="AV331" s="15" t="s">
        <v>158</v>
      </c>
      <c r="AW331" s="15" t="s">
        <v>30</v>
      </c>
      <c r="AX331" s="15" t="s">
        <v>31</v>
      </c>
      <c r="AY331" s="180" t="s">
        <v>151</v>
      </c>
    </row>
    <row r="332" spans="1:65" s="2" customFormat="1" ht="16.5" customHeight="1">
      <c r="A332" s="33"/>
      <c r="B332" s="149"/>
      <c r="C332" s="150" t="s">
        <v>437</v>
      </c>
      <c r="D332" s="150" t="s">
        <v>153</v>
      </c>
      <c r="E332" s="151" t="s">
        <v>587</v>
      </c>
      <c r="F332" s="152" t="s">
        <v>588</v>
      </c>
      <c r="G332" s="153" t="s">
        <v>350</v>
      </c>
      <c r="H332" s="154">
        <v>72</v>
      </c>
      <c r="I332" s="155"/>
      <c r="J332" s="156">
        <f>ROUND(I332*H332,2)</f>
        <v>0</v>
      </c>
      <c r="K332" s="152" t="s">
        <v>157</v>
      </c>
      <c r="L332" s="34"/>
      <c r="M332" s="157" t="s">
        <v>1</v>
      </c>
      <c r="N332" s="158" t="s">
        <v>40</v>
      </c>
      <c r="O332" s="59"/>
      <c r="P332" s="159">
        <f>O332*H332</f>
        <v>0</v>
      </c>
      <c r="Q332" s="159">
        <v>1.65E-3</v>
      </c>
      <c r="R332" s="159">
        <f>Q332*H332</f>
        <v>0.1188</v>
      </c>
      <c r="S332" s="159">
        <v>0</v>
      </c>
      <c r="T332" s="160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1" t="s">
        <v>158</v>
      </c>
      <c r="AT332" s="161" t="s">
        <v>153</v>
      </c>
      <c r="AU332" s="161" t="s">
        <v>83</v>
      </c>
      <c r="AY332" s="18" t="s">
        <v>151</v>
      </c>
      <c r="BE332" s="162">
        <f>IF(N332="základní",J332,0)</f>
        <v>0</v>
      </c>
      <c r="BF332" s="162">
        <f>IF(N332="snížená",J332,0)</f>
        <v>0</v>
      </c>
      <c r="BG332" s="162">
        <f>IF(N332="zákl. přenesená",J332,0)</f>
        <v>0</v>
      </c>
      <c r="BH332" s="162">
        <f>IF(N332="sníž. přenesená",J332,0)</f>
        <v>0</v>
      </c>
      <c r="BI332" s="162">
        <f>IF(N332="nulová",J332,0)</f>
        <v>0</v>
      </c>
      <c r="BJ332" s="18" t="s">
        <v>31</v>
      </c>
      <c r="BK332" s="162">
        <f>ROUND(I332*H332,2)</f>
        <v>0</v>
      </c>
      <c r="BL332" s="18" t="s">
        <v>158</v>
      </c>
      <c r="BM332" s="161" t="s">
        <v>1654</v>
      </c>
    </row>
    <row r="333" spans="1:65" s="13" customFormat="1">
      <c r="B333" s="163"/>
      <c r="D333" s="164" t="s">
        <v>160</v>
      </c>
      <c r="E333" s="165" t="s">
        <v>1</v>
      </c>
      <c r="F333" s="166" t="s">
        <v>1655</v>
      </c>
      <c r="H333" s="167">
        <v>9.1120000000000001</v>
      </c>
      <c r="I333" s="168"/>
      <c r="L333" s="163"/>
      <c r="M333" s="169"/>
      <c r="N333" s="170"/>
      <c r="O333" s="170"/>
      <c r="P333" s="170"/>
      <c r="Q333" s="170"/>
      <c r="R333" s="170"/>
      <c r="S333" s="170"/>
      <c r="T333" s="171"/>
      <c r="AT333" s="165" t="s">
        <v>160</v>
      </c>
      <c r="AU333" s="165" t="s">
        <v>83</v>
      </c>
      <c r="AV333" s="13" t="s">
        <v>83</v>
      </c>
      <c r="AW333" s="13" t="s">
        <v>30</v>
      </c>
      <c r="AX333" s="13" t="s">
        <v>75</v>
      </c>
      <c r="AY333" s="165" t="s">
        <v>151</v>
      </c>
    </row>
    <row r="334" spans="1:65" s="13" customFormat="1">
      <c r="B334" s="163"/>
      <c r="D334" s="164" t="s">
        <v>160</v>
      </c>
      <c r="E334" s="165" t="s">
        <v>1</v>
      </c>
      <c r="F334" s="166" t="s">
        <v>1656</v>
      </c>
      <c r="H334" s="167">
        <v>60.226999999999997</v>
      </c>
      <c r="I334" s="168"/>
      <c r="L334" s="163"/>
      <c r="M334" s="169"/>
      <c r="N334" s="170"/>
      <c r="O334" s="170"/>
      <c r="P334" s="170"/>
      <c r="Q334" s="170"/>
      <c r="R334" s="170"/>
      <c r="S334" s="170"/>
      <c r="T334" s="171"/>
      <c r="AT334" s="165" t="s">
        <v>160</v>
      </c>
      <c r="AU334" s="165" t="s">
        <v>83</v>
      </c>
      <c r="AV334" s="13" t="s">
        <v>83</v>
      </c>
      <c r="AW334" s="13" t="s">
        <v>30</v>
      </c>
      <c r="AX334" s="13" t="s">
        <v>75</v>
      </c>
      <c r="AY334" s="165" t="s">
        <v>151</v>
      </c>
    </row>
    <row r="335" spans="1:65" s="13" customFormat="1">
      <c r="B335" s="163"/>
      <c r="D335" s="164" t="s">
        <v>160</v>
      </c>
      <c r="E335" s="165" t="s">
        <v>1</v>
      </c>
      <c r="F335" s="166" t="s">
        <v>1657</v>
      </c>
      <c r="H335" s="167">
        <v>72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160</v>
      </c>
      <c r="AU335" s="165" t="s">
        <v>83</v>
      </c>
      <c r="AV335" s="13" t="s">
        <v>83</v>
      </c>
      <c r="AW335" s="13" t="s">
        <v>30</v>
      </c>
      <c r="AX335" s="13" t="s">
        <v>31</v>
      </c>
      <c r="AY335" s="165" t="s">
        <v>151</v>
      </c>
    </row>
    <row r="336" spans="1:65" s="2" customFormat="1" ht="16.5" customHeight="1">
      <c r="A336" s="33"/>
      <c r="B336" s="149"/>
      <c r="C336" s="187" t="s">
        <v>442</v>
      </c>
      <c r="D336" s="187" t="s">
        <v>413</v>
      </c>
      <c r="E336" s="188" t="s">
        <v>592</v>
      </c>
      <c r="F336" s="189" t="s">
        <v>593</v>
      </c>
      <c r="G336" s="190" t="s">
        <v>350</v>
      </c>
      <c r="H336" s="191">
        <v>72.72</v>
      </c>
      <c r="I336" s="192"/>
      <c r="J336" s="193">
        <f>ROUND(I336*H336,2)</f>
        <v>0</v>
      </c>
      <c r="K336" s="189" t="s">
        <v>1</v>
      </c>
      <c r="L336" s="194"/>
      <c r="M336" s="195" t="s">
        <v>1</v>
      </c>
      <c r="N336" s="196" t="s">
        <v>40</v>
      </c>
      <c r="O336" s="59"/>
      <c r="P336" s="159">
        <f>O336*H336</f>
        <v>0</v>
      </c>
      <c r="Q336" s="159">
        <v>0.02</v>
      </c>
      <c r="R336" s="159">
        <f>Q336*H336</f>
        <v>1.4543999999999999</v>
      </c>
      <c r="S336" s="159">
        <v>0</v>
      </c>
      <c r="T336" s="160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61" t="s">
        <v>194</v>
      </c>
      <c r="AT336" s="161" t="s">
        <v>413</v>
      </c>
      <c r="AU336" s="161" t="s">
        <v>83</v>
      </c>
      <c r="AY336" s="18" t="s">
        <v>151</v>
      </c>
      <c r="BE336" s="162">
        <f>IF(N336="základní",J336,0)</f>
        <v>0</v>
      </c>
      <c r="BF336" s="162">
        <f>IF(N336="snížená",J336,0)</f>
        <v>0</v>
      </c>
      <c r="BG336" s="162">
        <f>IF(N336="zákl. přenesená",J336,0)</f>
        <v>0</v>
      </c>
      <c r="BH336" s="162">
        <f>IF(N336="sníž. přenesená",J336,0)</f>
        <v>0</v>
      </c>
      <c r="BI336" s="162">
        <f>IF(N336="nulová",J336,0)</f>
        <v>0</v>
      </c>
      <c r="BJ336" s="18" t="s">
        <v>31</v>
      </c>
      <c r="BK336" s="162">
        <f>ROUND(I336*H336,2)</f>
        <v>0</v>
      </c>
      <c r="BL336" s="18" t="s">
        <v>158</v>
      </c>
      <c r="BM336" s="161" t="s">
        <v>1658</v>
      </c>
    </row>
    <row r="337" spans="1:65" s="13" customFormat="1">
      <c r="B337" s="163"/>
      <c r="D337" s="164" t="s">
        <v>160</v>
      </c>
      <c r="E337" s="165" t="s">
        <v>1</v>
      </c>
      <c r="F337" s="166" t="s">
        <v>1659</v>
      </c>
      <c r="H337" s="167">
        <v>72.72</v>
      </c>
      <c r="I337" s="168"/>
      <c r="L337" s="163"/>
      <c r="M337" s="169"/>
      <c r="N337" s="170"/>
      <c r="O337" s="170"/>
      <c r="P337" s="170"/>
      <c r="Q337" s="170"/>
      <c r="R337" s="170"/>
      <c r="S337" s="170"/>
      <c r="T337" s="171"/>
      <c r="AT337" s="165" t="s">
        <v>160</v>
      </c>
      <c r="AU337" s="165" t="s">
        <v>83</v>
      </c>
      <c r="AV337" s="13" t="s">
        <v>83</v>
      </c>
      <c r="AW337" s="13" t="s">
        <v>30</v>
      </c>
      <c r="AX337" s="13" t="s">
        <v>75</v>
      </c>
      <c r="AY337" s="165" t="s">
        <v>151</v>
      </c>
    </row>
    <row r="338" spans="1:65" s="15" customFormat="1">
      <c r="B338" s="179"/>
      <c r="D338" s="164" t="s">
        <v>160</v>
      </c>
      <c r="E338" s="180" t="s">
        <v>1</v>
      </c>
      <c r="F338" s="181" t="s">
        <v>182</v>
      </c>
      <c r="H338" s="182">
        <v>72.72</v>
      </c>
      <c r="I338" s="183"/>
      <c r="L338" s="179"/>
      <c r="M338" s="184"/>
      <c r="N338" s="185"/>
      <c r="O338" s="185"/>
      <c r="P338" s="185"/>
      <c r="Q338" s="185"/>
      <c r="R338" s="185"/>
      <c r="S338" s="185"/>
      <c r="T338" s="186"/>
      <c r="AT338" s="180" t="s">
        <v>160</v>
      </c>
      <c r="AU338" s="180" t="s">
        <v>83</v>
      </c>
      <c r="AV338" s="15" t="s">
        <v>158</v>
      </c>
      <c r="AW338" s="15" t="s">
        <v>30</v>
      </c>
      <c r="AX338" s="15" t="s">
        <v>31</v>
      </c>
      <c r="AY338" s="180" t="s">
        <v>151</v>
      </c>
    </row>
    <row r="339" spans="1:65" s="12" customFormat="1" ht="22.8" customHeight="1">
      <c r="B339" s="136"/>
      <c r="D339" s="137" t="s">
        <v>74</v>
      </c>
      <c r="E339" s="147" t="s">
        <v>194</v>
      </c>
      <c r="F339" s="147" t="s">
        <v>346</v>
      </c>
      <c r="I339" s="139"/>
      <c r="J339" s="148">
        <f>BK339</f>
        <v>0</v>
      </c>
      <c r="L339" s="136"/>
      <c r="M339" s="141"/>
      <c r="N339" s="142"/>
      <c r="O339" s="142"/>
      <c r="P339" s="143">
        <f>SUM(P340:P366)</f>
        <v>0</v>
      </c>
      <c r="Q339" s="142"/>
      <c r="R339" s="143">
        <f>SUM(R340:R366)</f>
        <v>35.828227599999998</v>
      </c>
      <c r="S339" s="142"/>
      <c r="T339" s="144">
        <f>SUM(T340:T366)</f>
        <v>0</v>
      </c>
      <c r="AR339" s="137" t="s">
        <v>31</v>
      </c>
      <c r="AT339" s="145" t="s">
        <v>74</v>
      </c>
      <c r="AU339" s="145" t="s">
        <v>31</v>
      </c>
      <c r="AY339" s="137" t="s">
        <v>151</v>
      </c>
      <c r="BK339" s="146">
        <f>SUM(BK340:BK366)</f>
        <v>0</v>
      </c>
    </row>
    <row r="340" spans="1:65" s="2" customFormat="1" ht="21.75" customHeight="1">
      <c r="A340" s="33"/>
      <c r="B340" s="149"/>
      <c r="C340" s="150" t="s">
        <v>447</v>
      </c>
      <c r="D340" s="150" t="s">
        <v>153</v>
      </c>
      <c r="E340" s="151" t="s">
        <v>614</v>
      </c>
      <c r="F340" s="152" t="s">
        <v>615</v>
      </c>
      <c r="G340" s="153" t="s">
        <v>215</v>
      </c>
      <c r="H340" s="154">
        <v>45.2</v>
      </c>
      <c r="I340" s="155"/>
      <c r="J340" s="156">
        <f>ROUND(I340*H340,2)</f>
        <v>0</v>
      </c>
      <c r="K340" s="152" t="s">
        <v>157</v>
      </c>
      <c r="L340" s="34"/>
      <c r="M340" s="157" t="s">
        <v>1</v>
      </c>
      <c r="N340" s="158" t="s">
        <v>40</v>
      </c>
      <c r="O340" s="59"/>
      <c r="P340" s="159">
        <f>O340*H340</f>
        <v>0</v>
      </c>
      <c r="Q340" s="159">
        <v>3.0000000000000001E-5</v>
      </c>
      <c r="R340" s="159">
        <f>Q340*H340</f>
        <v>1.3560000000000002E-3</v>
      </c>
      <c r="S340" s="159">
        <v>0</v>
      </c>
      <c r="T340" s="160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61" t="s">
        <v>158</v>
      </c>
      <c r="AT340" s="161" t="s">
        <v>153</v>
      </c>
      <c r="AU340" s="161" t="s">
        <v>83</v>
      </c>
      <c r="AY340" s="18" t="s">
        <v>151</v>
      </c>
      <c r="BE340" s="162">
        <f>IF(N340="základní",J340,0)</f>
        <v>0</v>
      </c>
      <c r="BF340" s="162">
        <f>IF(N340="snížená",J340,0)</f>
        <v>0</v>
      </c>
      <c r="BG340" s="162">
        <f>IF(N340="zákl. přenesená",J340,0)</f>
        <v>0</v>
      </c>
      <c r="BH340" s="162">
        <f>IF(N340="sníž. přenesená",J340,0)</f>
        <v>0</v>
      </c>
      <c r="BI340" s="162">
        <f>IF(N340="nulová",J340,0)</f>
        <v>0</v>
      </c>
      <c r="BJ340" s="18" t="s">
        <v>31</v>
      </c>
      <c r="BK340" s="162">
        <f>ROUND(I340*H340,2)</f>
        <v>0</v>
      </c>
      <c r="BL340" s="18" t="s">
        <v>158</v>
      </c>
      <c r="BM340" s="161" t="s">
        <v>1660</v>
      </c>
    </row>
    <row r="341" spans="1:65" s="13" customFormat="1">
      <c r="B341" s="163"/>
      <c r="D341" s="164" t="s">
        <v>160</v>
      </c>
      <c r="E341" s="165" t="s">
        <v>1</v>
      </c>
      <c r="F341" s="166" t="s">
        <v>1661</v>
      </c>
      <c r="H341" s="167">
        <v>45.2</v>
      </c>
      <c r="I341" s="168"/>
      <c r="L341" s="163"/>
      <c r="M341" s="169"/>
      <c r="N341" s="170"/>
      <c r="O341" s="170"/>
      <c r="P341" s="170"/>
      <c r="Q341" s="170"/>
      <c r="R341" s="170"/>
      <c r="S341" s="170"/>
      <c r="T341" s="171"/>
      <c r="AT341" s="165" t="s">
        <v>160</v>
      </c>
      <c r="AU341" s="165" t="s">
        <v>83</v>
      </c>
      <c r="AV341" s="13" t="s">
        <v>83</v>
      </c>
      <c r="AW341" s="13" t="s">
        <v>30</v>
      </c>
      <c r="AX341" s="13" t="s">
        <v>31</v>
      </c>
      <c r="AY341" s="165" t="s">
        <v>151</v>
      </c>
    </row>
    <row r="342" spans="1:65" s="2" customFormat="1" ht="16.5" customHeight="1">
      <c r="A342" s="33"/>
      <c r="B342" s="149"/>
      <c r="C342" s="187" t="s">
        <v>452</v>
      </c>
      <c r="D342" s="187" t="s">
        <v>413</v>
      </c>
      <c r="E342" s="188" t="s">
        <v>1662</v>
      </c>
      <c r="F342" s="189" t="s">
        <v>1663</v>
      </c>
      <c r="G342" s="190" t="s">
        <v>215</v>
      </c>
      <c r="H342" s="191">
        <v>45.878</v>
      </c>
      <c r="I342" s="192"/>
      <c r="J342" s="193">
        <f>ROUND(I342*H342,2)</f>
        <v>0</v>
      </c>
      <c r="K342" s="189" t="s">
        <v>157</v>
      </c>
      <c r="L342" s="194"/>
      <c r="M342" s="195" t="s">
        <v>1</v>
      </c>
      <c r="N342" s="196" t="s">
        <v>40</v>
      </c>
      <c r="O342" s="59"/>
      <c r="P342" s="159">
        <f>O342*H342</f>
        <v>0</v>
      </c>
      <c r="Q342" s="159">
        <v>2.4E-2</v>
      </c>
      <c r="R342" s="159">
        <f>Q342*H342</f>
        <v>1.1010720000000001</v>
      </c>
      <c r="S342" s="159">
        <v>0</v>
      </c>
      <c r="T342" s="160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1" t="s">
        <v>194</v>
      </c>
      <c r="AT342" s="161" t="s">
        <v>413</v>
      </c>
      <c r="AU342" s="161" t="s">
        <v>83</v>
      </c>
      <c r="AY342" s="18" t="s">
        <v>151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8" t="s">
        <v>31</v>
      </c>
      <c r="BK342" s="162">
        <f>ROUND(I342*H342,2)</f>
        <v>0</v>
      </c>
      <c r="BL342" s="18" t="s">
        <v>158</v>
      </c>
      <c r="BM342" s="161" t="s">
        <v>1664</v>
      </c>
    </row>
    <row r="343" spans="1:65" s="13" customFormat="1">
      <c r="B343" s="163"/>
      <c r="D343" s="164" t="s">
        <v>160</v>
      </c>
      <c r="E343" s="165" t="s">
        <v>1</v>
      </c>
      <c r="F343" s="166" t="s">
        <v>1665</v>
      </c>
      <c r="H343" s="167">
        <v>45.878</v>
      </c>
      <c r="I343" s="168"/>
      <c r="L343" s="163"/>
      <c r="M343" s="169"/>
      <c r="N343" s="170"/>
      <c r="O343" s="170"/>
      <c r="P343" s="170"/>
      <c r="Q343" s="170"/>
      <c r="R343" s="170"/>
      <c r="S343" s="170"/>
      <c r="T343" s="171"/>
      <c r="AT343" s="165" t="s">
        <v>160</v>
      </c>
      <c r="AU343" s="165" t="s">
        <v>83</v>
      </c>
      <c r="AV343" s="13" t="s">
        <v>83</v>
      </c>
      <c r="AW343" s="13" t="s">
        <v>30</v>
      </c>
      <c r="AX343" s="13" t="s">
        <v>75</v>
      </c>
      <c r="AY343" s="165" t="s">
        <v>151</v>
      </c>
    </row>
    <row r="344" spans="1:65" s="15" customFormat="1">
      <c r="B344" s="179"/>
      <c r="D344" s="164" t="s">
        <v>160</v>
      </c>
      <c r="E344" s="180" t="s">
        <v>1</v>
      </c>
      <c r="F344" s="181" t="s">
        <v>182</v>
      </c>
      <c r="H344" s="182">
        <v>45.878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160</v>
      </c>
      <c r="AU344" s="180" t="s">
        <v>83</v>
      </c>
      <c r="AV344" s="15" t="s">
        <v>158</v>
      </c>
      <c r="AW344" s="15" t="s">
        <v>30</v>
      </c>
      <c r="AX344" s="15" t="s">
        <v>31</v>
      </c>
      <c r="AY344" s="180" t="s">
        <v>151</v>
      </c>
    </row>
    <row r="345" spans="1:65" s="2" customFormat="1" ht="21.75" customHeight="1">
      <c r="A345" s="33"/>
      <c r="B345" s="149"/>
      <c r="C345" s="150" t="s">
        <v>459</v>
      </c>
      <c r="D345" s="150" t="s">
        <v>153</v>
      </c>
      <c r="E345" s="151" t="s">
        <v>622</v>
      </c>
      <c r="F345" s="152" t="s">
        <v>623</v>
      </c>
      <c r="G345" s="153" t="s">
        <v>215</v>
      </c>
      <c r="H345" s="154">
        <v>11.4</v>
      </c>
      <c r="I345" s="155"/>
      <c r="J345" s="156">
        <f>ROUND(I345*H345,2)</f>
        <v>0</v>
      </c>
      <c r="K345" s="152" t="s">
        <v>157</v>
      </c>
      <c r="L345" s="34"/>
      <c r="M345" s="157" t="s">
        <v>1</v>
      </c>
      <c r="N345" s="158" t="s">
        <v>40</v>
      </c>
      <c r="O345" s="59"/>
      <c r="P345" s="159">
        <f>O345*H345</f>
        <v>0</v>
      </c>
      <c r="Q345" s="159">
        <v>4.0000000000000003E-5</v>
      </c>
      <c r="R345" s="159">
        <f>Q345*H345</f>
        <v>4.5600000000000003E-4</v>
      </c>
      <c r="S345" s="159">
        <v>0</v>
      </c>
      <c r="T345" s="160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1" t="s">
        <v>158</v>
      </c>
      <c r="AT345" s="161" t="s">
        <v>153</v>
      </c>
      <c r="AU345" s="161" t="s">
        <v>83</v>
      </c>
      <c r="AY345" s="18" t="s">
        <v>151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8" t="s">
        <v>31</v>
      </c>
      <c r="BK345" s="162">
        <f>ROUND(I345*H345,2)</f>
        <v>0</v>
      </c>
      <c r="BL345" s="18" t="s">
        <v>158</v>
      </c>
      <c r="BM345" s="161" t="s">
        <v>1666</v>
      </c>
    </row>
    <row r="346" spans="1:65" s="13" customFormat="1">
      <c r="B346" s="163"/>
      <c r="D346" s="164" t="s">
        <v>160</v>
      </c>
      <c r="E346" s="165" t="s">
        <v>1</v>
      </c>
      <c r="F346" s="166" t="s">
        <v>1667</v>
      </c>
      <c r="H346" s="167">
        <v>11.4</v>
      </c>
      <c r="I346" s="168"/>
      <c r="L346" s="163"/>
      <c r="M346" s="169"/>
      <c r="N346" s="170"/>
      <c r="O346" s="170"/>
      <c r="P346" s="170"/>
      <c r="Q346" s="170"/>
      <c r="R346" s="170"/>
      <c r="S346" s="170"/>
      <c r="T346" s="171"/>
      <c r="AT346" s="165" t="s">
        <v>160</v>
      </c>
      <c r="AU346" s="165" t="s">
        <v>83</v>
      </c>
      <c r="AV346" s="13" t="s">
        <v>83</v>
      </c>
      <c r="AW346" s="13" t="s">
        <v>30</v>
      </c>
      <c r="AX346" s="13" t="s">
        <v>31</v>
      </c>
      <c r="AY346" s="165" t="s">
        <v>151</v>
      </c>
    </row>
    <row r="347" spans="1:65" s="2" customFormat="1" ht="16.5" customHeight="1">
      <c r="A347" s="33"/>
      <c r="B347" s="149"/>
      <c r="C347" s="187" t="s">
        <v>714</v>
      </c>
      <c r="D347" s="187" t="s">
        <v>413</v>
      </c>
      <c r="E347" s="188" t="s">
        <v>1668</v>
      </c>
      <c r="F347" s="189" t="s">
        <v>1669</v>
      </c>
      <c r="G347" s="190" t="s">
        <v>215</v>
      </c>
      <c r="H347" s="191">
        <v>11.571</v>
      </c>
      <c r="I347" s="192"/>
      <c r="J347" s="193">
        <f>ROUND(I347*H347,2)</f>
        <v>0</v>
      </c>
      <c r="K347" s="189" t="s">
        <v>157</v>
      </c>
      <c r="L347" s="194"/>
      <c r="M347" s="195" t="s">
        <v>1</v>
      </c>
      <c r="N347" s="196" t="s">
        <v>40</v>
      </c>
      <c r="O347" s="59"/>
      <c r="P347" s="159">
        <f>O347*H347</f>
        <v>0</v>
      </c>
      <c r="Q347" s="159">
        <v>4.2999999999999997E-2</v>
      </c>
      <c r="R347" s="159">
        <f>Q347*H347</f>
        <v>0.49755299999999997</v>
      </c>
      <c r="S347" s="159">
        <v>0</v>
      </c>
      <c r="T347" s="160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1" t="s">
        <v>194</v>
      </c>
      <c r="AT347" s="161" t="s">
        <v>413</v>
      </c>
      <c r="AU347" s="161" t="s">
        <v>83</v>
      </c>
      <c r="AY347" s="18" t="s">
        <v>151</v>
      </c>
      <c r="BE347" s="162">
        <f>IF(N347="základní",J347,0)</f>
        <v>0</v>
      </c>
      <c r="BF347" s="162">
        <f>IF(N347="snížená",J347,0)</f>
        <v>0</v>
      </c>
      <c r="BG347" s="162">
        <f>IF(N347="zákl. přenesená",J347,0)</f>
        <v>0</v>
      </c>
      <c r="BH347" s="162">
        <f>IF(N347="sníž. přenesená",J347,0)</f>
        <v>0</v>
      </c>
      <c r="BI347" s="162">
        <f>IF(N347="nulová",J347,0)</f>
        <v>0</v>
      </c>
      <c r="BJ347" s="18" t="s">
        <v>31</v>
      </c>
      <c r="BK347" s="162">
        <f>ROUND(I347*H347,2)</f>
        <v>0</v>
      </c>
      <c r="BL347" s="18" t="s">
        <v>158</v>
      </c>
      <c r="BM347" s="161" t="s">
        <v>1670</v>
      </c>
    </row>
    <row r="348" spans="1:65" s="13" customFormat="1">
      <c r="B348" s="163"/>
      <c r="D348" s="164" t="s">
        <v>160</v>
      </c>
      <c r="E348" s="165" t="s">
        <v>1</v>
      </c>
      <c r="F348" s="166" t="s">
        <v>1671</v>
      </c>
      <c r="H348" s="167">
        <v>11.571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160</v>
      </c>
      <c r="AU348" s="165" t="s">
        <v>83</v>
      </c>
      <c r="AV348" s="13" t="s">
        <v>83</v>
      </c>
      <c r="AW348" s="13" t="s">
        <v>30</v>
      </c>
      <c r="AX348" s="13" t="s">
        <v>75</v>
      </c>
      <c r="AY348" s="165" t="s">
        <v>151</v>
      </c>
    </row>
    <row r="349" spans="1:65" s="15" customFormat="1">
      <c r="B349" s="179"/>
      <c r="D349" s="164" t="s">
        <v>160</v>
      </c>
      <c r="E349" s="180" t="s">
        <v>1</v>
      </c>
      <c r="F349" s="181" t="s">
        <v>182</v>
      </c>
      <c r="H349" s="182">
        <v>11.571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160</v>
      </c>
      <c r="AU349" s="180" t="s">
        <v>83</v>
      </c>
      <c r="AV349" s="15" t="s">
        <v>158</v>
      </c>
      <c r="AW349" s="15" t="s">
        <v>30</v>
      </c>
      <c r="AX349" s="15" t="s">
        <v>31</v>
      </c>
      <c r="AY349" s="180" t="s">
        <v>151</v>
      </c>
    </row>
    <row r="350" spans="1:65" s="2" customFormat="1" ht="16.5" customHeight="1">
      <c r="A350" s="33"/>
      <c r="B350" s="149"/>
      <c r="C350" s="150" t="s">
        <v>720</v>
      </c>
      <c r="D350" s="150" t="s">
        <v>153</v>
      </c>
      <c r="E350" s="151" t="s">
        <v>636</v>
      </c>
      <c r="F350" s="152" t="s">
        <v>637</v>
      </c>
      <c r="G350" s="153" t="s">
        <v>350</v>
      </c>
      <c r="H350" s="154">
        <v>11</v>
      </c>
      <c r="I350" s="155"/>
      <c r="J350" s="156">
        <f>ROUND(I350*H350,2)</f>
        <v>0</v>
      </c>
      <c r="K350" s="152" t="s">
        <v>157</v>
      </c>
      <c r="L350" s="34"/>
      <c r="M350" s="157" t="s">
        <v>1</v>
      </c>
      <c r="N350" s="158" t="s">
        <v>40</v>
      </c>
      <c r="O350" s="59"/>
      <c r="P350" s="159">
        <f>O350*H350</f>
        <v>0</v>
      </c>
      <c r="Q350" s="159">
        <v>6.9999999999999994E-5</v>
      </c>
      <c r="R350" s="159">
        <f>Q350*H350</f>
        <v>7.6999999999999996E-4</v>
      </c>
      <c r="S350" s="159">
        <v>0</v>
      </c>
      <c r="T350" s="160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1" t="s">
        <v>158</v>
      </c>
      <c r="AT350" s="161" t="s">
        <v>153</v>
      </c>
      <c r="AU350" s="161" t="s">
        <v>83</v>
      </c>
      <c r="AY350" s="18" t="s">
        <v>151</v>
      </c>
      <c r="BE350" s="162">
        <f>IF(N350="základní",J350,0)</f>
        <v>0</v>
      </c>
      <c r="BF350" s="162">
        <f>IF(N350="snížená",J350,0)</f>
        <v>0</v>
      </c>
      <c r="BG350" s="162">
        <f>IF(N350="zákl. přenesená",J350,0)</f>
        <v>0</v>
      </c>
      <c r="BH350" s="162">
        <f>IF(N350="sníž. přenesená",J350,0)</f>
        <v>0</v>
      </c>
      <c r="BI350" s="162">
        <f>IF(N350="nulová",J350,0)</f>
        <v>0</v>
      </c>
      <c r="BJ350" s="18" t="s">
        <v>31</v>
      </c>
      <c r="BK350" s="162">
        <f>ROUND(I350*H350,2)</f>
        <v>0</v>
      </c>
      <c r="BL350" s="18" t="s">
        <v>158</v>
      </c>
      <c r="BM350" s="161" t="s">
        <v>1672</v>
      </c>
    </row>
    <row r="351" spans="1:65" s="13" customFormat="1">
      <c r="B351" s="163"/>
      <c r="D351" s="164" t="s">
        <v>160</v>
      </c>
      <c r="E351" s="165" t="s">
        <v>1</v>
      </c>
      <c r="F351" s="166" t="s">
        <v>211</v>
      </c>
      <c r="H351" s="167">
        <v>11</v>
      </c>
      <c r="I351" s="168"/>
      <c r="L351" s="163"/>
      <c r="M351" s="169"/>
      <c r="N351" s="170"/>
      <c r="O351" s="170"/>
      <c r="P351" s="170"/>
      <c r="Q351" s="170"/>
      <c r="R351" s="170"/>
      <c r="S351" s="170"/>
      <c r="T351" s="171"/>
      <c r="AT351" s="165" t="s">
        <v>160</v>
      </c>
      <c r="AU351" s="165" t="s">
        <v>83</v>
      </c>
      <c r="AV351" s="13" t="s">
        <v>83</v>
      </c>
      <c r="AW351" s="13" t="s">
        <v>30</v>
      </c>
      <c r="AX351" s="13" t="s">
        <v>31</v>
      </c>
      <c r="AY351" s="165" t="s">
        <v>151</v>
      </c>
    </row>
    <row r="352" spans="1:65" s="2" customFormat="1" ht="16.5" customHeight="1">
      <c r="A352" s="33"/>
      <c r="B352" s="149"/>
      <c r="C352" s="187" t="s">
        <v>724</v>
      </c>
      <c r="D352" s="187" t="s">
        <v>413</v>
      </c>
      <c r="E352" s="188" t="s">
        <v>640</v>
      </c>
      <c r="F352" s="189" t="s">
        <v>641</v>
      </c>
      <c r="G352" s="190" t="s">
        <v>350</v>
      </c>
      <c r="H352" s="191">
        <v>11.164999999999999</v>
      </c>
      <c r="I352" s="192"/>
      <c r="J352" s="193">
        <f>ROUND(I352*H352,2)</f>
        <v>0</v>
      </c>
      <c r="K352" s="189" t="s">
        <v>157</v>
      </c>
      <c r="L352" s="194"/>
      <c r="M352" s="195" t="s">
        <v>1</v>
      </c>
      <c r="N352" s="196" t="s">
        <v>40</v>
      </c>
      <c r="O352" s="59"/>
      <c r="P352" s="159">
        <f>O352*H352</f>
        <v>0</v>
      </c>
      <c r="Q352" s="159">
        <v>0.01</v>
      </c>
      <c r="R352" s="159">
        <f>Q352*H352</f>
        <v>0.11165</v>
      </c>
      <c r="S352" s="159">
        <v>0</v>
      </c>
      <c r="T352" s="160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61" t="s">
        <v>194</v>
      </c>
      <c r="AT352" s="161" t="s">
        <v>413</v>
      </c>
      <c r="AU352" s="161" t="s">
        <v>83</v>
      </c>
      <c r="AY352" s="18" t="s">
        <v>151</v>
      </c>
      <c r="BE352" s="162">
        <f>IF(N352="základní",J352,0)</f>
        <v>0</v>
      </c>
      <c r="BF352" s="162">
        <f>IF(N352="snížená",J352,0)</f>
        <v>0</v>
      </c>
      <c r="BG352" s="162">
        <f>IF(N352="zákl. přenesená",J352,0)</f>
        <v>0</v>
      </c>
      <c r="BH352" s="162">
        <f>IF(N352="sníž. přenesená",J352,0)</f>
        <v>0</v>
      </c>
      <c r="BI352" s="162">
        <f>IF(N352="nulová",J352,0)</f>
        <v>0</v>
      </c>
      <c r="BJ352" s="18" t="s">
        <v>31</v>
      </c>
      <c r="BK352" s="162">
        <f>ROUND(I352*H352,2)</f>
        <v>0</v>
      </c>
      <c r="BL352" s="18" t="s">
        <v>158</v>
      </c>
      <c r="BM352" s="161" t="s">
        <v>1673</v>
      </c>
    </row>
    <row r="353" spans="1:65" s="13" customFormat="1">
      <c r="B353" s="163"/>
      <c r="D353" s="164" t="s">
        <v>160</v>
      </c>
      <c r="E353" s="165" t="s">
        <v>1</v>
      </c>
      <c r="F353" s="166" t="s">
        <v>1674</v>
      </c>
      <c r="H353" s="167">
        <v>11.164999999999999</v>
      </c>
      <c r="I353" s="168"/>
      <c r="L353" s="163"/>
      <c r="M353" s="169"/>
      <c r="N353" s="170"/>
      <c r="O353" s="170"/>
      <c r="P353" s="170"/>
      <c r="Q353" s="170"/>
      <c r="R353" s="170"/>
      <c r="S353" s="170"/>
      <c r="T353" s="171"/>
      <c r="AT353" s="165" t="s">
        <v>160</v>
      </c>
      <c r="AU353" s="165" t="s">
        <v>83</v>
      </c>
      <c r="AV353" s="13" t="s">
        <v>83</v>
      </c>
      <c r="AW353" s="13" t="s">
        <v>30</v>
      </c>
      <c r="AX353" s="13" t="s">
        <v>75</v>
      </c>
      <c r="AY353" s="165" t="s">
        <v>151</v>
      </c>
    </row>
    <row r="354" spans="1:65" s="15" customFormat="1">
      <c r="B354" s="179"/>
      <c r="D354" s="164" t="s">
        <v>160</v>
      </c>
      <c r="E354" s="180" t="s">
        <v>1</v>
      </c>
      <c r="F354" s="181" t="s">
        <v>182</v>
      </c>
      <c r="H354" s="182">
        <v>11.164999999999999</v>
      </c>
      <c r="I354" s="183"/>
      <c r="L354" s="179"/>
      <c r="M354" s="184"/>
      <c r="N354" s="185"/>
      <c r="O354" s="185"/>
      <c r="P354" s="185"/>
      <c r="Q354" s="185"/>
      <c r="R354" s="185"/>
      <c r="S354" s="185"/>
      <c r="T354" s="186"/>
      <c r="AT354" s="180" t="s">
        <v>160</v>
      </c>
      <c r="AU354" s="180" t="s">
        <v>83</v>
      </c>
      <c r="AV354" s="15" t="s">
        <v>158</v>
      </c>
      <c r="AW354" s="15" t="s">
        <v>30</v>
      </c>
      <c r="AX354" s="15" t="s">
        <v>31</v>
      </c>
      <c r="AY354" s="180" t="s">
        <v>151</v>
      </c>
    </row>
    <row r="355" spans="1:65" s="2" customFormat="1" ht="16.5" customHeight="1">
      <c r="A355" s="33"/>
      <c r="B355" s="149"/>
      <c r="C355" s="150" t="s">
        <v>728</v>
      </c>
      <c r="D355" s="150" t="s">
        <v>153</v>
      </c>
      <c r="E355" s="151" t="s">
        <v>659</v>
      </c>
      <c r="F355" s="152" t="s">
        <v>660</v>
      </c>
      <c r="G355" s="153" t="s">
        <v>350</v>
      </c>
      <c r="H355" s="154">
        <v>3</v>
      </c>
      <c r="I355" s="155"/>
      <c r="J355" s="156">
        <f>ROUND(I355*H355,2)</f>
        <v>0</v>
      </c>
      <c r="K355" s="152" t="s">
        <v>157</v>
      </c>
      <c r="L355" s="34"/>
      <c r="M355" s="157" t="s">
        <v>1</v>
      </c>
      <c r="N355" s="158" t="s">
        <v>40</v>
      </c>
      <c r="O355" s="59"/>
      <c r="P355" s="159">
        <f>O355*H355</f>
        <v>0</v>
      </c>
      <c r="Q355" s="159">
        <v>6.9999999999999994E-5</v>
      </c>
      <c r="R355" s="159">
        <f>Q355*H355</f>
        <v>2.0999999999999998E-4</v>
      </c>
      <c r="S355" s="159">
        <v>0</v>
      </c>
      <c r="T355" s="160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1" t="s">
        <v>158</v>
      </c>
      <c r="AT355" s="161" t="s">
        <v>153</v>
      </c>
      <c r="AU355" s="161" t="s">
        <v>83</v>
      </c>
      <c r="AY355" s="18" t="s">
        <v>151</v>
      </c>
      <c r="BE355" s="162">
        <f>IF(N355="základní",J355,0)</f>
        <v>0</v>
      </c>
      <c r="BF355" s="162">
        <f>IF(N355="snížená",J355,0)</f>
        <v>0</v>
      </c>
      <c r="BG355" s="162">
        <f>IF(N355="zákl. přenesená",J355,0)</f>
        <v>0</v>
      </c>
      <c r="BH355" s="162">
        <f>IF(N355="sníž. přenesená",J355,0)</f>
        <v>0</v>
      </c>
      <c r="BI355" s="162">
        <f>IF(N355="nulová",J355,0)</f>
        <v>0</v>
      </c>
      <c r="BJ355" s="18" t="s">
        <v>31</v>
      </c>
      <c r="BK355" s="162">
        <f>ROUND(I355*H355,2)</f>
        <v>0</v>
      </c>
      <c r="BL355" s="18" t="s">
        <v>158</v>
      </c>
      <c r="BM355" s="161" t="s">
        <v>1675</v>
      </c>
    </row>
    <row r="356" spans="1:65" s="13" customFormat="1">
      <c r="B356" s="163"/>
      <c r="D356" s="164" t="s">
        <v>160</v>
      </c>
      <c r="E356" s="165" t="s">
        <v>1</v>
      </c>
      <c r="F356" s="166" t="s">
        <v>167</v>
      </c>
      <c r="H356" s="167">
        <v>3</v>
      </c>
      <c r="I356" s="168"/>
      <c r="L356" s="163"/>
      <c r="M356" s="169"/>
      <c r="N356" s="170"/>
      <c r="O356" s="170"/>
      <c r="P356" s="170"/>
      <c r="Q356" s="170"/>
      <c r="R356" s="170"/>
      <c r="S356" s="170"/>
      <c r="T356" s="171"/>
      <c r="AT356" s="165" t="s">
        <v>160</v>
      </c>
      <c r="AU356" s="165" t="s">
        <v>83</v>
      </c>
      <c r="AV356" s="13" t="s">
        <v>83</v>
      </c>
      <c r="AW356" s="13" t="s">
        <v>30</v>
      </c>
      <c r="AX356" s="13" t="s">
        <v>31</v>
      </c>
      <c r="AY356" s="165" t="s">
        <v>151</v>
      </c>
    </row>
    <row r="357" spans="1:65" s="2" customFormat="1" ht="16.5" customHeight="1">
      <c r="A357" s="33"/>
      <c r="B357" s="149"/>
      <c r="C357" s="187" t="s">
        <v>733</v>
      </c>
      <c r="D357" s="187" t="s">
        <v>413</v>
      </c>
      <c r="E357" s="188" t="s">
        <v>663</v>
      </c>
      <c r="F357" s="189" t="s">
        <v>664</v>
      </c>
      <c r="G357" s="190" t="s">
        <v>350</v>
      </c>
      <c r="H357" s="191">
        <v>3.0449999999999999</v>
      </c>
      <c r="I357" s="192"/>
      <c r="J357" s="193">
        <f>ROUND(I357*H357,2)</f>
        <v>0</v>
      </c>
      <c r="K357" s="189" t="s">
        <v>157</v>
      </c>
      <c r="L357" s="194"/>
      <c r="M357" s="195" t="s">
        <v>1</v>
      </c>
      <c r="N357" s="196" t="s">
        <v>40</v>
      </c>
      <c r="O357" s="59"/>
      <c r="P357" s="159">
        <f>O357*H357</f>
        <v>0</v>
      </c>
      <c r="Q357" s="159">
        <v>2.1999999999999999E-2</v>
      </c>
      <c r="R357" s="159">
        <f>Q357*H357</f>
        <v>6.6989999999999994E-2</v>
      </c>
      <c r="S357" s="159">
        <v>0</v>
      </c>
      <c r="T357" s="160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61" t="s">
        <v>194</v>
      </c>
      <c r="AT357" s="161" t="s">
        <v>413</v>
      </c>
      <c r="AU357" s="161" t="s">
        <v>83</v>
      </c>
      <c r="AY357" s="18" t="s">
        <v>151</v>
      </c>
      <c r="BE357" s="162">
        <f>IF(N357="základní",J357,0)</f>
        <v>0</v>
      </c>
      <c r="BF357" s="162">
        <f>IF(N357="snížená",J357,0)</f>
        <v>0</v>
      </c>
      <c r="BG357" s="162">
        <f>IF(N357="zákl. přenesená",J357,0)</f>
        <v>0</v>
      </c>
      <c r="BH357" s="162">
        <f>IF(N357="sníž. přenesená",J357,0)</f>
        <v>0</v>
      </c>
      <c r="BI357" s="162">
        <f>IF(N357="nulová",J357,0)</f>
        <v>0</v>
      </c>
      <c r="BJ357" s="18" t="s">
        <v>31</v>
      </c>
      <c r="BK357" s="162">
        <f>ROUND(I357*H357,2)</f>
        <v>0</v>
      </c>
      <c r="BL357" s="18" t="s">
        <v>158</v>
      </c>
      <c r="BM357" s="161" t="s">
        <v>1676</v>
      </c>
    </row>
    <row r="358" spans="1:65" s="13" customFormat="1">
      <c r="B358" s="163"/>
      <c r="D358" s="164" t="s">
        <v>160</v>
      </c>
      <c r="E358" s="165" t="s">
        <v>1</v>
      </c>
      <c r="F358" s="166" t="s">
        <v>1677</v>
      </c>
      <c r="H358" s="167">
        <v>3.0449999999999999</v>
      </c>
      <c r="I358" s="168"/>
      <c r="L358" s="163"/>
      <c r="M358" s="169"/>
      <c r="N358" s="170"/>
      <c r="O358" s="170"/>
      <c r="P358" s="170"/>
      <c r="Q358" s="170"/>
      <c r="R358" s="170"/>
      <c r="S358" s="170"/>
      <c r="T358" s="171"/>
      <c r="AT358" s="165" t="s">
        <v>160</v>
      </c>
      <c r="AU358" s="165" t="s">
        <v>83</v>
      </c>
      <c r="AV358" s="13" t="s">
        <v>83</v>
      </c>
      <c r="AW358" s="13" t="s">
        <v>30</v>
      </c>
      <c r="AX358" s="13" t="s">
        <v>75</v>
      </c>
      <c r="AY358" s="165" t="s">
        <v>151</v>
      </c>
    </row>
    <row r="359" spans="1:65" s="15" customFormat="1">
      <c r="B359" s="179"/>
      <c r="D359" s="164" t="s">
        <v>160</v>
      </c>
      <c r="E359" s="180" t="s">
        <v>1</v>
      </c>
      <c r="F359" s="181" t="s">
        <v>182</v>
      </c>
      <c r="H359" s="182">
        <v>3.0449999999999999</v>
      </c>
      <c r="I359" s="183"/>
      <c r="L359" s="179"/>
      <c r="M359" s="184"/>
      <c r="N359" s="185"/>
      <c r="O359" s="185"/>
      <c r="P359" s="185"/>
      <c r="Q359" s="185"/>
      <c r="R359" s="185"/>
      <c r="S359" s="185"/>
      <c r="T359" s="186"/>
      <c r="AT359" s="180" t="s">
        <v>160</v>
      </c>
      <c r="AU359" s="180" t="s">
        <v>83</v>
      </c>
      <c r="AV359" s="15" t="s">
        <v>158</v>
      </c>
      <c r="AW359" s="15" t="s">
        <v>30</v>
      </c>
      <c r="AX359" s="15" t="s">
        <v>31</v>
      </c>
      <c r="AY359" s="180" t="s">
        <v>151</v>
      </c>
    </row>
    <row r="360" spans="1:65" s="2" customFormat="1" ht="16.5" customHeight="1">
      <c r="A360" s="33"/>
      <c r="B360" s="149"/>
      <c r="C360" s="150" t="s">
        <v>735</v>
      </c>
      <c r="D360" s="150" t="s">
        <v>153</v>
      </c>
      <c r="E360" s="151" t="s">
        <v>736</v>
      </c>
      <c r="F360" s="152" t="s">
        <v>1678</v>
      </c>
      <c r="G360" s="153" t="s">
        <v>156</v>
      </c>
      <c r="H360" s="154">
        <v>15.09</v>
      </c>
      <c r="I360" s="155"/>
      <c r="J360" s="156">
        <f>ROUND(I360*H360,2)</f>
        <v>0</v>
      </c>
      <c r="K360" s="152" t="s">
        <v>1528</v>
      </c>
      <c r="L360" s="34"/>
      <c r="M360" s="157" t="s">
        <v>1</v>
      </c>
      <c r="N360" s="158" t="s">
        <v>40</v>
      </c>
      <c r="O360" s="59"/>
      <c r="P360" s="159">
        <f>O360*H360</f>
        <v>0</v>
      </c>
      <c r="Q360" s="159">
        <v>2.2563399999999998</v>
      </c>
      <c r="R360" s="159">
        <f>Q360*H360</f>
        <v>34.048170599999999</v>
      </c>
      <c r="S360" s="159">
        <v>0</v>
      </c>
      <c r="T360" s="160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1" t="s">
        <v>158</v>
      </c>
      <c r="AT360" s="161" t="s">
        <v>153</v>
      </c>
      <c r="AU360" s="161" t="s">
        <v>83</v>
      </c>
      <c r="AY360" s="18" t="s">
        <v>151</v>
      </c>
      <c r="BE360" s="162">
        <f>IF(N360="základní",J360,0)</f>
        <v>0</v>
      </c>
      <c r="BF360" s="162">
        <f>IF(N360="snížená",J360,0)</f>
        <v>0</v>
      </c>
      <c r="BG360" s="162">
        <f>IF(N360="zákl. přenesená",J360,0)</f>
        <v>0</v>
      </c>
      <c r="BH360" s="162">
        <f>IF(N360="sníž. přenesená",J360,0)</f>
        <v>0</v>
      </c>
      <c r="BI360" s="162">
        <f>IF(N360="nulová",J360,0)</f>
        <v>0</v>
      </c>
      <c r="BJ360" s="18" t="s">
        <v>31</v>
      </c>
      <c r="BK360" s="162">
        <f>ROUND(I360*H360,2)</f>
        <v>0</v>
      </c>
      <c r="BL360" s="18" t="s">
        <v>158</v>
      </c>
      <c r="BM360" s="161" t="s">
        <v>1679</v>
      </c>
    </row>
    <row r="361" spans="1:65" s="13" customFormat="1">
      <c r="B361" s="163"/>
      <c r="D361" s="164" t="s">
        <v>160</v>
      </c>
      <c r="E361" s="165" t="s">
        <v>1</v>
      </c>
      <c r="F361" s="166" t="s">
        <v>1680</v>
      </c>
      <c r="H361" s="167">
        <v>15.09</v>
      </c>
      <c r="I361" s="168"/>
      <c r="L361" s="163"/>
      <c r="M361" s="169"/>
      <c r="N361" s="170"/>
      <c r="O361" s="170"/>
      <c r="P361" s="170"/>
      <c r="Q361" s="170"/>
      <c r="R361" s="170"/>
      <c r="S361" s="170"/>
      <c r="T361" s="171"/>
      <c r="AT361" s="165" t="s">
        <v>160</v>
      </c>
      <c r="AU361" s="165" t="s">
        <v>83</v>
      </c>
      <c r="AV361" s="13" t="s">
        <v>83</v>
      </c>
      <c r="AW361" s="13" t="s">
        <v>30</v>
      </c>
      <c r="AX361" s="13" t="s">
        <v>31</v>
      </c>
      <c r="AY361" s="165" t="s">
        <v>151</v>
      </c>
    </row>
    <row r="362" spans="1:65" s="2" customFormat="1" ht="16.5" customHeight="1">
      <c r="A362" s="33"/>
      <c r="B362" s="149"/>
      <c r="C362" s="150" t="s">
        <v>741</v>
      </c>
      <c r="D362" s="150" t="s">
        <v>153</v>
      </c>
      <c r="E362" s="151" t="s">
        <v>1681</v>
      </c>
      <c r="F362" s="152" t="s">
        <v>1682</v>
      </c>
      <c r="G362" s="153" t="s">
        <v>350</v>
      </c>
      <c r="H362" s="154">
        <v>11</v>
      </c>
      <c r="I362" s="155"/>
      <c r="J362" s="156">
        <f>ROUND(I362*H362,2)</f>
        <v>0</v>
      </c>
      <c r="K362" s="152" t="s">
        <v>1</v>
      </c>
      <c r="L362" s="34"/>
      <c r="M362" s="157" t="s">
        <v>1</v>
      </c>
      <c r="N362" s="158" t="s">
        <v>40</v>
      </c>
      <c r="O362" s="59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158</v>
      </c>
      <c r="AT362" s="161" t="s">
        <v>153</v>
      </c>
      <c r="AU362" s="161" t="s">
        <v>83</v>
      </c>
      <c r="AY362" s="18" t="s">
        <v>151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31</v>
      </c>
      <c r="BK362" s="162">
        <f>ROUND(I362*H362,2)</f>
        <v>0</v>
      </c>
      <c r="BL362" s="18" t="s">
        <v>158</v>
      </c>
      <c r="BM362" s="161" t="s">
        <v>1683</v>
      </c>
    </row>
    <row r="363" spans="1:65" s="13" customFormat="1">
      <c r="B363" s="163"/>
      <c r="D363" s="164" t="s">
        <v>160</v>
      </c>
      <c r="E363" s="165" t="s">
        <v>1</v>
      </c>
      <c r="F363" s="166" t="s">
        <v>1684</v>
      </c>
      <c r="H363" s="167">
        <v>11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160</v>
      </c>
      <c r="AU363" s="165" t="s">
        <v>83</v>
      </c>
      <c r="AV363" s="13" t="s">
        <v>83</v>
      </c>
      <c r="AW363" s="13" t="s">
        <v>30</v>
      </c>
      <c r="AX363" s="13" t="s">
        <v>75</v>
      </c>
      <c r="AY363" s="165" t="s">
        <v>151</v>
      </c>
    </row>
    <row r="364" spans="1:65" s="15" customFormat="1">
      <c r="B364" s="179"/>
      <c r="D364" s="164" t="s">
        <v>160</v>
      </c>
      <c r="E364" s="180" t="s">
        <v>1</v>
      </c>
      <c r="F364" s="181" t="s">
        <v>182</v>
      </c>
      <c r="H364" s="182">
        <v>11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160</v>
      </c>
      <c r="AU364" s="180" t="s">
        <v>83</v>
      </c>
      <c r="AV364" s="15" t="s">
        <v>158</v>
      </c>
      <c r="AW364" s="15" t="s">
        <v>30</v>
      </c>
      <c r="AX364" s="15" t="s">
        <v>31</v>
      </c>
      <c r="AY364" s="180" t="s">
        <v>151</v>
      </c>
    </row>
    <row r="365" spans="1:65" s="2" customFormat="1" ht="16.5" customHeight="1">
      <c r="A365" s="33"/>
      <c r="B365" s="149"/>
      <c r="C365" s="150" t="s">
        <v>747</v>
      </c>
      <c r="D365" s="150" t="s">
        <v>153</v>
      </c>
      <c r="E365" s="151" t="s">
        <v>1685</v>
      </c>
      <c r="F365" s="152" t="s">
        <v>1686</v>
      </c>
      <c r="G365" s="153" t="s">
        <v>350</v>
      </c>
      <c r="H365" s="154">
        <v>3</v>
      </c>
      <c r="I365" s="155"/>
      <c r="J365" s="156">
        <f>ROUND(I365*H365,2)</f>
        <v>0</v>
      </c>
      <c r="K365" s="152" t="s">
        <v>1</v>
      </c>
      <c r="L365" s="34"/>
      <c r="M365" s="157" t="s">
        <v>1</v>
      </c>
      <c r="N365" s="158" t="s">
        <v>40</v>
      </c>
      <c r="O365" s="59"/>
      <c r="P365" s="159">
        <f>O365*H365</f>
        <v>0</v>
      </c>
      <c r="Q365" s="159">
        <v>0</v>
      </c>
      <c r="R365" s="159">
        <f>Q365*H365</f>
        <v>0</v>
      </c>
      <c r="S365" s="159">
        <v>0</v>
      </c>
      <c r="T365" s="160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1" t="s">
        <v>158</v>
      </c>
      <c r="AT365" s="161" t="s">
        <v>153</v>
      </c>
      <c r="AU365" s="161" t="s">
        <v>83</v>
      </c>
      <c r="AY365" s="18" t="s">
        <v>151</v>
      </c>
      <c r="BE365" s="162">
        <f>IF(N365="základní",J365,0)</f>
        <v>0</v>
      </c>
      <c r="BF365" s="162">
        <f>IF(N365="snížená",J365,0)</f>
        <v>0</v>
      </c>
      <c r="BG365" s="162">
        <f>IF(N365="zákl. přenesená",J365,0)</f>
        <v>0</v>
      </c>
      <c r="BH365" s="162">
        <f>IF(N365="sníž. přenesená",J365,0)</f>
        <v>0</v>
      </c>
      <c r="BI365" s="162">
        <f>IF(N365="nulová",J365,0)</f>
        <v>0</v>
      </c>
      <c r="BJ365" s="18" t="s">
        <v>31</v>
      </c>
      <c r="BK365" s="162">
        <f>ROUND(I365*H365,2)</f>
        <v>0</v>
      </c>
      <c r="BL365" s="18" t="s">
        <v>158</v>
      </c>
      <c r="BM365" s="161" t="s">
        <v>1687</v>
      </c>
    </row>
    <row r="366" spans="1:65" s="13" customFormat="1">
      <c r="B366" s="163"/>
      <c r="D366" s="164" t="s">
        <v>160</v>
      </c>
      <c r="E366" s="165" t="s">
        <v>1</v>
      </c>
      <c r="F366" s="166" t="s">
        <v>1688</v>
      </c>
      <c r="H366" s="167">
        <v>3</v>
      </c>
      <c r="I366" s="168"/>
      <c r="L366" s="163"/>
      <c r="M366" s="169"/>
      <c r="N366" s="170"/>
      <c r="O366" s="170"/>
      <c r="P366" s="170"/>
      <c r="Q366" s="170"/>
      <c r="R366" s="170"/>
      <c r="S366" s="170"/>
      <c r="T366" s="171"/>
      <c r="AT366" s="165" t="s">
        <v>160</v>
      </c>
      <c r="AU366" s="165" t="s">
        <v>83</v>
      </c>
      <c r="AV366" s="13" t="s">
        <v>83</v>
      </c>
      <c r="AW366" s="13" t="s">
        <v>30</v>
      </c>
      <c r="AX366" s="13" t="s">
        <v>31</v>
      </c>
      <c r="AY366" s="165" t="s">
        <v>151</v>
      </c>
    </row>
    <row r="367" spans="1:65" s="12" customFormat="1" ht="22.8" customHeight="1">
      <c r="B367" s="136"/>
      <c r="D367" s="137" t="s">
        <v>74</v>
      </c>
      <c r="E367" s="147" t="s">
        <v>199</v>
      </c>
      <c r="F367" s="147" t="s">
        <v>1439</v>
      </c>
      <c r="I367" s="139"/>
      <c r="J367" s="148">
        <f>BK367</f>
        <v>0</v>
      </c>
      <c r="L367" s="136"/>
      <c r="M367" s="141"/>
      <c r="N367" s="142"/>
      <c r="O367" s="142"/>
      <c r="P367" s="143">
        <f>SUM(P368:P396)</f>
        <v>0</v>
      </c>
      <c r="Q367" s="142"/>
      <c r="R367" s="143">
        <f>SUM(R368:R396)</f>
        <v>0</v>
      </c>
      <c r="S367" s="142"/>
      <c r="T367" s="144">
        <f>SUM(T368:T396)</f>
        <v>0</v>
      </c>
      <c r="AR367" s="137" t="s">
        <v>31</v>
      </c>
      <c r="AT367" s="145" t="s">
        <v>74</v>
      </c>
      <c r="AU367" s="145" t="s">
        <v>31</v>
      </c>
      <c r="AY367" s="137" t="s">
        <v>151</v>
      </c>
      <c r="BK367" s="146">
        <f>SUM(BK368:BK396)</f>
        <v>0</v>
      </c>
    </row>
    <row r="368" spans="1:65" s="2" customFormat="1" ht="16.5" customHeight="1">
      <c r="A368" s="33"/>
      <c r="B368" s="149"/>
      <c r="C368" s="150" t="s">
        <v>1315</v>
      </c>
      <c r="D368" s="150" t="s">
        <v>153</v>
      </c>
      <c r="E368" s="151" t="s">
        <v>448</v>
      </c>
      <c r="F368" s="152" t="s">
        <v>449</v>
      </c>
      <c r="G368" s="153" t="s">
        <v>215</v>
      </c>
      <c r="H368" s="154">
        <v>60.12</v>
      </c>
      <c r="I368" s="155"/>
      <c r="J368" s="156">
        <f>ROUND(I368*H368,2)</f>
        <v>0</v>
      </c>
      <c r="K368" s="152" t="s">
        <v>157</v>
      </c>
      <c r="L368" s="34"/>
      <c r="M368" s="157" t="s">
        <v>1</v>
      </c>
      <c r="N368" s="158" t="s">
        <v>40</v>
      </c>
      <c r="O368" s="59"/>
      <c r="P368" s="159">
        <f>O368*H368</f>
        <v>0</v>
      </c>
      <c r="Q368" s="159">
        <v>0</v>
      </c>
      <c r="R368" s="159">
        <f>Q368*H368</f>
        <v>0</v>
      </c>
      <c r="S368" s="159">
        <v>0</v>
      </c>
      <c r="T368" s="160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1" t="s">
        <v>158</v>
      </c>
      <c r="AT368" s="161" t="s">
        <v>153</v>
      </c>
      <c r="AU368" s="161" t="s">
        <v>83</v>
      </c>
      <c r="AY368" s="18" t="s">
        <v>151</v>
      </c>
      <c r="BE368" s="162">
        <f>IF(N368="základní",J368,0)</f>
        <v>0</v>
      </c>
      <c r="BF368" s="162">
        <f>IF(N368="snížená",J368,0)</f>
        <v>0</v>
      </c>
      <c r="BG368" s="162">
        <f>IF(N368="zákl. přenesená",J368,0)</f>
        <v>0</v>
      </c>
      <c r="BH368" s="162">
        <f>IF(N368="sníž. přenesená",J368,0)</f>
        <v>0</v>
      </c>
      <c r="BI368" s="162">
        <f>IF(N368="nulová",J368,0)</f>
        <v>0</v>
      </c>
      <c r="BJ368" s="18" t="s">
        <v>31</v>
      </c>
      <c r="BK368" s="162">
        <f>ROUND(I368*H368,2)</f>
        <v>0</v>
      </c>
      <c r="BL368" s="18" t="s">
        <v>158</v>
      </c>
      <c r="BM368" s="161" t="s">
        <v>1689</v>
      </c>
    </row>
    <row r="369" spans="1:65" s="13" customFormat="1">
      <c r="B369" s="163"/>
      <c r="D369" s="164" t="s">
        <v>160</v>
      </c>
      <c r="E369" s="165" t="s">
        <v>1</v>
      </c>
      <c r="F369" s="166" t="s">
        <v>1690</v>
      </c>
      <c r="H369" s="167">
        <v>60.12</v>
      </c>
      <c r="I369" s="168"/>
      <c r="L369" s="163"/>
      <c r="M369" s="169"/>
      <c r="N369" s="170"/>
      <c r="O369" s="170"/>
      <c r="P369" s="170"/>
      <c r="Q369" s="170"/>
      <c r="R369" s="170"/>
      <c r="S369" s="170"/>
      <c r="T369" s="171"/>
      <c r="AT369" s="165" t="s">
        <v>160</v>
      </c>
      <c r="AU369" s="165" t="s">
        <v>83</v>
      </c>
      <c r="AV369" s="13" t="s">
        <v>83</v>
      </c>
      <c r="AW369" s="13" t="s">
        <v>30</v>
      </c>
      <c r="AX369" s="13" t="s">
        <v>31</v>
      </c>
      <c r="AY369" s="165" t="s">
        <v>151</v>
      </c>
    </row>
    <row r="370" spans="1:65" s="2" customFormat="1" ht="16.5" customHeight="1">
      <c r="A370" s="33"/>
      <c r="B370" s="149"/>
      <c r="C370" s="150" t="s">
        <v>1319</v>
      </c>
      <c r="D370" s="150" t="s">
        <v>153</v>
      </c>
      <c r="E370" s="151" t="s">
        <v>1691</v>
      </c>
      <c r="F370" s="152" t="s">
        <v>1692</v>
      </c>
      <c r="G370" s="153" t="s">
        <v>215</v>
      </c>
      <c r="H370" s="154">
        <v>9.92</v>
      </c>
      <c r="I370" s="155"/>
      <c r="J370" s="156">
        <f>ROUND(I370*H370,2)</f>
        <v>0</v>
      </c>
      <c r="K370" s="152" t="s">
        <v>157</v>
      </c>
      <c r="L370" s="34"/>
      <c r="M370" s="157" t="s">
        <v>1</v>
      </c>
      <c r="N370" s="158" t="s">
        <v>40</v>
      </c>
      <c r="O370" s="59"/>
      <c r="P370" s="159">
        <f>O370*H370</f>
        <v>0</v>
      </c>
      <c r="Q370" s="159">
        <v>0</v>
      </c>
      <c r="R370" s="159">
        <f>Q370*H370</f>
        <v>0</v>
      </c>
      <c r="S370" s="159">
        <v>0</v>
      </c>
      <c r="T370" s="160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1" t="s">
        <v>158</v>
      </c>
      <c r="AT370" s="161" t="s">
        <v>153</v>
      </c>
      <c r="AU370" s="161" t="s">
        <v>83</v>
      </c>
      <c r="AY370" s="18" t="s">
        <v>151</v>
      </c>
      <c r="BE370" s="162">
        <f>IF(N370="základní",J370,0)</f>
        <v>0</v>
      </c>
      <c r="BF370" s="162">
        <f>IF(N370="snížená",J370,0)</f>
        <v>0</v>
      </c>
      <c r="BG370" s="162">
        <f>IF(N370="zákl. přenesená",J370,0)</f>
        <v>0</v>
      </c>
      <c r="BH370" s="162">
        <f>IF(N370="sníž. přenesená",J370,0)</f>
        <v>0</v>
      </c>
      <c r="BI370" s="162">
        <f>IF(N370="nulová",J370,0)</f>
        <v>0</v>
      </c>
      <c r="BJ370" s="18" t="s">
        <v>31</v>
      </c>
      <c r="BK370" s="162">
        <f>ROUND(I370*H370,2)</f>
        <v>0</v>
      </c>
      <c r="BL370" s="18" t="s">
        <v>158</v>
      </c>
      <c r="BM370" s="161" t="s">
        <v>1693</v>
      </c>
    </row>
    <row r="371" spans="1:65" s="13" customFormat="1">
      <c r="B371" s="163"/>
      <c r="D371" s="164" t="s">
        <v>160</v>
      </c>
      <c r="E371" s="165" t="s">
        <v>1</v>
      </c>
      <c r="F371" s="166" t="s">
        <v>1694</v>
      </c>
      <c r="H371" s="167">
        <v>9.92</v>
      </c>
      <c r="I371" s="168"/>
      <c r="L371" s="163"/>
      <c r="M371" s="169"/>
      <c r="N371" s="170"/>
      <c r="O371" s="170"/>
      <c r="P371" s="170"/>
      <c r="Q371" s="170"/>
      <c r="R371" s="170"/>
      <c r="S371" s="170"/>
      <c r="T371" s="171"/>
      <c r="AT371" s="165" t="s">
        <v>160</v>
      </c>
      <c r="AU371" s="165" t="s">
        <v>83</v>
      </c>
      <c r="AV371" s="13" t="s">
        <v>83</v>
      </c>
      <c r="AW371" s="13" t="s">
        <v>30</v>
      </c>
      <c r="AX371" s="13" t="s">
        <v>31</v>
      </c>
      <c r="AY371" s="165" t="s">
        <v>151</v>
      </c>
    </row>
    <row r="372" spans="1:65" s="2" customFormat="1" ht="16.5" customHeight="1">
      <c r="A372" s="33"/>
      <c r="B372" s="149"/>
      <c r="C372" s="150" t="s">
        <v>1326</v>
      </c>
      <c r="D372" s="150" t="s">
        <v>153</v>
      </c>
      <c r="E372" s="151" t="s">
        <v>1695</v>
      </c>
      <c r="F372" s="152" t="s">
        <v>1696</v>
      </c>
      <c r="G372" s="153" t="s">
        <v>207</v>
      </c>
      <c r="H372" s="154">
        <v>17.323</v>
      </c>
      <c r="I372" s="155"/>
      <c r="J372" s="156">
        <f>ROUND(I372*H372,2)</f>
        <v>0</v>
      </c>
      <c r="K372" s="152" t="s">
        <v>157</v>
      </c>
      <c r="L372" s="34"/>
      <c r="M372" s="157" t="s">
        <v>1</v>
      </c>
      <c r="N372" s="158" t="s">
        <v>40</v>
      </c>
      <c r="O372" s="59"/>
      <c r="P372" s="159">
        <f>O372*H372</f>
        <v>0</v>
      </c>
      <c r="Q372" s="159">
        <v>0</v>
      </c>
      <c r="R372" s="159">
        <f>Q372*H372</f>
        <v>0</v>
      </c>
      <c r="S372" s="159">
        <v>0</v>
      </c>
      <c r="T372" s="160">
        <f>S372*H372</f>
        <v>0</v>
      </c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R372" s="161" t="s">
        <v>158</v>
      </c>
      <c r="AT372" s="161" t="s">
        <v>153</v>
      </c>
      <c r="AU372" s="161" t="s">
        <v>83</v>
      </c>
      <c r="AY372" s="18" t="s">
        <v>151</v>
      </c>
      <c r="BE372" s="162">
        <f>IF(N372="základní",J372,0)</f>
        <v>0</v>
      </c>
      <c r="BF372" s="162">
        <f>IF(N372="snížená",J372,0)</f>
        <v>0</v>
      </c>
      <c r="BG372" s="162">
        <f>IF(N372="zákl. přenesená",J372,0)</f>
        <v>0</v>
      </c>
      <c r="BH372" s="162">
        <f>IF(N372="sníž. přenesená",J372,0)</f>
        <v>0</v>
      </c>
      <c r="BI372" s="162">
        <f>IF(N372="nulová",J372,0)</f>
        <v>0</v>
      </c>
      <c r="BJ372" s="18" t="s">
        <v>31</v>
      </c>
      <c r="BK372" s="162">
        <f>ROUND(I372*H372,2)</f>
        <v>0</v>
      </c>
      <c r="BL372" s="18" t="s">
        <v>158</v>
      </c>
      <c r="BM372" s="161" t="s">
        <v>1697</v>
      </c>
    </row>
    <row r="373" spans="1:65" s="13" customFormat="1">
      <c r="B373" s="163"/>
      <c r="D373" s="164" t="s">
        <v>160</v>
      </c>
      <c r="E373" s="165" t="s">
        <v>1</v>
      </c>
      <c r="F373" s="166" t="s">
        <v>1489</v>
      </c>
      <c r="H373" s="167">
        <v>17.323</v>
      </c>
      <c r="I373" s="168"/>
      <c r="L373" s="163"/>
      <c r="M373" s="169"/>
      <c r="N373" s="170"/>
      <c r="O373" s="170"/>
      <c r="P373" s="170"/>
      <c r="Q373" s="170"/>
      <c r="R373" s="170"/>
      <c r="S373" s="170"/>
      <c r="T373" s="171"/>
      <c r="AT373" s="165" t="s">
        <v>160</v>
      </c>
      <c r="AU373" s="165" t="s">
        <v>83</v>
      </c>
      <c r="AV373" s="13" t="s">
        <v>83</v>
      </c>
      <c r="AW373" s="13" t="s">
        <v>30</v>
      </c>
      <c r="AX373" s="13" t="s">
        <v>31</v>
      </c>
      <c r="AY373" s="165" t="s">
        <v>151</v>
      </c>
    </row>
    <row r="374" spans="1:65" s="2" customFormat="1" ht="16.5" customHeight="1">
      <c r="A374" s="33"/>
      <c r="B374" s="149"/>
      <c r="C374" s="150" t="s">
        <v>1331</v>
      </c>
      <c r="D374" s="150" t="s">
        <v>153</v>
      </c>
      <c r="E374" s="151" t="s">
        <v>1698</v>
      </c>
      <c r="F374" s="152" t="s">
        <v>1699</v>
      </c>
      <c r="G374" s="153" t="s">
        <v>207</v>
      </c>
      <c r="H374" s="154">
        <v>3.1949999999999998</v>
      </c>
      <c r="I374" s="155"/>
      <c r="J374" s="156">
        <f>ROUND(I374*H374,2)</f>
        <v>0</v>
      </c>
      <c r="K374" s="152" t="s">
        <v>157</v>
      </c>
      <c r="L374" s="34"/>
      <c r="M374" s="157" t="s">
        <v>1</v>
      </c>
      <c r="N374" s="158" t="s">
        <v>40</v>
      </c>
      <c r="O374" s="59"/>
      <c r="P374" s="159">
        <f>O374*H374</f>
        <v>0</v>
      </c>
      <c r="Q374" s="159">
        <v>0</v>
      </c>
      <c r="R374" s="159">
        <f>Q374*H374</f>
        <v>0</v>
      </c>
      <c r="S374" s="159">
        <v>0</v>
      </c>
      <c r="T374" s="160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1" t="s">
        <v>158</v>
      </c>
      <c r="AT374" s="161" t="s">
        <v>153</v>
      </c>
      <c r="AU374" s="161" t="s">
        <v>83</v>
      </c>
      <c r="AY374" s="18" t="s">
        <v>151</v>
      </c>
      <c r="BE374" s="162">
        <f>IF(N374="základní",J374,0)</f>
        <v>0</v>
      </c>
      <c r="BF374" s="162">
        <f>IF(N374="snížená",J374,0)</f>
        <v>0</v>
      </c>
      <c r="BG374" s="162">
        <f>IF(N374="zákl. přenesená",J374,0)</f>
        <v>0</v>
      </c>
      <c r="BH374" s="162">
        <f>IF(N374="sníž. přenesená",J374,0)</f>
        <v>0</v>
      </c>
      <c r="BI374" s="162">
        <f>IF(N374="nulová",J374,0)</f>
        <v>0</v>
      </c>
      <c r="BJ374" s="18" t="s">
        <v>31</v>
      </c>
      <c r="BK374" s="162">
        <f>ROUND(I374*H374,2)</f>
        <v>0</v>
      </c>
      <c r="BL374" s="18" t="s">
        <v>158</v>
      </c>
      <c r="BM374" s="161" t="s">
        <v>1700</v>
      </c>
    </row>
    <row r="375" spans="1:65" s="13" customFormat="1">
      <c r="B375" s="163"/>
      <c r="D375" s="164" t="s">
        <v>160</v>
      </c>
      <c r="E375" s="165" t="s">
        <v>1</v>
      </c>
      <c r="F375" s="166" t="s">
        <v>1492</v>
      </c>
      <c r="H375" s="167">
        <v>3.1949999999999998</v>
      </c>
      <c r="I375" s="168"/>
      <c r="L375" s="163"/>
      <c r="M375" s="169"/>
      <c r="N375" s="170"/>
      <c r="O375" s="170"/>
      <c r="P375" s="170"/>
      <c r="Q375" s="170"/>
      <c r="R375" s="170"/>
      <c r="S375" s="170"/>
      <c r="T375" s="171"/>
      <c r="AT375" s="165" t="s">
        <v>160</v>
      </c>
      <c r="AU375" s="165" t="s">
        <v>83</v>
      </c>
      <c r="AV375" s="13" t="s">
        <v>83</v>
      </c>
      <c r="AW375" s="13" t="s">
        <v>30</v>
      </c>
      <c r="AX375" s="13" t="s">
        <v>31</v>
      </c>
      <c r="AY375" s="165" t="s">
        <v>151</v>
      </c>
    </row>
    <row r="376" spans="1:65" s="2" customFormat="1" ht="16.5" customHeight="1">
      <c r="A376" s="33"/>
      <c r="B376" s="149"/>
      <c r="C376" s="150" t="s">
        <v>1336</v>
      </c>
      <c r="D376" s="150" t="s">
        <v>153</v>
      </c>
      <c r="E376" s="151" t="s">
        <v>1701</v>
      </c>
      <c r="F376" s="152" t="s">
        <v>1702</v>
      </c>
      <c r="G376" s="153" t="s">
        <v>164</v>
      </c>
      <c r="H376" s="154">
        <v>5.4390000000000001</v>
      </c>
      <c r="I376" s="155"/>
      <c r="J376" s="156">
        <f>ROUND(I376*H376,2)</f>
        <v>0</v>
      </c>
      <c r="K376" s="152" t="s">
        <v>157</v>
      </c>
      <c r="L376" s="34"/>
      <c r="M376" s="157" t="s">
        <v>1</v>
      </c>
      <c r="N376" s="158" t="s">
        <v>40</v>
      </c>
      <c r="O376" s="59"/>
      <c r="P376" s="159">
        <f>O376*H376</f>
        <v>0</v>
      </c>
      <c r="Q376" s="159">
        <v>0</v>
      </c>
      <c r="R376" s="159">
        <f>Q376*H376</f>
        <v>0</v>
      </c>
      <c r="S376" s="159">
        <v>0</v>
      </c>
      <c r="T376" s="160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1" t="s">
        <v>158</v>
      </c>
      <c r="AT376" s="161" t="s">
        <v>153</v>
      </c>
      <c r="AU376" s="161" t="s">
        <v>83</v>
      </c>
      <c r="AY376" s="18" t="s">
        <v>151</v>
      </c>
      <c r="BE376" s="162">
        <f>IF(N376="základní",J376,0)</f>
        <v>0</v>
      </c>
      <c r="BF376" s="162">
        <f>IF(N376="snížená",J376,0)</f>
        <v>0</v>
      </c>
      <c r="BG376" s="162">
        <f>IF(N376="zákl. přenesená",J376,0)</f>
        <v>0</v>
      </c>
      <c r="BH376" s="162">
        <f>IF(N376="sníž. přenesená",J376,0)</f>
        <v>0</v>
      </c>
      <c r="BI376" s="162">
        <f>IF(N376="nulová",J376,0)</f>
        <v>0</v>
      </c>
      <c r="BJ376" s="18" t="s">
        <v>31</v>
      </c>
      <c r="BK376" s="162">
        <f>ROUND(I376*H376,2)</f>
        <v>0</v>
      </c>
      <c r="BL376" s="18" t="s">
        <v>158</v>
      </c>
      <c r="BM376" s="161" t="s">
        <v>1703</v>
      </c>
    </row>
    <row r="377" spans="1:65" s="13" customFormat="1">
      <c r="B377" s="163"/>
      <c r="D377" s="164" t="s">
        <v>160</v>
      </c>
      <c r="E377" s="165" t="s">
        <v>1</v>
      </c>
      <c r="F377" s="166" t="s">
        <v>1704</v>
      </c>
      <c r="H377" s="167">
        <v>5.4390000000000001</v>
      </c>
      <c r="I377" s="168"/>
      <c r="L377" s="163"/>
      <c r="M377" s="169"/>
      <c r="N377" s="170"/>
      <c r="O377" s="170"/>
      <c r="P377" s="170"/>
      <c r="Q377" s="170"/>
      <c r="R377" s="170"/>
      <c r="S377" s="170"/>
      <c r="T377" s="171"/>
      <c r="AT377" s="165" t="s">
        <v>160</v>
      </c>
      <c r="AU377" s="165" t="s">
        <v>83</v>
      </c>
      <c r="AV377" s="13" t="s">
        <v>83</v>
      </c>
      <c r="AW377" s="13" t="s">
        <v>30</v>
      </c>
      <c r="AX377" s="13" t="s">
        <v>75</v>
      </c>
      <c r="AY377" s="165" t="s">
        <v>151</v>
      </c>
    </row>
    <row r="378" spans="1:65" s="15" customFormat="1">
      <c r="B378" s="179"/>
      <c r="D378" s="164" t="s">
        <v>160</v>
      </c>
      <c r="E378" s="180" t="s">
        <v>1</v>
      </c>
      <c r="F378" s="181" t="s">
        <v>182</v>
      </c>
      <c r="H378" s="182">
        <v>5.4390000000000001</v>
      </c>
      <c r="I378" s="183"/>
      <c r="L378" s="179"/>
      <c r="M378" s="184"/>
      <c r="N378" s="185"/>
      <c r="O378" s="185"/>
      <c r="P378" s="185"/>
      <c r="Q378" s="185"/>
      <c r="R378" s="185"/>
      <c r="S378" s="185"/>
      <c r="T378" s="186"/>
      <c r="AT378" s="180" t="s">
        <v>160</v>
      </c>
      <c r="AU378" s="180" t="s">
        <v>83</v>
      </c>
      <c r="AV378" s="15" t="s">
        <v>158</v>
      </c>
      <c r="AW378" s="15" t="s">
        <v>30</v>
      </c>
      <c r="AX378" s="15" t="s">
        <v>31</v>
      </c>
      <c r="AY378" s="180" t="s">
        <v>151</v>
      </c>
    </row>
    <row r="379" spans="1:65" s="2" customFormat="1" ht="16.5" customHeight="1">
      <c r="A379" s="33"/>
      <c r="B379" s="149"/>
      <c r="C379" s="150" t="s">
        <v>1340</v>
      </c>
      <c r="D379" s="150" t="s">
        <v>153</v>
      </c>
      <c r="E379" s="151" t="s">
        <v>1705</v>
      </c>
      <c r="F379" s="152" t="s">
        <v>1706</v>
      </c>
      <c r="G379" s="153" t="s">
        <v>164</v>
      </c>
      <c r="H379" s="154">
        <v>5.4390000000000001</v>
      </c>
      <c r="I379" s="155"/>
      <c r="J379" s="156">
        <f>ROUND(I379*H379,2)</f>
        <v>0</v>
      </c>
      <c r="K379" s="152" t="s">
        <v>157</v>
      </c>
      <c r="L379" s="34"/>
      <c r="M379" s="157" t="s">
        <v>1</v>
      </c>
      <c r="N379" s="158" t="s">
        <v>40</v>
      </c>
      <c r="O379" s="59"/>
      <c r="P379" s="159">
        <f>O379*H379</f>
        <v>0</v>
      </c>
      <c r="Q379" s="159">
        <v>0</v>
      </c>
      <c r="R379" s="159">
        <f>Q379*H379</f>
        <v>0</v>
      </c>
      <c r="S379" s="159">
        <v>0</v>
      </c>
      <c r="T379" s="160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1" t="s">
        <v>158</v>
      </c>
      <c r="AT379" s="161" t="s">
        <v>153</v>
      </c>
      <c r="AU379" s="161" t="s">
        <v>83</v>
      </c>
      <c r="AY379" s="18" t="s">
        <v>151</v>
      </c>
      <c r="BE379" s="162">
        <f>IF(N379="základní",J379,0)</f>
        <v>0</v>
      </c>
      <c r="BF379" s="162">
        <f>IF(N379="snížená",J379,0)</f>
        <v>0</v>
      </c>
      <c r="BG379" s="162">
        <f>IF(N379="zákl. přenesená",J379,0)</f>
        <v>0</v>
      </c>
      <c r="BH379" s="162">
        <f>IF(N379="sníž. přenesená",J379,0)</f>
        <v>0</v>
      </c>
      <c r="BI379" s="162">
        <f>IF(N379="nulová",J379,0)</f>
        <v>0</v>
      </c>
      <c r="BJ379" s="18" t="s">
        <v>31</v>
      </c>
      <c r="BK379" s="162">
        <f>ROUND(I379*H379,2)</f>
        <v>0</v>
      </c>
      <c r="BL379" s="18" t="s">
        <v>158</v>
      </c>
      <c r="BM379" s="161" t="s">
        <v>1707</v>
      </c>
    </row>
    <row r="380" spans="1:65" s="13" customFormat="1">
      <c r="B380" s="163"/>
      <c r="D380" s="164" t="s">
        <v>160</v>
      </c>
      <c r="E380" s="165" t="s">
        <v>1</v>
      </c>
      <c r="F380" s="166" t="s">
        <v>1708</v>
      </c>
      <c r="H380" s="167">
        <v>5.4390000000000001</v>
      </c>
      <c r="I380" s="168"/>
      <c r="L380" s="163"/>
      <c r="M380" s="169"/>
      <c r="N380" s="170"/>
      <c r="O380" s="170"/>
      <c r="P380" s="170"/>
      <c r="Q380" s="170"/>
      <c r="R380" s="170"/>
      <c r="S380" s="170"/>
      <c r="T380" s="171"/>
      <c r="AT380" s="165" t="s">
        <v>160</v>
      </c>
      <c r="AU380" s="165" t="s">
        <v>83</v>
      </c>
      <c r="AV380" s="13" t="s">
        <v>83</v>
      </c>
      <c r="AW380" s="13" t="s">
        <v>30</v>
      </c>
      <c r="AX380" s="13" t="s">
        <v>31</v>
      </c>
      <c r="AY380" s="165" t="s">
        <v>151</v>
      </c>
    </row>
    <row r="381" spans="1:65" s="2" customFormat="1" ht="16.5" customHeight="1">
      <c r="A381" s="33"/>
      <c r="B381" s="149"/>
      <c r="C381" s="150" t="s">
        <v>1344</v>
      </c>
      <c r="D381" s="150" t="s">
        <v>153</v>
      </c>
      <c r="E381" s="151" t="s">
        <v>1709</v>
      </c>
      <c r="F381" s="152" t="s">
        <v>1710</v>
      </c>
      <c r="G381" s="153" t="s">
        <v>164</v>
      </c>
      <c r="H381" s="154">
        <v>43.512</v>
      </c>
      <c r="I381" s="155"/>
      <c r="J381" s="156">
        <f>ROUND(I381*H381,2)</f>
        <v>0</v>
      </c>
      <c r="K381" s="152" t="s">
        <v>157</v>
      </c>
      <c r="L381" s="34"/>
      <c r="M381" s="157" t="s">
        <v>1</v>
      </c>
      <c r="N381" s="158" t="s">
        <v>40</v>
      </c>
      <c r="O381" s="59"/>
      <c r="P381" s="159">
        <f>O381*H381</f>
        <v>0</v>
      </c>
      <c r="Q381" s="159">
        <v>0</v>
      </c>
      <c r="R381" s="159">
        <f>Q381*H381</f>
        <v>0</v>
      </c>
      <c r="S381" s="159">
        <v>0</v>
      </c>
      <c r="T381" s="160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61" t="s">
        <v>158</v>
      </c>
      <c r="AT381" s="161" t="s">
        <v>153</v>
      </c>
      <c r="AU381" s="161" t="s">
        <v>83</v>
      </c>
      <c r="AY381" s="18" t="s">
        <v>151</v>
      </c>
      <c r="BE381" s="162">
        <f>IF(N381="základní",J381,0)</f>
        <v>0</v>
      </c>
      <c r="BF381" s="162">
        <f>IF(N381="snížená",J381,0)</f>
        <v>0</v>
      </c>
      <c r="BG381" s="162">
        <f>IF(N381="zákl. přenesená",J381,0)</f>
        <v>0</v>
      </c>
      <c r="BH381" s="162">
        <f>IF(N381="sníž. přenesená",J381,0)</f>
        <v>0</v>
      </c>
      <c r="BI381" s="162">
        <f>IF(N381="nulová",J381,0)</f>
        <v>0</v>
      </c>
      <c r="BJ381" s="18" t="s">
        <v>31</v>
      </c>
      <c r="BK381" s="162">
        <f>ROUND(I381*H381,2)</f>
        <v>0</v>
      </c>
      <c r="BL381" s="18" t="s">
        <v>158</v>
      </c>
      <c r="BM381" s="161" t="s">
        <v>1711</v>
      </c>
    </row>
    <row r="382" spans="1:65" s="13" customFormat="1">
      <c r="B382" s="163"/>
      <c r="D382" s="164" t="s">
        <v>160</v>
      </c>
      <c r="E382" s="165" t="s">
        <v>1</v>
      </c>
      <c r="F382" s="166" t="s">
        <v>1712</v>
      </c>
      <c r="H382" s="167">
        <v>43.512</v>
      </c>
      <c r="I382" s="168"/>
      <c r="L382" s="163"/>
      <c r="M382" s="169"/>
      <c r="N382" s="170"/>
      <c r="O382" s="170"/>
      <c r="P382" s="170"/>
      <c r="Q382" s="170"/>
      <c r="R382" s="170"/>
      <c r="S382" s="170"/>
      <c r="T382" s="171"/>
      <c r="AT382" s="165" t="s">
        <v>160</v>
      </c>
      <c r="AU382" s="165" t="s">
        <v>83</v>
      </c>
      <c r="AV382" s="13" t="s">
        <v>83</v>
      </c>
      <c r="AW382" s="13" t="s">
        <v>30</v>
      </c>
      <c r="AX382" s="13" t="s">
        <v>75</v>
      </c>
      <c r="AY382" s="165" t="s">
        <v>151</v>
      </c>
    </row>
    <row r="383" spans="1:65" s="15" customFormat="1">
      <c r="B383" s="179"/>
      <c r="D383" s="164" t="s">
        <v>160</v>
      </c>
      <c r="E383" s="180" t="s">
        <v>1</v>
      </c>
      <c r="F383" s="181" t="s">
        <v>182</v>
      </c>
      <c r="H383" s="182">
        <v>43.512</v>
      </c>
      <c r="I383" s="183"/>
      <c r="L383" s="179"/>
      <c r="M383" s="184"/>
      <c r="N383" s="185"/>
      <c r="O383" s="185"/>
      <c r="P383" s="185"/>
      <c r="Q383" s="185"/>
      <c r="R383" s="185"/>
      <c r="S383" s="185"/>
      <c r="T383" s="186"/>
      <c r="AT383" s="180" t="s">
        <v>160</v>
      </c>
      <c r="AU383" s="180" t="s">
        <v>83</v>
      </c>
      <c r="AV383" s="15" t="s">
        <v>158</v>
      </c>
      <c r="AW383" s="15" t="s">
        <v>30</v>
      </c>
      <c r="AX383" s="15" t="s">
        <v>31</v>
      </c>
      <c r="AY383" s="180" t="s">
        <v>151</v>
      </c>
    </row>
    <row r="384" spans="1:65" s="2" customFormat="1" ht="16.5" customHeight="1">
      <c r="A384" s="33"/>
      <c r="B384" s="149"/>
      <c r="C384" s="150" t="s">
        <v>382</v>
      </c>
      <c r="D384" s="150" t="s">
        <v>153</v>
      </c>
      <c r="E384" s="151" t="s">
        <v>223</v>
      </c>
      <c r="F384" s="152" t="s">
        <v>224</v>
      </c>
      <c r="G384" s="153" t="s">
        <v>164</v>
      </c>
      <c r="H384" s="154">
        <v>38.686999999999998</v>
      </c>
      <c r="I384" s="155"/>
      <c r="J384" s="156">
        <f>ROUND(I384*H384,2)</f>
        <v>0</v>
      </c>
      <c r="K384" s="152" t="s">
        <v>157</v>
      </c>
      <c r="L384" s="34"/>
      <c r="M384" s="157" t="s">
        <v>1</v>
      </c>
      <c r="N384" s="158" t="s">
        <v>40</v>
      </c>
      <c r="O384" s="59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1" t="s">
        <v>158</v>
      </c>
      <c r="AT384" s="161" t="s">
        <v>153</v>
      </c>
      <c r="AU384" s="161" t="s">
        <v>83</v>
      </c>
      <c r="AY384" s="18" t="s">
        <v>151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8" t="s">
        <v>31</v>
      </c>
      <c r="BK384" s="162">
        <f>ROUND(I384*H384,2)</f>
        <v>0</v>
      </c>
      <c r="BL384" s="18" t="s">
        <v>158</v>
      </c>
      <c r="BM384" s="161" t="s">
        <v>1713</v>
      </c>
    </row>
    <row r="385" spans="1:65" s="13" customFormat="1">
      <c r="B385" s="163"/>
      <c r="D385" s="164" t="s">
        <v>160</v>
      </c>
      <c r="E385" s="165" t="s">
        <v>1</v>
      </c>
      <c r="F385" s="166" t="s">
        <v>1714</v>
      </c>
      <c r="H385" s="167">
        <v>38.686999999999998</v>
      </c>
      <c r="I385" s="168"/>
      <c r="L385" s="163"/>
      <c r="M385" s="169"/>
      <c r="N385" s="170"/>
      <c r="O385" s="170"/>
      <c r="P385" s="170"/>
      <c r="Q385" s="170"/>
      <c r="R385" s="170"/>
      <c r="S385" s="170"/>
      <c r="T385" s="171"/>
      <c r="AT385" s="165" t="s">
        <v>160</v>
      </c>
      <c r="AU385" s="165" t="s">
        <v>83</v>
      </c>
      <c r="AV385" s="13" t="s">
        <v>83</v>
      </c>
      <c r="AW385" s="13" t="s">
        <v>30</v>
      </c>
      <c r="AX385" s="13" t="s">
        <v>75</v>
      </c>
      <c r="AY385" s="165" t="s">
        <v>151</v>
      </c>
    </row>
    <row r="386" spans="1:65" s="15" customFormat="1">
      <c r="B386" s="179"/>
      <c r="D386" s="164" t="s">
        <v>160</v>
      </c>
      <c r="E386" s="180" t="s">
        <v>1</v>
      </c>
      <c r="F386" s="181" t="s">
        <v>182</v>
      </c>
      <c r="H386" s="182">
        <v>38.686999999999998</v>
      </c>
      <c r="I386" s="183"/>
      <c r="L386" s="179"/>
      <c r="M386" s="184"/>
      <c r="N386" s="185"/>
      <c r="O386" s="185"/>
      <c r="P386" s="185"/>
      <c r="Q386" s="185"/>
      <c r="R386" s="185"/>
      <c r="S386" s="185"/>
      <c r="T386" s="186"/>
      <c r="AT386" s="180" t="s">
        <v>160</v>
      </c>
      <c r="AU386" s="180" t="s">
        <v>83</v>
      </c>
      <c r="AV386" s="15" t="s">
        <v>158</v>
      </c>
      <c r="AW386" s="15" t="s">
        <v>30</v>
      </c>
      <c r="AX386" s="15" t="s">
        <v>31</v>
      </c>
      <c r="AY386" s="180" t="s">
        <v>151</v>
      </c>
    </row>
    <row r="387" spans="1:65" s="2" customFormat="1" ht="16.5" customHeight="1">
      <c r="A387" s="33"/>
      <c r="B387" s="149"/>
      <c r="C387" s="150" t="s">
        <v>1352</v>
      </c>
      <c r="D387" s="150" t="s">
        <v>153</v>
      </c>
      <c r="E387" s="151" t="s">
        <v>228</v>
      </c>
      <c r="F387" s="152" t="s">
        <v>229</v>
      </c>
      <c r="G387" s="153" t="s">
        <v>164</v>
      </c>
      <c r="H387" s="154">
        <v>309.49599999999998</v>
      </c>
      <c r="I387" s="155"/>
      <c r="J387" s="156">
        <f>ROUND(I387*H387,2)</f>
        <v>0</v>
      </c>
      <c r="K387" s="152" t="s">
        <v>157</v>
      </c>
      <c r="L387" s="34"/>
      <c r="M387" s="157" t="s">
        <v>1</v>
      </c>
      <c r="N387" s="158" t="s">
        <v>40</v>
      </c>
      <c r="O387" s="59"/>
      <c r="P387" s="159">
        <f>O387*H387</f>
        <v>0</v>
      </c>
      <c r="Q387" s="159">
        <v>0</v>
      </c>
      <c r="R387" s="159">
        <f>Q387*H387</f>
        <v>0</v>
      </c>
      <c r="S387" s="159">
        <v>0</v>
      </c>
      <c r="T387" s="160">
        <f>S387*H387</f>
        <v>0</v>
      </c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R387" s="161" t="s">
        <v>158</v>
      </c>
      <c r="AT387" s="161" t="s">
        <v>153</v>
      </c>
      <c r="AU387" s="161" t="s">
        <v>83</v>
      </c>
      <c r="AY387" s="18" t="s">
        <v>151</v>
      </c>
      <c r="BE387" s="162">
        <f>IF(N387="základní",J387,0)</f>
        <v>0</v>
      </c>
      <c r="BF387" s="162">
        <f>IF(N387="snížená",J387,0)</f>
        <v>0</v>
      </c>
      <c r="BG387" s="162">
        <f>IF(N387="zákl. přenesená",J387,0)</f>
        <v>0</v>
      </c>
      <c r="BH387" s="162">
        <f>IF(N387="sníž. přenesená",J387,0)</f>
        <v>0</v>
      </c>
      <c r="BI387" s="162">
        <f>IF(N387="nulová",J387,0)</f>
        <v>0</v>
      </c>
      <c r="BJ387" s="18" t="s">
        <v>31</v>
      </c>
      <c r="BK387" s="162">
        <f>ROUND(I387*H387,2)</f>
        <v>0</v>
      </c>
      <c r="BL387" s="18" t="s">
        <v>158</v>
      </c>
      <c r="BM387" s="161" t="s">
        <v>1715</v>
      </c>
    </row>
    <row r="388" spans="1:65" s="13" customFormat="1">
      <c r="B388" s="163"/>
      <c r="D388" s="164" t="s">
        <v>160</v>
      </c>
      <c r="E388" s="165" t="s">
        <v>1</v>
      </c>
      <c r="F388" s="166" t="s">
        <v>1716</v>
      </c>
      <c r="H388" s="167">
        <v>309.49599999999998</v>
      </c>
      <c r="I388" s="168"/>
      <c r="L388" s="163"/>
      <c r="M388" s="169"/>
      <c r="N388" s="170"/>
      <c r="O388" s="170"/>
      <c r="P388" s="170"/>
      <c r="Q388" s="170"/>
      <c r="R388" s="170"/>
      <c r="S388" s="170"/>
      <c r="T388" s="171"/>
      <c r="AT388" s="165" t="s">
        <v>160</v>
      </c>
      <c r="AU388" s="165" t="s">
        <v>83</v>
      </c>
      <c r="AV388" s="13" t="s">
        <v>83</v>
      </c>
      <c r="AW388" s="13" t="s">
        <v>30</v>
      </c>
      <c r="AX388" s="13" t="s">
        <v>75</v>
      </c>
      <c r="AY388" s="165" t="s">
        <v>151</v>
      </c>
    </row>
    <row r="389" spans="1:65" s="15" customFormat="1">
      <c r="B389" s="179"/>
      <c r="D389" s="164" t="s">
        <v>160</v>
      </c>
      <c r="E389" s="180" t="s">
        <v>1</v>
      </c>
      <c r="F389" s="181" t="s">
        <v>182</v>
      </c>
      <c r="H389" s="182">
        <v>309.49599999999998</v>
      </c>
      <c r="I389" s="183"/>
      <c r="L389" s="179"/>
      <c r="M389" s="184"/>
      <c r="N389" s="185"/>
      <c r="O389" s="185"/>
      <c r="P389" s="185"/>
      <c r="Q389" s="185"/>
      <c r="R389" s="185"/>
      <c r="S389" s="185"/>
      <c r="T389" s="186"/>
      <c r="AT389" s="180" t="s">
        <v>160</v>
      </c>
      <c r="AU389" s="180" t="s">
        <v>83</v>
      </c>
      <c r="AV389" s="15" t="s">
        <v>158</v>
      </c>
      <c r="AW389" s="15" t="s">
        <v>30</v>
      </c>
      <c r="AX389" s="15" t="s">
        <v>31</v>
      </c>
      <c r="AY389" s="180" t="s">
        <v>151</v>
      </c>
    </row>
    <row r="390" spans="1:65" s="2" customFormat="1" ht="16.5" customHeight="1">
      <c r="A390" s="33"/>
      <c r="B390" s="149"/>
      <c r="C390" s="150" t="s">
        <v>1357</v>
      </c>
      <c r="D390" s="150" t="s">
        <v>153</v>
      </c>
      <c r="E390" s="151" t="s">
        <v>1457</v>
      </c>
      <c r="F390" s="152" t="s">
        <v>1458</v>
      </c>
      <c r="G390" s="153" t="s">
        <v>164</v>
      </c>
      <c r="H390" s="154">
        <v>5.3179999999999996</v>
      </c>
      <c r="I390" s="155"/>
      <c r="J390" s="156">
        <f>ROUND(I390*H390,2)</f>
        <v>0</v>
      </c>
      <c r="K390" s="152" t="s">
        <v>1</v>
      </c>
      <c r="L390" s="34"/>
      <c r="M390" s="157" t="s">
        <v>1</v>
      </c>
      <c r="N390" s="158" t="s">
        <v>40</v>
      </c>
      <c r="O390" s="59"/>
      <c r="P390" s="159">
        <f>O390*H390</f>
        <v>0</v>
      </c>
      <c r="Q390" s="159">
        <v>0</v>
      </c>
      <c r="R390" s="159">
        <f>Q390*H390</f>
        <v>0</v>
      </c>
      <c r="S390" s="159">
        <v>0</v>
      </c>
      <c r="T390" s="160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1" t="s">
        <v>158</v>
      </c>
      <c r="AT390" s="161" t="s">
        <v>153</v>
      </c>
      <c r="AU390" s="161" t="s">
        <v>83</v>
      </c>
      <c r="AY390" s="18" t="s">
        <v>151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8" t="s">
        <v>31</v>
      </c>
      <c r="BK390" s="162">
        <f>ROUND(I390*H390,2)</f>
        <v>0</v>
      </c>
      <c r="BL390" s="18" t="s">
        <v>158</v>
      </c>
      <c r="BM390" s="161" t="s">
        <v>1717</v>
      </c>
    </row>
    <row r="391" spans="1:65" s="13" customFormat="1">
      <c r="B391" s="163"/>
      <c r="D391" s="164" t="s">
        <v>160</v>
      </c>
      <c r="E391" s="165" t="s">
        <v>1</v>
      </c>
      <c r="F391" s="166" t="s">
        <v>1718</v>
      </c>
      <c r="H391" s="167">
        <v>5.3179999999999996</v>
      </c>
      <c r="I391" s="168"/>
      <c r="L391" s="163"/>
      <c r="M391" s="169"/>
      <c r="N391" s="170"/>
      <c r="O391" s="170"/>
      <c r="P391" s="170"/>
      <c r="Q391" s="170"/>
      <c r="R391" s="170"/>
      <c r="S391" s="170"/>
      <c r="T391" s="171"/>
      <c r="AT391" s="165" t="s">
        <v>160</v>
      </c>
      <c r="AU391" s="165" t="s">
        <v>83</v>
      </c>
      <c r="AV391" s="13" t="s">
        <v>83</v>
      </c>
      <c r="AW391" s="13" t="s">
        <v>30</v>
      </c>
      <c r="AX391" s="13" t="s">
        <v>75</v>
      </c>
      <c r="AY391" s="165" t="s">
        <v>151</v>
      </c>
    </row>
    <row r="392" spans="1:65" s="15" customFormat="1">
      <c r="B392" s="179"/>
      <c r="D392" s="164" t="s">
        <v>160</v>
      </c>
      <c r="E392" s="180" t="s">
        <v>1</v>
      </c>
      <c r="F392" s="181" t="s">
        <v>182</v>
      </c>
      <c r="H392" s="182">
        <v>5.3179999999999996</v>
      </c>
      <c r="I392" s="183"/>
      <c r="L392" s="179"/>
      <c r="M392" s="184"/>
      <c r="N392" s="185"/>
      <c r="O392" s="185"/>
      <c r="P392" s="185"/>
      <c r="Q392" s="185"/>
      <c r="R392" s="185"/>
      <c r="S392" s="185"/>
      <c r="T392" s="186"/>
      <c r="AT392" s="180" t="s">
        <v>160</v>
      </c>
      <c r="AU392" s="180" t="s">
        <v>83</v>
      </c>
      <c r="AV392" s="15" t="s">
        <v>158</v>
      </c>
      <c r="AW392" s="15" t="s">
        <v>30</v>
      </c>
      <c r="AX392" s="15" t="s">
        <v>31</v>
      </c>
      <c r="AY392" s="180" t="s">
        <v>151</v>
      </c>
    </row>
    <row r="393" spans="1:65" s="2" customFormat="1" ht="16.5" customHeight="1">
      <c r="A393" s="33"/>
      <c r="B393" s="149"/>
      <c r="C393" s="150" t="s">
        <v>1361</v>
      </c>
      <c r="D393" s="150" t="s">
        <v>153</v>
      </c>
      <c r="E393" s="151" t="s">
        <v>1462</v>
      </c>
      <c r="F393" s="152" t="s">
        <v>1232</v>
      </c>
      <c r="G393" s="153" t="s">
        <v>164</v>
      </c>
      <c r="H393" s="154">
        <v>33.369</v>
      </c>
      <c r="I393" s="155"/>
      <c r="J393" s="156">
        <f>ROUND(I393*H393,2)</f>
        <v>0</v>
      </c>
      <c r="K393" s="152" t="s">
        <v>1</v>
      </c>
      <c r="L393" s="34"/>
      <c r="M393" s="157" t="s">
        <v>1</v>
      </c>
      <c r="N393" s="158" t="s">
        <v>40</v>
      </c>
      <c r="O393" s="59"/>
      <c r="P393" s="159">
        <f>O393*H393</f>
        <v>0</v>
      </c>
      <c r="Q393" s="159">
        <v>0</v>
      </c>
      <c r="R393" s="159">
        <f>Q393*H393</f>
        <v>0</v>
      </c>
      <c r="S393" s="159">
        <v>0</v>
      </c>
      <c r="T393" s="160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1" t="s">
        <v>158</v>
      </c>
      <c r="AT393" s="161" t="s">
        <v>153</v>
      </c>
      <c r="AU393" s="161" t="s">
        <v>83</v>
      </c>
      <c r="AY393" s="18" t="s">
        <v>151</v>
      </c>
      <c r="BE393" s="162">
        <f>IF(N393="základní",J393,0)</f>
        <v>0</v>
      </c>
      <c r="BF393" s="162">
        <f>IF(N393="snížená",J393,0)</f>
        <v>0</v>
      </c>
      <c r="BG393" s="162">
        <f>IF(N393="zákl. přenesená",J393,0)</f>
        <v>0</v>
      </c>
      <c r="BH393" s="162">
        <f>IF(N393="sníž. přenesená",J393,0)</f>
        <v>0</v>
      </c>
      <c r="BI393" s="162">
        <f>IF(N393="nulová",J393,0)</f>
        <v>0</v>
      </c>
      <c r="BJ393" s="18" t="s">
        <v>31</v>
      </c>
      <c r="BK393" s="162">
        <f>ROUND(I393*H393,2)</f>
        <v>0</v>
      </c>
      <c r="BL393" s="18" t="s">
        <v>158</v>
      </c>
      <c r="BM393" s="161" t="s">
        <v>1719</v>
      </c>
    </row>
    <row r="394" spans="1:65" s="13" customFormat="1">
      <c r="B394" s="163"/>
      <c r="D394" s="164" t="s">
        <v>160</v>
      </c>
      <c r="E394" s="165" t="s">
        <v>1</v>
      </c>
      <c r="F394" s="166" t="s">
        <v>1720</v>
      </c>
      <c r="H394" s="167">
        <v>33.369</v>
      </c>
      <c r="I394" s="168"/>
      <c r="L394" s="163"/>
      <c r="M394" s="169"/>
      <c r="N394" s="170"/>
      <c r="O394" s="170"/>
      <c r="P394" s="170"/>
      <c r="Q394" s="170"/>
      <c r="R394" s="170"/>
      <c r="S394" s="170"/>
      <c r="T394" s="171"/>
      <c r="AT394" s="165" t="s">
        <v>160</v>
      </c>
      <c r="AU394" s="165" t="s">
        <v>83</v>
      </c>
      <c r="AV394" s="13" t="s">
        <v>83</v>
      </c>
      <c r="AW394" s="13" t="s">
        <v>30</v>
      </c>
      <c r="AX394" s="13" t="s">
        <v>75</v>
      </c>
      <c r="AY394" s="165" t="s">
        <v>151</v>
      </c>
    </row>
    <row r="395" spans="1:65" s="15" customFormat="1">
      <c r="B395" s="179"/>
      <c r="D395" s="164" t="s">
        <v>160</v>
      </c>
      <c r="E395" s="180" t="s">
        <v>1</v>
      </c>
      <c r="F395" s="181" t="s">
        <v>182</v>
      </c>
      <c r="H395" s="182">
        <v>33.369</v>
      </c>
      <c r="I395" s="183"/>
      <c r="L395" s="179"/>
      <c r="M395" s="184"/>
      <c r="N395" s="185"/>
      <c r="O395" s="185"/>
      <c r="P395" s="185"/>
      <c r="Q395" s="185"/>
      <c r="R395" s="185"/>
      <c r="S395" s="185"/>
      <c r="T395" s="186"/>
      <c r="AT395" s="180" t="s">
        <v>160</v>
      </c>
      <c r="AU395" s="180" t="s">
        <v>83</v>
      </c>
      <c r="AV395" s="15" t="s">
        <v>158</v>
      </c>
      <c r="AW395" s="15" t="s">
        <v>30</v>
      </c>
      <c r="AX395" s="15" t="s">
        <v>31</v>
      </c>
      <c r="AY395" s="180" t="s">
        <v>151</v>
      </c>
    </row>
    <row r="396" spans="1:65" s="2" customFormat="1" ht="16.5" customHeight="1">
      <c r="A396" s="33"/>
      <c r="B396" s="149"/>
      <c r="C396" s="150" t="s">
        <v>1365</v>
      </c>
      <c r="D396" s="150" t="s">
        <v>153</v>
      </c>
      <c r="E396" s="151" t="s">
        <v>748</v>
      </c>
      <c r="F396" s="152" t="s">
        <v>749</v>
      </c>
      <c r="G396" s="153" t="s">
        <v>164</v>
      </c>
      <c r="H396" s="154">
        <v>51.628999999999998</v>
      </c>
      <c r="I396" s="155"/>
      <c r="J396" s="156">
        <f>ROUND(I396*H396,2)</f>
        <v>0</v>
      </c>
      <c r="K396" s="152" t="s">
        <v>157</v>
      </c>
      <c r="L396" s="34"/>
      <c r="M396" s="197" t="s">
        <v>1</v>
      </c>
      <c r="N396" s="198" t="s">
        <v>40</v>
      </c>
      <c r="O396" s="199"/>
      <c r="P396" s="200">
        <f>O396*H396</f>
        <v>0</v>
      </c>
      <c r="Q396" s="200">
        <v>0</v>
      </c>
      <c r="R396" s="200">
        <f>Q396*H396</f>
        <v>0</v>
      </c>
      <c r="S396" s="200">
        <v>0</v>
      </c>
      <c r="T396" s="201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1" t="s">
        <v>158</v>
      </c>
      <c r="AT396" s="161" t="s">
        <v>153</v>
      </c>
      <c r="AU396" s="161" t="s">
        <v>83</v>
      </c>
      <c r="AY396" s="18" t="s">
        <v>151</v>
      </c>
      <c r="BE396" s="162">
        <f>IF(N396="základní",J396,0)</f>
        <v>0</v>
      </c>
      <c r="BF396" s="162">
        <f>IF(N396="snížená",J396,0)</f>
        <v>0</v>
      </c>
      <c r="BG396" s="162">
        <f>IF(N396="zákl. přenesená",J396,0)</f>
        <v>0</v>
      </c>
      <c r="BH396" s="162">
        <f>IF(N396="sníž. přenesená",J396,0)</f>
        <v>0</v>
      </c>
      <c r="BI396" s="162">
        <f>IF(N396="nulová",J396,0)</f>
        <v>0</v>
      </c>
      <c r="BJ396" s="18" t="s">
        <v>31</v>
      </c>
      <c r="BK396" s="162">
        <f>ROUND(I396*H396,2)</f>
        <v>0</v>
      </c>
      <c r="BL396" s="18" t="s">
        <v>158</v>
      </c>
      <c r="BM396" s="161" t="s">
        <v>1721</v>
      </c>
    </row>
    <row r="397" spans="1:65" s="2" customFormat="1" ht="6.9" customHeight="1">
      <c r="A397" s="33"/>
      <c r="B397" s="48"/>
      <c r="C397" s="49"/>
      <c r="D397" s="49"/>
      <c r="E397" s="49"/>
      <c r="F397" s="49"/>
      <c r="G397" s="49"/>
      <c r="H397" s="49"/>
      <c r="I397" s="49"/>
      <c r="J397" s="49"/>
      <c r="K397" s="49"/>
      <c r="L397" s="34"/>
      <c r="M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</row>
  </sheetData>
  <autoFilter ref="C121:K396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544"/>
  <sheetViews>
    <sheetView showGridLines="0" topLeftCell="A6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106</v>
      </c>
      <c r="AZ2" s="202" t="s">
        <v>1722</v>
      </c>
      <c r="BA2" s="202" t="s">
        <v>1723</v>
      </c>
      <c r="BB2" s="202" t="s">
        <v>156</v>
      </c>
      <c r="BC2" s="202" t="s">
        <v>1724</v>
      </c>
      <c r="BD2" s="202" t="s">
        <v>83</v>
      </c>
    </row>
    <row r="3" spans="1:5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  <c r="AZ3" s="202" t="s">
        <v>1725</v>
      </c>
      <c r="BA3" s="202" t="s">
        <v>1726</v>
      </c>
      <c r="BB3" s="202" t="s">
        <v>156</v>
      </c>
      <c r="BC3" s="202" t="s">
        <v>1727</v>
      </c>
      <c r="BD3" s="202" t="s">
        <v>83</v>
      </c>
    </row>
    <row r="4" spans="1:5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56" s="1" customFormat="1" ht="6.9" customHeight="1">
      <c r="B5" s="21"/>
      <c r="L5" s="21"/>
    </row>
    <row r="6" spans="1:56" s="1" customFormat="1" ht="12" customHeight="1">
      <c r="B6" s="21"/>
      <c r="D6" s="28" t="s">
        <v>16</v>
      </c>
      <c r="L6" s="21"/>
    </row>
    <row r="7" spans="1:5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5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57" t="s">
        <v>1728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107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1729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1730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ROUND(J126,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ROUND((SUM(BE126:BE543)),  0)</f>
        <v>0</v>
      </c>
      <c r="G33" s="33"/>
      <c r="H33" s="33"/>
      <c r="I33" s="106">
        <v>0.21</v>
      </c>
      <c r="J33" s="105">
        <f>ROUND(((SUM(BE126:BE543))*I33),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ROUND((SUM(BF126:BF543)),  0)</f>
        <v>0</v>
      </c>
      <c r="G34" s="33"/>
      <c r="H34" s="33"/>
      <c r="I34" s="106">
        <v>0.12</v>
      </c>
      <c r="J34" s="105">
        <f>ROUND(((SUM(BF126:BF543))*I34),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ROUND((SUM(BG126:BG543)),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ROUND((SUM(BH126:BH543)),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ROUND((SUM(BI126:BI543)),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SO 330 - Vodovodní řady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Brno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Statutární město Brno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AQUATIS a.s.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J126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129</v>
      </c>
      <c r="E97" s="120"/>
      <c r="F97" s="120"/>
      <c r="G97" s="120"/>
      <c r="H97" s="120"/>
      <c r="I97" s="120"/>
      <c r="J97" s="121">
        <f>J127</f>
        <v>0</v>
      </c>
      <c r="L97" s="118"/>
    </row>
    <row r="98" spans="1:31" s="10" customFormat="1" ht="19.95" customHeight="1">
      <c r="B98" s="122"/>
      <c r="D98" s="123" t="s">
        <v>130</v>
      </c>
      <c r="E98" s="124"/>
      <c r="F98" s="124"/>
      <c r="G98" s="124"/>
      <c r="H98" s="124"/>
      <c r="I98" s="124"/>
      <c r="J98" s="125">
        <f>J128</f>
        <v>0</v>
      </c>
      <c r="L98" s="122"/>
    </row>
    <row r="99" spans="1:31" s="10" customFormat="1" ht="19.95" customHeight="1">
      <c r="B99" s="122"/>
      <c r="D99" s="123" t="s">
        <v>464</v>
      </c>
      <c r="E99" s="124"/>
      <c r="F99" s="124"/>
      <c r="G99" s="124"/>
      <c r="H99" s="124"/>
      <c r="I99" s="124"/>
      <c r="J99" s="125">
        <f>J241</f>
        <v>0</v>
      </c>
      <c r="L99" s="122"/>
    </row>
    <row r="100" spans="1:31" s="10" customFormat="1" ht="19.95" customHeight="1">
      <c r="B100" s="122"/>
      <c r="D100" s="123" t="s">
        <v>465</v>
      </c>
      <c r="E100" s="124"/>
      <c r="F100" s="124"/>
      <c r="G100" s="124"/>
      <c r="H100" s="124"/>
      <c r="I100" s="124"/>
      <c r="J100" s="125">
        <f>J272</f>
        <v>0</v>
      </c>
      <c r="L100" s="122"/>
    </row>
    <row r="101" spans="1:31" s="10" customFormat="1" ht="19.95" customHeight="1">
      <c r="B101" s="122"/>
      <c r="D101" s="123" t="s">
        <v>1731</v>
      </c>
      <c r="E101" s="124"/>
      <c r="F101" s="124"/>
      <c r="G101" s="124"/>
      <c r="H101" s="124"/>
      <c r="I101" s="124"/>
      <c r="J101" s="125">
        <f>J279</f>
        <v>0</v>
      </c>
      <c r="L101" s="122"/>
    </row>
    <row r="102" spans="1:31" s="10" customFormat="1" ht="19.95" customHeight="1">
      <c r="B102" s="122"/>
      <c r="D102" s="123" t="s">
        <v>133</v>
      </c>
      <c r="E102" s="124"/>
      <c r="F102" s="124"/>
      <c r="G102" s="124"/>
      <c r="H102" s="124"/>
      <c r="I102" s="124"/>
      <c r="J102" s="125">
        <f>J287</f>
        <v>0</v>
      </c>
      <c r="L102" s="122"/>
    </row>
    <row r="103" spans="1:31" s="10" customFormat="1" ht="14.85" customHeight="1">
      <c r="B103" s="122"/>
      <c r="D103" s="123" t="s">
        <v>1732</v>
      </c>
      <c r="E103" s="124"/>
      <c r="F103" s="124"/>
      <c r="G103" s="124"/>
      <c r="H103" s="124"/>
      <c r="I103" s="124"/>
      <c r="J103" s="125">
        <f>J288</f>
        <v>0</v>
      </c>
      <c r="L103" s="122"/>
    </row>
    <row r="104" spans="1:31" s="10" customFormat="1" ht="14.85" customHeight="1">
      <c r="B104" s="122"/>
      <c r="D104" s="123" t="s">
        <v>1733</v>
      </c>
      <c r="E104" s="124"/>
      <c r="F104" s="124"/>
      <c r="G104" s="124"/>
      <c r="H104" s="124"/>
      <c r="I104" s="124"/>
      <c r="J104" s="125">
        <f>J477</f>
        <v>0</v>
      </c>
      <c r="L104" s="122"/>
    </row>
    <row r="105" spans="1:31" s="10" customFormat="1" ht="14.85" customHeight="1">
      <c r="B105" s="122"/>
      <c r="D105" s="123" t="s">
        <v>1734</v>
      </c>
      <c r="E105" s="124"/>
      <c r="F105" s="124"/>
      <c r="G105" s="124"/>
      <c r="H105" s="124"/>
      <c r="I105" s="124"/>
      <c r="J105" s="125">
        <f>J509</f>
        <v>0</v>
      </c>
      <c r="L105" s="122"/>
    </row>
    <row r="106" spans="1:31" s="10" customFormat="1" ht="19.95" customHeight="1">
      <c r="B106" s="122"/>
      <c r="D106" s="123" t="s">
        <v>1052</v>
      </c>
      <c r="E106" s="124"/>
      <c r="F106" s="124"/>
      <c r="G106" s="124"/>
      <c r="H106" s="124"/>
      <c r="I106" s="124"/>
      <c r="J106" s="125">
        <f>J525</f>
        <v>0</v>
      </c>
      <c r="L106" s="122"/>
    </row>
    <row r="107" spans="1:31" s="2" customFormat="1" ht="21.75" customHeight="1">
      <c r="A107" s="33"/>
      <c r="B107" s="34"/>
      <c r="C107" s="33"/>
      <c r="D107" s="33"/>
      <c r="E107" s="33"/>
      <c r="F107" s="33"/>
      <c r="G107" s="33"/>
      <c r="H107" s="33"/>
      <c r="I107" s="33"/>
      <c r="J107" s="33"/>
      <c r="K107" s="33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" customHeight="1">
      <c r="A108" s="33"/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12" spans="1:31" s="2" customFormat="1" ht="6.9" customHeight="1">
      <c r="A112" s="33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" customHeight="1">
      <c r="A113" s="33"/>
      <c r="B113" s="34"/>
      <c r="C113" s="22" t="s">
        <v>136</v>
      </c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" customHeigh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16</v>
      </c>
      <c r="D115" s="33"/>
      <c r="E115" s="33"/>
      <c r="F115" s="33"/>
      <c r="G115" s="33"/>
      <c r="H115" s="33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3"/>
      <c r="D116" s="33"/>
      <c r="E116" s="274" t="str">
        <f>E7</f>
        <v>Brno, Hlávkova  – rekonstrukce kanalizace a vodovodu</v>
      </c>
      <c r="F116" s="275"/>
      <c r="G116" s="275"/>
      <c r="H116" s="275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119</v>
      </c>
      <c r="D117" s="33"/>
      <c r="E117" s="33"/>
      <c r="F117" s="33"/>
      <c r="G117" s="33"/>
      <c r="H117" s="3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3"/>
      <c r="D118" s="33"/>
      <c r="E118" s="257" t="str">
        <f>E9</f>
        <v>SO 330 - Vodovodní řady</v>
      </c>
      <c r="F118" s="273"/>
      <c r="G118" s="273"/>
      <c r="H118" s="27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" customHeight="1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3"/>
      <c r="E120" s="33"/>
      <c r="F120" s="26" t="str">
        <f>F12</f>
        <v>Brno</v>
      </c>
      <c r="G120" s="33"/>
      <c r="H120" s="33"/>
      <c r="I120" s="28" t="s">
        <v>22</v>
      </c>
      <c r="J120" s="56" t="str">
        <f>IF(J12="","",J12)</f>
        <v/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15" customHeight="1">
      <c r="A122" s="33"/>
      <c r="B122" s="34"/>
      <c r="C122" s="28" t="s">
        <v>23</v>
      </c>
      <c r="D122" s="33"/>
      <c r="E122" s="33"/>
      <c r="F122" s="26" t="str">
        <f>E15</f>
        <v>Statutární město Brno</v>
      </c>
      <c r="G122" s="33"/>
      <c r="H122" s="33"/>
      <c r="I122" s="28" t="s">
        <v>29</v>
      </c>
      <c r="J122" s="31" t="str">
        <f>E21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15" customHeight="1">
      <c r="A123" s="33"/>
      <c r="B123" s="34"/>
      <c r="C123" s="28" t="s">
        <v>27</v>
      </c>
      <c r="D123" s="33"/>
      <c r="E123" s="33"/>
      <c r="F123" s="26" t="str">
        <f>IF(E18="","",E18)</f>
        <v>Vyplň údaj</v>
      </c>
      <c r="G123" s="33"/>
      <c r="H123" s="33"/>
      <c r="I123" s="28" t="s">
        <v>32</v>
      </c>
      <c r="J123" s="31" t="str">
        <f>E24</f>
        <v>AQUATIS a.s.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3"/>
      <c r="D124" s="33"/>
      <c r="E124" s="33"/>
      <c r="F124" s="33"/>
      <c r="G124" s="33"/>
      <c r="H124" s="33"/>
      <c r="I124" s="3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26"/>
      <c r="B125" s="127"/>
      <c r="C125" s="128" t="s">
        <v>137</v>
      </c>
      <c r="D125" s="129" t="s">
        <v>60</v>
      </c>
      <c r="E125" s="129" t="s">
        <v>56</v>
      </c>
      <c r="F125" s="129" t="s">
        <v>57</v>
      </c>
      <c r="G125" s="129" t="s">
        <v>138</v>
      </c>
      <c r="H125" s="129" t="s">
        <v>139</v>
      </c>
      <c r="I125" s="129" t="s">
        <v>140</v>
      </c>
      <c r="J125" s="129" t="s">
        <v>126</v>
      </c>
      <c r="K125" s="130" t="s">
        <v>141</v>
      </c>
      <c r="L125" s="131"/>
      <c r="M125" s="63" t="s">
        <v>1</v>
      </c>
      <c r="N125" s="64" t="s">
        <v>39</v>
      </c>
      <c r="O125" s="64" t="s">
        <v>142</v>
      </c>
      <c r="P125" s="64" t="s">
        <v>143</v>
      </c>
      <c r="Q125" s="64" t="s">
        <v>144</v>
      </c>
      <c r="R125" s="64" t="s">
        <v>145</v>
      </c>
      <c r="S125" s="64" t="s">
        <v>146</v>
      </c>
      <c r="T125" s="65" t="s">
        <v>147</v>
      </c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</row>
    <row r="126" spans="1:63" s="2" customFormat="1" ht="22.8" customHeight="1">
      <c r="A126" s="33"/>
      <c r="B126" s="34"/>
      <c r="C126" s="70" t="s">
        <v>148</v>
      </c>
      <c r="D126" s="33"/>
      <c r="E126" s="33"/>
      <c r="F126" s="33"/>
      <c r="G126" s="33"/>
      <c r="H126" s="33"/>
      <c r="I126" s="33"/>
      <c r="J126" s="132">
        <f>BK126</f>
        <v>0</v>
      </c>
      <c r="K126" s="33"/>
      <c r="L126" s="34"/>
      <c r="M126" s="66"/>
      <c r="N126" s="57"/>
      <c r="O126" s="67"/>
      <c r="P126" s="133">
        <f>P127</f>
        <v>0</v>
      </c>
      <c r="Q126" s="67"/>
      <c r="R126" s="133">
        <f>R127</f>
        <v>221.65693333999999</v>
      </c>
      <c r="S126" s="67"/>
      <c r="T126" s="134">
        <f>T127</f>
        <v>146.9854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8" t="s">
        <v>74</v>
      </c>
      <c r="AU126" s="18" t="s">
        <v>128</v>
      </c>
      <c r="BK126" s="135">
        <f>BK127</f>
        <v>0</v>
      </c>
    </row>
    <row r="127" spans="1:63" s="12" customFormat="1" ht="25.95" customHeight="1">
      <c r="B127" s="136"/>
      <c r="D127" s="137" t="s">
        <v>74</v>
      </c>
      <c r="E127" s="138" t="s">
        <v>149</v>
      </c>
      <c r="F127" s="138" t="s">
        <v>150</v>
      </c>
      <c r="I127" s="139"/>
      <c r="J127" s="140">
        <f>BK127</f>
        <v>0</v>
      </c>
      <c r="L127" s="136"/>
      <c r="M127" s="141"/>
      <c r="N127" s="142"/>
      <c r="O127" s="142"/>
      <c r="P127" s="143">
        <f>P128+P241+P272+P279+P287+P525</f>
        <v>0</v>
      </c>
      <c r="Q127" s="142"/>
      <c r="R127" s="143">
        <f>R128+R241+R272+R279+R287+R525</f>
        <v>221.65693333999999</v>
      </c>
      <c r="S127" s="142"/>
      <c r="T127" s="144">
        <f>T128+T241+T272+T279+T287+T525</f>
        <v>146.9854</v>
      </c>
      <c r="AR127" s="137" t="s">
        <v>31</v>
      </c>
      <c r="AT127" s="145" t="s">
        <v>74</v>
      </c>
      <c r="AU127" s="145" t="s">
        <v>75</v>
      </c>
      <c r="AY127" s="137" t="s">
        <v>151</v>
      </c>
      <c r="BK127" s="146">
        <f>BK128+BK241+BK272+BK279+BK287+BK525</f>
        <v>0</v>
      </c>
    </row>
    <row r="128" spans="1:63" s="12" customFormat="1" ht="22.8" customHeight="1">
      <c r="B128" s="136"/>
      <c r="D128" s="137" t="s">
        <v>74</v>
      </c>
      <c r="E128" s="147" t="s">
        <v>31</v>
      </c>
      <c r="F128" s="147" t="s">
        <v>152</v>
      </c>
      <c r="I128" s="139"/>
      <c r="J128" s="148">
        <f>BK128</f>
        <v>0</v>
      </c>
      <c r="L128" s="136"/>
      <c r="M128" s="141"/>
      <c r="N128" s="142"/>
      <c r="O128" s="142"/>
      <c r="P128" s="143">
        <f>SUM(P129:P240)</f>
        <v>0</v>
      </c>
      <c r="Q128" s="142"/>
      <c r="R128" s="143">
        <f>SUM(R129:R240)</f>
        <v>2.9109012399999998</v>
      </c>
      <c r="S128" s="142"/>
      <c r="T128" s="144">
        <f>SUM(T129:T240)</f>
        <v>146.9854</v>
      </c>
      <c r="AR128" s="137" t="s">
        <v>31</v>
      </c>
      <c r="AT128" s="145" t="s">
        <v>74</v>
      </c>
      <c r="AU128" s="145" t="s">
        <v>31</v>
      </c>
      <c r="AY128" s="137" t="s">
        <v>151</v>
      </c>
      <c r="BK128" s="146">
        <f>SUM(BK129:BK240)</f>
        <v>0</v>
      </c>
    </row>
    <row r="129" spans="1:65" s="2" customFormat="1" ht="16.5" customHeight="1">
      <c r="A129" s="33"/>
      <c r="B129" s="149"/>
      <c r="C129" s="150" t="s">
        <v>31</v>
      </c>
      <c r="D129" s="150" t="s">
        <v>153</v>
      </c>
      <c r="E129" s="151" t="s">
        <v>888</v>
      </c>
      <c r="F129" s="152" t="s">
        <v>889</v>
      </c>
      <c r="G129" s="153" t="s">
        <v>207</v>
      </c>
      <c r="H129" s="154">
        <v>59.4</v>
      </c>
      <c r="I129" s="155"/>
      <c r="J129" s="156">
        <f>ROUND(I129*H129,2)</f>
        <v>0</v>
      </c>
      <c r="K129" s="152" t="s">
        <v>157</v>
      </c>
      <c r="L129" s="34"/>
      <c r="M129" s="157" t="s">
        <v>1</v>
      </c>
      <c r="N129" s="158" t="s">
        <v>40</v>
      </c>
      <c r="O129" s="59"/>
      <c r="P129" s="159">
        <f>O129*H129</f>
        <v>0</v>
      </c>
      <c r="Q129" s="159">
        <v>0</v>
      </c>
      <c r="R129" s="159">
        <f>Q129*H129</f>
        <v>0</v>
      </c>
      <c r="S129" s="159">
        <v>0.28999999999999998</v>
      </c>
      <c r="T129" s="160">
        <f>S129*H129</f>
        <v>17.225999999999999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1" t="s">
        <v>158</v>
      </c>
      <c r="AT129" s="161" t="s">
        <v>153</v>
      </c>
      <c r="AU129" s="161" t="s">
        <v>83</v>
      </c>
      <c r="AY129" s="18" t="s">
        <v>151</v>
      </c>
      <c r="BE129" s="162">
        <f>IF(N129="základní",J129,0)</f>
        <v>0</v>
      </c>
      <c r="BF129" s="162">
        <f>IF(N129="snížená",J129,0)</f>
        <v>0</v>
      </c>
      <c r="BG129" s="162">
        <f>IF(N129="zákl. přenesená",J129,0)</f>
        <v>0</v>
      </c>
      <c r="BH129" s="162">
        <f>IF(N129="sníž. přenesená",J129,0)</f>
        <v>0</v>
      </c>
      <c r="BI129" s="162">
        <f>IF(N129="nulová",J129,0)</f>
        <v>0</v>
      </c>
      <c r="BJ129" s="18" t="s">
        <v>31</v>
      </c>
      <c r="BK129" s="162">
        <f>ROUND(I129*H129,2)</f>
        <v>0</v>
      </c>
      <c r="BL129" s="18" t="s">
        <v>158</v>
      </c>
      <c r="BM129" s="161" t="s">
        <v>1735</v>
      </c>
    </row>
    <row r="130" spans="1:65" s="13" customFormat="1">
      <c r="B130" s="163"/>
      <c r="D130" s="164" t="s">
        <v>160</v>
      </c>
      <c r="E130" s="165" t="s">
        <v>1</v>
      </c>
      <c r="F130" s="166" t="s">
        <v>1736</v>
      </c>
      <c r="H130" s="167">
        <v>59.4</v>
      </c>
      <c r="I130" s="168"/>
      <c r="L130" s="163"/>
      <c r="M130" s="169"/>
      <c r="N130" s="170"/>
      <c r="O130" s="170"/>
      <c r="P130" s="170"/>
      <c r="Q130" s="170"/>
      <c r="R130" s="170"/>
      <c r="S130" s="170"/>
      <c r="T130" s="171"/>
      <c r="AT130" s="165" t="s">
        <v>160</v>
      </c>
      <c r="AU130" s="165" t="s">
        <v>83</v>
      </c>
      <c r="AV130" s="13" t="s">
        <v>83</v>
      </c>
      <c r="AW130" s="13" t="s">
        <v>30</v>
      </c>
      <c r="AX130" s="13" t="s">
        <v>31</v>
      </c>
      <c r="AY130" s="165" t="s">
        <v>151</v>
      </c>
    </row>
    <row r="131" spans="1:65" s="2" customFormat="1" ht="21.75" customHeight="1">
      <c r="A131" s="33"/>
      <c r="B131" s="149"/>
      <c r="C131" s="150" t="s">
        <v>83</v>
      </c>
      <c r="D131" s="150" t="s">
        <v>153</v>
      </c>
      <c r="E131" s="151" t="s">
        <v>783</v>
      </c>
      <c r="F131" s="152" t="s">
        <v>784</v>
      </c>
      <c r="G131" s="153" t="s">
        <v>207</v>
      </c>
      <c r="H131" s="154">
        <v>131.5</v>
      </c>
      <c r="I131" s="155"/>
      <c r="J131" s="156">
        <f>ROUND(I131*H131,2)</f>
        <v>0</v>
      </c>
      <c r="K131" s="152" t="s">
        <v>157</v>
      </c>
      <c r="L131" s="34"/>
      <c r="M131" s="157" t="s">
        <v>1</v>
      </c>
      <c r="N131" s="158" t="s">
        <v>40</v>
      </c>
      <c r="O131" s="59"/>
      <c r="P131" s="159">
        <f>O131*H131</f>
        <v>0</v>
      </c>
      <c r="Q131" s="159">
        <v>0</v>
      </c>
      <c r="R131" s="159">
        <f>Q131*H131</f>
        <v>0</v>
      </c>
      <c r="S131" s="159">
        <v>0.57999999999999996</v>
      </c>
      <c r="T131" s="160">
        <f>S131*H131</f>
        <v>76.27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1" t="s">
        <v>158</v>
      </c>
      <c r="AT131" s="161" t="s">
        <v>153</v>
      </c>
      <c r="AU131" s="161" t="s">
        <v>83</v>
      </c>
      <c r="AY131" s="18" t="s">
        <v>151</v>
      </c>
      <c r="BE131" s="162">
        <f>IF(N131="základní",J131,0)</f>
        <v>0</v>
      </c>
      <c r="BF131" s="162">
        <f>IF(N131="snížená",J131,0)</f>
        <v>0</v>
      </c>
      <c r="BG131" s="162">
        <f>IF(N131="zákl. přenesená",J131,0)</f>
        <v>0</v>
      </c>
      <c r="BH131" s="162">
        <f>IF(N131="sníž. přenesená",J131,0)</f>
        <v>0</v>
      </c>
      <c r="BI131" s="162">
        <f>IF(N131="nulová",J131,0)</f>
        <v>0</v>
      </c>
      <c r="BJ131" s="18" t="s">
        <v>31</v>
      </c>
      <c r="BK131" s="162">
        <f>ROUND(I131*H131,2)</f>
        <v>0</v>
      </c>
      <c r="BL131" s="18" t="s">
        <v>158</v>
      </c>
      <c r="BM131" s="161" t="s">
        <v>1737</v>
      </c>
    </row>
    <row r="132" spans="1:65" s="13" customFormat="1">
      <c r="B132" s="163"/>
      <c r="D132" s="164" t="s">
        <v>160</v>
      </c>
      <c r="E132" s="165" t="s">
        <v>1</v>
      </c>
      <c r="F132" s="166" t="s">
        <v>1738</v>
      </c>
      <c r="H132" s="167">
        <v>131.5</v>
      </c>
      <c r="I132" s="168"/>
      <c r="L132" s="163"/>
      <c r="M132" s="169"/>
      <c r="N132" s="170"/>
      <c r="O132" s="170"/>
      <c r="P132" s="170"/>
      <c r="Q132" s="170"/>
      <c r="R132" s="170"/>
      <c r="S132" s="170"/>
      <c r="T132" s="171"/>
      <c r="AT132" s="165" t="s">
        <v>160</v>
      </c>
      <c r="AU132" s="165" t="s">
        <v>83</v>
      </c>
      <c r="AV132" s="13" t="s">
        <v>83</v>
      </c>
      <c r="AW132" s="13" t="s">
        <v>30</v>
      </c>
      <c r="AX132" s="13" t="s">
        <v>31</v>
      </c>
      <c r="AY132" s="165" t="s">
        <v>151</v>
      </c>
    </row>
    <row r="133" spans="1:65" s="2" customFormat="1" ht="16.5" customHeight="1">
      <c r="A133" s="33"/>
      <c r="B133" s="149"/>
      <c r="C133" s="150" t="s">
        <v>167</v>
      </c>
      <c r="D133" s="150" t="s">
        <v>153</v>
      </c>
      <c r="E133" s="151" t="s">
        <v>1739</v>
      </c>
      <c r="F133" s="152" t="s">
        <v>1740</v>
      </c>
      <c r="G133" s="153" t="s">
        <v>207</v>
      </c>
      <c r="H133" s="154">
        <v>43.9</v>
      </c>
      <c r="I133" s="155"/>
      <c r="J133" s="156">
        <f>ROUND(I133*H133,2)</f>
        <v>0</v>
      </c>
      <c r="K133" s="152" t="s">
        <v>157</v>
      </c>
      <c r="L133" s="34"/>
      <c r="M133" s="157" t="s">
        <v>1</v>
      </c>
      <c r="N133" s="158" t="s">
        <v>40</v>
      </c>
      <c r="O133" s="59"/>
      <c r="P133" s="159">
        <f>O133*H133</f>
        <v>0</v>
      </c>
      <c r="Q133" s="159">
        <v>0</v>
      </c>
      <c r="R133" s="159">
        <f>Q133*H133</f>
        <v>0</v>
      </c>
      <c r="S133" s="159">
        <v>0.316</v>
      </c>
      <c r="T133" s="160">
        <f>S133*H133</f>
        <v>13.872399999999999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1" t="s">
        <v>158</v>
      </c>
      <c r="AT133" s="161" t="s">
        <v>153</v>
      </c>
      <c r="AU133" s="161" t="s">
        <v>83</v>
      </c>
      <c r="AY133" s="18" t="s">
        <v>151</v>
      </c>
      <c r="BE133" s="162">
        <f>IF(N133="základní",J133,0)</f>
        <v>0</v>
      </c>
      <c r="BF133" s="162">
        <f>IF(N133="snížená",J133,0)</f>
        <v>0</v>
      </c>
      <c r="BG133" s="162">
        <f>IF(N133="zákl. přenesená",J133,0)</f>
        <v>0</v>
      </c>
      <c r="BH133" s="162">
        <f>IF(N133="sníž. přenesená",J133,0)</f>
        <v>0</v>
      </c>
      <c r="BI133" s="162">
        <f>IF(N133="nulová",J133,0)</f>
        <v>0</v>
      </c>
      <c r="BJ133" s="18" t="s">
        <v>31</v>
      </c>
      <c r="BK133" s="162">
        <f>ROUND(I133*H133,2)</f>
        <v>0</v>
      </c>
      <c r="BL133" s="18" t="s">
        <v>158</v>
      </c>
      <c r="BM133" s="161" t="s">
        <v>1741</v>
      </c>
    </row>
    <row r="134" spans="1:65" s="13" customFormat="1">
      <c r="B134" s="163"/>
      <c r="D134" s="164" t="s">
        <v>160</v>
      </c>
      <c r="E134" s="165" t="s">
        <v>1</v>
      </c>
      <c r="F134" s="166" t="s">
        <v>1742</v>
      </c>
      <c r="H134" s="167">
        <v>43.9</v>
      </c>
      <c r="I134" s="168"/>
      <c r="L134" s="163"/>
      <c r="M134" s="169"/>
      <c r="N134" s="170"/>
      <c r="O134" s="170"/>
      <c r="P134" s="170"/>
      <c r="Q134" s="170"/>
      <c r="R134" s="170"/>
      <c r="S134" s="170"/>
      <c r="T134" s="171"/>
      <c r="AT134" s="165" t="s">
        <v>160</v>
      </c>
      <c r="AU134" s="165" t="s">
        <v>83</v>
      </c>
      <c r="AV134" s="13" t="s">
        <v>83</v>
      </c>
      <c r="AW134" s="13" t="s">
        <v>30</v>
      </c>
      <c r="AX134" s="13" t="s">
        <v>31</v>
      </c>
      <c r="AY134" s="165" t="s">
        <v>151</v>
      </c>
    </row>
    <row r="135" spans="1:65" s="2" customFormat="1" ht="16.5" customHeight="1">
      <c r="A135" s="33"/>
      <c r="B135" s="149"/>
      <c r="C135" s="150" t="s">
        <v>158</v>
      </c>
      <c r="D135" s="150" t="s">
        <v>153</v>
      </c>
      <c r="E135" s="151" t="s">
        <v>1526</v>
      </c>
      <c r="F135" s="152" t="s">
        <v>1743</v>
      </c>
      <c r="G135" s="153" t="s">
        <v>207</v>
      </c>
      <c r="H135" s="154">
        <v>59.4</v>
      </c>
      <c r="I135" s="155"/>
      <c r="J135" s="156">
        <f>ROUND(I135*H135,2)</f>
        <v>0</v>
      </c>
      <c r="K135" s="152" t="s">
        <v>157</v>
      </c>
      <c r="L135" s="34"/>
      <c r="M135" s="157" t="s">
        <v>1</v>
      </c>
      <c r="N135" s="158" t="s">
        <v>40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0.45</v>
      </c>
      <c r="T135" s="160">
        <f>S135*H135</f>
        <v>26.73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158</v>
      </c>
      <c r="AT135" s="161" t="s">
        <v>153</v>
      </c>
      <c r="AU135" s="161" t="s">
        <v>83</v>
      </c>
      <c r="AY135" s="18" t="s">
        <v>151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31</v>
      </c>
      <c r="BK135" s="162">
        <f>ROUND(I135*H135,2)</f>
        <v>0</v>
      </c>
      <c r="BL135" s="18" t="s">
        <v>158</v>
      </c>
      <c r="BM135" s="161" t="s">
        <v>1744</v>
      </c>
    </row>
    <row r="136" spans="1:65" s="13" customFormat="1">
      <c r="B136" s="163"/>
      <c r="D136" s="164" t="s">
        <v>160</v>
      </c>
      <c r="E136" s="165" t="s">
        <v>1</v>
      </c>
      <c r="F136" s="166" t="s">
        <v>1736</v>
      </c>
      <c r="H136" s="167">
        <v>59.4</v>
      </c>
      <c r="I136" s="168"/>
      <c r="L136" s="163"/>
      <c r="M136" s="169"/>
      <c r="N136" s="170"/>
      <c r="O136" s="170"/>
      <c r="P136" s="170"/>
      <c r="Q136" s="170"/>
      <c r="R136" s="170"/>
      <c r="S136" s="170"/>
      <c r="T136" s="171"/>
      <c r="AT136" s="165" t="s">
        <v>160</v>
      </c>
      <c r="AU136" s="165" t="s">
        <v>83</v>
      </c>
      <c r="AV136" s="13" t="s">
        <v>83</v>
      </c>
      <c r="AW136" s="13" t="s">
        <v>30</v>
      </c>
      <c r="AX136" s="13" t="s">
        <v>31</v>
      </c>
      <c r="AY136" s="165" t="s">
        <v>151</v>
      </c>
    </row>
    <row r="137" spans="1:65" s="2" customFormat="1" ht="16.5" customHeight="1">
      <c r="A137" s="33"/>
      <c r="B137" s="149"/>
      <c r="C137" s="150" t="s">
        <v>176</v>
      </c>
      <c r="D137" s="150" t="s">
        <v>153</v>
      </c>
      <c r="E137" s="151" t="s">
        <v>797</v>
      </c>
      <c r="F137" s="152" t="s">
        <v>798</v>
      </c>
      <c r="G137" s="153" t="s">
        <v>207</v>
      </c>
      <c r="H137" s="154">
        <v>131.5</v>
      </c>
      <c r="I137" s="155"/>
      <c r="J137" s="156">
        <f>ROUND(I137*H137,2)</f>
        <v>0</v>
      </c>
      <c r="K137" s="152" t="s">
        <v>157</v>
      </c>
      <c r="L137" s="34"/>
      <c r="M137" s="157" t="s">
        <v>1</v>
      </c>
      <c r="N137" s="158" t="s">
        <v>40</v>
      </c>
      <c r="O137" s="59"/>
      <c r="P137" s="159">
        <f>O137*H137</f>
        <v>0</v>
      </c>
      <c r="Q137" s="159">
        <v>0</v>
      </c>
      <c r="R137" s="159">
        <f>Q137*H137</f>
        <v>0</v>
      </c>
      <c r="S137" s="159">
        <v>9.8000000000000004E-2</v>
      </c>
      <c r="T137" s="160">
        <f>S137*H137</f>
        <v>12.887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1" t="s">
        <v>158</v>
      </c>
      <c r="AT137" s="161" t="s">
        <v>153</v>
      </c>
      <c r="AU137" s="161" t="s">
        <v>83</v>
      </c>
      <c r="AY137" s="18" t="s">
        <v>151</v>
      </c>
      <c r="BE137" s="162">
        <f>IF(N137="základní",J137,0)</f>
        <v>0</v>
      </c>
      <c r="BF137" s="162">
        <f>IF(N137="snížená",J137,0)</f>
        <v>0</v>
      </c>
      <c r="BG137" s="162">
        <f>IF(N137="zákl. přenesená",J137,0)</f>
        <v>0</v>
      </c>
      <c r="BH137" s="162">
        <f>IF(N137="sníž. přenesená",J137,0)</f>
        <v>0</v>
      </c>
      <c r="BI137" s="162">
        <f>IF(N137="nulová",J137,0)</f>
        <v>0</v>
      </c>
      <c r="BJ137" s="18" t="s">
        <v>31</v>
      </c>
      <c r="BK137" s="162">
        <f>ROUND(I137*H137,2)</f>
        <v>0</v>
      </c>
      <c r="BL137" s="18" t="s">
        <v>158</v>
      </c>
      <c r="BM137" s="161" t="s">
        <v>1745</v>
      </c>
    </row>
    <row r="138" spans="1:65" s="13" customFormat="1">
      <c r="B138" s="163"/>
      <c r="D138" s="164" t="s">
        <v>160</v>
      </c>
      <c r="E138" s="165" t="s">
        <v>1</v>
      </c>
      <c r="F138" s="166" t="s">
        <v>1738</v>
      </c>
      <c r="H138" s="167">
        <v>131.5</v>
      </c>
      <c r="I138" s="168"/>
      <c r="L138" s="163"/>
      <c r="M138" s="169"/>
      <c r="N138" s="170"/>
      <c r="O138" s="170"/>
      <c r="P138" s="170"/>
      <c r="Q138" s="170"/>
      <c r="R138" s="170"/>
      <c r="S138" s="170"/>
      <c r="T138" s="171"/>
      <c r="AT138" s="165" t="s">
        <v>160</v>
      </c>
      <c r="AU138" s="165" t="s">
        <v>83</v>
      </c>
      <c r="AV138" s="13" t="s">
        <v>83</v>
      </c>
      <c r="AW138" s="13" t="s">
        <v>30</v>
      </c>
      <c r="AX138" s="13" t="s">
        <v>31</v>
      </c>
      <c r="AY138" s="165" t="s">
        <v>151</v>
      </c>
    </row>
    <row r="139" spans="1:65" s="2" customFormat="1" ht="16.5" customHeight="1">
      <c r="A139" s="33"/>
      <c r="B139" s="149"/>
      <c r="C139" s="150" t="s">
        <v>183</v>
      </c>
      <c r="D139" s="150" t="s">
        <v>153</v>
      </c>
      <c r="E139" s="151" t="s">
        <v>1074</v>
      </c>
      <c r="F139" s="152" t="s">
        <v>1075</v>
      </c>
      <c r="G139" s="153" t="s">
        <v>1076</v>
      </c>
      <c r="H139" s="154">
        <v>60</v>
      </c>
      <c r="I139" s="155"/>
      <c r="J139" s="156">
        <f>ROUND(I139*H139,2)</f>
        <v>0</v>
      </c>
      <c r="K139" s="152" t="s">
        <v>157</v>
      </c>
      <c r="L139" s="34"/>
      <c r="M139" s="157" t="s">
        <v>1</v>
      </c>
      <c r="N139" s="158" t="s">
        <v>40</v>
      </c>
      <c r="O139" s="59"/>
      <c r="P139" s="159">
        <f>O139*H139</f>
        <v>0</v>
      </c>
      <c r="Q139" s="159">
        <v>3.0000000000000001E-5</v>
      </c>
      <c r="R139" s="159">
        <f>Q139*H139</f>
        <v>1.8E-3</v>
      </c>
      <c r="S139" s="159">
        <v>0</v>
      </c>
      <c r="T139" s="160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1" t="s">
        <v>158</v>
      </c>
      <c r="AT139" s="161" t="s">
        <v>153</v>
      </c>
      <c r="AU139" s="161" t="s">
        <v>83</v>
      </c>
      <c r="AY139" s="18" t="s">
        <v>151</v>
      </c>
      <c r="BE139" s="162">
        <f>IF(N139="základní",J139,0)</f>
        <v>0</v>
      </c>
      <c r="BF139" s="162">
        <f>IF(N139="snížená",J139,0)</f>
        <v>0</v>
      </c>
      <c r="BG139" s="162">
        <f>IF(N139="zákl. přenesená",J139,0)</f>
        <v>0</v>
      </c>
      <c r="BH139" s="162">
        <f>IF(N139="sníž. přenesená",J139,0)</f>
        <v>0</v>
      </c>
      <c r="BI139" s="162">
        <f>IF(N139="nulová",J139,0)</f>
        <v>0</v>
      </c>
      <c r="BJ139" s="18" t="s">
        <v>31</v>
      </c>
      <c r="BK139" s="162">
        <f>ROUND(I139*H139,2)</f>
        <v>0</v>
      </c>
      <c r="BL139" s="18" t="s">
        <v>158</v>
      </c>
      <c r="BM139" s="161" t="s">
        <v>1746</v>
      </c>
    </row>
    <row r="140" spans="1:65" s="14" customFormat="1">
      <c r="B140" s="172"/>
      <c r="D140" s="164" t="s">
        <v>160</v>
      </c>
      <c r="E140" s="173" t="s">
        <v>1</v>
      </c>
      <c r="F140" s="174" t="s">
        <v>1747</v>
      </c>
      <c r="H140" s="173" t="s">
        <v>1</v>
      </c>
      <c r="I140" s="175"/>
      <c r="L140" s="172"/>
      <c r="M140" s="176"/>
      <c r="N140" s="177"/>
      <c r="O140" s="177"/>
      <c r="P140" s="177"/>
      <c r="Q140" s="177"/>
      <c r="R140" s="177"/>
      <c r="S140" s="177"/>
      <c r="T140" s="178"/>
      <c r="AT140" s="173" t="s">
        <v>160</v>
      </c>
      <c r="AU140" s="173" t="s">
        <v>83</v>
      </c>
      <c r="AV140" s="14" t="s">
        <v>31</v>
      </c>
      <c r="AW140" s="14" t="s">
        <v>30</v>
      </c>
      <c r="AX140" s="14" t="s">
        <v>75</v>
      </c>
      <c r="AY140" s="173" t="s">
        <v>151</v>
      </c>
    </row>
    <row r="141" spans="1:65" s="14" customFormat="1">
      <c r="B141" s="172"/>
      <c r="D141" s="164" t="s">
        <v>160</v>
      </c>
      <c r="E141" s="173" t="s">
        <v>1</v>
      </c>
      <c r="F141" s="174" t="s">
        <v>1748</v>
      </c>
      <c r="H141" s="173" t="s">
        <v>1</v>
      </c>
      <c r="I141" s="175"/>
      <c r="L141" s="172"/>
      <c r="M141" s="176"/>
      <c r="N141" s="177"/>
      <c r="O141" s="177"/>
      <c r="P141" s="177"/>
      <c r="Q141" s="177"/>
      <c r="R141" s="177"/>
      <c r="S141" s="177"/>
      <c r="T141" s="178"/>
      <c r="AT141" s="173" t="s">
        <v>160</v>
      </c>
      <c r="AU141" s="173" t="s">
        <v>83</v>
      </c>
      <c r="AV141" s="14" t="s">
        <v>31</v>
      </c>
      <c r="AW141" s="14" t="s">
        <v>30</v>
      </c>
      <c r="AX141" s="14" t="s">
        <v>75</v>
      </c>
      <c r="AY141" s="173" t="s">
        <v>151</v>
      </c>
    </row>
    <row r="142" spans="1:65" s="13" customFormat="1">
      <c r="B142" s="163"/>
      <c r="D142" s="164" t="s">
        <v>160</v>
      </c>
      <c r="E142" s="165" t="s">
        <v>1</v>
      </c>
      <c r="F142" s="166" t="s">
        <v>447</v>
      </c>
      <c r="H142" s="167">
        <v>60</v>
      </c>
      <c r="I142" s="168"/>
      <c r="L142" s="163"/>
      <c r="M142" s="169"/>
      <c r="N142" s="170"/>
      <c r="O142" s="170"/>
      <c r="P142" s="170"/>
      <c r="Q142" s="170"/>
      <c r="R142" s="170"/>
      <c r="S142" s="170"/>
      <c r="T142" s="171"/>
      <c r="AT142" s="165" t="s">
        <v>160</v>
      </c>
      <c r="AU142" s="165" t="s">
        <v>83</v>
      </c>
      <c r="AV142" s="13" t="s">
        <v>83</v>
      </c>
      <c r="AW142" s="13" t="s">
        <v>30</v>
      </c>
      <c r="AX142" s="13" t="s">
        <v>31</v>
      </c>
      <c r="AY142" s="165" t="s">
        <v>151</v>
      </c>
    </row>
    <row r="143" spans="1:65" s="2" customFormat="1" ht="16.5" customHeight="1">
      <c r="A143" s="33"/>
      <c r="B143" s="149"/>
      <c r="C143" s="150" t="s">
        <v>188</v>
      </c>
      <c r="D143" s="150" t="s">
        <v>153</v>
      </c>
      <c r="E143" s="151" t="s">
        <v>1079</v>
      </c>
      <c r="F143" s="152" t="s">
        <v>1080</v>
      </c>
      <c r="G143" s="153" t="s">
        <v>1081</v>
      </c>
      <c r="H143" s="154">
        <v>75</v>
      </c>
      <c r="I143" s="155"/>
      <c r="J143" s="156">
        <f>ROUND(I143*H143,2)</f>
        <v>0</v>
      </c>
      <c r="K143" s="152" t="s">
        <v>157</v>
      </c>
      <c r="L143" s="34"/>
      <c r="M143" s="157" t="s">
        <v>1</v>
      </c>
      <c r="N143" s="158" t="s">
        <v>40</v>
      </c>
      <c r="O143" s="59"/>
      <c r="P143" s="159">
        <f>O143*H143</f>
        <v>0</v>
      </c>
      <c r="Q143" s="159">
        <v>0</v>
      </c>
      <c r="R143" s="159">
        <f>Q143*H143</f>
        <v>0</v>
      </c>
      <c r="S143" s="159">
        <v>0</v>
      </c>
      <c r="T143" s="160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1" t="s">
        <v>158</v>
      </c>
      <c r="AT143" s="161" t="s">
        <v>153</v>
      </c>
      <c r="AU143" s="161" t="s">
        <v>83</v>
      </c>
      <c r="AY143" s="18" t="s">
        <v>151</v>
      </c>
      <c r="BE143" s="162">
        <f>IF(N143="základní",J143,0)</f>
        <v>0</v>
      </c>
      <c r="BF143" s="162">
        <f>IF(N143="snížená",J143,0)</f>
        <v>0</v>
      </c>
      <c r="BG143" s="162">
        <f>IF(N143="zákl. přenesená",J143,0)</f>
        <v>0</v>
      </c>
      <c r="BH143" s="162">
        <f>IF(N143="sníž. přenesená",J143,0)</f>
        <v>0</v>
      </c>
      <c r="BI143" s="162">
        <f>IF(N143="nulová",J143,0)</f>
        <v>0</v>
      </c>
      <c r="BJ143" s="18" t="s">
        <v>31</v>
      </c>
      <c r="BK143" s="162">
        <f>ROUND(I143*H143,2)</f>
        <v>0</v>
      </c>
      <c r="BL143" s="18" t="s">
        <v>158</v>
      </c>
      <c r="BM143" s="161" t="s">
        <v>1749</v>
      </c>
    </row>
    <row r="144" spans="1:65" s="13" customFormat="1">
      <c r="B144" s="163"/>
      <c r="D144" s="164" t="s">
        <v>160</v>
      </c>
      <c r="E144" s="165" t="s">
        <v>1</v>
      </c>
      <c r="F144" s="166" t="s">
        <v>1336</v>
      </c>
      <c r="H144" s="167">
        <v>75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160</v>
      </c>
      <c r="AU144" s="165" t="s">
        <v>83</v>
      </c>
      <c r="AV144" s="13" t="s">
        <v>83</v>
      </c>
      <c r="AW144" s="13" t="s">
        <v>30</v>
      </c>
      <c r="AX144" s="13" t="s">
        <v>31</v>
      </c>
      <c r="AY144" s="165" t="s">
        <v>151</v>
      </c>
    </row>
    <row r="145" spans="1:65" s="2" customFormat="1" ht="16.5" customHeight="1">
      <c r="A145" s="33"/>
      <c r="B145" s="149"/>
      <c r="C145" s="150" t="s">
        <v>194</v>
      </c>
      <c r="D145" s="150" t="s">
        <v>153</v>
      </c>
      <c r="E145" s="151" t="s">
        <v>1750</v>
      </c>
      <c r="F145" s="152" t="s">
        <v>1751</v>
      </c>
      <c r="G145" s="153" t="s">
        <v>376</v>
      </c>
      <c r="H145" s="154">
        <v>2</v>
      </c>
      <c r="I145" s="155"/>
      <c r="J145" s="156">
        <f>ROUND(I145*H145,2)</f>
        <v>0</v>
      </c>
      <c r="K145" s="152" t="s">
        <v>1</v>
      </c>
      <c r="L145" s="34"/>
      <c r="M145" s="157" t="s">
        <v>1</v>
      </c>
      <c r="N145" s="158" t="s">
        <v>40</v>
      </c>
      <c r="O145" s="59"/>
      <c r="P145" s="159">
        <f>O145*H145</f>
        <v>0</v>
      </c>
      <c r="Q145" s="159">
        <v>0</v>
      </c>
      <c r="R145" s="159">
        <f>Q145*H145</f>
        <v>0</v>
      </c>
      <c r="S145" s="159">
        <v>0</v>
      </c>
      <c r="T145" s="160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1" t="s">
        <v>158</v>
      </c>
      <c r="AT145" s="161" t="s">
        <v>153</v>
      </c>
      <c r="AU145" s="161" t="s">
        <v>83</v>
      </c>
      <c r="AY145" s="18" t="s">
        <v>151</v>
      </c>
      <c r="BE145" s="162">
        <f>IF(N145="základní",J145,0)</f>
        <v>0</v>
      </c>
      <c r="BF145" s="162">
        <f>IF(N145="snížená",J145,0)</f>
        <v>0</v>
      </c>
      <c r="BG145" s="162">
        <f>IF(N145="zákl. přenesená",J145,0)</f>
        <v>0</v>
      </c>
      <c r="BH145" s="162">
        <f>IF(N145="sníž. přenesená",J145,0)</f>
        <v>0</v>
      </c>
      <c r="BI145" s="162">
        <f>IF(N145="nulová",J145,0)</f>
        <v>0</v>
      </c>
      <c r="BJ145" s="18" t="s">
        <v>31</v>
      </c>
      <c r="BK145" s="162">
        <f>ROUND(I145*H145,2)</f>
        <v>0</v>
      </c>
      <c r="BL145" s="18" t="s">
        <v>158</v>
      </c>
      <c r="BM145" s="161" t="s">
        <v>1752</v>
      </c>
    </row>
    <row r="146" spans="1:65" s="14" customFormat="1">
      <c r="B146" s="172"/>
      <c r="D146" s="164" t="s">
        <v>160</v>
      </c>
      <c r="E146" s="173" t="s">
        <v>1</v>
      </c>
      <c r="F146" s="174" t="s">
        <v>1753</v>
      </c>
      <c r="H146" s="173" t="s">
        <v>1</v>
      </c>
      <c r="I146" s="175"/>
      <c r="L146" s="172"/>
      <c r="M146" s="176"/>
      <c r="N146" s="177"/>
      <c r="O146" s="177"/>
      <c r="P146" s="177"/>
      <c r="Q146" s="177"/>
      <c r="R146" s="177"/>
      <c r="S146" s="177"/>
      <c r="T146" s="178"/>
      <c r="AT146" s="173" t="s">
        <v>160</v>
      </c>
      <c r="AU146" s="173" t="s">
        <v>83</v>
      </c>
      <c r="AV146" s="14" t="s">
        <v>31</v>
      </c>
      <c r="AW146" s="14" t="s">
        <v>30</v>
      </c>
      <c r="AX146" s="14" t="s">
        <v>75</v>
      </c>
      <c r="AY146" s="173" t="s">
        <v>151</v>
      </c>
    </row>
    <row r="147" spans="1:65" s="14" customFormat="1">
      <c r="B147" s="172"/>
      <c r="D147" s="164" t="s">
        <v>160</v>
      </c>
      <c r="E147" s="173" t="s">
        <v>1</v>
      </c>
      <c r="F147" s="174" t="s">
        <v>1754</v>
      </c>
      <c r="H147" s="173" t="s">
        <v>1</v>
      </c>
      <c r="I147" s="175"/>
      <c r="L147" s="172"/>
      <c r="M147" s="176"/>
      <c r="N147" s="177"/>
      <c r="O147" s="177"/>
      <c r="P147" s="177"/>
      <c r="Q147" s="177"/>
      <c r="R147" s="177"/>
      <c r="S147" s="177"/>
      <c r="T147" s="178"/>
      <c r="AT147" s="173" t="s">
        <v>160</v>
      </c>
      <c r="AU147" s="173" t="s">
        <v>83</v>
      </c>
      <c r="AV147" s="14" t="s">
        <v>31</v>
      </c>
      <c r="AW147" s="14" t="s">
        <v>30</v>
      </c>
      <c r="AX147" s="14" t="s">
        <v>75</v>
      </c>
      <c r="AY147" s="173" t="s">
        <v>151</v>
      </c>
    </row>
    <row r="148" spans="1:65" s="14" customFormat="1">
      <c r="B148" s="172"/>
      <c r="D148" s="164" t="s">
        <v>160</v>
      </c>
      <c r="E148" s="173" t="s">
        <v>1</v>
      </c>
      <c r="F148" s="174" t="s">
        <v>1755</v>
      </c>
      <c r="H148" s="173" t="s">
        <v>1</v>
      </c>
      <c r="I148" s="175"/>
      <c r="L148" s="172"/>
      <c r="M148" s="176"/>
      <c r="N148" s="177"/>
      <c r="O148" s="177"/>
      <c r="P148" s="177"/>
      <c r="Q148" s="177"/>
      <c r="R148" s="177"/>
      <c r="S148" s="177"/>
      <c r="T148" s="178"/>
      <c r="AT148" s="173" t="s">
        <v>160</v>
      </c>
      <c r="AU148" s="173" t="s">
        <v>83</v>
      </c>
      <c r="AV148" s="14" t="s">
        <v>31</v>
      </c>
      <c r="AW148" s="14" t="s">
        <v>30</v>
      </c>
      <c r="AX148" s="14" t="s">
        <v>75</v>
      </c>
      <c r="AY148" s="173" t="s">
        <v>151</v>
      </c>
    </row>
    <row r="149" spans="1:65" s="14" customFormat="1">
      <c r="B149" s="172"/>
      <c r="D149" s="164" t="s">
        <v>160</v>
      </c>
      <c r="E149" s="173" t="s">
        <v>1</v>
      </c>
      <c r="F149" s="174" t="s">
        <v>1756</v>
      </c>
      <c r="H149" s="173" t="s">
        <v>1</v>
      </c>
      <c r="I149" s="175"/>
      <c r="L149" s="172"/>
      <c r="M149" s="176"/>
      <c r="N149" s="177"/>
      <c r="O149" s="177"/>
      <c r="P149" s="177"/>
      <c r="Q149" s="177"/>
      <c r="R149" s="177"/>
      <c r="S149" s="177"/>
      <c r="T149" s="178"/>
      <c r="AT149" s="173" t="s">
        <v>160</v>
      </c>
      <c r="AU149" s="173" t="s">
        <v>83</v>
      </c>
      <c r="AV149" s="14" t="s">
        <v>31</v>
      </c>
      <c r="AW149" s="14" t="s">
        <v>30</v>
      </c>
      <c r="AX149" s="14" t="s">
        <v>75</v>
      </c>
      <c r="AY149" s="173" t="s">
        <v>151</v>
      </c>
    </row>
    <row r="150" spans="1:65" s="14" customFormat="1">
      <c r="B150" s="172"/>
      <c r="D150" s="164" t="s">
        <v>160</v>
      </c>
      <c r="E150" s="173" t="s">
        <v>1</v>
      </c>
      <c r="F150" s="174" t="s">
        <v>1757</v>
      </c>
      <c r="H150" s="173" t="s">
        <v>1</v>
      </c>
      <c r="I150" s="175"/>
      <c r="L150" s="172"/>
      <c r="M150" s="176"/>
      <c r="N150" s="177"/>
      <c r="O150" s="177"/>
      <c r="P150" s="177"/>
      <c r="Q150" s="177"/>
      <c r="R150" s="177"/>
      <c r="S150" s="177"/>
      <c r="T150" s="178"/>
      <c r="AT150" s="173" t="s">
        <v>160</v>
      </c>
      <c r="AU150" s="173" t="s">
        <v>83</v>
      </c>
      <c r="AV150" s="14" t="s">
        <v>31</v>
      </c>
      <c r="AW150" s="14" t="s">
        <v>30</v>
      </c>
      <c r="AX150" s="14" t="s">
        <v>75</v>
      </c>
      <c r="AY150" s="173" t="s">
        <v>151</v>
      </c>
    </row>
    <row r="151" spans="1:65" s="14" customFormat="1">
      <c r="B151" s="172"/>
      <c r="D151" s="164" t="s">
        <v>160</v>
      </c>
      <c r="E151" s="173" t="s">
        <v>1</v>
      </c>
      <c r="F151" s="174" t="s">
        <v>1758</v>
      </c>
      <c r="H151" s="173" t="s">
        <v>1</v>
      </c>
      <c r="I151" s="175"/>
      <c r="L151" s="172"/>
      <c r="M151" s="176"/>
      <c r="N151" s="177"/>
      <c r="O151" s="177"/>
      <c r="P151" s="177"/>
      <c r="Q151" s="177"/>
      <c r="R151" s="177"/>
      <c r="S151" s="177"/>
      <c r="T151" s="178"/>
      <c r="AT151" s="173" t="s">
        <v>160</v>
      </c>
      <c r="AU151" s="173" t="s">
        <v>83</v>
      </c>
      <c r="AV151" s="14" t="s">
        <v>31</v>
      </c>
      <c r="AW151" s="14" t="s">
        <v>30</v>
      </c>
      <c r="AX151" s="14" t="s">
        <v>75</v>
      </c>
      <c r="AY151" s="173" t="s">
        <v>151</v>
      </c>
    </row>
    <row r="152" spans="1:65" s="13" customFormat="1">
      <c r="B152" s="163"/>
      <c r="D152" s="164" t="s">
        <v>160</v>
      </c>
      <c r="E152" s="165" t="s">
        <v>1</v>
      </c>
      <c r="F152" s="166" t="s">
        <v>83</v>
      </c>
      <c r="H152" s="167">
        <v>2</v>
      </c>
      <c r="I152" s="168"/>
      <c r="L152" s="163"/>
      <c r="M152" s="169"/>
      <c r="N152" s="170"/>
      <c r="O152" s="170"/>
      <c r="P152" s="170"/>
      <c r="Q152" s="170"/>
      <c r="R152" s="170"/>
      <c r="S152" s="170"/>
      <c r="T152" s="171"/>
      <c r="AT152" s="165" t="s">
        <v>160</v>
      </c>
      <c r="AU152" s="165" t="s">
        <v>83</v>
      </c>
      <c r="AV152" s="13" t="s">
        <v>83</v>
      </c>
      <c r="AW152" s="13" t="s">
        <v>30</v>
      </c>
      <c r="AX152" s="13" t="s">
        <v>31</v>
      </c>
      <c r="AY152" s="165" t="s">
        <v>151</v>
      </c>
    </row>
    <row r="153" spans="1:65" s="2" customFormat="1" ht="16.5" customHeight="1">
      <c r="A153" s="33"/>
      <c r="B153" s="149"/>
      <c r="C153" s="150" t="s">
        <v>199</v>
      </c>
      <c r="D153" s="150" t="s">
        <v>153</v>
      </c>
      <c r="E153" s="151" t="s">
        <v>1088</v>
      </c>
      <c r="F153" s="152" t="s">
        <v>1089</v>
      </c>
      <c r="G153" s="153" t="s">
        <v>215</v>
      </c>
      <c r="H153" s="154">
        <v>22</v>
      </c>
      <c r="I153" s="155"/>
      <c r="J153" s="156">
        <f>ROUND(I153*H153,2)</f>
        <v>0</v>
      </c>
      <c r="K153" s="152" t="s">
        <v>157</v>
      </c>
      <c r="L153" s="34"/>
      <c r="M153" s="157" t="s">
        <v>1</v>
      </c>
      <c r="N153" s="158" t="s">
        <v>40</v>
      </c>
      <c r="O153" s="59"/>
      <c r="P153" s="159">
        <f>O153*H153</f>
        <v>0</v>
      </c>
      <c r="Q153" s="159">
        <v>3.6904300000000001E-2</v>
      </c>
      <c r="R153" s="159">
        <f>Q153*H153</f>
        <v>0.81189460000000002</v>
      </c>
      <c r="S153" s="159">
        <v>0</v>
      </c>
      <c r="T153" s="160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1" t="s">
        <v>158</v>
      </c>
      <c r="AT153" s="161" t="s">
        <v>153</v>
      </c>
      <c r="AU153" s="161" t="s">
        <v>83</v>
      </c>
      <c r="AY153" s="18" t="s">
        <v>151</v>
      </c>
      <c r="BE153" s="162">
        <f>IF(N153="základní",J153,0)</f>
        <v>0</v>
      </c>
      <c r="BF153" s="162">
        <f>IF(N153="snížená",J153,0)</f>
        <v>0</v>
      </c>
      <c r="BG153" s="162">
        <f>IF(N153="zákl. přenesená",J153,0)</f>
        <v>0</v>
      </c>
      <c r="BH153" s="162">
        <f>IF(N153="sníž. přenesená",J153,0)</f>
        <v>0</v>
      </c>
      <c r="BI153" s="162">
        <f>IF(N153="nulová",J153,0)</f>
        <v>0</v>
      </c>
      <c r="BJ153" s="18" t="s">
        <v>31</v>
      </c>
      <c r="BK153" s="162">
        <f>ROUND(I153*H153,2)</f>
        <v>0</v>
      </c>
      <c r="BL153" s="18" t="s">
        <v>158</v>
      </c>
      <c r="BM153" s="161" t="s">
        <v>1759</v>
      </c>
    </row>
    <row r="154" spans="1:65" s="14" customFormat="1">
      <c r="B154" s="172"/>
      <c r="D154" s="164" t="s">
        <v>160</v>
      </c>
      <c r="E154" s="173" t="s">
        <v>1</v>
      </c>
      <c r="F154" s="174" t="s">
        <v>1760</v>
      </c>
      <c r="H154" s="173" t="s">
        <v>1</v>
      </c>
      <c r="I154" s="175"/>
      <c r="L154" s="172"/>
      <c r="M154" s="176"/>
      <c r="N154" s="177"/>
      <c r="O154" s="177"/>
      <c r="P154" s="177"/>
      <c r="Q154" s="177"/>
      <c r="R154" s="177"/>
      <c r="S154" s="177"/>
      <c r="T154" s="178"/>
      <c r="AT154" s="173" t="s">
        <v>160</v>
      </c>
      <c r="AU154" s="173" t="s">
        <v>83</v>
      </c>
      <c r="AV154" s="14" t="s">
        <v>31</v>
      </c>
      <c r="AW154" s="14" t="s">
        <v>30</v>
      </c>
      <c r="AX154" s="14" t="s">
        <v>75</v>
      </c>
      <c r="AY154" s="173" t="s">
        <v>151</v>
      </c>
    </row>
    <row r="155" spans="1:65" s="13" customFormat="1">
      <c r="B155" s="163"/>
      <c r="D155" s="164" t="s">
        <v>160</v>
      </c>
      <c r="E155" s="165" t="s">
        <v>1</v>
      </c>
      <c r="F155" s="166" t="s">
        <v>1761</v>
      </c>
      <c r="H155" s="167">
        <v>1.1000000000000001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75</v>
      </c>
      <c r="AY155" s="165" t="s">
        <v>151</v>
      </c>
    </row>
    <row r="156" spans="1:65" s="13" customFormat="1">
      <c r="B156" s="163"/>
      <c r="D156" s="164" t="s">
        <v>160</v>
      </c>
      <c r="E156" s="165" t="s">
        <v>1</v>
      </c>
      <c r="F156" s="166" t="s">
        <v>1762</v>
      </c>
      <c r="H156" s="167">
        <v>8.8000000000000007</v>
      </c>
      <c r="I156" s="168"/>
      <c r="L156" s="163"/>
      <c r="M156" s="169"/>
      <c r="N156" s="170"/>
      <c r="O156" s="170"/>
      <c r="P156" s="170"/>
      <c r="Q156" s="170"/>
      <c r="R156" s="170"/>
      <c r="S156" s="170"/>
      <c r="T156" s="171"/>
      <c r="AT156" s="165" t="s">
        <v>160</v>
      </c>
      <c r="AU156" s="165" t="s">
        <v>83</v>
      </c>
      <c r="AV156" s="13" t="s">
        <v>83</v>
      </c>
      <c r="AW156" s="13" t="s">
        <v>30</v>
      </c>
      <c r="AX156" s="13" t="s">
        <v>75</v>
      </c>
      <c r="AY156" s="165" t="s">
        <v>151</v>
      </c>
    </row>
    <row r="157" spans="1:65" s="13" customFormat="1">
      <c r="B157" s="163"/>
      <c r="D157" s="164" t="s">
        <v>160</v>
      </c>
      <c r="E157" s="165" t="s">
        <v>1</v>
      </c>
      <c r="F157" s="166" t="s">
        <v>1763</v>
      </c>
      <c r="H157" s="167">
        <v>12.1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75</v>
      </c>
      <c r="AY157" s="165" t="s">
        <v>151</v>
      </c>
    </row>
    <row r="158" spans="1:65" s="15" customFormat="1">
      <c r="B158" s="179"/>
      <c r="D158" s="164" t="s">
        <v>160</v>
      </c>
      <c r="E158" s="180" t="s">
        <v>1</v>
      </c>
      <c r="F158" s="181" t="s">
        <v>182</v>
      </c>
      <c r="H158" s="182">
        <v>22</v>
      </c>
      <c r="I158" s="183"/>
      <c r="L158" s="179"/>
      <c r="M158" s="184"/>
      <c r="N158" s="185"/>
      <c r="O158" s="185"/>
      <c r="P158" s="185"/>
      <c r="Q158" s="185"/>
      <c r="R158" s="185"/>
      <c r="S158" s="185"/>
      <c r="T158" s="186"/>
      <c r="AT158" s="180" t="s">
        <v>160</v>
      </c>
      <c r="AU158" s="180" t="s">
        <v>83</v>
      </c>
      <c r="AV158" s="15" t="s">
        <v>158</v>
      </c>
      <c r="AW158" s="15" t="s">
        <v>30</v>
      </c>
      <c r="AX158" s="15" t="s">
        <v>31</v>
      </c>
      <c r="AY158" s="180" t="s">
        <v>151</v>
      </c>
    </row>
    <row r="159" spans="1:65" s="2" customFormat="1" ht="16.5" customHeight="1">
      <c r="A159" s="33"/>
      <c r="B159" s="149"/>
      <c r="C159" s="150" t="s">
        <v>204</v>
      </c>
      <c r="D159" s="150" t="s">
        <v>153</v>
      </c>
      <c r="E159" s="151" t="s">
        <v>1096</v>
      </c>
      <c r="F159" s="152" t="s">
        <v>1097</v>
      </c>
      <c r="G159" s="153" t="s">
        <v>215</v>
      </c>
      <c r="H159" s="154">
        <v>4.4000000000000004</v>
      </c>
      <c r="I159" s="155"/>
      <c r="J159" s="156">
        <f>ROUND(I159*H159,2)</f>
        <v>0</v>
      </c>
      <c r="K159" s="152" t="s">
        <v>157</v>
      </c>
      <c r="L159" s="34"/>
      <c r="M159" s="157" t="s">
        <v>1</v>
      </c>
      <c r="N159" s="158" t="s">
        <v>40</v>
      </c>
      <c r="O159" s="59"/>
      <c r="P159" s="159">
        <f>O159*H159</f>
        <v>0</v>
      </c>
      <c r="Q159" s="159">
        <v>1.06826E-2</v>
      </c>
      <c r="R159" s="159">
        <f>Q159*H159</f>
        <v>4.7003440000000007E-2</v>
      </c>
      <c r="S159" s="159">
        <v>0</v>
      </c>
      <c r="T159" s="160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1" t="s">
        <v>158</v>
      </c>
      <c r="AT159" s="161" t="s">
        <v>153</v>
      </c>
      <c r="AU159" s="161" t="s">
        <v>83</v>
      </c>
      <c r="AY159" s="18" t="s">
        <v>151</v>
      </c>
      <c r="BE159" s="162">
        <f>IF(N159="základní",J159,0)</f>
        <v>0</v>
      </c>
      <c r="BF159" s="162">
        <f>IF(N159="snížená",J159,0)</f>
        <v>0</v>
      </c>
      <c r="BG159" s="162">
        <f>IF(N159="zákl. přenesená",J159,0)</f>
        <v>0</v>
      </c>
      <c r="BH159" s="162">
        <f>IF(N159="sníž. přenesená",J159,0)</f>
        <v>0</v>
      </c>
      <c r="BI159" s="162">
        <f>IF(N159="nulová",J159,0)</f>
        <v>0</v>
      </c>
      <c r="BJ159" s="18" t="s">
        <v>31</v>
      </c>
      <c r="BK159" s="162">
        <f>ROUND(I159*H159,2)</f>
        <v>0</v>
      </c>
      <c r="BL159" s="18" t="s">
        <v>158</v>
      </c>
      <c r="BM159" s="161" t="s">
        <v>1764</v>
      </c>
    </row>
    <row r="160" spans="1:65" s="14" customFormat="1">
      <c r="B160" s="172"/>
      <c r="D160" s="164" t="s">
        <v>160</v>
      </c>
      <c r="E160" s="173" t="s">
        <v>1</v>
      </c>
      <c r="F160" s="174" t="s">
        <v>1760</v>
      </c>
      <c r="H160" s="173" t="s">
        <v>1</v>
      </c>
      <c r="I160" s="175"/>
      <c r="L160" s="172"/>
      <c r="M160" s="176"/>
      <c r="N160" s="177"/>
      <c r="O160" s="177"/>
      <c r="P160" s="177"/>
      <c r="Q160" s="177"/>
      <c r="R160" s="177"/>
      <c r="S160" s="177"/>
      <c r="T160" s="178"/>
      <c r="AT160" s="173" t="s">
        <v>160</v>
      </c>
      <c r="AU160" s="173" t="s">
        <v>83</v>
      </c>
      <c r="AV160" s="14" t="s">
        <v>31</v>
      </c>
      <c r="AW160" s="14" t="s">
        <v>30</v>
      </c>
      <c r="AX160" s="14" t="s">
        <v>75</v>
      </c>
      <c r="AY160" s="173" t="s">
        <v>151</v>
      </c>
    </row>
    <row r="161" spans="1:65" s="13" customFormat="1">
      <c r="B161" s="163"/>
      <c r="D161" s="164" t="s">
        <v>160</v>
      </c>
      <c r="E161" s="165" t="s">
        <v>1</v>
      </c>
      <c r="F161" s="166" t="s">
        <v>1765</v>
      </c>
      <c r="H161" s="167">
        <v>2.2000000000000002</v>
      </c>
      <c r="I161" s="168"/>
      <c r="L161" s="163"/>
      <c r="M161" s="169"/>
      <c r="N161" s="170"/>
      <c r="O161" s="170"/>
      <c r="P161" s="170"/>
      <c r="Q161" s="170"/>
      <c r="R161" s="170"/>
      <c r="S161" s="170"/>
      <c r="T161" s="171"/>
      <c r="AT161" s="165" t="s">
        <v>160</v>
      </c>
      <c r="AU161" s="165" t="s">
        <v>83</v>
      </c>
      <c r="AV161" s="13" t="s">
        <v>83</v>
      </c>
      <c r="AW161" s="13" t="s">
        <v>30</v>
      </c>
      <c r="AX161" s="13" t="s">
        <v>75</v>
      </c>
      <c r="AY161" s="165" t="s">
        <v>151</v>
      </c>
    </row>
    <row r="162" spans="1:65" s="13" customFormat="1">
      <c r="B162" s="163"/>
      <c r="D162" s="164" t="s">
        <v>160</v>
      </c>
      <c r="E162" s="165" t="s">
        <v>1</v>
      </c>
      <c r="F162" s="166" t="s">
        <v>1766</v>
      </c>
      <c r="H162" s="167">
        <v>2.2000000000000002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160</v>
      </c>
      <c r="AU162" s="165" t="s">
        <v>83</v>
      </c>
      <c r="AV162" s="13" t="s">
        <v>83</v>
      </c>
      <c r="AW162" s="13" t="s">
        <v>30</v>
      </c>
      <c r="AX162" s="13" t="s">
        <v>75</v>
      </c>
      <c r="AY162" s="165" t="s">
        <v>151</v>
      </c>
    </row>
    <row r="163" spans="1:65" s="15" customFormat="1">
      <c r="B163" s="179"/>
      <c r="D163" s="164" t="s">
        <v>160</v>
      </c>
      <c r="E163" s="180" t="s">
        <v>1</v>
      </c>
      <c r="F163" s="181" t="s">
        <v>182</v>
      </c>
      <c r="H163" s="182">
        <v>4.4000000000000004</v>
      </c>
      <c r="I163" s="183"/>
      <c r="L163" s="179"/>
      <c r="M163" s="184"/>
      <c r="N163" s="185"/>
      <c r="O163" s="185"/>
      <c r="P163" s="185"/>
      <c r="Q163" s="185"/>
      <c r="R163" s="185"/>
      <c r="S163" s="185"/>
      <c r="T163" s="186"/>
      <c r="AT163" s="180" t="s">
        <v>160</v>
      </c>
      <c r="AU163" s="180" t="s">
        <v>83</v>
      </c>
      <c r="AV163" s="15" t="s">
        <v>158</v>
      </c>
      <c r="AW163" s="15" t="s">
        <v>30</v>
      </c>
      <c r="AX163" s="15" t="s">
        <v>31</v>
      </c>
      <c r="AY163" s="180" t="s">
        <v>151</v>
      </c>
    </row>
    <row r="164" spans="1:65" s="2" customFormat="1" ht="16.5" customHeight="1">
      <c r="A164" s="33"/>
      <c r="B164" s="149"/>
      <c r="C164" s="150" t="s">
        <v>211</v>
      </c>
      <c r="D164" s="150" t="s">
        <v>153</v>
      </c>
      <c r="E164" s="151" t="s">
        <v>1100</v>
      </c>
      <c r="F164" s="152" t="s">
        <v>1101</v>
      </c>
      <c r="G164" s="153" t="s">
        <v>215</v>
      </c>
      <c r="H164" s="154">
        <v>38.5</v>
      </c>
      <c r="I164" s="155"/>
      <c r="J164" s="156">
        <f>ROUND(I164*H164,2)</f>
        <v>0</v>
      </c>
      <c r="K164" s="152" t="s">
        <v>157</v>
      </c>
      <c r="L164" s="34"/>
      <c r="M164" s="157" t="s">
        <v>1</v>
      </c>
      <c r="N164" s="158" t="s">
        <v>40</v>
      </c>
      <c r="O164" s="59"/>
      <c r="P164" s="159">
        <f>O164*H164</f>
        <v>0</v>
      </c>
      <c r="Q164" s="159">
        <v>3.6904300000000001E-2</v>
      </c>
      <c r="R164" s="159">
        <f>Q164*H164</f>
        <v>1.4208155499999999</v>
      </c>
      <c r="S164" s="159">
        <v>0</v>
      </c>
      <c r="T164" s="160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1" t="s">
        <v>158</v>
      </c>
      <c r="AT164" s="161" t="s">
        <v>153</v>
      </c>
      <c r="AU164" s="161" t="s">
        <v>83</v>
      </c>
      <c r="AY164" s="18" t="s">
        <v>151</v>
      </c>
      <c r="BE164" s="162">
        <f>IF(N164="základní",J164,0)</f>
        <v>0</v>
      </c>
      <c r="BF164" s="162">
        <f>IF(N164="snížená",J164,0)</f>
        <v>0</v>
      </c>
      <c r="BG164" s="162">
        <f>IF(N164="zákl. přenesená",J164,0)</f>
        <v>0</v>
      </c>
      <c r="BH164" s="162">
        <f>IF(N164="sníž. přenesená",J164,0)</f>
        <v>0</v>
      </c>
      <c r="BI164" s="162">
        <f>IF(N164="nulová",J164,0)</f>
        <v>0</v>
      </c>
      <c r="BJ164" s="18" t="s">
        <v>31</v>
      </c>
      <c r="BK164" s="162">
        <f>ROUND(I164*H164,2)</f>
        <v>0</v>
      </c>
      <c r="BL164" s="18" t="s">
        <v>158</v>
      </c>
      <c r="BM164" s="161" t="s">
        <v>1767</v>
      </c>
    </row>
    <row r="165" spans="1:65" s="14" customFormat="1">
      <c r="B165" s="172"/>
      <c r="D165" s="164" t="s">
        <v>160</v>
      </c>
      <c r="E165" s="173" t="s">
        <v>1</v>
      </c>
      <c r="F165" s="174" t="s">
        <v>1760</v>
      </c>
      <c r="H165" s="173" t="s">
        <v>1</v>
      </c>
      <c r="I165" s="175"/>
      <c r="L165" s="172"/>
      <c r="M165" s="176"/>
      <c r="N165" s="177"/>
      <c r="O165" s="177"/>
      <c r="P165" s="177"/>
      <c r="Q165" s="177"/>
      <c r="R165" s="177"/>
      <c r="S165" s="177"/>
      <c r="T165" s="178"/>
      <c r="AT165" s="173" t="s">
        <v>160</v>
      </c>
      <c r="AU165" s="173" t="s">
        <v>83</v>
      </c>
      <c r="AV165" s="14" t="s">
        <v>31</v>
      </c>
      <c r="AW165" s="14" t="s">
        <v>30</v>
      </c>
      <c r="AX165" s="14" t="s">
        <v>75</v>
      </c>
      <c r="AY165" s="173" t="s">
        <v>151</v>
      </c>
    </row>
    <row r="166" spans="1:65" s="13" customFormat="1">
      <c r="B166" s="163"/>
      <c r="D166" s="164" t="s">
        <v>160</v>
      </c>
      <c r="E166" s="165" t="s">
        <v>1</v>
      </c>
      <c r="F166" s="166" t="s">
        <v>1768</v>
      </c>
      <c r="H166" s="167">
        <v>38.5</v>
      </c>
      <c r="I166" s="168"/>
      <c r="L166" s="163"/>
      <c r="M166" s="169"/>
      <c r="N166" s="170"/>
      <c r="O166" s="170"/>
      <c r="P166" s="170"/>
      <c r="Q166" s="170"/>
      <c r="R166" s="170"/>
      <c r="S166" s="170"/>
      <c r="T166" s="171"/>
      <c r="AT166" s="165" t="s">
        <v>160</v>
      </c>
      <c r="AU166" s="165" t="s">
        <v>83</v>
      </c>
      <c r="AV166" s="13" t="s">
        <v>83</v>
      </c>
      <c r="AW166" s="13" t="s">
        <v>30</v>
      </c>
      <c r="AX166" s="13" t="s">
        <v>31</v>
      </c>
      <c r="AY166" s="165" t="s">
        <v>151</v>
      </c>
    </row>
    <row r="167" spans="1:65" s="2" customFormat="1" ht="16.5" customHeight="1">
      <c r="A167" s="33"/>
      <c r="B167" s="149"/>
      <c r="C167" s="150" t="s">
        <v>8</v>
      </c>
      <c r="D167" s="150" t="s">
        <v>153</v>
      </c>
      <c r="E167" s="151" t="s">
        <v>1769</v>
      </c>
      <c r="F167" s="152" t="s">
        <v>1770</v>
      </c>
      <c r="G167" s="153" t="s">
        <v>215</v>
      </c>
      <c r="H167" s="154">
        <v>65.099999999999994</v>
      </c>
      <c r="I167" s="155"/>
      <c r="J167" s="156">
        <f>ROUND(I167*H167,2)</f>
        <v>0</v>
      </c>
      <c r="K167" s="152" t="s">
        <v>157</v>
      </c>
      <c r="L167" s="34"/>
      <c r="M167" s="157" t="s">
        <v>1</v>
      </c>
      <c r="N167" s="158" t="s">
        <v>40</v>
      </c>
      <c r="O167" s="59"/>
      <c r="P167" s="159">
        <f>O167*H167</f>
        <v>0</v>
      </c>
      <c r="Q167" s="159">
        <v>6.9999999999999994E-5</v>
      </c>
      <c r="R167" s="159">
        <f>Q167*H167</f>
        <v>4.5569999999999994E-3</v>
      </c>
      <c r="S167" s="159">
        <v>0</v>
      </c>
      <c r="T167" s="160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158</v>
      </c>
      <c r="AT167" s="161" t="s">
        <v>153</v>
      </c>
      <c r="AU167" s="161" t="s">
        <v>83</v>
      </c>
      <c r="AY167" s="18" t="s">
        <v>151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8" t="s">
        <v>31</v>
      </c>
      <c r="BK167" s="162">
        <f>ROUND(I167*H167,2)</f>
        <v>0</v>
      </c>
      <c r="BL167" s="18" t="s">
        <v>158</v>
      </c>
      <c r="BM167" s="161" t="s">
        <v>1771</v>
      </c>
    </row>
    <row r="168" spans="1:65" s="13" customFormat="1">
      <c r="B168" s="163"/>
      <c r="D168" s="164" t="s">
        <v>160</v>
      </c>
      <c r="E168" s="165" t="s">
        <v>1</v>
      </c>
      <c r="F168" s="166" t="s">
        <v>1772</v>
      </c>
      <c r="H168" s="167">
        <v>65.099999999999994</v>
      </c>
      <c r="I168" s="168"/>
      <c r="L168" s="163"/>
      <c r="M168" s="169"/>
      <c r="N168" s="170"/>
      <c r="O168" s="170"/>
      <c r="P168" s="170"/>
      <c r="Q168" s="170"/>
      <c r="R168" s="170"/>
      <c r="S168" s="170"/>
      <c r="T168" s="171"/>
      <c r="AT168" s="165" t="s">
        <v>160</v>
      </c>
      <c r="AU168" s="165" t="s">
        <v>83</v>
      </c>
      <c r="AV168" s="13" t="s">
        <v>83</v>
      </c>
      <c r="AW168" s="13" t="s">
        <v>30</v>
      </c>
      <c r="AX168" s="13" t="s">
        <v>31</v>
      </c>
      <c r="AY168" s="165" t="s">
        <v>151</v>
      </c>
    </row>
    <row r="169" spans="1:65" s="2" customFormat="1" ht="16.5" customHeight="1">
      <c r="A169" s="33"/>
      <c r="B169" s="149"/>
      <c r="C169" s="150" t="s">
        <v>222</v>
      </c>
      <c r="D169" s="150" t="s">
        <v>153</v>
      </c>
      <c r="E169" s="151" t="s">
        <v>1773</v>
      </c>
      <c r="F169" s="152" t="s">
        <v>1774</v>
      </c>
      <c r="G169" s="153" t="s">
        <v>215</v>
      </c>
      <c r="H169" s="154">
        <v>65.099999999999994</v>
      </c>
      <c r="I169" s="155"/>
      <c r="J169" s="156">
        <f>ROUND(I169*H169,2)</f>
        <v>0</v>
      </c>
      <c r="K169" s="152" t="s">
        <v>1</v>
      </c>
      <c r="L169" s="34"/>
      <c r="M169" s="157" t="s">
        <v>1</v>
      </c>
      <c r="N169" s="158" t="s">
        <v>40</v>
      </c>
      <c r="O169" s="59"/>
      <c r="P169" s="159">
        <f>O169*H169</f>
        <v>0</v>
      </c>
      <c r="Q169" s="159">
        <v>0</v>
      </c>
      <c r="R169" s="159">
        <f>Q169*H169</f>
        <v>0</v>
      </c>
      <c r="S169" s="159">
        <v>0</v>
      </c>
      <c r="T169" s="160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1" t="s">
        <v>158</v>
      </c>
      <c r="AT169" s="161" t="s">
        <v>153</v>
      </c>
      <c r="AU169" s="161" t="s">
        <v>83</v>
      </c>
      <c r="AY169" s="18" t="s">
        <v>151</v>
      </c>
      <c r="BE169" s="162">
        <f>IF(N169="základní",J169,0)</f>
        <v>0</v>
      </c>
      <c r="BF169" s="162">
        <f>IF(N169="snížená",J169,0)</f>
        <v>0</v>
      </c>
      <c r="BG169" s="162">
        <f>IF(N169="zákl. přenesená",J169,0)</f>
        <v>0</v>
      </c>
      <c r="BH169" s="162">
        <f>IF(N169="sníž. přenesená",J169,0)</f>
        <v>0</v>
      </c>
      <c r="BI169" s="162">
        <f>IF(N169="nulová",J169,0)</f>
        <v>0</v>
      </c>
      <c r="BJ169" s="18" t="s">
        <v>31</v>
      </c>
      <c r="BK169" s="162">
        <f>ROUND(I169*H169,2)</f>
        <v>0</v>
      </c>
      <c r="BL169" s="18" t="s">
        <v>158</v>
      </c>
      <c r="BM169" s="161" t="s">
        <v>1775</v>
      </c>
    </row>
    <row r="170" spans="1:65" s="14" customFormat="1">
      <c r="B170" s="172"/>
      <c r="D170" s="164" t="s">
        <v>160</v>
      </c>
      <c r="E170" s="173" t="s">
        <v>1</v>
      </c>
      <c r="F170" s="174" t="s">
        <v>1776</v>
      </c>
      <c r="H170" s="173" t="s">
        <v>1</v>
      </c>
      <c r="I170" s="175"/>
      <c r="L170" s="172"/>
      <c r="M170" s="176"/>
      <c r="N170" s="177"/>
      <c r="O170" s="177"/>
      <c r="P170" s="177"/>
      <c r="Q170" s="177"/>
      <c r="R170" s="177"/>
      <c r="S170" s="177"/>
      <c r="T170" s="178"/>
      <c r="AT170" s="173" t="s">
        <v>160</v>
      </c>
      <c r="AU170" s="173" t="s">
        <v>83</v>
      </c>
      <c r="AV170" s="14" t="s">
        <v>31</v>
      </c>
      <c r="AW170" s="14" t="s">
        <v>30</v>
      </c>
      <c r="AX170" s="14" t="s">
        <v>75</v>
      </c>
      <c r="AY170" s="173" t="s">
        <v>151</v>
      </c>
    </row>
    <row r="171" spans="1:65" s="14" customFormat="1">
      <c r="B171" s="172"/>
      <c r="D171" s="164" t="s">
        <v>160</v>
      </c>
      <c r="E171" s="173" t="s">
        <v>1</v>
      </c>
      <c r="F171" s="174" t="s">
        <v>1777</v>
      </c>
      <c r="H171" s="173" t="s">
        <v>1</v>
      </c>
      <c r="I171" s="175"/>
      <c r="L171" s="172"/>
      <c r="M171" s="176"/>
      <c r="N171" s="177"/>
      <c r="O171" s="177"/>
      <c r="P171" s="177"/>
      <c r="Q171" s="177"/>
      <c r="R171" s="177"/>
      <c r="S171" s="177"/>
      <c r="T171" s="178"/>
      <c r="AT171" s="173" t="s">
        <v>160</v>
      </c>
      <c r="AU171" s="173" t="s">
        <v>83</v>
      </c>
      <c r="AV171" s="14" t="s">
        <v>31</v>
      </c>
      <c r="AW171" s="14" t="s">
        <v>30</v>
      </c>
      <c r="AX171" s="14" t="s">
        <v>75</v>
      </c>
      <c r="AY171" s="173" t="s">
        <v>151</v>
      </c>
    </row>
    <row r="172" spans="1:65" s="14" customFormat="1">
      <c r="B172" s="172"/>
      <c r="D172" s="164" t="s">
        <v>160</v>
      </c>
      <c r="E172" s="173" t="s">
        <v>1</v>
      </c>
      <c r="F172" s="174" t="s">
        <v>1778</v>
      </c>
      <c r="H172" s="173" t="s">
        <v>1</v>
      </c>
      <c r="I172" s="175"/>
      <c r="L172" s="172"/>
      <c r="M172" s="176"/>
      <c r="N172" s="177"/>
      <c r="O172" s="177"/>
      <c r="P172" s="177"/>
      <c r="Q172" s="177"/>
      <c r="R172" s="177"/>
      <c r="S172" s="177"/>
      <c r="T172" s="178"/>
      <c r="AT172" s="173" t="s">
        <v>160</v>
      </c>
      <c r="AU172" s="173" t="s">
        <v>83</v>
      </c>
      <c r="AV172" s="14" t="s">
        <v>31</v>
      </c>
      <c r="AW172" s="14" t="s">
        <v>30</v>
      </c>
      <c r="AX172" s="14" t="s">
        <v>75</v>
      </c>
      <c r="AY172" s="173" t="s">
        <v>151</v>
      </c>
    </row>
    <row r="173" spans="1:65" s="13" customFormat="1">
      <c r="B173" s="163"/>
      <c r="D173" s="164" t="s">
        <v>160</v>
      </c>
      <c r="E173" s="165" t="s">
        <v>1</v>
      </c>
      <c r="F173" s="166" t="s">
        <v>1779</v>
      </c>
      <c r="H173" s="167">
        <v>65.099999999999994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75</v>
      </c>
      <c r="AY173" s="165" t="s">
        <v>151</v>
      </c>
    </row>
    <row r="174" spans="1:65" s="15" customFormat="1">
      <c r="B174" s="179"/>
      <c r="D174" s="164" t="s">
        <v>160</v>
      </c>
      <c r="E174" s="180" t="s">
        <v>1</v>
      </c>
      <c r="F174" s="181" t="s">
        <v>182</v>
      </c>
      <c r="H174" s="182">
        <v>65.099999999999994</v>
      </c>
      <c r="I174" s="183"/>
      <c r="L174" s="179"/>
      <c r="M174" s="184"/>
      <c r="N174" s="185"/>
      <c r="O174" s="185"/>
      <c r="P174" s="185"/>
      <c r="Q174" s="185"/>
      <c r="R174" s="185"/>
      <c r="S174" s="185"/>
      <c r="T174" s="186"/>
      <c r="AT174" s="180" t="s">
        <v>160</v>
      </c>
      <c r="AU174" s="180" t="s">
        <v>83</v>
      </c>
      <c r="AV174" s="15" t="s">
        <v>158</v>
      </c>
      <c r="AW174" s="15" t="s">
        <v>30</v>
      </c>
      <c r="AX174" s="15" t="s">
        <v>31</v>
      </c>
      <c r="AY174" s="180" t="s">
        <v>151</v>
      </c>
    </row>
    <row r="175" spans="1:65" s="2" customFormat="1" ht="16.5" customHeight="1">
      <c r="A175" s="33"/>
      <c r="B175" s="149"/>
      <c r="C175" s="150" t="s">
        <v>227</v>
      </c>
      <c r="D175" s="150" t="s">
        <v>153</v>
      </c>
      <c r="E175" s="151" t="s">
        <v>1104</v>
      </c>
      <c r="F175" s="152" t="s">
        <v>1105</v>
      </c>
      <c r="G175" s="153" t="s">
        <v>156</v>
      </c>
      <c r="H175" s="154">
        <v>112.682</v>
      </c>
      <c r="I175" s="155"/>
      <c r="J175" s="156">
        <f>ROUND(I175*H175,2)</f>
        <v>0</v>
      </c>
      <c r="K175" s="152" t="s">
        <v>157</v>
      </c>
      <c r="L175" s="34"/>
      <c r="M175" s="157" t="s">
        <v>1</v>
      </c>
      <c r="N175" s="158" t="s">
        <v>40</v>
      </c>
      <c r="O175" s="59"/>
      <c r="P175" s="159">
        <f>O175*H175</f>
        <v>0</v>
      </c>
      <c r="Q175" s="159">
        <v>0</v>
      </c>
      <c r="R175" s="159">
        <f>Q175*H175</f>
        <v>0</v>
      </c>
      <c r="S175" s="159">
        <v>0</v>
      </c>
      <c r="T175" s="160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1" t="s">
        <v>158</v>
      </c>
      <c r="AT175" s="161" t="s">
        <v>153</v>
      </c>
      <c r="AU175" s="161" t="s">
        <v>83</v>
      </c>
      <c r="AY175" s="18" t="s">
        <v>151</v>
      </c>
      <c r="BE175" s="162">
        <f>IF(N175="základní",J175,0)</f>
        <v>0</v>
      </c>
      <c r="BF175" s="162">
        <f>IF(N175="snížená",J175,0)</f>
        <v>0</v>
      </c>
      <c r="BG175" s="162">
        <f>IF(N175="zákl. přenesená",J175,0)</f>
        <v>0</v>
      </c>
      <c r="BH175" s="162">
        <f>IF(N175="sníž. přenesená",J175,0)</f>
        <v>0</v>
      </c>
      <c r="BI175" s="162">
        <f>IF(N175="nulová",J175,0)</f>
        <v>0</v>
      </c>
      <c r="BJ175" s="18" t="s">
        <v>31</v>
      </c>
      <c r="BK175" s="162">
        <f>ROUND(I175*H175,2)</f>
        <v>0</v>
      </c>
      <c r="BL175" s="18" t="s">
        <v>158</v>
      </c>
      <c r="BM175" s="161" t="s">
        <v>1780</v>
      </c>
    </row>
    <row r="176" spans="1:65" s="13" customFormat="1">
      <c r="B176" s="163"/>
      <c r="D176" s="164" t="s">
        <v>160</v>
      </c>
      <c r="E176" s="165" t="s">
        <v>1</v>
      </c>
      <c r="F176" s="166" t="s">
        <v>1781</v>
      </c>
      <c r="H176" s="167">
        <v>14.321999999999999</v>
      </c>
      <c r="I176" s="168"/>
      <c r="L176" s="163"/>
      <c r="M176" s="169"/>
      <c r="N176" s="170"/>
      <c r="O176" s="170"/>
      <c r="P176" s="170"/>
      <c r="Q176" s="170"/>
      <c r="R176" s="170"/>
      <c r="S176" s="170"/>
      <c r="T176" s="171"/>
      <c r="AT176" s="165" t="s">
        <v>160</v>
      </c>
      <c r="AU176" s="165" t="s">
        <v>83</v>
      </c>
      <c r="AV176" s="13" t="s">
        <v>83</v>
      </c>
      <c r="AW176" s="13" t="s">
        <v>30</v>
      </c>
      <c r="AX176" s="13" t="s">
        <v>75</v>
      </c>
      <c r="AY176" s="165" t="s">
        <v>151</v>
      </c>
    </row>
    <row r="177" spans="1:65" s="13" customFormat="1">
      <c r="B177" s="163"/>
      <c r="D177" s="164" t="s">
        <v>160</v>
      </c>
      <c r="E177" s="165" t="s">
        <v>1</v>
      </c>
      <c r="F177" s="166" t="s">
        <v>1782</v>
      </c>
      <c r="H177" s="167">
        <v>2.2440000000000002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75</v>
      </c>
      <c r="AY177" s="165" t="s">
        <v>151</v>
      </c>
    </row>
    <row r="178" spans="1:65" s="13" customFormat="1">
      <c r="B178" s="163"/>
      <c r="D178" s="164" t="s">
        <v>160</v>
      </c>
      <c r="E178" s="165" t="s">
        <v>1</v>
      </c>
      <c r="F178" s="166" t="s">
        <v>1783</v>
      </c>
      <c r="H178" s="167">
        <v>19.693000000000001</v>
      </c>
      <c r="I178" s="168"/>
      <c r="L178" s="163"/>
      <c r="M178" s="169"/>
      <c r="N178" s="170"/>
      <c r="O178" s="170"/>
      <c r="P178" s="170"/>
      <c r="Q178" s="170"/>
      <c r="R178" s="170"/>
      <c r="S178" s="170"/>
      <c r="T178" s="171"/>
      <c r="AT178" s="165" t="s">
        <v>160</v>
      </c>
      <c r="AU178" s="165" t="s">
        <v>83</v>
      </c>
      <c r="AV178" s="13" t="s">
        <v>83</v>
      </c>
      <c r="AW178" s="13" t="s">
        <v>30</v>
      </c>
      <c r="AX178" s="13" t="s">
        <v>75</v>
      </c>
      <c r="AY178" s="165" t="s">
        <v>151</v>
      </c>
    </row>
    <row r="179" spans="1:65" s="13" customFormat="1">
      <c r="B179" s="163"/>
      <c r="D179" s="164" t="s">
        <v>160</v>
      </c>
      <c r="E179" s="165" t="s">
        <v>1</v>
      </c>
      <c r="F179" s="166" t="s">
        <v>1784</v>
      </c>
      <c r="H179" s="167">
        <v>8.6630000000000003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160</v>
      </c>
      <c r="AU179" s="165" t="s">
        <v>83</v>
      </c>
      <c r="AV179" s="13" t="s">
        <v>83</v>
      </c>
      <c r="AW179" s="13" t="s">
        <v>30</v>
      </c>
      <c r="AX179" s="13" t="s">
        <v>75</v>
      </c>
      <c r="AY179" s="165" t="s">
        <v>151</v>
      </c>
    </row>
    <row r="180" spans="1:65" s="13" customFormat="1">
      <c r="B180" s="163"/>
      <c r="D180" s="164" t="s">
        <v>160</v>
      </c>
      <c r="E180" s="165" t="s">
        <v>1</v>
      </c>
      <c r="F180" s="166" t="s">
        <v>1785</v>
      </c>
      <c r="H180" s="167">
        <v>67.760000000000005</v>
      </c>
      <c r="I180" s="168"/>
      <c r="L180" s="163"/>
      <c r="M180" s="169"/>
      <c r="N180" s="170"/>
      <c r="O180" s="170"/>
      <c r="P180" s="170"/>
      <c r="Q180" s="170"/>
      <c r="R180" s="170"/>
      <c r="S180" s="170"/>
      <c r="T180" s="171"/>
      <c r="AT180" s="165" t="s">
        <v>160</v>
      </c>
      <c r="AU180" s="165" t="s">
        <v>83</v>
      </c>
      <c r="AV180" s="13" t="s">
        <v>83</v>
      </c>
      <c r="AW180" s="13" t="s">
        <v>30</v>
      </c>
      <c r="AX180" s="13" t="s">
        <v>75</v>
      </c>
      <c r="AY180" s="165" t="s">
        <v>151</v>
      </c>
    </row>
    <row r="181" spans="1:65" s="15" customFormat="1">
      <c r="B181" s="179"/>
      <c r="D181" s="164" t="s">
        <v>160</v>
      </c>
      <c r="E181" s="180" t="s">
        <v>1</v>
      </c>
      <c r="F181" s="181" t="s">
        <v>182</v>
      </c>
      <c r="H181" s="182">
        <v>112.682</v>
      </c>
      <c r="I181" s="183"/>
      <c r="L181" s="179"/>
      <c r="M181" s="184"/>
      <c r="N181" s="185"/>
      <c r="O181" s="185"/>
      <c r="P181" s="185"/>
      <c r="Q181" s="185"/>
      <c r="R181" s="185"/>
      <c r="S181" s="185"/>
      <c r="T181" s="186"/>
      <c r="AT181" s="180" t="s">
        <v>160</v>
      </c>
      <c r="AU181" s="180" t="s">
        <v>83</v>
      </c>
      <c r="AV181" s="15" t="s">
        <v>158</v>
      </c>
      <c r="AW181" s="15" t="s">
        <v>30</v>
      </c>
      <c r="AX181" s="15" t="s">
        <v>31</v>
      </c>
      <c r="AY181" s="180" t="s">
        <v>151</v>
      </c>
    </row>
    <row r="182" spans="1:65" s="2" customFormat="1" ht="24.15" customHeight="1">
      <c r="A182" s="33"/>
      <c r="B182" s="149"/>
      <c r="C182" s="150" t="s">
        <v>232</v>
      </c>
      <c r="D182" s="150" t="s">
        <v>153</v>
      </c>
      <c r="E182" s="151" t="s">
        <v>1786</v>
      </c>
      <c r="F182" s="152" t="s">
        <v>1787</v>
      </c>
      <c r="G182" s="153" t="s">
        <v>156</v>
      </c>
      <c r="H182" s="154">
        <v>13.6</v>
      </c>
      <c r="I182" s="155"/>
      <c r="J182" s="156">
        <f>ROUND(I182*H182,2)</f>
        <v>0</v>
      </c>
      <c r="K182" s="152" t="s">
        <v>157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158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158</v>
      </c>
      <c r="BM182" s="161" t="s">
        <v>1788</v>
      </c>
    </row>
    <row r="183" spans="1:65" s="14" customFormat="1">
      <c r="B183" s="172"/>
      <c r="D183" s="164" t="s">
        <v>160</v>
      </c>
      <c r="E183" s="173" t="s">
        <v>1</v>
      </c>
      <c r="F183" s="174" t="s">
        <v>1789</v>
      </c>
      <c r="H183" s="173" t="s">
        <v>1</v>
      </c>
      <c r="I183" s="175"/>
      <c r="L183" s="172"/>
      <c r="M183" s="176"/>
      <c r="N183" s="177"/>
      <c r="O183" s="177"/>
      <c r="P183" s="177"/>
      <c r="Q183" s="177"/>
      <c r="R183" s="177"/>
      <c r="S183" s="177"/>
      <c r="T183" s="178"/>
      <c r="AT183" s="173" t="s">
        <v>160</v>
      </c>
      <c r="AU183" s="173" t="s">
        <v>83</v>
      </c>
      <c r="AV183" s="14" t="s">
        <v>31</v>
      </c>
      <c r="AW183" s="14" t="s">
        <v>30</v>
      </c>
      <c r="AX183" s="14" t="s">
        <v>75</v>
      </c>
      <c r="AY183" s="173" t="s">
        <v>151</v>
      </c>
    </row>
    <row r="184" spans="1:65" s="13" customFormat="1">
      <c r="B184" s="163"/>
      <c r="D184" s="164" t="s">
        <v>160</v>
      </c>
      <c r="E184" s="165" t="s">
        <v>1725</v>
      </c>
      <c r="F184" s="166" t="s">
        <v>1790</v>
      </c>
      <c r="H184" s="167">
        <v>13.6</v>
      </c>
      <c r="I184" s="168"/>
      <c r="L184" s="163"/>
      <c r="M184" s="169"/>
      <c r="N184" s="170"/>
      <c r="O184" s="170"/>
      <c r="P184" s="170"/>
      <c r="Q184" s="170"/>
      <c r="R184" s="170"/>
      <c r="S184" s="170"/>
      <c r="T184" s="171"/>
      <c r="AT184" s="165" t="s">
        <v>160</v>
      </c>
      <c r="AU184" s="165" t="s">
        <v>83</v>
      </c>
      <c r="AV184" s="13" t="s">
        <v>83</v>
      </c>
      <c r="AW184" s="13" t="s">
        <v>30</v>
      </c>
      <c r="AX184" s="13" t="s">
        <v>31</v>
      </c>
      <c r="AY184" s="165" t="s">
        <v>151</v>
      </c>
    </row>
    <row r="185" spans="1:65" s="2" customFormat="1" ht="24.15" customHeight="1">
      <c r="A185" s="33"/>
      <c r="B185" s="149"/>
      <c r="C185" s="150" t="s">
        <v>237</v>
      </c>
      <c r="D185" s="150" t="s">
        <v>153</v>
      </c>
      <c r="E185" s="151" t="s">
        <v>1570</v>
      </c>
      <c r="F185" s="152" t="s">
        <v>1791</v>
      </c>
      <c r="G185" s="153" t="s">
        <v>156</v>
      </c>
      <c r="H185" s="154">
        <v>308.3</v>
      </c>
      <c r="I185" s="155"/>
      <c r="J185" s="156">
        <f>ROUND(I185*H185,2)</f>
        <v>0</v>
      </c>
      <c r="K185" s="152" t="s">
        <v>157</v>
      </c>
      <c r="L185" s="34"/>
      <c r="M185" s="157" t="s">
        <v>1</v>
      </c>
      <c r="N185" s="158" t="s">
        <v>40</v>
      </c>
      <c r="O185" s="59"/>
      <c r="P185" s="159">
        <f>O185*H185</f>
        <v>0</v>
      </c>
      <c r="Q185" s="159">
        <v>0</v>
      </c>
      <c r="R185" s="159">
        <f>Q185*H185</f>
        <v>0</v>
      </c>
      <c r="S185" s="159">
        <v>0</v>
      </c>
      <c r="T185" s="160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1" t="s">
        <v>158</v>
      </c>
      <c r="AT185" s="161" t="s">
        <v>153</v>
      </c>
      <c r="AU185" s="161" t="s">
        <v>83</v>
      </c>
      <c r="AY185" s="18" t="s">
        <v>151</v>
      </c>
      <c r="BE185" s="162">
        <f>IF(N185="základní",J185,0)</f>
        <v>0</v>
      </c>
      <c r="BF185" s="162">
        <f>IF(N185="snížená",J185,0)</f>
        <v>0</v>
      </c>
      <c r="BG185" s="162">
        <f>IF(N185="zákl. přenesená",J185,0)</f>
        <v>0</v>
      </c>
      <c r="BH185" s="162">
        <f>IF(N185="sníž. přenesená",J185,0)</f>
        <v>0</v>
      </c>
      <c r="BI185" s="162">
        <f>IF(N185="nulová",J185,0)</f>
        <v>0</v>
      </c>
      <c r="BJ185" s="18" t="s">
        <v>31</v>
      </c>
      <c r="BK185" s="162">
        <f>ROUND(I185*H185,2)</f>
        <v>0</v>
      </c>
      <c r="BL185" s="18" t="s">
        <v>158</v>
      </c>
      <c r="BM185" s="161" t="s">
        <v>1792</v>
      </c>
    </row>
    <row r="186" spans="1:65" s="14" customFormat="1">
      <c r="B186" s="172"/>
      <c r="D186" s="164" t="s">
        <v>160</v>
      </c>
      <c r="E186" s="173" t="s">
        <v>1</v>
      </c>
      <c r="F186" s="174" t="s">
        <v>1789</v>
      </c>
      <c r="H186" s="173" t="s">
        <v>1</v>
      </c>
      <c r="I186" s="175"/>
      <c r="L186" s="172"/>
      <c r="M186" s="176"/>
      <c r="N186" s="177"/>
      <c r="O186" s="177"/>
      <c r="P186" s="177"/>
      <c r="Q186" s="177"/>
      <c r="R186" s="177"/>
      <c r="S186" s="177"/>
      <c r="T186" s="178"/>
      <c r="AT186" s="173" t="s">
        <v>160</v>
      </c>
      <c r="AU186" s="173" t="s">
        <v>83</v>
      </c>
      <c r="AV186" s="14" t="s">
        <v>31</v>
      </c>
      <c r="AW186" s="14" t="s">
        <v>30</v>
      </c>
      <c r="AX186" s="14" t="s">
        <v>75</v>
      </c>
      <c r="AY186" s="173" t="s">
        <v>151</v>
      </c>
    </row>
    <row r="187" spans="1:65" s="13" customFormat="1">
      <c r="B187" s="163"/>
      <c r="D187" s="164" t="s">
        <v>160</v>
      </c>
      <c r="E187" s="165" t="s">
        <v>1722</v>
      </c>
      <c r="F187" s="166" t="s">
        <v>1793</v>
      </c>
      <c r="H187" s="167">
        <v>308.3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 ht="16.5" customHeight="1">
      <c r="A188" s="33"/>
      <c r="B188" s="149"/>
      <c r="C188" s="150" t="s">
        <v>242</v>
      </c>
      <c r="D188" s="150" t="s">
        <v>153</v>
      </c>
      <c r="E188" s="151" t="s">
        <v>1794</v>
      </c>
      <c r="F188" s="152" t="s">
        <v>1795</v>
      </c>
      <c r="G188" s="153" t="s">
        <v>207</v>
      </c>
      <c r="H188" s="154">
        <v>715</v>
      </c>
      <c r="I188" s="155"/>
      <c r="J188" s="156">
        <f>ROUND(I188*H188,2)</f>
        <v>0</v>
      </c>
      <c r="K188" s="152" t="s">
        <v>157</v>
      </c>
      <c r="L188" s="34"/>
      <c r="M188" s="157" t="s">
        <v>1</v>
      </c>
      <c r="N188" s="158" t="s">
        <v>40</v>
      </c>
      <c r="O188" s="59"/>
      <c r="P188" s="159">
        <f>O188*H188</f>
        <v>0</v>
      </c>
      <c r="Q188" s="159">
        <v>8.3850999999999999E-4</v>
      </c>
      <c r="R188" s="159">
        <f>Q188*H188</f>
        <v>0.59953464999999995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158</v>
      </c>
      <c r="AT188" s="161" t="s">
        <v>153</v>
      </c>
      <c r="AU188" s="161" t="s">
        <v>83</v>
      </c>
      <c r="AY188" s="18" t="s">
        <v>151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31</v>
      </c>
      <c r="BK188" s="162">
        <f>ROUND(I188*H188,2)</f>
        <v>0</v>
      </c>
      <c r="BL188" s="18" t="s">
        <v>158</v>
      </c>
      <c r="BM188" s="161" t="s">
        <v>1796</v>
      </c>
    </row>
    <row r="189" spans="1:65" s="13" customFormat="1">
      <c r="B189" s="163"/>
      <c r="D189" s="164" t="s">
        <v>160</v>
      </c>
      <c r="E189" s="165" t="s">
        <v>1</v>
      </c>
      <c r="F189" s="166" t="s">
        <v>1797</v>
      </c>
      <c r="H189" s="167">
        <v>715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245</v>
      </c>
      <c r="D190" s="150" t="s">
        <v>153</v>
      </c>
      <c r="E190" s="151" t="s">
        <v>1798</v>
      </c>
      <c r="F190" s="152" t="s">
        <v>1799</v>
      </c>
      <c r="G190" s="153" t="s">
        <v>207</v>
      </c>
      <c r="H190" s="154">
        <v>715</v>
      </c>
      <c r="I190" s="155"/>
      <c r="J190" s="156">
        <f>ROUND(I190*H190,2)</f>
        <v>0</v>
      </c>
      <c r="K190" s="152" t="s">
        <v>157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1800</v>
      </c>
    </row>
    <row r="191" spans="1:65" s="13" customFormat="1">
      <c r="B191" s="163"/>
      <c r="D191" s="164" t="s">
        <v>160</v>
      </c>
      <c r="E191" s="165" t="s">
        <v>1</v>
      </c>
      <c r="F191" s="166" t="s">
        <v>1801</v>
      </c>
      <c r="H191" s="167">
        <v>715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 ht="16.5" customHeight="1">
      <c r="A192" s="33"/>
      <c r="B192" s="149"/>
      <c r="C192" s="150" t="s">
        <v>248</v>
      </c>
      <c r="D192" s="150" t="s">
        <v>153</v>
      </c>
      <c r="E192" s="151" t="s">
        <v>491</v>
      </c>
      <c r="F192" s="152" t="s">
        <v>492</v>
      </c>
      <c r="G192" s="153" t="s">
        <v>207</v>
      </c>
      <c r="H192" s="154">
        <v>27.2</v>
      </c>
      <c r="I192" s="155"/>
      <c r="J192" s="156">
        <f>ROUND(I192*H192,2)</f>
        <v>0</v>
      </c>
      <c r="K192" s="152" t="s">
        <v>157</v>
      </c>
      <c r="L192" s="34"/>
      <c r="M192" s="157" t="s">
        <v>1</v>
      </c>
      <c r="N192" s="158" t="s">
        <v>40</v>
      </c>
      <c r="O192" s="59"/>
      <c r="P192" s="159">
        <f>O192*H192</f>
        <v>0</v>
      </c>
      <c r="Q192" s="159">
        <v>6.9999999999999999E-4</v>
      </c>
      <c r="R192" s="159">
        <f>Q192*H192</f>
        <v>1.9039999999999998E-2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158</v>
      </c>
      <c r="AT192" s="161" t="s">
        <v>153</v>
      </c>
      <c r="AU192" s="161" t="s">
        <v>83</v>
      </c>
      <c r="AY192" s="18" t="s">
        <v>151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31</v>
      </c>
      <c r="BK192" s="162">
        <f>ROUND(I192*H192,2)</f>
        <v>0</v>
      </c>
      <c r="BL192" s="18" t="s">
        <v>158</v>
      </c>
      <c r="BM192" s="161" t="s">
        <v>1802</v>
      </c>
    </row>
    <row r="193" spans="1:65" s="13" customFormat="1">
      <c r="B193" s="163"/>
      <c r="D193" s="164" t="s">
        <v>160</v>
      </c>
      <c r="E193" s="165" t="s">
        <v>1</v>
      </c>
      <c r="F193" s="166" t="s">
        <v>1803</v>
      </c>
      <c r="H193" s="167">
        <v>27.2</v>
      </c>
      <c r="I193" s="168"/>
      <c r="L193" s="163"/>
      <c r="M193" s="169"/>
      <c r="N193" s="170"/>
      <c r="O193" s="170"/>
      <c r="P193" s="170"/>
      <c r="Q193" s="170"/>
      <c r="R193" s="170"/>
      <c r="S193" s="170"/>
      <c r="T193" s="171"/>
      <c r="AT193" s="165" t="s">
        <v>160</v>
      </c>
      <c r="AU193" s="165" t="s">
        <v>83</v>
      </c>
      <c r="AV193" s="13" t="s">
        <v>83</v>
      </c>
      <c r="AW193" s="13" t="s">
        <v>30</v>
      </c>
      <c r="AX193" s="13" t="s">
        <v>31</v>
      </c>
      <c r="AY193" s="165" t="s">
        <v>151</v>
      </c>
    </row>
    <row r="194" spans="1:65" s="2" customFormat="1" ht="16.5" customHeight="1">
      <c r="A194" s="33"/>
      <c r="B194" s="149"/>
      <c r="C194" s="150" t="s">
        <v>251</v>
      </c>
      <c r="D194" s="150" t="s">
        <v>153</v>
      </c>
      <c r="E194" s="151" t="s">
        <v>495</v>
      </c>
      <c r="F194" s="152" t="s">
        <v>496</v>
      </c>
      <c r="G194" s="153" t="s">
        <v>207</v>
      </c>
      <c r="H194" s="154">
        <v>27.2</v>
      </c>
      <c r="I194" s="155"/>
      <c r="J194" s="156">
        <f>ROUND(I194*H194,2)</f>
        <v>0</v>
      </c>
      <c r="K194" s="152" t="s">
        <v>157</v>
      </c>
      <c r="L194" s="34"/>
      <c r="M194" s="157" t="s">
        <v>1</v>
      </c>
      <c r="N194" s="158" t="s">
        <v>40</v>
      </c>
      <c r="O194" s="59"/>
      <c r="P194" s="159">
        <f>O194*H194</f>
        <v>0</v>
      </c>
      <c r="Q194" s="159">
        <v>0</v>
      </c>
      <c r="R194" s="159">
        <f>Q194*H194</f>
        <v>0</v>
      </c>
      <c r="S194" s="159">
        <v>0</v>
      </c>
      <c r="T194" s="160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1" t="s">
        <v>158</v>
      </c>
      <c r="AT194" s="161" t="s">
        <v>153</v>
      </c>
      <c r="AU194" s="161" t="s">
        <v>83</v>
      </c>
      <c r="AY194" s="18" t="s">
        <v>151</v>
      </c>
      <c r="BE194" s="162">
        <f>IF(N194="základní",J194,0)</f>
        <v>0</v>
      </c>
      <c r="BF194" s="162">
        <f>IF(N194="snížená",J194,0)</f>
        <v>0</v>
      </c>
      <c r="BG194" s="162">
        <f>IF(N194="zákl. přenesená",J194,0)</f>
        <v>0</v>
      </c>
      <c r="BH194" s="162">
        <f>IF(N194="sníž. přenesená",J194,0)</f>
        <v>0</v>
      </c>
      <c r="BI194" s="162">
        <f>IF(N194="nulová",J194,0)</f>
        <v>0</v>
      </c>
      <c r="BJ194" s="18" t="s">
        <v>31</v>
      </c>
      <c r="BK194" s="162">
        <f>ROUND(I194*H194,2)</f>
        <v>0</v>
      </c>
      <c r="BL194" s="18" t="s">
        <v>158</v>
      </c>
      <c r="BM194" s="161" t="s">
        <v>1804</v>
      </c>
    </row>
    <row r="195" spans="1:65" s="13" customFormat="1">
      <c r="B195" s="163"/>
      <c r="D195" s="164" t="s">
        <v>160</v>
      </c>
      <c r="E195" s="165" t="s">
        <v>1</v>
      </c>
      <c r="F195" s="166" t="s">
        <v>1805</v>
      </c>
      <c r="H195" s="167">
        <v>27.2</v>
      </c>
      <c r="I195" s="168"/>
      <c r="L195" s="163"/>
      <c r="M195" s="169"/>
      <c r="N195" s="170"/>
      <c r="O195" s="170"/>
      <c r="P195" s="170"/>
      <c r="Q195" s="170"/>
      <c r="R195" s="170"/>
      <c r="S195" s="170"/>
      <c r="T195" s="171"/>
      <c r="AT195" s="165" t="s">
        <v>160</v>
      </c>
      <c r="AU195" s="165" t="s">
        <v>83</v>
      </c>
      <c r="AV195" s="13" t="s">
        <v>83</v>
      </c>
      <c r="AW195" s="13" t="s">
        <v>30</v>
      </c>
      <c r="AX195" s="13" t="s">
        <v>31</v>
      </c>
      <c r="AY195" s="165" t="s">
        <v>151</v>
      </c>
    </row>
    <row r="196" spans="1:65" s="2" customFormat="1" ht="16.5" customHeight="1">
      <c r="A196" s="33"/>
      <c r="B196" s="149"/>
      <c r="C196" s="150" t="s">
        <v>7</v>
      </c>
      <c r="D196" s="150" t="s">
        <v>153</v>
      </c>
      <c r="E196" s="151" t="s">
        <v>498</v>
      </c>
      <c r="F196" s="152" t="s">
        <v>499</v>
      </c>
      <c r="G196" s="153" t="s">
        <v>156</v>
      </c>
      <c r="H196" s="154">
        <v>13.6</v>
      </c>
      <c r="I196" s="155"/>
      <c r="J196" s="156">
        <f>ROUND(I196*H196,2)</f>
        <v>0</v>
      </c>
      <c r="K196" s="152" t="s">
        <v>157</v>
      </c>
      <c r="L196" s="34"/>
      <c r="M196" s="157" t="s">
        <v>1</v>
      </c>
      <c r="N196" s="158" t="s">
        <v>40</v>
      </c>
      <c r="O196" s="59"/>
      <c r="P196" s="159">
        <f>O196*H196</f>
        <v>0</v>
      </c>
      <c r="Q196" s="159">
        <v>4.6000000000000001E-4</v>
      </c>
      <c r="R196" s="159">
        <f>Q196*H196</f>
        <v>6.2560000000000003E-3</v>
      </c>
      <c r="S196" s="159">
        <v>0</v>
      </c>
      <c r="T196" s="160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1" t="s">
        <v>158</v>
      </c>
      <c r="AT196" s="161" t="s">
        <v>153</v>
      </c>
      <c r="AU196" s="161" t="s">
        <v>83</v>
      </c>
      <c r="AY196" s="18" t="s">
        <v>151</v>
      </c>
      <c r="BE196" s="162">
        <f>IF(N196="základní",J196,0)</f>
        <v>0</v>
      </c>
      <c r="BF196" s="162">
        <f>IF(N196="snížená",J196,0)</f>
        <v>0</v>
      </c>
      <c r="BG196" s="162">
        <f>IF(N196="zákl. přenesená",J196,0)</f>
        <v>0</v>
      </c>
      <c r="BH196" s="162">
        <f>IF(N196="sníž. přenesená",J196,0)</f>
        <v>0</v>
      </c>
      <c r="BI196" s="162">
        <f>IF(N196="nulová",J196,0)</f>
        <v>0</v>
      </c>
      <c r="BJ196" s="18" t="s">
        <v>31</v>
      </c>
      <c r="BK196" s="162">
        <f>ROUND(I196*H196,2)</f>
        <v>0</v>
      </c>
      <c r="BL196" s="18" t="s">
        <v>158</v>
      </c>
      <c r="BM196" s="161" t="s">
        <v>1806</v>
      </c>
    </row>
    <row r="197" spans="1:65" s="13" customFormat="1">
      <c r="B197" s="163"/>
      <c r="D197" s="164" t="s">
        <v>160</v>
      </c>
      <c r="E197" s="165" t="s">
        <v>1</v>
      </c>
      <c r="F197" s="166" t="s">
        <v>1727</v>
      </c>
      <c r="H197" s="167">
        <v>13.6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160</v>
      </c>
      <c r="AU197" s="165" t="s">
        <v>83</v>
      </c>
      <c r="AV197" s="13" t="s">
        <v>83</v>
      </c>
      <c r="AW197" s="13" t="s">
        <v>30</v>
      </c>
      <c r="AX197" s="13" t="s">
        <v>31</v>
      </c>
      <c r="AY197" s="165" t="s">
        <v>151</v>
      </c>
    </row>
    <row r="198" spans="1:65" s="2" customFormat="1" ht="16.5" customHeight="1">
      <c r="A198" s="33"/>
      <c r="B198" s="149"/>
      <c r="C198" s="150" t="s">
        <v>261</v>
      </c>
      <c r="D198" s="150" t="s">
        <v>153</v>
      </c>
      <c r="E198" s="151" t="s">
        <v>502</v>
      </c>
      <c r="F198" s="152" t="s">
        <v>503</v>
      </c>
      <c r="G198" s="153" t="s">
        <v>156</v>
      </c>
      <c r="H198" s="154">
        <v>13.6</v>
      </c>
      <c r="I198" s="155"/>
      <c r="J198" s="156">
        <f>ROUND(I198*H198,2)</f>
        <v>0</v>
      </c>
      <c r="K198" s="152" t="s">
        <v>157</v>
      </c>
      <c r="L198" s="34"/>
      <c r="M198" s="157" t="s">
        <v>1</v>
      </c>
      <c r="N198" s="158" t="s">
        <v>40</v>
      </c>
      <c r="O198" s="59"/>
      <c r="P198" s="159">
        <f>O198*H198</f>
        <v>0</v>
      </c>
      <c r="Q198" s="159">
        <v>0</v>
      </c>
      <c r="R198" s="159">
        <f>Q198*H198</f>
        <v>0</v>
      </c>
      <c r="S198" s="159">
        <v>0</v>
      </c>
      <c r="T198" s="160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1" t="s">
        <v>158</v>
      </c>
      <c r="AT198" s="161" t="s">
        <v>153</v>
      </c>
      <c r="AU198" s="161" t="s">
        <v>83</v>
      </c>
      <c r="AY198" s="18" t="s">
        <v>151</v>
      </c>
      <c r="BE198" s="162">
        <f>IF(N198="základní",J198,0)</f>
        <v>0</v>
      </c>
      <c r="BF198" s="162">
        <f>IF(N198="snížená",J198,0)</f>
        <v>0</v>
      </c>
      <c r="BG198" s="162">
        <f>IF(N198="zákl. přenesená",J198,0)</f>
        <v>0</v>
      </c>
      <c r="BH198" s="162">
        <f>IF(N198="sníž. přenesená",J198,0)</f>
        <v>0</v>
      </c>
      <c r="BI198" s="162">
        <f>IF(N198="nulová",J198,0)</f>
        <v>0</v>
      </c>
      <c r="BJ198" s="18" t="s">
        <v>31</v>
      </c>
      <c r="BK198" s="162">
        <f>ROUND(I198*H198,2)</f>
        <v>0</v>
      </c>
      <c r="BL198" s="18" t="s">
        <v>158</v>
      </c>
      <c r="BM198" s="161" t="s">
        <v>1807</v>
      </c>
    </row>
    <row r="199" spans="1:65" s="13" customFormat="1">
      <c r="B199" s="163"/>
      <c r="D199" s="164" t="s">
        <v>160</v>
      </c>
      <c r="E199" s="165" t="s">
        <v>1</v>
      </c>
      <c r="F199" s="166" t="s">
        <v>1727</v>
      </c>
      <c r="H199" s="167">
        <v>13.6</v>
      </c>
      <c r="I199" s="168"/>
      <c r="L199" s="163"/>
      <c r="M199" s="169"/>
      <c r="N199" s="170"/>
      <c r="O199" s="170"/>
      <c r="P199" s="170"/>
      <c r="Q199" s="170"/>
      <c r="R199" s="170"/>
      <c r="S199" s="170"/>
      <c r="T199" s="171"/>
      <c r="AT199" s="165" t="s">
        <v>160</v>
      </c>
      <c r="AU199" s="165" t="s">
        <v>83</v>
      </c>
      <c r="AV199" s="13" t="s">
        <v>83</v>
      </c>
      <c r="AW199" s="13" t="s">
        <v>30</v>
      </c>
      <c r="AX199" s="13" t="s">
        <v>31</v>
      </c>
      <c r="AY199" s="165" t="s">
        <v>151</v>
      </c>
    </row>
    <row r="200" spans="1:65" s="2" customFormat="1" ht="21.75" customHeight="1">
      <c r="A200" s="33"/>
      <c r="B200" s="149"/>
      <c r="C200" s="150" t="s">
        <v>266</v>
      </c>
      <c r="D200" s="150" t="s">
        <v>153</v>
      </c>
      <c r="E200" s="151" t="s">
        <v>189</v>
      </c>
      <c r="F200" s="152" t="s">
        <v>190</v>
      </c>
      <c r="G200" s="153" t="s">
        <v>156</v>
      </c>
      <c r="H200" s="154">
        <v>321.89999999999998</v>
      </c>
      <c r="I200" s="155"/>
      <c r="J200" s="156">
        <f>ROUND(I200*H200,2)</f>
        <v>0</v>
      </c>
      <c r="K200" s="152" t="s">
        <v>157</v>
      </c>
      <c r="L200" s="34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158</v>
      </c>
      <c r="AT200" s="161" t="s">
        <v>153</v>
      </c>
      <c r="AU200" s="161" t="s">
        <v>83</v>
      </c>
      <c r="AY200" s="18" t="s">
        <v>151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31</v>
      </c>
      <c r="BK200" s="162">
        <f>ROUND(I200*H200,2)</f>
        <v>0</v>
      </c>
      <c r="BL200" s="18" t="s">
        <v>158</v>
      </c>
      <c r="BM200" s="161" t="s">
        <v>1808</v>
      </c>
    </row>
    <row r="201" spans="1:65" s="13" customFormat="1">
      <c r="B201" s="163"/>
      <c r="D201" s="164" t="s">
        <v>160</v>
      </c>
      <c r="E201" s="165" t="s">
        <v>1</v>
      </c>
      <c r="F201" s="166" t="s">
        <v>1809</v>
      </c>
      <c r="H201" s="167">
        <v>321.89999999999998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31</v>
      </c>
      <c r="AY201" s="165" t="s">
        <v>151</v>
      </c>
    </row>
    <row r="202" spans="1:65" s="2" customFormat="1">
      <c r="A202" s="33"/>
      <c r="B202" s="34"/>
      <c r="C202" s="33"/>
      <c r="D202" s="164" t="s">
        <v>1059</v>
      </c>
      <c r="E202" s="33"/>
      <c r="F202" s="203" t="s">
        <v>1810</v>
      </c>
      <c r="G202" s="33"/>
      <c r="H202" s="33"/>
      <c r="I202" s="33"/>
      <c r="J202" s="33"/>
      <c r="K202" s="33"/>
      <c r="L202" s="34"/>
      <c r="M202" s="204"/>
      <c r="N202" s="205"/>
      <c r="O202" s="59"/>
      <c r="P202" s="59"/>
      <c r="Q202" s="59"/>
      <c r="R202" s="59"/>
      <c r="S202" s="59"/>
      <c r="T202" s="60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U202" s="18" t="s">
        <v>83</v>
      </c>
    </row>
    <row r="203" spans="1:65" s="2" customFormat="1">
      <c r="A203" s="33"/>
      <c r="B203" s="34"/>
      <c r="C203" s="33"/>
      <c r="D203" s="164" t="s">
        <v>1059</v>
      </c>
      <c r="E203" s="33"/>
      <c r="F203" s="206" t="s">
        <v>1789</v>
      </c>
      <c r="G203" s="33"/>
      <c r="H203" s="207">
        <v>0</v>
      </c>
      <c r="I203" s="33"/>
      <c r="J203" s="33"/>
      <c r="K203" s="33"/>
      <c r="L203" s="34"/>
      <c r="M203" s="204"/>
      <c r="N203" s="205"/>
      <c r="O203" s="59"/>
      <c r="P203" s="59"/>
      <c r="Q203" s="59"/>
      <c r="R203" s="59"/>
      <c r="S203" s="59"/>
      <c r="T203" s="60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U203" s="18" t="s">
        <v>83</v>
      </c>
    </row>
    <row r="204" spans="1:65" s="2" customFormat="1">
      <c r="A204" s="33"/>
      <c r="B204" s="34"/>
      <c r="C204" s="33"/>
      <c r="D204" s="164" t="s">
        <v>1059</v>
      </c>
      <c r="E204" s="33"/>
      <c r="F204" s="206" t="s">
        <v>1793</v>
      </c>
      <c r="G204" s="33"/>
      <c r="H204" s="207">
        <v>308.3</v>
      </c>
      <c r="I204" s="33"/>
      <c r="J204" s="33"/>
      <c r="K204" s="33"/>
      <c r="L204" s="34"/>
      <c r="M204" s="204"/>
      <c r="N204" s="205"/>
      <c r="O204" s="59"/>
      <c r="P204" s="59"/>
      <c r="Q204" s="59"/>
      <c r="R204" s="59"/>
      <c r="S204" s="59"/>
      <c r="T204" s="60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U204" s="18" t="s">
        <v>83</v>
      </c>
    </row>
    <row r="205" spans="1:65" s="2" customFormat="1">
      <c r="A205" s="33"/>
      <c r="B205" s="34"/>
      <c r="C205" s="33"/>
      <c r="D205" s="164" t="s">
        <v>1059</v>
      </c>
      <c r="E205" s="33"/>
      <c r="F205" s="203" t="s">
        <v>1811</v>
      </c>
      <c r="G205" s="33"/>
      <c r="H205" s="33"/>
      <c r="I205" s="33"/>
      <c r="J205" s="33"/>
      <c r="K205" s="33"/>
      <c r="L205" s="34"/>
      <c r="M205" s="204"/>
      <c r="N205" s="205"/>
      <c r="O205" s="59"/>
      <c r="P205" s="59"/>
      <c r="Q205" s="59"/>
      <c r="R205" s="59"/>
      <c r="S205" s="59"/>
      <c r="T205" s="60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U205" s="18" t="s">
        <v>83</v>
      </c>
    </row>
    <row r="206" spans="1:65" s="2" customFormat="1">
      <c r="A206" s="33"/>
      <c r="B206" s="34"/>
      <c r="C206" s="33"/>
      <c r="D206" s="164" t="s">
        <v>1059</v>
      </c>
      <c r="E206" s="33"/>
      <c r="F206" s="206" t="s">
        <v>1789</v>
      </c>
      <c r="G206" s="33"/>
      <c r="H206" s="207">
        <v>0</v>
      </c>
      <c r="I206" s="33"/>
      <c r="J206" s="33"/>
      <c r="K206" s="33"/>
      <c r="L206" s="34"/>
      <c r="M206" s="204"/>
      <c r="N206" s="205"/>
      <c r="O206" s="59"/>
      <c r="P206" s="59"/>
      <c r="Q206" s="59"/>
      <c r="R206" s="59"/>
      <c r="S206" s="59"/>
      <c r="T206" s="60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U206" s="18" t="s">
        <v>83</v>
      </c>
    </row>
    <row r="207" spans="1:65" s="2" customFormat="1">
      <c r="A207" s="33"/>
      <c r="B207" s="34"/>
      <c r="C207" s="33"/>
      <c r="D207" s="164" t="s">
        <v>1059</v>
      </c>
      <c r="E207" s="33"/>
      <c r="F207" s="206" t="s">
        <v>1790</v>
      </c>
      <c r="G207" s="33"/>
      <c r="H207" s="207">
        <v>13.6</v>
      </c>
      <c r="I207" s="33"/>
      <c r="J207" s="33"/>
      <c r="K207" s="33"/>
      <c r="L207" s="34"/>
      <c r="M207" s="204"/>
      <c r="N207" s="205"/>
      <c r="O207" s="59"/>
      <c r="P207" s="59"/>
      <c r="Q207" s="59"/>
      <c r="R207" s="59"/>
      <c r="S207" s="59"/>
      <c r="T207" s="60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U207" s="18" t="s">
        <v>83</v>
      </c>
    </row>
    <row r="208" spans="1:65" s="2" customFormat="1" ht="16.5" customHeight="1">
      <c r="A208" s="33"/>
      <c r="B208" s="149"/>
      <c r="C208" s="150" t="s">
        <v>271</v>
      </c>
      <c r="D208" s="150" t="s">
        <v>153</v>
      </c>
      <c r="E208" s="151" t="s">
        <v>1156</v>
      </c>
      <c r="F208" s="152" t="s">
        <v>196</v>
      </c>
      <c r="G208" s="153" t="s">
        <v>156</v>
      </c>
      <c r="H208" s="154">
        <v>321.89999999999998</v>
      </c>
      <c r="I208" s="155"/>
      <c r="J208" s="156">
        <f>ROUND(I208*H208,2)</f>
        <v>0</v>
      </c>
      <c r="K208" s="152" t="s">
        <v>157</v>
      </c>
      <c r="L208" s="34"/>
      <c r="M208" s="157" t="s">
        <v>1</v>
      </c>
      <c r="N208" s="158" t="s">
        <v>40</v>
      </c>
      <c r="O208" s="59"/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1" t="s">
        <v>158</v>
      </c>
      <c r="AT208" s="161" t="s">
        <v>153</v>
      </c>
      <c r="AU208" s="161" t="s">
        <v>83</v>
      </c>
      <c r="AY208" s="18" t="s">
        <v>151</v>
      </c>
      <c r="BE208" s="162">
        <f>IF(N208="základní",J208,0)</f>
        <v>0</v>
      </c>
      <c r="BF208" s="162">
        <f>IF(N208="snížená",J208,0)</f>
        <v>0</v>
      </c>
      <c r="BG208" s="162">
        <f>IF(N208="zákl. přenesená",J208,0)</f>
        <v>0</v>
      </c>
      <c r="BH208" s="162">
        <f>IF(N208="sníž. přenesená",J208,0)</f>
        <v>0</v>
      </c>
      <c r="BI208" s="162">
        <f>IF(N208="nulová",J208,0)</f>
        <v>0</v>
      </c>
      <c r="BJ208" s="18" t="s">
        <v>31</v>
      </c>
      <c r="BK208" s="162">
        <f>ROUND(I208*H208,2)</f>
        <v>0</v>
      </c>
      <c r="BL208" s="18" t="s">
        <v>158</v>
      </c>
      <c r="BM208" s="161" t="s">
        <v>1812</v>
      </c>
    </row>
    <row r="209" spans="1:65" s="13" customFormat="1">
      <c r="B209" s="163"/>
      <c r="D209" s="164" t="s">
        <v>160</v>
      </c>
      <c r="E209" s="165" t="s">
        <v>1</v>
      </c>
      <c r="F209" s="166" t="s">
        <v>1813</v>
      </c>
      <c r="H209" s="167">
        <v>321.89999999999998</v>
      </c>
      <c r="I209" s="168"/>
      <c r="L209" s="163"/>
      <c r="M209" s="169"/>
      <c r="N209" s="170"/>
      <c r="O209" s="170"/>
      <c r="P209" s="170"/>
      <c r="Q209" s="170"/>
      <c r="R209" s="170"/>
      <c r="S209" s="170"/>
      <c r="T209" s="171"/>
      <c r="AT209" s="165" t="s">
        <v>160</v>
      </c>
      <c r="AU209" s="165" t="s">
        <v>83</v>
      </c>
      <c r="AV209" s="13" t="s">
        <v>83</v>
      </c>
      <c r="AW209" s="13" t="s">
        <v>30</v>
      </c>
      <c r="AX209" s="13" t="s">
        <v>75</v>
      </c>
      <c r="AY209" s="165" t="s">
        <v>151</v>
      </c>
    </row>
    <row r="210" spans="1:65" s="15" customFormat="1">
      <c r="B210" s="179"/>
      <c r="D210" s="164" t="s">
        <v>160</v>
      </c>
      <c r="E210" s="180" t="s">
        <v>1</v>
      </c>
      <c r="F210" s="181" t="s">
        <v>182</v>
      </c>
      <c r="H210" s="182">
        <v>321.89999999999998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160</v>
      </c>
      <c r="AU210" s="180" t="s">
        <v>83</v>
      </c>
      <c r="AV210" s="15" t="s">
        <v>158</v>
      </c>
      <c r="AW210" s="15" t="s">
        <v>30</v>
      </c>
      <c r="AX210" s="15" t="s">
        <v>31</v>
      </c>
      <c r="AY210" s="180" t="s">
        <v>151</v>
      </c>
    </row>
    <row r="211" spans="1:65" s="2" customFormat="1" ht="16.5" customHeight="1">
      <c r="A211" s="33"/>
      <c r="B211" s="149"/>
      <c r="C211" s="150" t="s">
        <v>276</v>
      </c>
      <c r="D211" s="150" t="s">
        <v>153</v>
      </c>
      <c r="E211" s="151" t="s">
        <v>520</v>
      </c>
      <c r="F211" s="152" t="s">
        <v>521</v>
      </c>
      <c r="G211" s="153" t="s">
        <v>156</v>
      </c>
      <c r="H211" s="154">
        <v>96.57</v>
      </c>
      <c r="I211" s="155"/>
      <c r="J211" s="156">
        <f>ROUND(I211*H211,2)</f>
        <v>0</v>
      </c>
      <c r="K211" s="152" t="s">
        <v>1</v>
      </c>
      <c r="L211" s="34"/>
      <c r="M211" s="157" t="s">
        <v>1</v>
      </c>
      <c r="N211" s="158" t="s">
        <v>40</v>
      </c>
      <c r="O211" s="59"/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1" t="s">
        <v>158</v>
      </c>
      <c r="AT211" s="161" t="s">
        <v>153</v>
      </c>
      <c r="AU211" s="161" t="s">
        <v>83</v>
      </c>
      <c r="AY211" s="18" t="s">
        <v>151</v>
      </c>
      <c r="BE211" s="162">
        <f>IF(N211="základní",J211,0)</f>
        <v>0</v>
      </c>
      <c r="BF211" s="162">
        <f>IF(N211="snížená",J211,0)</f>
        <v>0</v>
      </c>
      <c r="BG211" s="162">
        <f>IF(N211="zákl. přenesená",J211,0)</f>
        <v>0</v>
      </c>
      <c r="BH211" s="162">
        <f>IF(N211="sníž. přenesená",J211,0)</f>
        <v>0</v>
      </c>
      <c r="BI211" s="162">
        <f>IF(N211="nulová",J211,0)</f>
        <v>0</v>
      </c>
      <c r="BJ211" s="18" t="s">
        <v>31</v>
      </c>
      <c r="BK211" s="162">
        <f>ROUND(I211*H211,2)</f>
        <v>0</v>
      </c>
      <c r="BL211" s="18" t="s">
        <v>158</v>
      </c>
      <c r="BM211" s="161" t="s">
        <v>1814</v>
      </c>
    </row>
    <row r="212" spans="1:65" s="13" customFormat="1">
      <c r="B212" s="163"/>
      <c r="D212" s="164" t="s">
        <v>160</v>
      </c>
      <c r="E212" s="165" t="s">
        <v>1</v>
      </c>
      <c r="F212" s="166" t="s">
        <v>1815</v>
      </c>
      <c r="H212" s="167">
        <v>96.57</v>
      </c>
      <c r="I212" s="168"/>
      <c r="L212" s="163"/>
      <c r="M212" s="169"/>
      <c r="N212" s="170"/>
      <c r="O212" s="170"/>
      <c r="P212" s="170"/>
      <c r="Q212" s="170"/>
      <c r="R212" s="170"/>
      <c r="S212" s="170"/>
      <c r="T212" s="171"/>
      <c r="AT212" s="165" t="s">
        <v>160</v>
      </c>
      <c r="AU212" s="165" t="s">
        <v>83</v>
      </c>
      <c r="AV212" s="13" t="s">
        <v>83</v>
      </c>
      <c r="AW212" s="13" t="s">
        <v>30</v>
      </c>
      <c r="AX212" s="13" t="s">
        <v>75</v>
      </c>
      <c r="AY212" s="165" t="s">
        <v>151</v>
      </c>
    </row>
    <row r="213" spans="1:65" s="15" customFormat="1">
      <c r="B213" s="179"/>
      <c r="D213" s="164" t="s">
        <v>160</v>
      </c>
      <c r="E213" s="180" t="s">
        <v>1</v>
      </c>
      <c r="F213" s="181" t="s">
        <v>182</v>
      </c>
      <c r="H213" s="182">
        <v>96.57</v>
      </c>
      <c r="I213" s="183"/>
      <c r="L213" s="179"/>
      <c r="M213" s="184"/>
      <c r="N213" s="185"/>
      <c r="O213" s="185"/>
      <c r="P213" s="185"/>
      <c r="Q213" s="185"/>
      <c r="R213" s="185"/>
      <c r="S213" s="185"/>
      <c r="T213" s="186"/>
      <c r="AT213" s="180" t="s">
        <v>160</v>
      </c>
      <c r="AU213" s="180" t="s">
        <v>83</v>
      </c>
      <c r="AV213" s="15" t="s">
        <v>158</v>
      </c>
      <c r="AW213" s="15" t="s">
        <v>30</v>
      </c>
      <c r="AX213" s="15" t="s">
        <v>31</v>
      </c>
      <c r="AY213" s="180" t="s">
        <v>151</v>
      </c>
    </row>
    <row r="214" spans="1:65" s="2" customFormat="1" ht="16.5" customHeight="1">
      <c r="A214" s="33"/>
      <c r="B214" s="149"/>
      <c r="C214" s="150" t="s">
        <v>281</v>
      </c>
      <c r="D214" s="150" t="s">
        <v>153</v>
      </c>
      <c r="E214" s="151" t="s">
        <v>200</v>
      </c>
      <c r="F214" s="152" t="s">
        <v>201</v>
      </c>
      <c r="G214" s="153" t="s">
        <v>156</v>
      </c>
      <c r="H214" s="154">
        <v>225.33</v>
      </c>
      <c r="I214" s="155"/>
      <c r="J214" s="156">
        <f>ROUND(I214*H214,2)</f>
        <v>0</v>
      </c>
      <c r="K214" s="152" t="s">
        <v>1</v>
      </c>
      <c r="L214" s="34"/>
      <c r="M214" s="157" t="s">
        <v>1</v>
      </c>
      <c r="N214" s="158" t="s">
        <v>40</v>
      </c>
      <c r="O214" s="59"/>
      <c r="P214" s="159">
        <f>O214*H214</f>
        <v>0</v>
      </c>
      <c r="Q214" s="159">
        <v>0</v>
      </c>
      <c r="R214" s="159">
        <f>Q214*H214</f>
        <v>0</v>
      </c>
      <c r="S214" s="159">
        <v>0</v>
      </c>
      <c r="T214" s="160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61" t="s">
        <v>158</v>
      </c>
      <c r="AT214" s="161" t="s">
        <v>153</v>
      </c>
      <c r="AU214" s="161" t="s">
        <v>83</v>
      </c>
      <c r="AY214" s="18" t="s">
        <v>151</v>
      </c>
      <c r="BE214" s="162">
        <f>IF(N214="základní",J214,0)</f>
        <v>0</v>
      </c>
      <c r="BF214" s="162">
        <f>IF(N214="snížená",J214,0)</f>
        <v>0</v>
      </c>
      <c r="BG214" s="162">
        <f>IF(N214="zákl. přenesená",J214,0)</f>
        <v>0</v>
      </c>
      <c r="BH214" s="162">
        <f>IF(N214="sníž. přenesená",J214,0)</f>
        <v>0</v>
      </c>
      <c r="BI214" s="162">
        <f>IF(N214="nulová",J214,0)</f>
        <v>0</v>
      </c>
      <c r="BJ214" s="18" t="s">
        <v>31</v>
      </c>
      <c r="BK214" s="162">
        <f>ROUND(I214*H214,2)</f>
        <v>0</v>
      </c>
      <c r="BL214" s="18" t="s">
        <v>158</v>
      </c>
      <c r="BM214" s="161" t="s">
        <v>1816</v>
      </c>
    </row>
    <row r="215" spans="1:65" s="13" customFormat="1">
      <c r="B215" s="163"/>
      <c r="D215" s="164" t="s">
        <v>160</v>
      </c>
      <c r="E215" s="165" t="s">
        <v>1</v>
      </c>
      <c r="F215" s="166" t="s">
        <v>1817</v>
      </c>
      <c r="H215" s="167">
        <v>225.33</v>
      </c>
      <c r="I215" s="168"/>
      <c r="L215" s="163"/>
      <c r="M215" s="169"/>
      <c r="N215" s="170"/>
      <c r="O215" s="170"/>
      <c r="P215" s="170"/>
      <c r="Q215" s="170"/>
      <c r="R215" s="170"/>
      <c r="S215" s="170"/>
      <c r="T215" s="171"/>
      <c r="AT215" s="165" t="s">
        <v>160</v>
      </c>
      <c r="AU215" s="165" t="s">
        <v>83</v>
      </c>
      <c r="AV215" s="13" t="s">
        <v>83</v>
      </c>
      <c r="AW215" s="13" t="s">
        <v>30</v>
      </c>
      <c r="AX215" s="13" t="s">
        <v>75</v>
      </c>
      <c r="AY215" s="165" t="s">
        <v>151</v>
      </c>
    </row>
    <row r="216" spans="1:65" s="15" customFormat="1">
      <c r="B216" s="179"/>
      <c r="D216" s="164" t="s">
        <v>160</v>
      </c>
      <c r="E216" s="180" t="s">
        <v>1</v>
      </c>
      <c r="F216" s="181" t="s">
        <v>182</v>
      </c>
      <c r="H216" s="182">
        <v>225.33</v>
      </c>
      <c r="I216" s="183"/>
      <c r="L216" s="179"/>
      <c r="M216" s="184"/>
      <c r="N216" s="185"/>
      <c r="O216" s="185"/>
      <c r="P216" s="185"/>
      <c r="Q216" s="185"/>
      <c r="R216" s="185"/>
      <c r="S216" s="185"/>
      <c r="T216" s="186"/>
      <c r="AT216" s="180" t="s">
        <v>160</v>
      </c>
      <c r="AU216" s="180" t="s">
        <v>83</v>
      </c>
      <c r="AV216" s="15" t="s">
        <v>158</v>
      </c>
      <c r="AW216" s="15" t="s">
        <v>30</v>
      </c>
      <c r="AX216" s="15" t="s">
        <v>31</v>
      </c>
      <c r="AY216" s="180" t="s">
        <v>151</v>
      </c>
    </row>
    <row r="217" spans="1:65" s="2" customFormat="1" ht="16.5" customHeight="1">
      <c r="A217" s="33"/>
      <c r="B217" s="149"/>
      <c r="C217" s="150" t="s">
        <v>284</v>
      </c>
      <c r="D217" s="150" t="s">
        <v>153</v>
      </c>
      <c r="E217" s="151" t="s">
        <v>1163</v>
      </c>
      <c r="F217" s="152" t="s">
        <v>528</v>
      </c>
      <c r="G217" s="153" t="s">
        <v>156</v>
      </c>
      <c r="H217" s="154">
        <v>75.099999999999994</v>
      </c>
      <c r="I217" s="155"/>
      <c r="J217" s="156">
        <f>ROUND(I217*H217,2)</f>
        <v>0</v>
      </c>
      <c r="K217" s="152" t="s">
        <v>157</v>
      </c>
      <c r="L217" s="34"/>
      <c r="M217" s="157" t="s">
        <v>1</v>
      </c>
      <c r="N217" s="158" t="s">
        <v>40</v>
      </c>
      <c r="O217" s="59"/>
      <c r="P217" s="159">
        <f>O217*H217</f>
        <v>0</v>
      </c>
      <c r="Q217" s="159">
        <v>0</v>
      </c>
      <c r="R217" s="159">
        <f>Q217*H217</f>
        <v>0</v>
      </c>
      <c r="S217" s="159">
        <v>0</v>
      </c>
      <c r="T217" s="160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61" t="s">
        <v>158</v>
      </c>
      <c r="AT217" s="161" t="s">
        <v>153</v>
      </c>
      <c r="AU217" s="161" t="s">
        <v>83</v>
      </c>
      <c r="AY217" s="18" t="s">
        <v>151</v>
      </c>
      <c r="BE217" s="162">
        <f>IF(N217="základní",J217,0)</f>
        <v>0</v>
      </c>
      <c r="BF217" s="162">
        <f>IF(N217="snížená",J217,0)</f>
        <v>0</v>
      </c>
      <c r="BG217" s="162">
        <f>IF(N217="zákl. přenesená",J217,0)</f>
        <v>0</v>
      </c>
      <c r="BH217" s="162">
        <f>IF(N217="sníž. přenesená",J217,0)</f>
        <v>0</v>
      </c>
      <c r="BI217" s="162">
        <f>IF(N217="nulová",J217,0)</f>
        <v>0</v>
      </c>
      <c r="BJ217" s="18" t="s">
        <v>31</v>
      </c>
      <c r="BK217" s="162">
        <f>ROUND(I217*H217,2)</f>
        <v>0</v>
      </c>
      <c r="BL217" s="18" t="s">
        <v>158</v>
      </c>
      <c r="BM217" s="161" t="s">
        <v>1818</v>
      </c>
    </row>
    <row r="218" spans="1:65" s="14" customFormat="1">
      <c r="B218" s="172"/>
      <c r="D218" s="164" t="s">
        <v>160</v>
      </c>
      <c r="E218" s="173" t="s">
        <v>1</v>
      </c>
      <c r="F218" s="174" t="s">
        <v>1819</v>
      </c>
      <c r="H218" s="173" t="s">
        <v>1</v>
      </c>
      <c r="I218" s="175"/>
      <c r="L218" s="172"/>
      <c r="M218" s="176"/>
      <c r="N218" s="177"/>
      <c r="O218" s="177"/>
      <c r="P218" s="177"/>
      <c r="Q218" s="177"/>
      <c r="R218" s="177"/>
      <c r="S218" s="177"/>
      <c r="T218" s="178"/>
      <c r="AT218" s="173" t="s">
        <v>160</v>
      </c>
      <c r="AU218" s="173" t="s">
        <v>83</v>
      </c>
      <c r="AV218" s="14" t="s">
        <v>31</v>
      </c>
      <c r="AW218" s="14" t="s">
        <v>30</v>
      </c>
      <c r="AX218" s="14" t="s">
        <v>75</v>
      </c>
      <c r="AY218" s="173" t="s">
        <v>151</v>
      </c>
    </row>
    <row r="219" spans="1:65" s="13" customFormat="1">
      <c r="B219" s="163"/>
      <c r="D219" s="164" t="s">
        <v>160</v>
      </c>
      <c r="E219" s="165" t="s">
        <v>1820</v>
      </c>
      <c r="F219" s="166" t="s">
        <v>1821</v>
      </c>
      <c r="H219" s="167">
        <v>75.099999999999994</v>
      </c>
      <c r="I219" s="168"/>
      <c r="L219" s="163"/>
      <c r="M219" s="169"/>
      <c r="N219" s="170"/>
      <c r="O219" s="170"/>
      <c r="P219" s="170"/>
      <c r="Q219" s="170"/>
      <c r="R219" s="170"/>
      <c r="S219" s="170"/>
      <c r="T219" s="171"/>
      <c r="AT219" s="165" t="s">
        <v>160</v>
      </c>
      <c r="AU219" s="165" t="s">
        <v>83</v>
      </c>
      <c r="AV219" s="13" t="s">
        <v>83</v>
      </c>
      <c r="AW219" s="13" t="s">
        <v>30</v>
      </c>
      <c r="AX219" s="13" t="s">
        <v>31</v>
      </c>
      <c r="AY219" s="165" t="s">
        <v>151</v>
      </c>
    </row>
    <row r="220" spans="1:65" s="2" customFormat="1" ht="16.5" customHeight="1">
      <c r="A220" s="33"/>
      <c r="B220" s="149"/>
      <c r="C220" s="187" t="s">
        <v>287</v>
      </c>
      <c r="D220" s="187" t="s">
        <v>413</v>
      </c>
      <c r="E220" s="188" t="s">
        <v>1822</v>
      </c>
      <c r="F220" s="189" t="s">
        <v>1823</v>
      </c>
      <c r="G220" s="190" t="s">
        <v>164</v>
      </c>
      <c r="H220" s="191">
        <v>156.13300000000001</v>
      </c>
      <c r="I220" s="192"/>
      <c r="J220" s="193">
        <f>ROUND(I220*H220,2)</f>
        <v>0</v>
      </c>
      <c r="K220" s="189" t="s">
        <v>157</v>
      </c>
      <c r="L220" s="194"/>
      <c r="M220" s="195" t="s">
        <v>1</v>
      </c>
      <c r="N220" s="196" t="s">
        <v>40</v>
      </c>
      <c r="O220" s="59"/>
      <c r="P220" s="159">
        <f>O220*H220</f>
        <v>0</v>
      </c>
      <c r="Q220" s="159">
        <v>0</v>
      </c>
      <c r="R220" s="159">
        <f>Q220*H220</f>
        <v>0</v>
      </c>
      <c r="S220" s="159">
        <v>0</v>
      </c>
      <c r="T220" s="160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61" t="s">
        <v>194</v>
      </c>
      <c r="AT220" s="161" t="s">
        <v>413</v>
      </c>
      <c r="AU220" s="161" t="s">
        <v>83</v>
      </c>
      <c r="AY220" s="18" t="s">
        <v>151</v>
      </c>
      <c r="BE220" s="162">
        <f>IF(N220="základní",J220,0)</f>
        <v>0</v>
      </c>
      <c r="BF220" s="162">
        <f>IF(N220="snížená",J220,0)</f>
        <v>0</v>
      </c>
      <c r="BG220" s="162">
        <f>IF(N220="zákl. přenesená",J220,0)</f>
        <v>0</v>
      </c>
      <c r="BH220" s="162">
        <f>IF(N220="sníž. přenesená",J220,0)</f>
        <v>0</v>
      </c>
      <c r="BI220" s="162">
        <f>IF(N220="nulová",J220,0)</f>
        <v>0</v>
      </c>
      <c r="BJ220" s="18" t="s">
        <v>31</v>
      </c>
      <c r="BK220" s="162">
        <f>ROUND(I220*H220,2)</f>
        <v>0</v>
      </c>
      <c r="BL220" s="18" t="s">
        <v>158</v>
      </c>
      <c r="BM220" s="161" t="s">
        <v>1824</v>
      </c>
    </row>
    <row r="221" spans="1:65" s="13" customFormat="1">
      <c r="B221" s="163"/>
      <c r="D221" s="164" t="s">
        <v>160</v>
      </c>
      <c r="E221" s="165" t="s">
        <v>1</v>
      </c>
      <c r="F221" s="166" t="s">
        <v>1825</v>
      </c>
      <c r="H221" s="167">
        <v>156.13300000000001</v>
      </c>
      <c r="I221" s="168"/>
      <c r="L221" s="163"/>
      <c r="M221" s="169"/>
      <c r="N221" s="170"/>
      <c r="O221" s="170"/>
      <c r="P221" s="170"/>
      <c r="Q221" s="170"/>
      <c r="R221" s="170"/>
      <c r="S221" s="170"/>
      <c r="T221" s="171"/>
      <c r="AT221" s="165" t="s">
        <v>160</v>
      </c>
      <c r="AU221" s="165" t="s">
        <v>83</v>
      </c>
      <c r="AV221" s="13" t="s">
        <v>83</v>
      </c>
      <c r="AW221" s="13" t="s">
        <v>30</v>
      </c>
      <c r="AX221" s="13" t="s">
        <v>75</v>
      </c>
      <c r="AY221" s="165" t="s">
        <v>151</v>
      </c>
    </row>
    <row r="222" spans="1:65" s="15" customFormat="1">
      <c r="B222" s="179"/>
      <c r="D222" s="164" t="s">
        <v>160</v>
      </c>
      <c r="E222" s="180" t="s">
        <v>1</v>
      </c>
      <c r="F222" s="181" t="s">
        <v>182</v>
      </c>
      <c r="H222" s="182">
        <v>156.13300000000001</v>
      </c>
      <c r="I222" s="183"/>
      <c r="L222" s="179"/>
      <c r="M222" s="184"/>
      <c r="N222" s="185"/>
      <c r="O222" s="185"/>
      <c r="P222" s="185"/>
      <c r="Q222" s="185"/>
      <c r="R222" s="185"/>
      <c r="S222" s="185"/>
      <c r="T222" s="186"/>
      <c r="AT222" s="180" t="s">
        <v>160</v>
      </c>
      <c r="AU222" s="180" t="s">
        <v>83</v>
      </c>
      <c r="AV222" s="15" t="s">
        <v>158</v>
      </c>
      <c r="AW222" s="15" t="s">
        <v>30</v>
      </c>
      <c r="AX222" s="15" t="s">
        <v>31</v>
      </c>
      <c r="AY222" s="180" t="s">
        <v>151</v>
      </c>
    </row>
    <row r="223" spans="1:65" s="2" customFormat="1" ht="16.5" customHeight="1">
      <c r="A223" s="33"/>
      <c r="B223" s="149"/>
      <c r="C223" s="150" t="s">
        <v>292</v>
      </c>
      <c r="D223" s="150" t="s">
        <v>153</v>
      </c>
      <c r="E223" s="151" t="s">
        <v>1826</v>
      </c>
      <c r="F223" s="152" t="s">
        <v>1827</v>
      </c>
      <c r="G223" s="153" t="s">
        <v>156</v>
      </c>
      <c r="H223" s="154">
        <v>122.77</v>
      </c>
      <c r="I223" s="155"/>
      <c r="J223" s="156">
        <f>ROUND(I223*H223,2)</f>
        <v>0</v>
      </c>
      <c r="K223" s="152" t="s">
        <v>157</v>
      </c>
      <c r="L223" s="34"/>
      <c r="M223" s="157" t="s">
        <v>1</v>
      </c>
      <c r="N223" s="158" t="s">
        <v>40</v>
      </c>
      <c r="O223" s="59"/>
      <c r="P223" s="159">
        <f>O223*H223</f>
        <v>0</v>
      </c>
      <c r="Q223" s="159">
        <v>0</v>
      </c>
      <c r="R223" s="159">
        <f>Q223*H223</f>
        <v>0</v>
      </c>
      <c r="S223" s="159">
        <v>0</v>
      </c>
      <c r="T223" s="160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61" t="s">
        <v>158</v>
      </c>
      <c r="AT223" s="161" t="s">
        <v>153</v>
      </c>
      <c r="AU223" s="161" t="s">
        <v>83</v>
      </c>
      <c r="AY223" s="18" t="s">
        <v>151</v>
      </c>
      <c r="BE223" s="162">
        <f>IF(N223="základní",J223,0)</f>
        <v>0</v>
      </c>
      <c r="BF223" s="162">
        <f>IF(N223="snížená",J223,0)</f>
        <v>0</v>
      </c>
      <c r="BG223" s="162">
        <f>IF(N223="zákl. přenesená",J223,0)</f>
        <v>0</v>
      </c>
      <c r="BH223" s="162">
        <f>IF(N223="sníž. přenesená",J223,0)</f>
        <v>0</v>
      </c>
      <c r="BI223" s="162">
        <f>IF(N223="nulová",J223,0)</f>
        <v>0</v>
      </c>
      <c r="BJ223" s="18" t="s">
        <v>31</v>
      </c>
      <c r="BK223" s="162">
        <f>ROUND(I223*H223,2)</f>
        <v>0</v>
      </c>
      <c r="BL223" s="18" t="s">
        <v>158</v>
      </c>
      <c r="BM223" s="161" t="s">
        <v>1828</v>
      </c>
    </row>
    <row r="224" spans="1:65" s="14" customFormat="1">
      <c r="B224" s="172"/>
      <c r="D224" s="164" t="s">
        <v>160</v>
      </c>
      <c r="E224" s="173" t="s">
        <v>1</v>
      </c>
      <c r="F224" s="174" t="s">
        <v>1829</v>
      </c>
      <c r="H224" s="173" t="s">
        <v>1</v>
      </c>
      <c r="I224" s="175"/>
      <c r="L224" s="172"/>
      <c r="M224" s="176"/>
      <c r="N224" s="177"/>
      <c r="O224" s="177"/>
      <c r="P224" s="177"/>
      <c r="Q224" s="177"/>
      <c r="R224" s="177"/>
      <c r="S224" s="177"/>
      <c r="T224" s="178"/>
      <c r="AT224" s="173" t="s">
        <v>160</v>
      </c>
      <c r="AU224" s="173" t="s">
        <v>83</v>
      </c>
      <c r="AV224" s="14" t="s">
        <v>31</v>
      </c>
      <c r="AW224" s="14" t="s">
        <v>30</v>
      </c>
      <c r="AX224" s="14" t="s">
        <v>75</v>
      </c>
      <c r="AY224" s="173" t="s">
        <v>151</v>
      </c>
    </row>
    <row r="225" spans="1:65" s="13" customFormat="1">
      <c r="B225" s="163"/>
      <c r="D225" s="164" t="s">
        <v>160</v>
      </c>
      <c r="E225" s="165" t="s">
        <v>1</v>
      </c>
      <c r="F225" s="166" t="s">
        <v>1830</v>
      </c>
      <c r="H225" s="167">
        <v>16.170000000000002</v>
      </c>
      <c r="I225" s="168"/>
      <c r="L225" s="163"/>
      <c r="M225" s="169"/>
      <c r="N225" s="170"/>
      <c r="O225" s="170"/>
      <c r="P225" s="170"/>
      <c r="Q225" s="170"/>
      <c r="R225" s="170"/>
      <c r="S225" s="170"/>
      <c r="T225" s="171"/>
      <c r="AT225" s="165" t="s">
        <v>160</v>
      </c>
      <c r="AU225" s="165" t="s">
        <v>83</v>
      </c>
      <c r="AV225" s="13" t="s">
        <v>83</v>
      </c>
      <c r="AW225" s="13" t="s">
        <v>30</v>
      </c>
      <c r="AX225" s="13" t="s">
        <v>75</v>
      </c>
      <c r="AY225" s="165" t="s">
        <v>151</v>
      </c>
    </row>
    <row r="226" spans="1:65" s="13" customFormat="1">
      <c r="B226" s="163"/>
      <c r="D226" s="164" t="s">
        <v>160</v>
      </c>
      <c r="E226" s="165" t="s">
        <v>1</v>
      </c>
      <c r="F226" s="166" t="s">
        <v>1831</v>
      </c>
      <c r="H226" s="167">
        <v>106.6</v>
      </c>
      <c r="I226" s="168"/>
      <c r="L226" s="163"/>
      <c r="M226" s="169"/>
      <c r="N226" s="170"/>
      <c r="O226" s="170"/>
      <c r="P226" s="170"/>
      <c r="Q226" s="170"/>
      <c r="R226" s="170"/>
      <c r="S226" s="170"/>
      <c r="T226" s="171"/>
      <c r="AT226" s="165" t="s">
        <v>160</v>
      </c>
      <c r="AU226" s="165" t="s">
        <v>83</v>
      </c>
      <c r="AV226" s="13" t="s">
        <v>83</v>
      </c>
      <c r="AW226" s="13" t="s">
        <v>30</v>
      </c>
      <c r="AX226" s="13" t="s">
        <v>75</v>
      </c>
      <c r="AY226" s="165" t="s">
        <v>151</v>
      </c>
    </row>
    <row r="227" spans="1:65" s="15" customFormat="1">
      <c r="B227" s="179"/>
      <c r="D227" s="164" t="s">
        <v>160</v>
      </c>
      <c r="E227" s="180" t="s">
        <v>1</v>
      </c>
      <c r="F227" s="181" t="s">
        <v>182</v>
      </c>
      <c r="H227" s="182">
        <v>122.77</v>
      </c>
      <c r="I227" s="183"/>
      <c r="L227" s="179"/>
      <c r="M227" s="184"/>
      <c r="N227" s="185"/>
      <c r="O227" s="185"/>
      <c r="P227" s="185"/>
      <c r="Q227" s="185"/>
      <c r="R227" s="185"/>
      <c r="S227" s="185"/>
      <c r="T227" s="186"/>
      <c r="AT227" s="180" t="s">
        <v>160</v>
      </c>
      <c r="AU227" s="180" t="s">
        <v>83</v>
      </c>
      <c r="AV227" s="15" t="s">
        <v>158</v>
      </c>
      <c r="AW227" s="15" t="s">
        <v>30</v>
      </c>
      <c r="AX227" s="15" t="s">
        <v>31</v>
      </c>
      <c r="AY227" s="180" t="s">
        <v>151</v>
      </c>
    </row>
    <row r="228" spans="1:65" s="2" customFormat="1" ht="16.5" customHeight="1">
      <c r="A228" s="33"/>
      <c r="B228" s="149"/>
      <c r="C228" s="187" t="s">
        <v>297</v>
      </c>
      <c r="D228" s="187" t="s">
        <v>413</v>
      </c>
      <c r="E228" s="188" t="s">
        <v>1832</v>
      </c>
      <c r="F228" s="189" t="s">
        <v>1833</v>
      </c>
      <c r="G228" s="190" t="s">
        <v>164</v>
      </c>
      <c r="H228" s="191">
        <v>33.616999999999997</v>
      </c>
      <c r="I228" s="192"/>
      <c r="J228" s="193">
        <f>ROUND(I228*H228,2)</f>
        <v>0</v>
      </c>
      <c r="K228" s="189" t="s">
        <v>157</v>
      </c>
      <c r="L228" s="194"/>
      <c r="M228" s="195" t="s">
        <v>1</v>
      </c>
      <c r="N228" s="196" t="s">
        <v>40</v>
      </c>
      <c r="O228" s="59"/>
      <c r="P228" s="159">
        <f>O228*H228</f>
        <v>0</v>
      </c>
      <c r="Q228" s="159">
        <v>0</v>
      </c>
      <c r="R228" s="159">
        <f>Q228*H228</f>
        <v>0</v>
      </c>
      <c r="S228" s="159">
        <v>0</v>
      </c>
      <c r="T228" s="160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1" t="s">
        <v>194</v>
      </c>
      <c r="AT228" s="161" t="s">
        <v>413</v>
      </c>
      <c r="AU228" s="161" t="s">
        <v>83</v>
      </c>
      <c r="AY228" s="18" t="s">
        <v>151</v>
      </c>
      <c r="BE228" s="162">
        <f>IF(N228="základní",J228,0)</f>
        <v>0</v>
      </c>
      <c r="BF228" s="162">
        <f>IF(N228="snížená",J228,0)</f>
        <v>0</v>
      </c>
      <c r="BG228" s="162">
        <f>IF(N228="zákl. přenesená",J228,0)</f>
        <v>0</v>
      </c>
      <c r="BH228" s="162">
        <f>IF(N228="sníž. přenesená",J228,0)</f>
        <v>0</v>
      </c>
      <c r="BI228" s="162">
        <f>IF(N228="nulová",J228,0)</f>
        <v>0</v>
      </c>
      <c r="BJ228" s="18" t="s">
        <v>31</v>
      </c>
      <c r="BK228" s="162">
        <f>ROUND(I228*H228,2)</f>
        <v>0</v>
      </c>
      <c r="BL228" s="18" t="s">
        <v>158</v>
      </c>
      <c r="BM228" s="161" t="s">
        <v>1834</v>
      </c>
    </row>
    <row r="229" spans="1:65" s="13" customFormat="1">
      <c r="B229" s="163"/>
      <c r="D229" s="164" t="s">
        <v>160</v>
      </c>
      <c r="E229" s="165" t="s">
        <v>1</v>
      </c>
      <c r="F229" s="166" t="s">
        <v>1835</v>
      </c>
      <c r="H229" s="167">
        <v>33.616999999999997</v>
      </c>
      <c r="I229" s="168"/>
      <c r="L229" s="163"/>
      <c r="M229" s="169"/>
      <c r="N229" s="170"/>
      <c r="O229" s="170"/>
      <c r="P229" s="170"/>
      <c r="Q229" s="170"/>
      <c r="R229" s="170"/>
      <c r="S229" s="170"/>
      <c r="T229" s="171"/>
      <c r="AT229" s="165" t="s">
        <v>160</v>
      </c>
      <c r="AU229" s="165" t="s">
        <v>83</v>
      </c>
      <c r="AV229" s="13" t="s">
        <v>83</v>
      </c>
      <c r="AW229" s="13" t="s">
        <v>30</v>
      </c>
      <c r="AX229" s="13" t="s">
        <v>75</v>
      </c>
      <c r="AY229" s="165" t="s">
        <v>151</v>
      </c>
    </row>
    <row r="230" spans="1:65" s="15" customFormat="1">
      <c r="B230" s="179"/>
      <c r="D230" s="164" t="s">
        <v>160</v>
      </c>
      <c r="E230" s="180" t="s">
        <v>1</v>
      </c>
      <c r="F230" s="181" t="s">
        <v>182</v>
      </c>
      <c r="H230" s="182">
        <v>33.616999999999997</v>
      </c>
      <c r="I230" s="183"/>
      <c r="L230" s="179"/>
      <c r="M230" s="184"/>
      <c r="N230" s="185"/>
      <c r="O230" s="185"/>
      <c r="P230" s="185"/>
      <c r="Q230" s="185"/>
      <c r="R230" s="185"/>
      <c r="S230" s="185"/>
      <c r="T230" s="186"/>
      <c r="AT230" s="180" t="s">
        <v>160</v>
      </c>
      <c r="AU230" s="180" t="s">
        <v>83</v>
      </c>
      <c r="AV230" s="15" t="s">
        <v>158</v>
      </c>
      <c r="AW230" s="15" t="s">
        <v>30</v>
      </c>
      <c r="AX230" s="15" t="s">
        <v>31</v>
      </c>
      <c r="AY230" s="180" t="s">
        <v>151</v>
      </c>
    </row>
    <row r="231" spans="1:65" s="2" customFormat="1" ht="16.5" customHeight="1">
      <c r="A231" s="33"/>
      <c r="B231" s="149"/>
      <c r="C231" s="187" t="s">
        <v>302</v>
      </c>
      <c r="D231" s="187" t="s">
        <v>413</v>
      </c>
      <c r="E231" s="188" t="s">
        <v>1836</v>
      </c>
      <c r="F231" s="189" t="s">
        <v>1837</v>
      </c>
      <c r="G231" s="190" t="s">
        <v>164</v>
      </c>
      <c r="H231" s="191">
        <v>221.62100000000001</v>
      </c>
      <c r="I231" s="192"/>
      <c r="J231" s="193">
        <f>ROUND(I231*H231,2)</f>
        <v>0</v>
      </c>
      <c r="K231" s="189" t="s">
        <v>157</v>
      </c>
      <c r="L231" s="194"/>
      <c r="M231" s="195" t="s">
        <v>1</v>
      </c>
      <c r="N231" s="196" t="s">
        <v>40</v>
      </c>
      <c r="O231" s="59"/>
      <c r="P231" s="159">
        <f>O231*H231</f>
        <v>0</v>
      </c>
      <c r="Q231" s="159">
        <v>0</v>
      </c>
      <c r="R231" s="159">
        <f>Q231*H231</f>
        <v>0</v>
      </c>
      <c r="S231" s="159">
        <v>0</v>
      </c>
      <c r="T231" s="160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61" t="s">
        <v>194</v>
      </c>
      <c r="AT231" s="161" t="s">
        <v>413</v>
      </c>
      <c r="AU231" s="161" t="s">
        <v>83</v>
      </c>
      <c r="AY231" s="18" t="s">
        <v>151</v>
      </c>
      <c r="BE231" s="162">
        <f>IF(N231="základní",J231,0)</f>
        <v>0</v>
      </c>
      <c r="BF231" s="162">
        <f>IF(N231="snížená",J231,0)</f>
        <v>0</v>
      </c>
      <c r="BG231" s="162">
        <f>IF(N231="zákl. přenesená",J231,0)</f>
        <v>0</v>
      </c>
      <c r="BH231" s="162">
        <f>IF(N231="sníž. přenesená",J231,0)</f>
        <v>0</v>
      </c>
      <c r="BI231" s="162">
        <f>IF(N231="nulová",J231,0)</f>
        <v>0</v>
      </c>
      <c r="BJ231" s="18" t="s">
        <v>31</v>
      </c>
      <c r="BK231" s="162">
        <f>ROUND(I231*H231,2)</f>
        <v>0</v>
      </c>
      <c r="BL231" s="18" t="s">
        <v>158</v>
      </c>
      <c r="BM231" s="161" t="s">
        <v>1838</v>
      </c>
    </row>
    <row r="232" spans="1:65" s="13" customFormat="1">
      <c r="B232" s="163"/>
      <c r="D232" s="164" t="s">
        <v>160</v>
      </c>
      <c r="E232" s="165" t="s">
        <v>1</v>
      </c>
      <c r="F232" s="166" t="s">
        <v>1839</v>
      </c>
      <c r="H232" s="167">
        <v>221.62100000000001</v>
      </c>
      <c r="I232" s="168"/>
      <c r="L232" s="163"/>
      <c r="M232" s="169"/>
      <c r="N232" s="170"/>
      <c r="O232" s="170"/>
      <c r="P232" s="170"/>
      <c r="Q232" s="170"/>
      <c r="R232" s="170"/>
      <c r="S232" s="170"/>
      <c r="T232" s="171"/>
      <c r="AT232" s="165" t="s">
        <v>160</v>
      </c>
      <c r="AU232" s="165" t="s">
        <v>83</v>
      </c>
      <c r="AV232" s="13" t="s">
        <v>83</v>
      </c>
      <c r="AW232" s="13" t="s">
        <v>30</v>
      </c>
      <c r="AX232" s="13" t="s">
        <v>75</v>
      </c>
      <c r="AY232" s="165" t="s">
        <v>151</v>
      </c>
    </row>
    <row r="233" spans="1:65" s="15" customFormat="1">
      <c r="B233" s="179"/>
      <c r="D233" s="164" t="s">
        <v>160</v>
      </c>
      <c r="E233" s="180" t="s">
        <v>1</v>
      </c>
      <c r="F233" s="181" t="s">
        <v>182</v>
      </c>
      <c r="H233" s="182">
        <v>221.62100000000001</v>
      </c>
      <c r="I233" s="183"/>
      <c r="L233" s="179"/>
      <c r="M233" s="184"/>
      <c r="N233" s="185"/>
      <c r="O233" s="185"/>
      <c r="P233" s="185"/>
      <c r="Q233" s="185"/>
      <c r="R233" s="185"/>
      <c r="S233" s="185"/>
      <c r="T233" s="186"/>
      <c r="AT233" s="180" t="s">
        <v>160</v>
      </c>
      <c r="AU233" s="180" t="s">
        <v>83</v>
      </c>
      <c r="AV233" s="15" t="s">
        <v>158</v>
      </c>
      <c r="AW233" s="15" t="s">
        <v>30</v>
      </c>
      <c r="AX233" s="15" t="s">
        <v>31</v>
      </c>
      <c r="AY233" s="180" t="s">
        <v>151</v>
      </c>
    </row>
    <row r="234" spans="1:65" s="2" customFormat="1" ht="16.5" customHeight="1">
      <c r="A234" s="33"/>
      <c r="B234" s="149"/>
      <c r="C234" s="150" t="s">
        <v>305</v>
      </c>
      <c r="D234" s="150" t="s">
        <v>153</v>
      </c>
      <c r="E234" s="151" t="s">
        <v>536</v>
      </c>
      <c r="F234" s="152" t="s">
        <v>537</v>
      </c>
      <c r="G234" s="153" t="s">
        <v>156</v>
      </c>
      <c r="H234" s="154">
        <v>228.54</v>
      </c>
      <c r="I234" s="155"/>
      <c r="J234" s="156">
        <f>ROUND(I234*H234,2)</f>
        <v>0</v>
      </c>
      <c r="K234" s="152" t="s">
        <v>157</v>
      </c>
      <c r="L234" s="34"/>
      <c r="M234" s="157" t="s">
        <v>1</v>
      </c>
      <c r="N234" s="158" t="s">
        <v>40</v>
      </c>
      <c r="O234" s="59"/>
      <c r="P234" s="159">
        <f>O234*H234</f>
        <v>0</v>
      </c>
      <c r="Q234" s="159">
        <v>0</v>
      </c>
      <c r="R234" s="159">
        <f>Q234*H234</f>
        <v>0</v>
      </c>
      <c r="S234" s="159">
        <v>0</v>
      </c>
      <c r="T234" s="160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1" t="s">
        <v>158</v>
      </c>
      <c r="AT234" s="161" t="s">
        <v>153</v>
      </c>
      <c r="AU234" s="161" t="s">
        <v>83</v>
      </c>
      <c r="AY234" s="18" t="s">
        <v>151</v>
      </c>
      <c r="BE234" s="162">
        <f>IF(N234="základní",J234,0)</f>
        <v>0</v>
      </c>
      <c r="BF234" s="162">
        <f>IF(N234="snížená",J234,0)</f>
        <v>0</v>
      </c>
      <c r="BG234" s="162">
        <f>IF(N234="zákl. přenesená",J234,0)</f>
        <v>0</v>
      </c>
      <c r="BH234" s="162">
        <f>IF(N234="sníž. přenesená",J234,0)</f>
        <v>0</v>
      </c>
      <c r="BI234" s="162">
        <f>IF(N234="nulová",J234,0)</f>
        <v>0</v>
      </c>
      <c r="BJ234" s="18" t="s">
        <v>31</v>
      </c>
      <c r="BK234" s="162">
        <f>ROUND(I234*H234,2)</f>
        <v>0</v>
      </c>
      <c r="BL234" s="18" t="s">
        <v>158</v>
      </c>
      <c r="BM234" s="161" t="s">
        <v>1840</v>
      </c>
    </row>
    <row r="235" spans="1:65" s="13" customFormat="1">
      <c r="B235" s="163"/>
      <c r="D235" s="164" t="s">
        <v>160</v>
      </c>
      <c r="E235" s="165" t="s">
        <v>1</v>
      </c>
      <c r="F235" s="166" t="s">
        <v>1841</v>
      </c>
      <c r="H235" s="167">
        <v>86.741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160</v>
      </c>
      <c r="AU235" s="165" t="s">
        <v>83</v>
      </c>
      <c r="AV235" s="13" t="s">
        <v>83</v>
      </c>
      <c r="AW235" s="13" t="s">
        <v>30</v>
      </c>
      <c r="AX235" s="13" t="s">
        <v>75</v>
      </c>
      <c r="AY235" s="165" t="s">
        <v>151</v>
      </c>
    </row>
    <row r="236" spans="1:65" s="13" customFormat="1">
      <c r="B236" s="163"/>
      <c r="D236" s="164" t="s">
        <v>160</v>
      </c>
      <c r="E236" s="165" t="s">
        <v>1</v>
      </c>
      <c r="F236" s="166" t="s">
        <v>1842</v>
      </c>
      <c r="H236" s="167">
        <v>18.675999999999998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160</v>
      </c>
      <c r="AU236" s="165" t="s">
        <v>83</v>
      </c>
      <c r="AV236" s="13" t="s">
        <v>83</v>
      </c>
      <c r="AW236" s="13" t="s">
        <v>30</v>
      </c>
      <c r="AX236" s="13" t="s">
        <v>75</v>
      </c>
      <c r="AY236" s="165" t="s">
        <v>151</v>
      </c>
    </row>
    <row r="237" spans="1:65" s="13" customFormat="1">
      <c r="B237" s="163"/>
      <c r="D237" s="164" t="s">
        <v>160</v>
      </c>
      <c r="E237" s="165" t="s">
        <v>1</v>
      </c>
      <c r="F237" s="166" t="s">
        <v>1843</v>
      </c>
      <c r="H237" s="167">
        <v>123.123</v>
      </c>
      <c r="I237" s="168"/>
      <c r="L237" s="163"/>
      <c r="M237" s="169"/>
      <c r="N237" s="170"/>
      <c r="O237" s="170"/>
      <c r="P237" s="170"/>
      <c r="Q237" s="170"/>
      <c r="R237" s="170"/>
      <c r="S237" s="170"/>
      <c r="T237" s="171"/>
      <c r="AT237" s="165" t="s">
        <v>160</v>
      </c>
      <c r="AU237" s="165" t="s">
        <v>83</v>
      </c>
      <c r="AV237" s="13" t="s">
        <v>83</v>
      </c>
      <c r="AW237" s="13" t="s">
        <v>30</v>
      </c>
      <c r="AX237" s="13" t="s">
        <v>75</v>
      </c>
      <c r="AY237" s="165" t="s">
        <v>151</v>
      </c>
    </row>
    <row r="238" spans="1:65" s="15" customFormat="1">
      <c r="B238" s="179"/>
      <c r="D238" s="164" t="s">
        <v>160</v>
      </c>
      <c r="E238" s="180" t="s">
        <v>1</v>
      </c>
      <c r="F238" s="181" t="s">
        <v>182</v>
      </c>
      <c r="H238" s="182">
        <v>228.54</v>
      </c>
      <c r="I238" s="183"/>
      <c r="L238" s="179"/>
      <c r="M238" s="184"/>
      <c r="N238" s="185"/>
      <c r="O238" s="185"/>
      <c r="P238" s="185"/>
      <c r="Q238" s="185"/>
      <c r="R238" s="185"/>
      <c r="S238" s="185"/>
      <c r="T238" s="186"/>
      <c r="AT238" s="180" t="s">
        <v>160</v>
      </c>
      <c r="AU238" s="180" t="s">
        <v>83</v>
      </c>
      <c r="AV238" s="15" t="s">
        <v>158</v>
      </c>
      <c r="AW238" s="15" t="s">
        <v>30</v>
      </c>
      <c r="AX238" s="15" t="s">
        <v>31</v>
      </c>
      <c r="AY238" s="180" t="s">
        <v>151</v>
      </c>
    </row>
    <row r="239" spans="1:65" s="2" customFormat="1" ht="21.75" customHeight="1">
      <c r="A239" s="33"/>
      <c r="B239" s="149"/>
      <c r="C239" s="150" t="s">
        <v>308</v>
      </c>
      <c r="D239" s="150" t="s">
        <v>153</v>
      </c>
      <c r="E239" s="151" t="s">
        <v>540</v>
      </c>
      <c r="F239" s="152" t="s">
        <v>541</v>
      </c>
      <c r="G239" s="153" t="s">
        <v>156</v>
      </c>
      <c r="H239" s="154">
        <v>228.54</v>
      </c>
      <c r="I239" s="155"/>
      <c r="J239" s="156">
        <f>ROUND(I239*H239,2)</f>
        <v>0</v>
      </c>
      <c r="K239" s="152" t="s">
        <v>157</v>
      </c>
      <c r="L239" s="34"/>
      <c r="M239" s="157" t="s">
        <v>1</v>
      </c>
      <c r="N239" s="158" t="s">
        <v>40</v>
      </c>
      <c r="O239" s="59"/>
      <c r="P239" s="159">
        <f>O239*H239</f>
        <v>0</v>
      </c>
      <c r="Q239" s="159">
        <v>0</v>
      </c>
      <c r="R239" s="159">
        <f>Q239*H239</f>
        <v>0</v>
      </c>
      <c r="S239" s="159">
        <v>0</v>
      </c>
      <c r="T239" s="160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1" t="s">
        <v>158</v>
      </c>
      <c r="AT239" s="161" t="s">
        <v>153</v>
      </c>
      <c r="AU239" s="161" t="s">
        <v>83</v>
      </c>
      <c r="AY239" s="18" t="s">
        <v>151</v>
      </c>
      <c r="BE239" s="162">
        <f>IF(N239="základní",J239,0)</f>
        <v>0</v>
      </c>
      <c r="BF239" s="162">
        <f>IF(N239="snížená",J239,0)</f>
        <v>0</v>
      </c>
      <c r="BG239" s="162">
        <f>IF(N239="zákl. přenesená",J239,0)</f>
        <v>0</v>
      </c>
      <c r="BH239" s="162">
        <f>IF(N239="sníž. přenesená",J239,0)</f>
        <v>0</v>
      </c>
      <c r="BI239" s="162">
        <f>IF(N239="nulová",J239,0)</f>
        <v>0</v>
      </c>
      <c r="BJ239" s="18" t="s">
        <v>31</v>
      </c>
      <c r="BK239" s="162">
        <f>ROUND(I239*H239,2)</f>
        <v>0</v>
      </c>
      <c r="BL239" s="18" t="s">
        <v>158</v>
      </c>
      <c r="BM239" s="161" t="s">
        <v>1844</v>
      </c>
    </row>
    <row r="240" spans="1:65" s="13" customFormat="1">
      <c r="B240" s="163"/>
      <c r="D240" s="164" t="s">
        <v>160</v>
      </c>
      <c r="E240" s="165" t="s">
        <v>1</v>
      </c>
      <c r="F240" s="166" t="s">
        <v>1845</v>
      </c>
      <c r="H240" s="167">
        <v>228.54</v>
      </c>
      <c r="I240" s="168"/>
      <c r="L240" s="163"/>
      <c r="M240" s="169"/>
      <c r="N240" s="170"/>
      <c r="O240" s="170"/>
      <c r="P240" s="170"/>
      <c r="Q240" s="170"/>
      <c r="R240" s="170"/>
      <c r="S240" s="170"/>
      <c r="T240" s="171"/>
      <c r="AT240" s="165" t="s">
        <v>160</v>
      </c>
      <c r="AU240" s="165" t="s">
        <v>83</v>
      </c>
      <c r="AV240" s="13" t="s">
        <v>83</v>
      </c>
      <c r="AW240" s="13" t="s">
        <v>30</v>
      </c>
      <c r="AX240" s="13" t="s">
        <v>31</v>
      </c>
      <c r="AY240" s="165" t="s">
        <v>151</v>
      </c>
    </row>
    <row r="241" spans="1:65" s="12" customFormat="1" ht="22.8" customHeight="1">
      <c r="B241" s="136"/>
      <c r="D241" s="137" t="s">
        <v>74</v>
      </c>
      <c r="E241" s="147" t="s">
        <v>167</v>
      </c>
      <c r="F241" s="147" t="s">
        <v>544</v>
      </c>
      <c r="I241" s="139"/>
      <c r="J241" s="148">
        <f>BK241</f>
        <v>0</v>
      </c>
      <c r="L241" s="136"/>
      <c r="M241" s="141"/>
      <c r="N241" s="142"/>
      <c r="O241" s="142"/>
      <c r="P241" s="143">
        <f>SUM(P242:P271)</f>
        <v>0</v>
      </c>
      <c r="Q241" s="142"/>
      <c r="R241" s="143">
        <f>SUM(R242:R271)</f>
        <v>0</v>
      </c>
      <c r="S241" s="142"/>
      <c r="T241" s="144">
        <f>SUM(T242:T271)</f>
        <v>0</v>
      </c>
      <c r="AR241" s="137" t="s">
        <v>31</v>
      </c>
      <c r="AT241" s="145" t="s">
        <v>74</v>
      </c>
      <c r="AU241" s="145" t="s">
        <v>31</v>
      </c>
      <c r="AY241" s="137" t="s">
        <v>151</v>
      </c>
      <c r="BK241" s="146">
        <f>SUM(BK242:BK271)</f>
        <v>0</v>
      </c>
    </row>
    <row r="242" spans="1:65" s="2" customFormat="1" ht="21.75" customHeight="1">
      <c r="A242" s="33"/>
      <c r="B242" s="149"/>
      <c r="C242" s="150" t="s">
        <v>312</v>
      </c>
      <c r="D242" s="150" t="s">
        <v>153</v>
      </c>
      <c r="E242" s="151" t="s">
        <v>1846</v>
      </c>
      <c r="F242" s="152" t="s">
        <v>1847</v>
      </c>
      <c r="G242" s="153" t="s">
        <v>215</v>
      </c>
      <c r="H242" s="154">
        <v>10</v>
      </c>
      <c r="I242" s="155"/>
      <c r="J242" s="156">
        <f>ROUND(I242*H242,2)</f>
        <v>0</v>
      </c>
      <c r="K242" s="152" t="s">
        <v>1</v>
      </c>
      <c r="L242" s="34"/>
      <c r="M242" s="157" t="s">
        <v>1</v>
      </c>
      <c r="N242" s="158" t="s">
        <v>40</v>
      </c>
      <c r="O242" s="59"/>
      <c r="P242" s="159">
        <f>O242*H242</f>
        <v>0</v>
      </c>
      <c r="Q242" s="159">
        <v>0</v>
      </c>
      <c r="R242" s="159">
        <f>Q242*H242</f>
        <v>0</v>
      </c>
      <c r="S242" s="159">
        <v>0</v>
      </c>
      <c r="T242" s="160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1" t="s">
        <v>158</v>
      </c>
      <c r="AT242" s="161" t="s">
        <v>153</v>
      </c>
      <c r="AU242" s="161" t="s">
        <v>83</v>
      </c>
      <c r="AY242" s="18" t="s">
        <v>151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8" t="s">
        <v>31</v>
      </c>
      <c r="BK242" s="162">
        <f>ROUND(I242*H242,2)</f>
        <v>0</v>
      </c>
      <c r="BL242" s="18" t="s">
        <v>158</v>
      </c>
      <c r="BM242" s="161" t="s">
        <v>1848</v>
      </c>
    </row>
    <row r="243" spans="1:65" s="14" customFormat="1">
      <c r="B243" s="172"/>
      <c r="D243" s="164" t="s">
        <v>160</v>
      </c>
      <c r="E243" s="173" t="s">
        <v>1</v>
      </c>
      <c r="F243" s="174" t="s">
        <v>1849</v>
      </c>
      <c r="H243" s="173" t="s">
        <v>1</v>
      </c>
      <c r="I243" s="175"/>
      <c r="L243" s="172"/>
      <c r="M243" s="176"/>
      <c r="N243" s="177"/>
      <c r="O243" s="177"/>
      <c r="P243" s="177"/>
      <c r="Q243" s="177"/>
      <c r="R243" s="177"/>
      <c r="S243" s="177"/>
      <c r="T243" s="178"/>
      <c r="AT243" s="173" t="s">
        <v>160</v>
      </c>
      <c r="AU243" s="173" t="s">
        <v>83</v>
      </c>
      <c r="AV243" s="14" t="s">
        <v>31</v>
      </c>
      <c r="AW243" s="14" t="s">
        <v>30</v>
      </c>
      <c r="AX243" s="14" t="s">
        <v>75</v>
      </c>
      <c r="AY243" s="173" t="s">
        <v>151</v>
      </c>
    </row>
    <row r="244" spans="1:65" s="13" customFormat="1">
      <c r="B244" s="163"/>
      <c r="D244" s="164" t="s">
        <v>160</v>
      </c>
      <c r="E244" s="165" t="s">
        <v>1</v>
      </c>
      <c r="F244" s="166" t="s">
        <v>1850</v>
      </c>
      <c r="H244" s="167">
        <v>10</v>
      </c>
      <c r="I244" s="168"/>
      <c r="L244" s="163"/>
      <c r="M244" s="169"/>
      <c r="N244" s="170"/>
      <c r="O244" s="170"/>
      <c r="P244" s="170"/>
      <c r="Q244" s="170"/>
      <c r="R244" s="170"/>
      <c r="S244" s="170"/>
      <c r="T244" s="171"/>
      <c r="AT244" s="165" t="s">
        <v>160</v>
      </c>
      <c r="AU244" s="165" t="s">
        <v>83</v>
      </c>
      <c r="AV244" s="13" t="s">
        <v>83</v>
      </c>
      <c r="AW244" s="13" t="s">
        <v>30</v>
      </c>
      <c r="AX244" s="13" t="s">
        <v>31</v>
      </c>
      <c r="AY244" s="165" t="s">
        <v>151</v>
      </c>
    </row>
    <row r="245" spans="1:65" s="2" customFormat="1" ht="21.75" customHeight="1">
      <c r="A245" s="33"/>
      <c r="B245" s="149"/>
      <c r="C245" s="150" t="s">
        <v>318</v>
      </c>
      <c r="D245" s="150" t="s">
        <v>153</v>
      </c>
      <c r="E245" s="151" t="s">
        <v>1851</v>
      </c>
      <c r="F245" s="152" t="s">
        <v>1852</v>
      </c>
      <c r="G245" s="153" t="s">
        <v>215</v>
      </c>
      <c r="H245" s="154">
        <v>8</v>
      </c>
      <c r="I245" s="155"/>
      <c r="J245" s="156">
        <f>ROUND(I245*H245,2)</f>
        <v>0</v>
      </c>
      <c r="K245" s="152" t="s">
        <v>1</v>
      </c>
      <c r="L245" s="34"/>
      <c r="M245" s="157" t="s">
        <v>1</v>
      </c>
      <c r="N245" s="158" t="s">
        <v>40</v>
      </c>
      <c r="O245" s="59"/>
      <c r="P245" s="159">
        <f>O245*H245</f>
        <v>0</v>
      </c>
      <c r="Q245" s="159">
        <v>0</v>
      </c>
      <c r="R245" s="159">
        <f>Q245*H245</f>
        <v>0</v>
      </c>
      <c r="S245" s="159">
        <v>0</v>
      </c>
      <c r="T245" s="160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158</v>
      </c>
      <c r="AT245" s="161" t="s">
        <v>153</v>
      </c>
      <c r="AU245" s="161" t="s">
        <v>83</v>
      </c>
      <c r="AY245" s="18" t="s">
        <v>151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31</v>
      </c>
      <c r="BK245" s="162">
        <f>ROUND(I245*H245,2)</f>
        <v>0</v>
      </c>
      <c r="BL245" s="18" t="s">
        <v>158</v>
      </c>
      <c r="BM245" s="161" t="s">
        <v>1853</v>
      </c>
    </row>
    <row r="246" spans="1:65" s="13" customFormat="1">
      <c r="B246" s="163"/>
      <c r="D246" s="164" t="s">
        <v>160</v>
      </c>
      <c r="E246" s="165" t="s">
        <v>1</v>
      </c>
      <c r="F246" s="166" t="s">
        <v>194</v>
      </c>
      <c r="H246" s="167">
        <v>8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160</v>
      </c>
      <c r="AU246" s="165" t="s">
        <v>83</v>
      </c>
      <c r="AV246" s="13" t="s">
        <v>83</v>
      </c>
      <c r="AW246" s="13" t="s">
        <v>30</v>
      </c>
      <c r="AX246" s="13" t="s">
        <v>31</v>
      </c>
      <c r="AY246" s="165" t="s">
        <v>151</v>
      </c>
    </row>
    <row r="247" spans="1:65" s="2" customFormat="1" ht="24.15" customHeight="1">
      <c r="A247" s="33"/>
      <c r="B247" s="149"/>
      <c r="C247" s="150" t="s">
        <v>323</v>
      </c>
      <c r="D247" s="150" t="s">
        <v>153</v>
      </c>
      <c r="E247" s="151" t="s">
        <v>1854</v>
      </c>
      <c r="F247" s="152" t="s">
        <v>1855</v>
      </c>
      <c r="G247" s="153" t="s">
        <v>215</v>
      </c>
      <c r="H247" s="154">
        <v>8</v>
      </c>
      <c r="I247" s="155"/>
      <c r="J247" s="156">
        <f>ROUND(I247*H247,2)</f>
        <v>0</v>
      </c>
      <c r="K247" s="152" t="s">
        <v>1</v>
      </c>
      <c r="L247" s="34"/>
      <c r="M247" s="157" t="s">
        <v>1</v>
      </c>
      <c r="N247" s="158" t="s">
        <v>40</v>
      </c>
      <c r="O247" s="59"/>
      <c r="P247" s="159">
        <f>O247*H247</f>
        <v>0</v>
      </c>
      <c r="Q247" s="159">
        <v>0</v>
      </c>
      <c r="R247" s="159">
        <f>Q247*H247</f>
        <v>0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158</v>
      </c>
      <c r="AT247" s="161" t="s">
        <v>153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1856</v>
      </c>
    </row>
    <row r="248" spans="1:65" s="13" customFormat="1">
      <c r="B248" s="163"/>
      <c r="D248" s="164" t="s">
        <v>160</v>
      </c>
      <c r="E248" s="165" t="s">
        <v>1</v>
      </c>
      <c r="F248" s="166" t="s">
        <v>194</v>
      </c>
      <c r="H248" s="167">
        <v>8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31</v>
      </c>
      <c r="AY248" s="165" t="s">
        <v>151</v>
      </c>
    </row>
    <row r="249" spans="1:65" s="2" customFormat="1" ht="24.15" customHeight="1">
      <c r="A249" s="33"/>
      <c r="B249" s="149"/>
      <c r="C249" s="150" t="s">
        <v>329</v>
      </c>
      <c r="D249" s="150" t="s">
        <v>153</v>
      </c>
      <c r="E249" s="151" t="s">
        <v>1857</v>
      </c>
      <c r="F249" s="152" t="s">
        <v>1858</v>
      </c>
      <c r="G249" s="153" t="s">
        <v>350</v>
      </c>
      <c r="H249" s="154">
        <v>3</v>
      </c>
      <c r="I249" s="155"/>
      <c r="J249" s="156">
        <f>ROUND(I249*H249,2)</f>
        <v>0</v>
      </c>
      <c r="K249" s="152" t="s">
        <v>1</v>
      </c>
      <c r="L249" s="34"/>
      <c r="M249" s="157" t="s">
        <v>1</v>
      </c>
      <c r="N249" s="158" t="s">
        <v>40</v>
      </c>
      <c r="O249" s="59"/>
      <c r="P249" s="159">
        <f>O249*H249</f>
        <v>0</v>
      </c>
      <c r="Q249" s="159">
        <v>0</v>
      </c>
      <c r="R249" s="159">
        <f>Q249*H249</f>
        <v>0</v>
      </c>
      <c r="S249" s="159">
        <v>0</v>
      </c>
      <c r="T249" s="160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61" t="s">
        <v>158</v>
      </c>
      <c r="AT249" s="161" t="s">
        <v>153</v>
      </c>
      <c r="AU249" s="161" t="s">
        <v>83</v>
      </c>
      <c r="AY249" s="18" t="s">
        <v>151</v>
      </c>
      <c r="BE249" s="162">
        <f>IF(N249="základní",J249,0)</f>
        <v>0</v>
      </c>
      <c r="BF249" s="162">
        <f>IF(N249="snížená",J249,0)</f>
        <v>0</v>
      </c>
      <c r="BG249" s="162">
        <f>IF(N249="zákl. přenesená",J249,0)</f>
        <v>0</v>
      </c>
      <c r="BH249" s="162">
        <f>IF(N249="sníž. přenesená",J249,0)</f>
        <v>0</v>
      </c>
      <c r="BI249" s="162">
        <f>IF(N249="nulová",J249,0)</f>
        <v>0</v>
      </c>
      <c r="BJ249" s="18" t="s">
        <v>31</v>
      </c>
      <c r="BK249" s="162">
        <f>ROUND(I249*H249,2)</f>
        <v>0</v>
      </c>
      <c r="BL249" s="18" t="s">
        <v>158</v>
      </c>
      <c r="BM249" s="161" t="s">
        <v>1859</v>
      </c>
    </row>
    <row r="250" spans="1:65" s="13" customFormat="1">
      <c r="B250" s="163"/>
      <c r="D250" s="164" t="s">
        <v>160</v>
      </c>
      <c r="E250" s="165" t="s">
        <v>1</v>
      </c>
      <c r="F250" s="166" t="s">
        <v>167</v>
      </c>
      <c r="H250" s="167">
        <v>3</v>
      </c>
      <c r="I250" s="168"/>
      <c r="L250" s="163"/>
      <c r="M250" s="169"/>
      <c r="N250" s="170"/>
      <c r="O250" s="170"/>
      <c r="P250" s="170"/>
      <c r="Q250" s="170"/>
      <c r="R250" s="170"/>
      <c r="S250" s="170"/>
      <c r="T250" s="171"/>
      <c r="AT250" s="165" t="s">
        <v>160</v>
      </c>
      <c r="AU250" s="165" t="s">
        <v>83</v>
      </c>
      <c r="AV250" s="13" t="s">
        <v>83</v>
      </c>
      <c r="AW250" s="13" t="s">
        <v>30</v>
      </c>
      <c r="AX250" s="13" t="s">
        <v>31</v>
      </c>
      <c r="AY250" s="165" t="s">
        <v>151</v>
      </c>
    </row>
    <row r="251" spans="1:65" s="2" customFormat="1" ht="24.15" customHeight="1">
      <c r="A251" s="33"/>
      <c r="B251" s="149"/>
      <c r="C251" s="150" t="s">
        <v>334</v>
      </c>
      <c r="D251" s="150" t="s">
        <v>153</v>
      </c>
      <c r="E251" s="151" t="s">
        <v>1860</v>
      </c>
      <c r="F251" s="152" t="s">
        <v>1861</v>
      </c>
      <c r="G251" s="153" t="s">
        <v>350</v>
      </c>
      <c r="H251" s="154">
        <v>2</v>
      </c>
      <c r="I251" s="155"/>
      <c r="J251" s="156">
        <f>ROUND(I251*H251,2)</f>
        <v>0</v>
      </c>
      <c r="K251" s="152" t="s">
        <v>1</v>
      </c>
      <c r="L251" s="34"/>
      <c r="M251" s="157" t="s">
        <v>1</v>
      </c>
      <c r="N251" s="158" t="s">
        <v>40</v>
      </c>
      <c r="O251" s="59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1" t="s">
        <v>158</v>
      </c>
      <c r="AT251" s="161" t="s">
        <v>153</v>
      </c>
      <c r="AU251" s="161" t="s">
        <v>83</v>
      </c>
      <c r="AY251" s="18" t="s">
        <v>151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8" t="s">
        <v>31</v>
      </c>
      <c r="BK251" s="162">
        <f>ROUND(I251*H251,2)</f>
        <v>0</v>
      </c>
      <c r="BL251" s="18" t="s">
        <v>158</v>
      </c>
      <c r="BM251" s="161" t="s">
        <v>1862</v>
      </c>
    </row>
    <row r="252" spans="1:65" s="13" customFormat="1">
      <c r="B252" s="163"/>
      <c r="D252" s="164" t="s">
        <v>160</v>
      </c>
      <c r="E252" s="165" t="s">
        <v>1</v>
      </c>
      <c r="F252" s="166" t="s">
        <v>83</v>
      </c>
      <c r="H252" s="167">
        <v>2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160</v>
      </c>
      <c r="AU252" s="165" t="s">
        <v>83</v>
      </c>
      <c r="AV252" s="13" t="s">
        <v>83</v>
      </c>
      <c r="AW252" s="13" t="s">
        <v>30</v>
      </c>
      <c r="AX252" s="13" t="s">
        <v>31</v>
      </c>
      <c r="AY252" s="165" t="s">
        <v>151</v>
      </c>
    </row>
    <row r="253" spans="1:65" s="2" customFormat="1" ht="24.15" customHeight="1">
      <c r="A253" s="33"/>
      <c r="B253" s="149"/>
      <c r="C253" s="150" t="s">
        <v>340</v>
      </c>
      <c r="D253" s="150" t="s">
        <v>153</v>
      </c>
      <c r="E253" s="151" t="s">
        <v>1863</v>
      </c>
      <c r="F253" s="152" t="s">
        <v>1864</v>
      </c>
      <c r="G253" s="153" t="s">
        <v>350</v>
      </c>
      <c r="H253" s="154">
        <v>2</v>
      </c>
      <c r="I253" s="155"/>
      <c r="J253" s="156">
        <f>ROUND(I253*H253,2)</f>
        <v>0</v>
      </c>
      <c r="K253" s="152" t="s">
        <v>1</v>
      </c>
      <c r="L253" s="34"/>
      <c r="M253" s="157" t="s">
        <v>1</v>
      </c>
      <c r="N253" s="158" t="s">
        <v>40</v>
      </c>
      <c r="O253" s="59"/>
      <c r="P253" s="159">
        <f>O253*H253</f>
        <v>0</v>
      </c>
      <c r="Q253" s="159">
        <v>0</v>
      </c>
      <c r="R253" s="159">
        <f>Q253*H253</f>
        <v>0</v>
      </c>
      <c r="S253" s="159">
        <v>0</v>
      </c>
      <c r="T253" s="16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1" t="s">
        <v>158</v>
      </c>
      <c r="AT253" s="161" t="s">
        <v>153</v>
      </c>
      <c r="AU253" s="161" t="s">
        <v>83</v>
      </c>
      <c r="AY253" s="18" t="s">
        <v>151</v>
      </c>
      <c r="BE253" s="162">
        <f>IF(N253="základní",J253,0)</f>
        <v>0</v>
      </c>
      <c r="BF253" s="162">
        <f>IF(N253="snížená",J253,0)</f>
        <v>0</v>
      </c>
      <c r="BG253" s="162">
        <f>IF(N253="zákl. přenesená",J253,0)</f>
        <v>0</v>
      </c>
      <c r="BH253" s="162">
        <f>IF(N253="sníž. přenesená",J253,0)</f>
        <v>0</v>
      </c>
      <c r="BI253" s="162">
        <f>IF(N253="nulová",J253,0)</f>
        <v>0</v>
      </c>
      <c r="BJ253" s="18" t="s">
        <v>31</v>
      </c>
      <c r="BK253" s="162">
        <f>ROUND(I253*H253,2)</f>
        <v>0</v>
      </c>
      <c r="BL253" s="18" t="s">
        <v>158</v>
      </c>
      <c r="BM253" s="161" t="s">
        <v>1865</v>
      </c>
    </row>
    <row r="254" spans="1:65" s="13" customFormat="1">
      <c r="B254" s="163"/>
      <c r="D254" s="164" t="s">
        <v>160</v>
      </c>
      <c r="E254" s="165" t="s">
        <v>1</v>
      </c>
      <c r="F254" s="166" t="s">
        <v>83</v>
      </c>
      <c r="H254" s="167">
        <v>2</v>
      </c>
      <c r="I254" s="168"/>
      <c r="L254" s="163"/>
      <c r="M254" s="169"/>
      <c r="N254" s="170"/>
      <c r="O254" s="170"/>
      <c r="P254" s="170"/>
      <c r="Q254" s="170"/>
      <c r="R254" s="170"/>
      <c r="S254" s="170"/>
      <c r="T254" s="171"/>
      <c r="AT254" s="165" t="s">
        <v>160</v>
      </c>
      <c r="AU254" s="165" t="s">
        <v>83</v>
      </c>
      <c r="AV254" s="13" t="s">
        <v>83</v>
      </c>
      <c r="AW254" s="13" t="s">
        <v>30</v>
      </c>
      <c r="AX254" s="13" t="s">
        <v>31</v>
      </c>
      <c r="AY254" s="165" t="s">
        <v>151</v>
      </c>
    </row>
    <row r="255" spans="1:65" s="2" customFormat="1" ht="16.5" customHeight="1">
      <c r="A255" s="33"/>
      <c r="B255" s="149"/>
      <c r="C255" s="150" t="s">
        <v>347</v>
      </c>
      <c r="D255" s="150" t="s">
        <v>153</v>
      </c>
      <c r="E255" s="151" t="s">
        <v>545</v>
      </c>
      <c r="F255" s="152" t="s">
        <v>546</v>
      </c>
      <c r="G255" s="153" t="s">
        <v>156</v>
      </c>
      <c r="H255" s="154">
        <v>3.6</v>
      </c>
      <c r="I255" s="155"/>
      <c r="J255" s="156">
        <f>ROUND(I255*H255,2)</f>
        <v>0</v>
      </c>
      <c r="K255" s="152" t="s">
        <v>157</v>
      </c>
      <c r="L255" s="34"/>
      <c r="M255" s="157" t="s">
        <v>1</v>
      </c>
      <c r="N255" s="158" t="s">
        <v>40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158</v>
      </c>
      <c r="AT255" s="161" t="s">
        <v>153</v>
      </c>
      <c r="AU255" s="161" t="s">
        <v>83</v>
      </c>
      <c r="AY255" s="18" t="s">
        <v>151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31</v>
      </c>
      <c r="BK255" s="162">
        <f>ROUND(I255*H255,2)</f>
        <v>0</v>
      </c>
      <c r="BL255" s="18" t="s">
        <v>158</v>
      </c>
      <c r="BM255" s="161" t="s">
        <v>1866</v>
      </c>
    </row>
    <row r="256" spans="1:65" s="14" customFormat="1">
      <c r="B256" s="172"/>
      <c r="D256" s="164" t="s">
        <v>160</v>
      </c>
      <c r="E256" s="173" t="s">
        <v>1</v>
      </c>
      <c r="F256" s="174" t="s">
        <v>1867</v>
      </c>
      <c r="H256" s="173" t="s">
        <v>1</v>
      </c>
      <c r="I256" s="175"/>
      <c r="L256" s="172"/>
      <c r="M256" s="176"/>
      <c r="N256" s="177"/>
      <c r="O256" s="177"/>
      <c r="P256" s="177"/>
      <c r="Q256" s="177"/>
      <c r="R256" s="177"/>
      <c r="S256" s="177"/>
      <c r="T256" s="178"/>
      <c r="AT256" s="173" t="s">
        <v>160</v>
      </c>
      <c r="AU256" s="173" t="s">
        <v>83</v>
      </c>
      <c r="AV256" s="14" t="s">
        <v>31</v>
      </c>
      <c r="AW256" s="14" t="s">
        <v>30</v>
      </c>
      <c r="AX256" s="14" t="s">
        <v>75</v>
      </c>
      <c r="AY256" s="173" t="s">
        <v>151</v>
      </c>
    </row>
    <row r="257" spans="1:65" s="13" customFormat="1">
      <c r="B257" s="163"/>
      <c r="D257" s="164" t="s">
        <v>160</v>
      </c>
      <c r="E257" s="165" t="s">
        <v>1</v>
      </c>
      <c r="F257" s="166" t="s">
        <v>1868</v>
      </c>
      <c r="H257" s="167">
        <v>3.6</v>
      </c>
      <c r="I257" s="168"/>
      <c r="L257" s="163"/>
      <c r="M257" s="169"/>
      <c r="N257" s="170"/>
      <c r="O257" s="170"/>
      <c r="P257" s="170"/>
      <c r="Q257" s="170"/>
      <c r="R257" s="170"/>
      <c r="S257" s="170"/>
      <c r="T257" s="171"/>
      <c r="AT257" s="165" t="s">
        <v>160</v>
      </c>
      <c r="AU257" s="165" t="s">
        <v>83</v>
      </c>
      <c r="AV257" s="13" t="s">
        <v>83</v>
      </c>
      <c r="AW257" s="13" t="s">
        <v>30</v>
      </c>
      <c r="AX257" s="13" t="s">
        <v>31</v>
      </c>
      <c r="AY257" s="165" t="s">
        <v>151</v>
      </c>
    </row>
    <row r="258" spans="1:65" s="2" customFormat="1" ht="21.75" customHeight="1">
      <c r="A258" s="33"/>
      <c r="B258" s="149"/>
      <c r="C258" s="150" t="s">
        <v>352</v>
      </c>
      <c r="D258" s="150" t="s">
        <v>153</v>
      </c>
      <c r="E258" s="151" t="s">
        <v>553</v>
      </c>
      <c r="F258" s="152" t="s">
        <v>554</v>
      </c>
      <c r="G258" s="153" t="s">
        <v>164</v>
      </c>
      <c r="H258" s="154">
        <v>7.92</v>
      </c>
      <c r="I258" s="155"/>
      <c r="J258" s="156">
        <f>ROUND(I258*H258,2)</f>
        <v>0</v>
      </c>
      <c r="K258" s="152" t="s">
        <v>157</v>
      </c>
      <c r="L258" s="34"/>
      <c r="M258" s="157" t="s">
        <v>1</v>
      </c>
      <c r="N258" s="158" t="s">
        <v>40</v>
      </c>
      <c r="O258" s="59"/>
      <c r="P258" s="159">
        <f>O258*H258</f>
        <v>0</v>
      </c>
      <c r="Q258" s="159">
        <v>0</v>
      </c>
      <c r="R258" s="159">
        <f>Q258*H258</f>
        <v>0</v>
      </c>
      <c r="S258" s="159">
        <v>0</v>
      </c>
      <c r="T258" s="160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61" t="s">
        <v>158</v>
      </c>
      <c r="AT258" s="161" t="s">
        <v>153</v>
      </c>
      <c r="AU258" s="161" t="s">
        <v>83</v>
      </c>
      <c r="AY258" s="18" t="s">
        <v>151</v>
      </c>
      <c r="BE258" s="162">
        <f>IF(N258="základní",J258,0)</f>
        <v>0</v>
      </c>
      <c r="BF258" s="162">
        <f>IF(N258="snížená",J258,0)</f>
        <v>0</v>
      </c>
      <c r="BG258" s="162">
        <f>IF(N258="zákl. přenesená",J258,0)</f>
        <v>0</v>
      </c>
      <c r="BH258" s="162">
        <f>IF(N258="sníž. přenesená",J258,0)</f>
        <v>0</v>
      </c>
      <c r="BI258" s="162">
        <f>IF(N258="nulová",J258,0)</f>
        <v>0</v>
      </c>
      <c r="BJ258" s="18" t="s">
        <v>31</v>
      </c>
      <c r="BK258" s="162">
        <f>ROUND(I258*H258,2)</f>
        <v>0</v>
      </c>
      <c r="BL258" s="18" t="s">
        <v>158</v>
      </c>
      <c r="BM258" s="161" t="s">
        <v>1869</v>
      </c>
    </row>
    <row r="259" spans="1:65" s="13" customFormat="1">
      <c r="B259" s="163"/>
      <c r="D259" s="164" t="s">
        <v>160</v>
      </c>
      <c r="E259" s="165" t="s">
        <v>1</v>
      </c>
      <c r="F259" s="166" t="s">
        <v>1870</v>
      </c>
      <c r="H259" s="167">
        <v>7.92</v>
      </c>
      <c r="I259" s="168"/>
      <c r="L259" s="163"/>
      <c r="M259" s="169"/>
      <c r="N259" s="170"/>
      <c r="O259" s="170"/>
      <c r="P259" s="170"/>
      <c r="Q259" s="170"/>
      <c r="R259" s="170"/>
      <c r="S259" s="170"/>
      <c r="T259" s="171"/>
      <c r="AT259" s="165" t="s">
        <v>160</v>
      </c>
      <c r="AU259" s="165" t="s">
        <v>83</v>
      </c>
      <c r="AV259" s="13" t="s">
        <v>83</v>
      </c>
      <c r="AW259" s="13" t="s">
        <v>30</v>
      </c>
      <c r="AX259" s="13" t="s">
        <v>75</v>
      </c>
      <c r="AY259" s="165" t="s">
        <v>151</v>
      </c>
    </row>
    <row r="260" spans="1:65" s="15" customFormat="1">
      <c r="B260" s="179"/>
      <c r="D260" s="164" t="s">
        <v>160</v>
      </c>
      <c r="E260" s="180" t="s">
        <v>1</v>
      </c>
      <c r="F260" s="181" t="s">
        <v>182</v>
      </c>
      <c r="H260" s="182">
        <v>7.92</v>
      </c>
      <c r="I260" s="183"/>
      <c r="L260" s="179"/>
      <c r="M260" s="184"/>
      <c r="N260" s="185"/>
      <c r="O260" s="185"/>
      <c r="P260" s="185"/>
      <c r="Q260" s="185"/>
      <c r="R260" s="185"/>
      <c r="S260" s="185"/>
      <c r="T260" s="186"/>
      <c r="AT260" s="180" t="s">
        <v>160</v>
      </c>
      <c r="AU260" s="180" t="s">
        <v>83</v>
      </c>
      <c r="AV260" s="15" t="s">
        <v>158</v>
      </c>
      <c r="AW260" s="15" t="s">
        <v>30</v>
      </c>
      <c r="AX260" s="15" t="s">
        <v>31</v>
      </c>
      <c r="AY260" s="180" t="s">
        <v>151</v>
      </c>
    </row>
    <row r="261" spans="1:65" s="2" customFormat="1" ht="16.5" customHeight="1">
      <c r="A261" s="33"/>
      <c r="B261" s="149"/>
      <c r="C261" s="150" t="s">
        <v>357</v>
      </c>
      <c r="D261" s="150" t="s">
        <v>153</v>
      </c>
      <c r="E261" s="151" t="s">
        <v>1225</v>
      </c>
      <c r="F261" s="152" t="s">
        <v>1226</v>
      </c>
      <c r="G261" s="153" t="s">
        <v>164</v>
      </c>
      <c r="H261" s="154">
        <v>7.92</v>
      </c>
      <c r="I261" s="155"/>
      <c r="J261" s="156">
        <f>ROUND(I261*H261,2)</f>
        <v>0</v>
      </c>
      <c r="K261" s="152" t="s">
        <v>157</v>
      </c>
      <c r="L261" s="34"/>
      <c r="M261" s="157" t="s">
        <v>1</v>
      </c>
      <c r="N261" s="158" t="s">
        <v>40</v>
      </c>
      <c r="O261" s="59"/>
      <c r="P261" s="159">
        <f>O261*H261</f>
        <v>0</v>
      </c>
      <c r="Q261" s="159">
        <v>0</v>
      </c>
      <c r="R261" s="159">
        <f>Q261*H261</f>
        <v>0</v>
      </c>
      <c r="S261" s="159">
        <v>0</v>
      </c>
      <c r="T261" s="160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1" t="s">
        <v>158</v>
      </c>
      <c r="AT261" s="161" t="s">
        <v>153</v>
      </c>
      <c r="AU261" s="161" t="s">
        <v>83</v>
      </c>
      <c r="AY261" s="18" t="s">
        <v>151</v>
      </c>
      <c r="BE261" s="162">
        <f>IF(N261="základní",J261,0)</f>
        <v>0</v>
      </c>
      <c r="BF261" s="162">
        <f>IF(N261="snížená",J261,0)</f>
        <v>0</v>
      </c>
      <c r="BG261" s="162">
        <f>IF(N261="zákl. přenesená",J261,0)</f>
        <v>0</v>
      </c>
      <c r="BH261" s="162">
        <f>IF(N261="sníž. přenesená",J261,0)</f>
        <v>0</v>
      </c>
      <c r="BI261" s="162">
        <f>IF(N261="nulová",J261,0)</f>
        <v>0</v>
      </c>
      <c r="BJ261" s="18" t="s">
        <v>31</v>
      </c>
      <c r="BK261" s="162">
        <f>ROUND(I261*H261,2)</f>
        <v>0</v>
      </c>
      <c r="BL261" s="18" t="s">
        <v>158</v>
      </c>
      <c r="BM261" s="161" t="s">
        <v>1871</v>
      </c>
    </row>
    <row r="262" spans="1:65" s="13" customFormat="1">
      <c r="B262" s="163"/>
      <c r="D262" s="164" t="s">
        <v>160</v>
      </c>
      <c r="E262" s="165" t="s">
        <v>1</v>
      </c>
      <c r="F262" s="166" t="s">
        <v>1872</v>
      </c>
      <c r="H262" s="167">
        <v>7.92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160</v>
      </c>
      <c r="AU262" s="165" t="s">
        <v>83</v>
      </c>
      <c r="AV262" s="13" t="s">
        <v>83</v>
      </c>
      <c r="AW262" s="13" t="s">
        <v>30</v>
      </c>
      <c r="AX262" s="13" t="s">
        <v>31</v>
      </c>
      <c r="AY262" s="165" t="s">
        <v>151</v>
      </c>
    </row>
    <row r="263" spans="1:65" s="2" customFormat="1" ht="16.5" customHeight="1">
      <c r="A263" s="33"/>
      <c r="B263" s="149"/>
      <c r="C263" s="150" t="s">
        <v>362</v>
      </c>
      <c r="D263" s="150" t="s">
        <v>153</v>
      </c>
      <c r="E263" s="151" t="s">
        <v>560</v>
      </c>
      <c r="F263" s="152" t="s">
        <v>561</v>
      </c>
      <c r="G263" s="153" t="s">
        <v>164</v>
      </c>
      <c r="H263" s="154">
        <v>63.36</v>
      </c>
      <c r="I263" s="155"/>
      <c r="J263" s="156">
        <f>ROUND(I263*H263,2)</f>
        <v>0</v>
      </c>
      <c r="K263" s="152" t="s">
        <v>157</v>
      </c>
      <c r="L263" s="34"/>
      <c r="M263" s="157" t="s">
        <v>1</v>
      </c>
      <c r="N263" s="158" t="s">
        <v>40</v>
      </c>
      <c r="O263" s="59"/>
      <c r="P263" s="159">
        <f>O263*H263</f>
        <v>0</v>
      </c>
      <c r="Q263" s="159">
        <v>0</v>
      </c>
      <c r="R263" s="159">
        <f>Q263*H263</f>
        <v>0</v>
      </c>
      <c r="S263" s="159">
        <v>0</v>
      </c>
      <c r="T263" s="160">
        <f>S263*H263</f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61" t="s">
        <v>158</v>
      </c>
      <c r="AT263" s="161" t="s">
        <v>153</v>
      </c>
      <c r="AU263" s="161" t="s">
        <v>83</v>
      </c>
      <c r="AY263" s="18" t="s">
        <v>151</v>
      </c>
      <c r="BE263" s="162">
        <f>IF(N263="základní",J263,0)</f>
        <v>0</v>
      </c>
      <c r="BF263" s="162">
        <f>IF(N263="snížená",J263,0)</f>
        <v>0</v>
      </c>
      <c r="BG263" s="162">
        <f>IF(N263="zákl. přenesená",J263,0)</f>
        <v>0</v>
      </c>
      <c r="BH263" s="162">
        <f>IF(N263="sníž. přenesená",J263,0)</f>
        <v>0</v>
      </c>
      <c r="BI263" s="162">
        <f>IF(N263="nulová",J263,0)</f>
        <v>0</v>
      </c>
      <c r="BJ263" s="18" t="s">
        <v>31</v>
      </c>
      <c r="BK263" s="162">
        <f>ROUND(I263*H263,2)</f>
        <v>0</v>
      </c>
      <c r="BL263" s="18" t="s">
        <v>158</v>
      </c>
      <c r="BM263" s="161" t="s">
        <v>1873</v>
      </c>
    </row>
    <row r="264" spans="1:65" s="13" customFormat="1">
      <c r="B264" s="163"/>
      <c r="D264" s="164" t="s">
        <v>160</v>
      </c>
      <c r="E264" s="165" t="s">
        <v>1</v>
      </c>
      <c r="F264" s="166" t="s">
        <v>1874</v>
      </c>
      <c r="H264" s="167">
        <v>63.36</v>
      </c>
      <c r="I264" s="168"/>
      <c r="L264" s="163"/>
      <c r="M264" s="169"/>
      <c r="N264" s="170"/>
      <c r="O264" s="170"/>
      <c r="P264" s="170"/>
      <c r="Q264" s="170"/>
      <c r="R264" s="170"/>
      <c r="S264" s="170"/>
      <c r="T264" s="171"/>
      <c r="AT264" s="165" t="s">
        <v>160</v>
      </c>
      <c r="AU264" s="165" t="s">
        <v>83</v>
      </c>
      <c r="AV264" s="13" t="s">
        <v>83</v>
      </c>
      <c r="AW264" s="13" t="s">
        <v>30</v>
      </c>
      <c r="AX264" s="13" t="s">
        <v>75</v>
      </c>
      <c r="AY264" s="165" t="s">
        <v>151</v>
      </c>
    </row>
    <row r="265" spans="1:65" s="15" customFormat="1">
      <c r="B265" s="179"/>
      <c r="D265" s="164" t="s">
        <v>160</v>
      </c>
      <c r="E265" s="180" t="s">
        <v>1</v>
      </c>
      <c r="F265" s="181" t="s">
        <v>182</v>
      </c>
      <c r="H265" s="182">
        <v>63.36</v>
      </c>
      <c r="I265" s="183"/>
      <c r="L265" s="179"/>
      <c r="M265" s="184"/>
      <c r="N265" s="185"/>
      <c r="O265" s="185"/>
      <c r="P265" s="185"/>
      <c r="Q265" s="185"/>
      <c r="R265" s="185"/>
      <c r="S265" s="185"/>
      <c r="T265" s="186"/>
      <c r="AT265" s="180" t="s">
        <v>160</v>
      </c>
      <c r="AU265" s="180" t="s">
        <v>83</v>
      </c>
      <c r="AV265" s="15" t="s">
        <v>158</v>
      </c>
      <c r="AW265" s="15" t="s">
        <v>30</v>
      </c>
      <c r="AX265" s="15" t="s">
        <v>31</v>
      </c>
      <c r="AY265" s="180" t="s">
        <v>151</v>
      </c>
    </row>
    <row r="266" spans="1:65" s="2" customFormat="1" ht="16.5" customHeight="1">
      <c r="A266" s="33"/>
      <c r="B266" s="149"/>
      <c r="C266" s="150" t="s">
        <v>367</v>
      </c>
      <c r="D266" s="150" t="s">
        <v>153</v>
      </c>
      <c r="E266" s="151" t="s">
        <v>1231</v>
      </c>
      <c r="F266" s="152" t="s">
        <v>1232</v>
      </c>
      <c r="G266" s="153" t="s">
        <v>164</v>
      </c>
      <c r="H266" s="154">
        <v>7.92</v>
      </c>
      <c r="I266" s="155"/>
      <c r="J266" s="156">
        <f>ROUND(I266*H266,2)</f>
        <v>0</v>
      </c>
      <c r="K266" s="152" t="s">
        <v>1</v>
      </c>
      <c r="L266" s="34"/>
      <c r="M266" s="157" t="s">
        <v>1</v>
      </c>
      <c r="N266" s="158" t="s">
        <v>40</v>
      </c>
      <c r="O266" s="59"/>
      <c r="P266" s="159">
        <f>O266*H266</f>
        <v>0</v>
      </c>
      <c r="Q266" s="159">
        <v>0</v>
      </c>
      <c r="R266" s="159">
        <f>Q266*H266</f>
        <v>0</v>
      </c>
      <c r="S266" s="159">
        <v>0</v>
      </c>
      <c r="T266" s="160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1" t="s">
        <v>158</v>
      </c>
      <c r="AT266" s="161" t="s">
        <v>153</v>
      </c>
      <c r="AU266" s="161" t="s">
        <v>83</v>
      </c>
      <c r="AY266" s="18" t="s">
        <v>151</v>
      </c>
      <c r="BE266" s="162">
        <f>IF(N266="základní",J266,0)</f>
        <v>0</v>
      </c>
      <c r="BF266" s="162">
        <f>IF(N266="snížená",J266,0)</f>
        <v>0</v>
      </c>
      <c r="BG266" s="162">
        <f>IF(N266="zákl. přenesená",J266,0)</f>
        <v>0</v>
      </c>
      <c r="BH266" s="162">
        <f>IF(N266="sníž. přenesená",J266,0)</f>
        <v>0</v>
      </c>
      <c r="BI266" s="162">
        <f>IF(N266="nulová",J266,0)</f>
        <v>0</v>
      </c>
      <c r="BJ266" s="18" t="s">
        <v>31</v>
      </c>
      <c r="BK266" s="162">
        <f>ROUND(I266*H266,2)</f>
        <v>0</v>
      </c>
      <c r="BL266" s="18" t="s">
        <v>158</v>
      </c>
      <c r="BM266" s="161" t="s">
        <v>1875</v>
      </c>
    </row>
    <row r="267" spans="1:65" s="13" customFormat="1">
      <c r="B267" s="163"/>
      <c r="D267" s="164" t="s">
        <v>160</v>
      </c>
      <c r="E267" s="165" t="s">
        <v>1</v>
      </c>
      <c r="F267" s="166" t="s">
        <v>1872</v>
      </c>
      <c r="H267" s="167">
        <v>7.92</v>
      </c>
      <c r="I267" s="168"/>
      <c r="L267" s="163"/>
      <c r="M267" s="169"/>
      <c r="N267" s="170"/>
      <c r="O267" s="170"/>
      <c r="P267" s="170"/>
      <c r="Q267" s="170"/>
      <c r="R267" s="170"/>
      <c r="S267" s="170"/>
      <c r="T267" s="171"/>
      <c r="AT267" s="165" t="s">
        <v>160</v>
      </c>
      <c r="AU267" s="165" t="s">
        <v>83</v>
      </c>
      <c r="AV267" s="13" t="s">
        <v>83</v>
      </c>
      <c r="AW267" s="13" t="s">
        <v>30</v>
      </c>
      <c r="AX267" s="13" t="s">
        <v>31</v>
      </c>
      <c r="AY267" s="165" t="s">
        <v>151</v>
      </c>
    </row>
    <row r="268" spans="1:65" s="2" customFormat="1" ht="24.15" customHeight="1">
      <c r="A268" s="33"/>
      <c r="B268" s="149"/>
      <c r="C268" s="150" t="s">
        <v>373</v>
      </c>
      <c r="D268" s="150" t="s">
        <v>153</v>
      </c>
      <c r="E268" s="151" t="s">
        <v>565</v>
      </c>
      <c r="F268" s="152" t="s">
        <v>566</v>
      </c>
      <c r="G268" s="153" t="s">
        <v>156</v>
      </c>
      <c r="H268" s="154">
        <v>1.8</v>
      </c>
      <c r="I268" s="155"/>
      <c r="J268" s="156">
        <f>ROUND(I268*H268,2)</f>
        <v>0</v>
      </c>
      <c r="K268" s="152" t="s">
        <v>1</v>
      </c>
      <c r="L268" s="34"/>
      <c r="M268" s="157" t="s">
        <v>1</v>
      </c>
      <c r="N268" s="158" t="s">
        <v>40</v>
      </c>
      <c r="O268" s="59"/>
      <c r="P268" s="159">
        <f>O268*H268</f>
        <v>0</v>
      </c>
      <c r="Q268" s="159">
        <v>0</v>
      </c>
      <c r="R268" s="159">
        <f>Q268*H268</f>
        <v>0</v>
      </c>
      <c r="S268" s="159">
        <v>0</v>
      </c>
      <c r="T268" s="160">
        <f>S268*H268</f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61" t="s">
        <v>158</v>
      </c>
      <c r="AT268" s="161" t="s">
        <v>153</v>
      </c>
      <c r="AU268" s="161" t="s">
        <v>83</v>
      </c>
      <c r="AY268" s="18" t="s">
        <v>151</v>
      </c>
      <c r="BE268" s="162">
        <f>IF(N268="základní",J268,0)</f>
        <v>0</v>
      </c>
      <c r="BF268" s="162">
        <f>IF(N268="snížená",J268,0)</f>
        <v>0</v>
      </c>
      <c r="BG268" s="162">
        <f>IF(N268="zákl. přenesená",J268,0)</f>
        <v>0</v>
      </c>
      <c r="BH268" s="162">
        <f>IF(N268="sníž. přenesená",J268,0)</f>
        <v>0</v>
      </c>
      <c r="BI268" s="162">
        <f>IF(N268="nulová",J268,0)</f>
        <v>0</v>
      </c>
      <c r="BJ268" s="18" t="s">
        <v>31</v>
      </c>
      <c r="BK268" s="162">
        <f>ROUND(I268*H268,2)</f>
        <v>0</v>
      </c>
      <c r="BL268" s="18" t="s">
        <v>158</v>
      </c>
      <c r="BM268" s="161" t="s">
        <v>1876</v>
      </c>
    </row>
    <row r="269" spans="1:65" s="14" customFormat="1">
      <c r="B269" s="172"/>
      <c r="D269" s="164" t="s">
        <v>160</v>
      </c>
      <c r="E269" s="173" t="s">
        <v>1</v>
      </c>
      <c r="F269" s="174" t="s">
        <v>1877</v>
      </c>
      <c r="H269" s="173" t="s">
        <v>1</v>
      </c>
      <c r="I269" s="175"/>
      <c r="L269" s="172"/>
      <c r="M269" s="176"/>
      <c r="N269" s="177"/>
      <c r="O269" s="177"/>
      <c r="P269" s="177"/>
      <c r="Q269" s="177"/>
      <c r="R269" s="177"/>
      <c r="S269" s="177"/>
      <c r="T269" s="178"/>
      <c r="AT269" s="173" t="s">
        <v>160</v>
      </c>
      <c r="AU269" s="173" t="s">
        <v>83</v>
      </c>
      <c r="AV269" s="14" t="s">
        <v>31</v>
      </c>
      <c r="AW269" s="14" t="s">
        <v>30</v>
      </c>
      <c r="AX269" s="14" t="s">
        <v>75</v>
      </c>
      <c r="AY269" s="173" t="s">
        <v>151</v>
      </c>
    </row>
    <row r="270" spans="1:65" s="14" customFormat="1">
      <c r="B270" s="172"/>
      <c r="D270" s="164" t="s">
        <v>160</v>
      </c>
      <c r="E270" s="173" t="s">
        <v>1</v>
      </c>
      <c r="F270" s="174" t="s">
        <v>1878</v>
      </c>
      <c r="H270" s="173" t="s">
        <v>1</v>
      </c>
      <c r="I270" s="175"/>
      <c r="L270" s="172"/>
      <c r="M270" s="176"/>
      <c r="N270" s="177"/>
      <c r="O270" s="177"/>
      <c r="P270" s="177"/>
      <c r="Q270" s="177"/>
      <c r="R270" s="177"/>
      <c r="S270" s="177"/>
      <c r="T270" s="178"/>
      <c r="AT270" s="173" t="s">
        <v>160</v>
      </c>
      <c r="AU270" s="173" t="s">
        <v>83</v>
      </c>
      <c r="AV270" s="14" t="s">
        <v>31</v>
      </c>
      <c r="AW270" s="14" t="s">
        <v>30</v>
      </c>
      <c r="AX270" s="14" t="s">
        <v>75</v>
      </c>
      <c r="AY270" s="173" t="s">
        <v>151</v>
      </c>
    </row>
    <row r="271" spans="1:65" s="13" customFormat="1">
      <c r="B271" s="163"/>
      <c r="D271" s="164" t="s">
        <v>160</v>
      </c>
      <c r="E271" s="165" t="s">
        <v>1</v>
      </c>
      <c r="F271" s="166" t="s">
        <v>1879</v>
      </c>
      <c r="H271" s="167">
        <v>1.8</v>
      </c>
      <c r="I271" s="168"/>
      <c r="L271" s="163"/>
      <c r="M271" s="169"/>
      <c r="N271" s="170"/>
      <c r="O271" s="170"/>
      <c r="P271" s="170"/>
      <c r="Q271" s="170"/>
      <c r="R271" s="170"/>
      <c r="S271" s="170"/>
      <c r="T271" s="171"/>
      <c r="AT271" s="165" t="s">
        <v>160</v>
      </c>
      <c r="AU271" s="165" t="s">
        <v>83</v>
      </c>
      <c r="AV271" s="13" t="s">
        <v>83</v>
      </c>
      <c r="AW271" s="13" t="s">
        <v>30</v>
      </c>
      <c r="AX271" s="13" t="s">
        <v>31</v>
      </c>
      <c r="AY271" s="165" t="s">
        <v>151</v>
      </c>
    </row>
    <row r="272" spans="1:65" s="12" customFormat="1" ht="22.8" customHeight="1">
      <c r="B272" s="136"/>
      <c r="D272" s="137" t="s">
        <v>74</v>
      </c>
      <c r="E272" s="147" t="s">
        <v>158</v>
      </c>
      <c r="F272" s="147" t="s">
        <v>569</v>
      </c>
      <c r="I272" s="139"/>
      <c r="J272" s="148">
        <f>BK272</f>
        <v>0</v>
      </c>
      <c r="L272" s="136"/>
      <c r="M272" s="141"/>
      <c r="N272" s="142"/>
      <c r="O272" s="142"/>
      <c r="P272" s="143">
        <f>SUM(P273:P278)</f>
        <v>0</v>
      </c>
      <c r="Q272" s="142"/>
      <c r="R272" s="143">
        <f>SUM(R273:R278)</f>
        <v>0</v>
      </c>
      <c r="S272" s="142"/>
      <c r="T272" s="144">
        <f>SUM(T273:T278)</f>
        <v>0</v>
      </c>
      <c r="AR272" s="137" t="s">
        <v>31</v>
      </c>
      <c r="AT272" s="145" t="s">
        <v>74</v>
      </c>
      <c r="AU272" s="145" t="s">
        <v>31</v>
      </c>
      <c r="AY272" s="137" t="s">
        <v>151</v>
      </c>
      <c r="BK272" s="146">
        <f>SUM(BK273:BK278)</f>
        <v>0</v>
      </c>
    </row>
    <row r="273" spans="1:65" s="2" customFormat="1" ht="16.5" customHeight="1">
      <c r="A273" s="33"/>
      <c r="B273" s="149"/>
      <c r="C273" s="150" t="s">
        <v>378</v>
      </c>
      <c r="D273" s="150" t="s">
        <v>153</v>
      </c>
      <c r="E273" s="151" t="s">
        <v>1880</v>
      </c>
      <c r="F273" s="152" t="s">
        <v>1881</v>
      </c>
      <c r="G273" s="153" t="s">
        <v>156</v>
      </c>
      <c r="H273" s="154">
        <v>22.7</v>
      </c>
      <c r="I273" s="155"/>
      <c r="J273" s="156">
        <f>ROUND(I273*H273,2)</f>
        <v>0</v>
      </c>
      <c r="K273" s="152" t="s">
        <v>157</v>
      </c>
      <c r="L273" s="34"/>
      <c r="M273" s="157" t="s">
        <v>1</v>
      </c>
      <c r="N273" s="158" t="s">
        <v>40</v>
      </c>
      <c r="O273" s="59"/>
      <c r="P273" s="159">
        <f>O273*H273</f>
        <v>0</v>
      </c>
      <c r="Q273" s="159">
        <v>0</v>
      </c>
      <c r="R273" s="159">
        <f>Q273*H273</f>
        <v>0</v>
      </c>
      <c r="S273" s="159">
        <v>0</v>
      </c>
      <c r="T273" s="160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1" t="s">
        <v>158</v>
      </c>
      <c r="AT273" s="161" t="s">
        <v>153</v>
      </c>
      <c r="AU273" s="161" t="s">
        <v>83</v>
      </c>
      <c r="AY273" s="18" t="s">
        <v>151</v>
      </c>
      <c r="BE273" s="162">
        <f>IF(N273="základní",J273,0)</f>
        <v>0</v>
      </c>
      <c r="BF273" s="162">
        <f>IF(N273="snížená",J273,0)</f>
        <v>0</v>
      </c>
      <c r="BG273" s="162">
        <f>IF(N273="zákl. přenesená",J273,0)</f>
        <v>0</v>
      </c>
      <c r="BH273" s="162">
        <f>IF(N273="sníž. přenesená",J273,0)</f>
        <v>0</v>
      </c>
      <c r="BI273" s="162">
        <f>IF(N273="nulová",J273,0)</f>
        <v>0</v>
      </c>
      <c r="BJ273" s="18" t="s">
        <v>31</v>
      </c>
      <c r="BK273" s="162">
        <f>ROUND(I273*H273,2)</f>
        <v>0</v>
      </c>
      <c r="BL273" s="18" t="s">
        <v>158</v>
      </c>
      <c r="BM273" s="161" t="s">
        <v>1882</v>
      </c>
    </row>
    <row r="274" spans="1:65" s="13" customFormat="1">
      <c r="B274" s="163"/>
      <c r="D274" s="164" t="s">
        <v>160</v>
      </c>
      <c r="E274" s="165" t="s">
        <v>1883</v>
      </c>
      <c r="F274" s="166" t="s">
        <v>1884</v>
      </c>
      <c r="H274" s="167">
        <v>22.7</v>
      </c>
      <c r="I274" s="168"/>
      <c r="L274" s="163"/>
      <c r="M274" s="169"/>
      <c r="N274" s="170"/>
      <c r="O274" s="170"/>
      <c r="P274" s="170"/>
      <c r="Q274" s="170"/>
      <c r="R274" s="170"/>
      <c r="S274" s="170"/>
      <c r="T274" s="171"/>
      <c r="AT274" s="165" t="s">
        <v>160</v>
      </c>
      <c r="AU274" s="165" t="s">
        <v>83</v>
      </c>
      <c r="AV274" s="13" t="s">
        <v>83</v>
      </c>
      <c r="AW274" s="13" t="s">
        <v>30</v>
      </c>
      <c r="AX274" s="13" t="s">
        <v>31</v>
      </c>
      <c r="AY274" s="165" t="s">
        <v>151</v>
      </c>
    </row>
    <row r="275" spans="1:65" s="2" customFormat="1" ht="16.5" customHeight="1">
      <c r="A275" s="33"/>
      <c r="B275" s="149"/>
      <c r="C275" s="150" t="s">
        <v>383</v>
      </c>
      <c r="D275" s="150" t="s">
        <v>153</v>
      </c>
      <c r="E275" s="151" t="s">
        <v>574</v>
      </c>
      <c r="F275" s="152" t="s">
        <v>575</v>
      </c>
      <c r="G275" s="153" t="s">
        <v>156</v>
      </c>
      <c r="H275" s="154">
        <v>22.7</v>
      </c>
      <c r="I275" s="155"/>
      <c r="J275" s="156">
        <f>ROUND(I275*H275,2)</f>
        <v>0</v>
      </c>
      <c r="K275" s="152" t="s">
        <v>157</v>
      </c>
      <c r="L275" s="34"/>
      <c r="M275" s="157" t="s">
        <v>1</v>
      </c>
      <c r="N275" s="158" t="s">
        <v>40</v>
      </c>
      <c r="O275" s="59"/>
      <c r="P275" s="159">
        <f>O275*H275</f>
        <v>0</v>
      </c>
      <c r="Q275" s="159">
        <v>0</v>
      </c>
      <c r="R275" s="159">
        <f>Q275*H275</f>
        <v>0</v>
      </c>
      <c r="S275" s="159">
        <v>0</v>
      </c>
      <c r="T275" s="16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1" t="s">
        <v>158</v>
      </c>
      <c r="AT275" s="161" t="s">
        <v>153</v>
      </c>
      <c r="AU275" s="161" t="s">
        <v>83</v>
      </c>
      <c r="AY275" s="18" t="s">
        <v>151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8" t="s">
        <v>31</v>
      </c>
      <c r="BK275" s="162">
        <f>ROUND(I275*H275,2)</f>
        <v>0</v>
      </c>
      <c r="BL275" s="18" t="s">
        <v>158</v>
      </c>
      <c r="BM275" s="161" t="s">
        <v>1885</v>
      </c>
    </row>
    <row r="276" spans="1:65" s="13" customFormat="1">
      <c r="B276" s="163"/>
      <c r="D276" s="164" t="s">
        <v>160</v>
      </c>
      <c r="E276" s="165" t="s">
        <v>1</v>
      </c>
      <c r="F276" s="166" t="s">
        <v>1886</v>
      </c>
      <c r="H276" s="167">
        <v>22.7</v>
      </c>
      <c r="I276" s="168"/>
      <c r="L276" s="163"/>
      <c r="M276" s="169"/>
      <c r="N276" s="170"/>
      <c r="O276" s="170"/>
      <c r="P276" s="170"/>
      <c r="Q276" s="170"/>
      <c r="R276" s="170"/>
      <c r="S276" s="170"/>
      <c r="T276" s="171"/>
      <c r="AT276" s="165" t="s">
        <v>160</v>
      </c>
      <c r="AU276" s="165" t="s">
        <v>83</v>
      </c>
      <c r="AV276" s="13" t="s">
        <v>83</v>
      </c>
      <c r="AW276" s="13" t="s">
        <v>30</v>
      </c>
      <c r="AX276" s="13" t="s">
        <v>31</v>
      </c>
      <c r="AY276" s="165" t="s">
        <v>151</v>
      </c>
    </row>
    <row r="277" spans="1:65" s="2" customFormat="1" ht="21.75" customHeight="1">
      <c r="A277" s="33"/>
      <c r="B277" s="149"/>
      <c r="C277" s="150" t="s">
        <v>388</v>
      </c>
      <c r="D277" s="150" t="s">
        <v>153</v>
      </c>
      <c r="E277" s="151" t="s">
        <v>540</v>
      </c>
      <c r="F277" s="152" t="s">
        <v>541</v>
      </c>
      <c r="G277" s="153" t="s">
        <v>156</v>
      </c>
      <c r="H277" s="154">
        <v>22.7</v>
      </c>
      <c r="I277" s="155"/>
      <c r="J277" s="156">
        <f>ROUND(I277*H277,2)</f>
        <v>0</v>
      </c>
      <c r="K277" s="152" t="s">
        <v>157</v>
      </c>
      <c r="L277" s="34"/>
      <c r="M277" s="157" t="s">
        <v>1</v>
      </c>
      <c r="N277" s="158" t="s">
        <v>40</v>
      </c>
      <c r="O277" s="59"/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158</v>
      </c>
      <c r="AT277" s="161" t="s">
        <v>153</v>
      </c>
      <c r="AU277" s="161" t="s">
        <v>83</v>
      </c>
      <c r="AY277" s="18" t="s">
        <v>151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31</v>
      </c>
      <c r="BK277" s="162">
        <f>ROUND(I277*H277,2)</f>
        <v>0</v>
      </c>
      <c r="BL277" s="18" t="s">
        <v>158</v>
      </c>
      <c r="BM277" s="161" t="s">
        <v>1887</v>
      </c>
    </row>
    <row r="278" spans="1:65" s="13" customFormat="1">
      <c r="B278" s="163"/>
      <c r="D278" s="164" t="s">
        <v>160</v>
      </c>
      <c r="E278" s="165" t="s">
        <v>1</v>
      </c>
      <c r="F278" s="166" t="s">
        <v>1886</v>
      </c>
      <c r="H278" s="167">
        <v>22.7</v>
      </c>
      <c r="I278" s="168"/>
      <c r="L278" s="163"/>
      <c r="M278" s="169"/>
      <c r="N278" s="170"/>
      <c r="O278" s="170"/>
      <c r="P278" s="170"/>
      <c r="Q278" s="170"/>
      <c r="R278" s="170"/>
      <c r="S278" s="170"/>
      <c r="T278" s="171"/>
      <c r="AT278" s="165" t="s">
        <v>160</v>
      </c>
      <c r="AU278" s="165" t="s">
        <v>83</v>
      </c>
      <c r="AV278" s="13" t="s">
        <v>83</v>
      </c>
      <c r="AW278" s="13" t="s">
        <v>30</v>
      </c>
      <c r="AX278" s="13" t="s">
        <v>31</v>
      </c>
      <c r="AY278" s="165" t="s">
        <v>151</v>
      </c>
    </row>
    <row r="279" spans="1:65" s="12" customFormat="1" ht="22.8" customHeight="1">
      <c r="B279" s="136"/>
      <c r="D279" s="137" t="s">
        <v>74</v>
      </c>
      <c r="E279" s="147" t="s">
        <v>176</v>
      </c>
      <c r="F279" s="147" t="s">
        <v>1888</v>
      </c>
      <c r="I279" s="139"/>
      <c r="J279" s="148">
        <f>BK279</f>
        <v>0</v>
      </c>
      <c r="L279" s="136"/>
      <c r="M279" s="141"/>
      <c r="N279" s="142"/>
      <c r="O279" s="142"/>
      <c r="P279" s="143">
        <f>SUM(P280:P286)</f>
        <v>0</v>
      </c>
      <c r="Q279" s="142"/>
      <c r="R279" s="143">
        <f>SUM(R280:R286)</f>
        <v>207.69280000000001</v>
      </c>
      <c r="S279" s="142"/>
      <c r="T279" s="144">
        <f>SUM(T280:T286)</f>
        <v>0</v>
      </c>
      <c r="AR279" s="137" t="s">
        <v>31</v>
      </c>
      <c r="AT279" s="145" t="s">
        <v>74</v>
      </c>
      <c r="AU279" s="145" t="s">
        <v>31</v>
      </c>
      <c r="AY279" s="137" t="s">
        <v>151</v>
      </c>
      <c r="BK279" s="146">
        <f>SUM(BK280:BK286)</f>
        <v>0</v>
      </c>
    </row>
    <row r="280" spans="1:65" s="2" customFormat="1" ht="16.5" customHeight="1">
      <c r="A280" s="33"/>
      <c r="B280" s="149"/>
      <c r="C280" s="150" t="s">
        <v>392</v>
      </c>
      <c r="D280" s="150" t="s">
        <v>153</v>
      </c>
      <c r="E280" s="151" t="s">
        <v>1889</v>
      </c>
      <c r="F280" s="152" t="s">
        <v>1890</v>
      </c>
      <c r="G280" s="153" t="s">
        <v>207</v>
      </c>
      <c r="H280" s="154">
        <v>212.8</v>
      </c>
      <c r="I280" s="155"/>
      <c r="J280" s="156">
        <f>ROUND(I280*H280,2)</f>
        <v>0</v>
      </c>
      <c r="K280" s="152" t="s">
        <v>157</v>
      </c>
      <c r="L280" s="34"/>
      <c r="M280" s="157" t="s">
        <v>1</v>
      </c>
      <c r="N280" s="158" t="s">
        <v>40</v>
      </c>
      <c r="O280" s="59"/>
      <c r="P280" s="159">
        <f>O280*H280</f>
        <v>0</v>
      </c>
      <c r="Q280" s="159">
        <v>0.216</v>
      </c>
      <c r="R280" s="159">
        <f>Q280*H280</f>
        <v>45.964800000000004</v>
      </c>
      <c r="S280" s="159">
        <v>0</v>
      </c>
      <c r="T280" s="160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61" t="s">
        <v>158</v>
      </c>
      <c r="AT280" s="161" t="s">
        <v>153</v>
      </c>
      <c r="AU280" s="161" t="s">
        <v>83</v>
      </c>
      <c r="AY280" s="18" t="s">
        <v>151</v>
      </c>
      <c r="BE280" s="162">
        <f>IF(N280="základní",J280,0)</f>
        <v>0</v>
      </c>
      <c r="BF280" s="162">
        <f>IF(N280="snížená",J280,0)</f>
        <v>0</v>
      </c>
      <c r="BG280" s="162">
        <f>IF(N280="zákl. přenesená",J280,0)</f>
        <v>0</v>
      </c>
      <c r="BH280" s="162">
        <f>IF(N280="sníž. přenesená",J280,0)</f>
        <v>0</v>
      </c>
      <c r="BI280" s="162">
        <f>IF(N280="nulová",J280,0)</f>
        <v>0</v>
      </c>
      <c r="BJ280" s="18" t="s">
        <v>31</v>
      </c>
      <c r="BK280" s="162">
        <f>ROUND(I280*H280,2)</f>
        <v>0</v>
      </c>
      <c r="BL280" s="18" t="s">
        <v>158</v>
      </c>
      <c r="BM280" s="161" t="s">
        <v>1891</v>
      </c>
    </row>
    <row r="281" spans="1:65" s="13" customFormat="1">
      <c r="B281" s="163"/>
      <c r="D281" s="164" t="s">
        <v>160</v>
      </c>
      <c r="E281" s="165" t="s">
        <v>1</v>
      </c>
      <c r="F281" s="166" t="s">
        <v>1892</v>
      </c>
      <c r="H281" s="167">
        <v>212.8</v>
      </c>
      <c r="I281" s="168"/>
      <c r="L281" s="163"/>
      <c r="M281" s="169"/>
      <c r="N281" s="170"/>
      <c r="O281" s="170"/>
      <c r="P281" s="170"/>
      <c r="Q281" s="170"/>
      <c r="R281" s="170"/>
      <c r="S281" s="170"/>
      <c r="T281" s="171"/>
      <c r="AT281" s="165" t="s">
        <v>160</v>
      </c>
      <c r="AU281" s="165" t="s">
        <v>83</v>
      </c>
      <c r="AV281" s="13" t="s">
        <v>83</v>
      </c>
      <c r="AW281" s="13" t="s">
        <v>30</v>
      </c>
      <c r="AX281" s="13" t="s">
        <v>31</v>
      </c>
      <c r="AY281" s="165" t="s">
        <v>151</v>
      </c>
    </row>
    <row r="282" spans="1:65" s="2" customFormat="1" ht="16.5" customHeight="1">
      <c r="A282" s="33"/>
      <c r="B282" s="149"/>
      <c r="C282" s="150" t="s">
        <v>397</v>
      </c>
      <c r="D282" s="150" t="s">
        <v>153</v>
      </c>
      <c r="E282" s="151" t="s">
        <v>1893</v>
      </c>
      <c r="F282" s="152" t="s">
        <v>1894</v>
      </c>
      <c r="G282" s="153" t="s">
        <v>207</v>
      </c>
      <c r="H282" s="154">
        <v>425.6</v>
      </c>
      <c r="I282" s="155"/>
      <c r="J282" s="156">
        <f>ROUND(I282*H282,2)</f>
        <v>0</v>
      </c>
      <c r="K282" s="152" t="s">
        <v>157</v>
      </c>
      <c r="L282" s="34"/>
      <c r="M282" s="157" t="s">
        <v>1</v>
      </c>
      <c r="N282" s="158" t="s">
        <v>40</v>
      </c>
      <c r="O282" s="59"/>
      <c r="P282" s="159">
        <f>O282*H282</f>
        <v>0</v>
      </c>
      <c r="Q282" s="159">
        <v>0.38</v>
      </c>
      <c r="R282" s="159">
        <f>Q282*H282</f>
        <v>161.72800000000001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158</v>
      </c>
      <c r="AT282" s="161" t="s">
        <v>153</v>
      </c>
      <c r="AU282" s="161" t="s">
        <v>83</v>
      </c>
      <c r="AY282" s="18" t="s">
        <v>151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31</v>
      </c>
      <c r="BK282" s="162">
        <f>ROUND(I282*H282,2)</f>
        <v>0</v>
      </c>
      <c r="BL282" s="18" t="s">
        <v>158</v>
      </c>
      <c r="BM282" s="161" t="s">
        <v>1895</v>
      </c>
    </row>
    <row r="283" spans="1:65" s="13" customFormat="1">
      <c r="B283" s="163"/>
      <c r="D283" s="164" t="s">
        <v>160</v>
      </c>
      <c r="E283" s="165" t="s">
        <v>1</v>
      </c>
      <c r="F283" s="166" t="s">
        <v>1896</v>
      </c>
      <c r="H283" s="167">
        <v>425.6</v>
      </c>
      <c r="I283" s="168"/>
      <c r="L283" s="163"/>
      <c r="M283" s="169"/>
      <c r="N283" s="170"/>
      <c r="O283" s="170"/>
      <c r="P283" s="170"/>
      <c r="Q283" s="170"/>
      <c r="R283" s="170"/>
      <c r="S283" s="170"/>
      <c r="T283" s="171"/>
      <c r="AT283" s="165" t="s">
        <v>160</v>
      </c>
      <c r="AU283" s="165" t="s">
        <v>83</v>
      </c>
      <c r="AV283" s="13" t="s">
        <v>83</v>
      </c>
      <c r="AW283" s="13" t="s">
        <v>30</v>
      </c>
      <c r="AX283" s="13" t="s">
        <v>75</v>
      </c>
      <c r="AY283" s="165" t="s">
        <v>151</v>
      </c>
    </row>
    <row r="284" spans="1:65" s="15" customFormat="1">
      <c r="B284" s="179"/>
      <c r="D284" s="164" t="s">
        <v>160</v>
      </c>
      <c r="E284" s="180" t="s">
        <v>1</v>
      </c>
      <c r="F284" s="181" t="s">
        <v>182</v>
      </c>
      <c r="H284" s="182">
        <v>425.6</v>
      </c>
      <c r="I284" s="183"/>
      <c r="L284" s="179"/>
      <c r="M284" s="184"/>
      <c r="N284" s="185"/>
      <c r="O284" s="185"/>
      <c r="P284" s="185"/>
      <c r="Q284" s="185"/>
      <c r="R284" s="185"/>
      <c r="S284" s="185"/>
      <c r="T284" s="186"/>
      <c r="AT284" s="180" t="s">
        <v>160</v>
      </c>
      <c r="AU284" s="180" t="s">
        <v>83</v>
      </c>
      <c r="AV284" s="15" t="s">
        <v>158</v>
      </c>
      <c r="AW284" s="15" t="s">
        <v>30</v>
      </c>
      <c r="AX284" s="15" t="s">
        <v>31</v>
      </c>
      <c r="AY284" s="180" t="s">
        <v>151</v>
      </c>
    </row>
    <row r="285" spans="1:65" s="2" customFormat="1" ht="21.75" customHeight="1">
      <c r="A285" s="33"/>
      <c r="B285" s="149"/>
      <c r="C285" s="150" t="s">
        <v>404</v>
      </c>
      <c r="D285" s="150" t="s">
        <v>153</v>
      </c>
      <c r="E285" s="151" t="s">
        <v>460</v>
      </c>
      <c r="F285" s="152" t="s">
        <v>461</v>
      </c>
      <c r="G285" s="153" t="s">
        <v>164</v>
      </c>
      <c r="H285" s="154">
        <v>207.69300000000001</v>
      </c>
      <c r="I285" s="155"/>
      <c r="J285" s="156">
        <f>ROUND(I285*H285,2)</f>
        <v>0</v>
      </c>
      <c r="K285" s="152" t="s">
        <v>157</v>
      </c>
      <c r="L285" s="34"/>
      <c r="M285" s="157" t="s">
        <v>1</v>
      </c>
      <c r="N285" s="158" t="s">
        <v>40</v>
      </c>
      <c r="O285" s="59"/>
      <c r="P285" s="159">
        <f>O285*H285</f>
        <v>0</v>
      </c>
      <c r="Q285" s="159">
        <v>0</v>
      </c>
      <c r="R285" s="159">
        <f>Q285*H285</f>
        <v>0</v>
      </c>
      <c r="S285" s="159">
        <v>0</v>
      </c>
      <c r="T285" s="160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61" t="s">
        <v>158</v>
      </c>
      <c r="AT285" s="161" t="s">
        <v>153</v>
      </c>
      <c r="AU285" s="161" t="s">
        <v>83</v>
      </c>
      <c r="AY285" s="18" t="s">
        <v>151</v>
      </c>
      <c r="BE285" s="162">
        <f>IF(N285="základní",J285,0)</f>
        <v>0</v>
      </c>
      <c r="BF285" s="162">
        <f>IF(N285="snížená",J285,0)</f>
        <v>0</v>
      </c>
      <c r="BG285" s="162">
        <f>IF(N285="zákl. přenesená",J285,0)</f>
        <v>0</v>
      </c>
      <c r="BH285" s="162">
        <f>IF(N285="sníž. přenesená",J285,0)</f>
        <v>0</v>
      </c>
      <c r="BI285" s="162">
        <f>IF(N285="nulová",J285,0)</f>
        <v>0</v>
      </c>
      <c r="BJ285" s="18" t="s">
        <v>31</v>
      </c>
      <c r="BK285" s="162">
        <f>ROUND(I285*H285,2)</f>
        <v>0</v>
      </c>
      <c r="BL285" s="18" t="s">
        <v>158</v>
      </c>
      <c r="BM285" s="161" t="s">
        <v>1897</v>
      </c>
    </row>
    <row r="286" spans="1:65" s="13" customFormat="1">
      <c r="B286" s="163"/>
      <c r="D286" s="164" t="s">
        <v>160</v>
      </c>
      <c r="E286" s="165" t="s">
        <v>1</v>
      </c>
      <c r="F286" s="166" t="s">
        <v>1898</v>
      </c>
      <c r="H286" s="167">
        <v>207.69300000000001</v>
      </c>
      <c r="I286" s="168"/>
      <c r="L286" s="163"/>
      <c r="M286" s="169"/>
      <c r="N286" s="170"/>
      <c r="O286" s="170"/>
      <c r="P286" s="170"/>
      <c r="Q286" s="170"/>
      <c r="R286" s="170"/>
      <c r="S286" s="170"/>
      <c r="T286" s="171"/>
      <c r="AT286" s="165" t="s">
        <v>160</v>
      </c>
      <c r="AU286" s="165" t="s">
        <v>83</v>
      </c>
      <c r="AV286" s="13" t="s">
        <v>83</v>
      </c>
      <c r="AW286" s="13" t="s">
        <v>30</v>
      </c>
      <c r="AX286" s="13" t="s">
        <v>31</v>
      </c>
      <c r="AY286" s="165" t="s">
        <v>151</v>
      </c>
    </row>
    <row r="287" spans="1:65" s="12" customFormat="1" ht="22.8" customHeight="1">
      <c r="B287" s="136"/>
      <c r="D287" s="137" t="s">
        <v>74</v>
      </c>
      <c r="E287" s="147" t="s">
        <v>194</v>
      </c>
      <c r="F287" s="147" t="s">
        <v>346</v>
      </c>
      <c r="I287" s="139"/>
      <c r="J287" s="148">
        <f>BK287</f>
        <v>0</v>
      </c>
      <c r="L287" s="136"/>
      <c r="M287" s="141"/>
      <c r="N287" s="142"/>
      <c r="O287" s="142"/>
      <c r="P287" s="143">
        <f>P288+P477+P509</f>
        <v>0</v>
      </c>
      <c r="Q287" s="142"/>
      <c r="R287" s="143">
        <f>R288+R477+R509</f>
        <v>11.053232100000004</v>
      </c>
      <c r="S287" s="142"/>
      <c r="T287" s="144">
        <f>T288+T477+T509</f>
        <v>0</v>
      </c>
      <c r="AR287" s="137" t="s">
        <v>31</v>
      </c>
      <c r="AT287" s="145" t="s">
        <v>74</v>
      </c>
      <c r="AU287" s="145" t="s">
        <v>31</v>
      </c>
      <c r="AY287" s="137" t="s">
        <v>151</v>
      </c>
      <c r="BK287" s="146">
        <f>BK288+BK477+BK509</f>
        <v>0</v>
      </c>
    </row>
    <row r="288" spans="1:65" s="12" customFormat="1" ht="20.85" customHeight="1">
      <c r="B288" s="136"/>
      <c r="D288" s="137" t="s">
        <v>74</v>
      </c>
      <c r="E288" s="147" t="s">
        <v>1361</v>
      </c>
      <c r="F288" s="147" t="s">
        <v>1899</v>
      </c>
      <c r="I288" s="139"/>
      <c r="J288" s="148">
        <f>BK288</f>
        <v>0</v>
      </c>
      <c r="L288" s="136"/>
      <c r="M288" s="141"/>
      <c r="N288" s="142"/>
      <c r="O288" s="142"/>
      <c r="P288" s="143">
        <f>SUM(P289:P476)</f>
        <v>0</v>
      </c>
      <c r="Q288" s="142"/>
      <c r="R288" s="143">
        <f>SUM(R289:R476)</f>
        <v>10.598805500000003</v>
      </c>
      <c r="S288" s="142"/>
      <c r="T288" s="144">
        <f>SUM(T289:T476)</f>
        <v>0</v>
      </c>
      <c r="AR288" s="137" t="s">
        <v>31</v>
      </c>
      <c r="AT288" s="145" t="s">
        <v>74</v>
      </c>
      <c r="AU288" s="145" t="s">
        <v>83</v>
      </c>
      <c r="AY288" s="137" t="s">
        <v>151</v>
      </c>
      <c r="BK288" s="146">
        <f>SUM(BK289:BK476)</f>
        <v>0</v>
      </c>
    </row>
    <row r="289" spans="1:65" s="2" customFormat="1" ht="16.5" customHeight="1">
      <c r="A289" s="33"/>
      <c r="B289" s="149"/>
      <c r="C289" s="150" t="s">
        <v>408</v>
      </c>
      <c r="D289" s="150" t="s">
        <v>153</v>
      </c>
      <c r="E289" s="151" t="s">
        <v>1900</v>
      </c>
      <c r="F289" s="152" t="s">
        <v>1901</v>
      </c>
      <c r="G289" s="153" t="s">
        <v>215</v>
      </c>
      <c r="H289" s="154">
        <v>144.13999999999999</v>
      </c>
      <c r="I289" s="155"/>
      <c r="J289" s="156">
        <f>ROUND(I289*H289,2)</f>
        <v>0</v>
      </c>
      <c r="K289" s="152" t="s">
        <v>157</v>
      </c>
      <c r="L289" s="34"/>
      <c r="M289" s="157" t="s">
        <v>1</v>
      </c>
      <c r="N289" s="158" t="s">
        <v>40</v>
      </c>
      <c r="O289" s="59"/>
      <c r="P289" s="159">
        <f>O289*H289</f>
        <v>0</v>
      </c>
      <c r="Q289" s="159">
        <v>0</v>
      </c>
      <c r="R289" s="159">
        <f>Q289*H289</f>
        <v>0</v>
      </c>
      <c r="S289" s="159">
        <v>0</v>
      </c>
      <c r="T289" s="160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61" t="s">
        <v>158</v>
      </c>
      <c r="AT289" s="161" t="s">
        <v>153</v>
      </c>
      <c r="AU289" s="161" t="s">
        <v>167</v>
      </c>
      <c r="AY289" s="18" t="s">
        <v>151</v>
      </c>
      <c r="BE289" s="162">
        <f>IF(N289="základní",J289,0)</f>
        <v>0</v>
      </c>
      <c r="BF289" s="162">
        <f>IF(N289="snížená",J289,0)</f>
        <v>0</v>
      </c>
      <c r="BG289" s="162">
        <f>IF(N289="zákl. přenesená",J289,0)</f>
        <v>0</v>
      </c>
      <c r="BH289" s="162">
        <f>IF(N289="sníž. přenesená",J289,0)</f>
        <v>0</v>
      </c>
      <c r="BI289" s="162">
        <f>IF(N289="nulová",J289,0)</f>
        <v>0</v>
      </c>
      <c r="BJ289" s="18" t="s">
        <v>31</v>
      </c>
      <c r="BK289" s="162">
        <f>ROUND(I289*H289,2)</f>
        <v>0</v>
      </c>
      <c r="BL289" s="18" t="s">
        <v>158</v>
      </c>
      <c r="BM289" s="161" t="s">
        <v>1902</v>
      </c>
    </row>
    <row r="290" spans="1:65" s="13" customFormat="1">
      <c r="B290" s="163"/>
      <c r="D290" s="164" t="s">
        <v>160</v>
      </c>
      <c r="E290" s="165" t="s">
        <v>1</v>
      </c>
      <c r="F290" s="166" t="s">
        <v>1903</v>
      </c>
      <c r="H290" s="167">
        <v>144.13999999999999</v>
      </c>
      <c r="I290" s="168"/>
      <c r="L290" s="163"/>
      <c r="M290" s="169"/>
      <c r="N290" s="170"/>
      <c r="O290" s="170"/>
      <c r="P290" s="170"/>
      <c r="Q290" s="170"/>
      <c r="R290" s="170"/>
      <c r="S290" s="170"/>
      <c r="T290" s="171"/>
      <c r="AT290" s="165" t="s">
        <v>160</v>
      </c>
      <c r="AU290" s="165" t="s">
        <v>167</v>
      </c>
      <c r="AV290" s="13" t="s">
        <v>83</v>
      </c>
      <c r="AW290" s="13" t="s">
        <v>30</v>
      </c>
      <c r="AX290" s="13" t="s">
        <v>75</v>
      </c>
      <c r="AY290" s="165" t="s">
        <v>151</v>
      </c>
    </row>
    <row r="291" spans="1:65" s="15" customFormat="1">
      <c r="B291" s="179"/>
      <c r="D291" s="164" t="s">
        <v>160</v>
      </c>
      <c r="E291" s="180" t="s">
        <v>1</v>
      </c>
      <c r="F291" s="181" t="s">
        <v>182</v>
      </c>
      <c r="H291" s="182">
        <v>144.13999999999999</v>
      </c>
      <c r="I291" s="183"/>
      <c r="L291" s="179"/>
      <c r="M291" s="184"/>
      <c r="N291" s="185"/>
      <c r="O291" s="185"/>
      <c r="P291" s="185"/>
      <c r="Q291" s="185"/>
      <c r="R291" s="185"/>
      <c r="S291" s="185"/>
      <c r="T291" s="186"/>
      <c r="AT291" s="180" t="s">
        <v>160</v>
      </c>
      <c r="AU291" s="180" t="s">
        <v>167</v>
      </c>
      <c r="AV291" s="15" t="s">
        <v>158</v>
      </c>
      <c r="AW291" s="15" t="s">
        <v>30</v>
      </c>
      <c r="AX291" s="15" t="s">
        <v>31</v>
      </c>
      <c r="AY291" s="180" t="s">
        <v>151</v>
      </c>
    </row>
    <row r="292" spans="1:65" s="2" customFormat="1" ht="37.799999999999997" customHeight="1">
      <c r="A292" s="33"/>
      <c r="B292" s="149"/>
      <c r="C292" s="187" t="s">
        <v>412</v>
      </c>
      <c r="D292" s="187" t="s">
        <v>413</v>
      </c>
      <c r="E292" s="188" t="s">
        <v>1904</v>
      </c>
      <c r="F292" s="189" t="s">
        <v>1905</v>
      </c>
      <c r="G292" s="190" t="s">
        <v>215</v>
      </c>
      <c r="H292" s="191">
        <v>147.03700000000001</v>
      </c>
      <c r="I292" s="192"/>
      <c r="J292" s="193">
        <f>ROUND(I292*H292,2)</f>
        <v>0</v>
      </c>
      <c r="K292" s="189" t="s">
        <v>1</v>
      </c>
      <c r="L292" s="194"/>
      <c r="M292" s="195" t="s">
        <v>1</v>
      </c>
      <c r="N292" s="196" t="s">
        <v>40</v>
      </c>
      <c r="O292" s="59"/>
      <c r="P292" s="159">
        <f>O292*H292</f>
        <v>0</v>
      </c>
      <c r="Q292" s="159">
        <v>2.6499999999999999E-2</v>
      </c>
      <c r="R292" s="159">
        <f>Q292*H292</f>
        <v>3.8964805</v>
      </c>
      <c r="S292" s="159">
        <v>0</v>
      </c>
      <c r="T292" s="160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194</v>
      </c>
      <c r="AT292" s="161" t="s">
        <v>413</v>
      </c>
      <c r="AU292" s="161" t="s">
        <v>167</v>
      </c>
      <c r="AY292" s="18" t="s">
        <v>151</v>
      </c>
      <c r="BE292" s="162">
        <f>IF(N292="základní",J292,0)</f>
        <v>0</v>
      </c>
      <c r="BF292" s="162">
        <f>IF(N292="snížená",J292,0)</f>
        <v>0</v>
      </c>
      <c r="BG292" s="162">
        <f>IF(N292="zákl. přenesená",J292,0)</f>
        <v>0</v>
      </c>
      <c r="BH292" s="162">
        <f>IF(N292="sníž. přenesená",J292,0)</f>
        <v>0</v>
      </c>
      <c r="BI292" s="162">
        <f>IF(N292="nulová",J292,0)</f>
        <v>0</v>
      </c>
      <c r="BJ292" s="18" t="s">
        <v>31</v>
      </c>
      <c r="BK292" s="162">
        <f>ROUND(I292*H292,2)</f>
        <v>0</v>
      </c>
      <c r="BL292" s="18" t="s">
        <v>158</v>
      </c>
      <c r="BM292" s="161" t="s">
        <v>1906</v>
      </c>
    </row>
    <row r="293" spans="1:65" s="14" customFormat="1">
      <c r="B293" s="172"/>
      <c r="D293" s="164" t="s">
        <v>160</v>
      </c>
      <c r="E293" s="173" t="s">
        <v>1</v>
      </c>
      <c r="F293" s="174" t="s">
        <v>1907</v>
      </c>
      <c r="H293" s="173" t="s">
        <v>1</v>
      </c>
      <c r="I293" s="175"/>
      <c r="L293" s="172"/>
      <c r="M293" s="176"/>
      <c r="N293" s="177"/>
      <c r="O293" s="177"/>
      <c r="P293" s="177"/>
      <c r="Q293" s="177"/>
      <c r="R293" s="177"/>
      <c r="S293" s="177"/>
      <c r="T293" s="178"/>
      <c r="AT293" s="173" t="s">
        <v>160</v>
      </c>
      <c r="AU293" s="173" t="s">
        <v>167</v>
      </c>
      <c r="AV293" s="14" t="s">
        <v>31</v>
      </c>
      <c r="AW293" s="14" t="s">
        <v>30</v>
      </c>
      <c r="AX293" s="14" t="s">
        <v>75</v>
      </c>
      <c r="AY293" s="173" t="s">
        <v>151</v>
      </c>
    </row>
    <row r="294" spans="1:65" s="14" customFormat="1">
      <c r="B294" s="172"/>
      <c r="D294" s="164" t="s">
        <v>160</v>
      </c>
      <c r="E294" s="173" t="s">
        <v>1</v>
      </c>
      <c r="F294" s="174" t="s">
        <v>1908</v>
      </c>
      <c r="H294" s="173" t="s">
        <v>1</v>
      </c>
      <c r="I294" s="175"/>
      <c r="L294" s="172"/>
      <c r="M294" s="176"/>
      <c r="N294" s="177"/>
      <c r="O294" s="177"/>
      <c r="P294" s="177"/>
      <c r="Q294" s="177"/>
      <c r="R294" s="177"/>
      <c r="S294" s="177"/>
      <c r="T294" s="178"/>
      <c r="AT294" s="173" t="s">
        <v>160</v>
      </c>
      <c r="AU294" s="173" t="s">
        <v>167</v>
      </c>
      <c r="AV294" s="14" t="s">
        <v>31</v>
      </c>
      <c r="AW294" s="14" t="s">
        <v>30</v>
      </c>
      <c r="AX294" s="14" t="s">
        <v>75</v>
      </c>
      <c r="AY294" s="173" t="s">
        <v>151</v>
      </c>
    </row>
    <row r="295" spans="1:65" s="13" customFormat="1">
      <c r="B295" s="163"/>
      <c r="D295" s="164" t="s">
        <v>160</v>
      </c>
      <c r="E295" s="165" t="s">
        <v>1</v>
      </c>
      <c r="F295" s="166" t="s">
        <v>1909</v>
      </c>
      <c r="H295" s="167">
        <v>145.58099999999999</v>
      </c>
      <c r="I295" s="168"/>
      <c r="L295" s="163"/>
      <c r="M295" s="169"/>
      <c r="N295" s="170"/>
      <c r="O295" s="170"/>
      <c r="P295" s="170"/>
      <c r="Q295" s="170"/>
      <c r="R295" s="170"/>
      <c r="S295" s="170"/>
      <c r="T295" s="171"/>
      <c r="AT295" s="165" t="s">
        <v>160</v>
      </c>
      <c r="AU295" s="165" t="s">
        <v>167</v>
      </c>
      <c r="AV295" s="13" t="s">
        <v>83</v>
      </c>
      <c r="AW295" s="13" t="s">
        <v>30</v>
      </c>
      <c r="AX295" s="13" t="s">
        <v>75</v>
      </c>
      <c r="AY295" s="165" t="s">
        <v>151</v>
      </c>
    </row>
    <row r="296" spans="1:65" s="15" customFormat="1">
      <c r="B296" s="179"/>
      <c r="D296" s="164" t="s">
        <v>160</v>
      </c>
      <c r="E296" s="180" t="s">
        <v>1</v>
      </c>
      <c r="F296" s="181" t="s">
        <v>182</v>
      </c>
      <c r="H296" s="182">
        <v>145.58099999999999</v>
      </c>
      <c r="I296" s="183"/>
      <c r="L296" s="179"/>
      <c r="M296" s="184"/>
      <c r="N296" s="185"/>
      <c r="O296" s="185"/>
      <c r="P296" s="185"/>
      <c r="Q296" s="185"/>
      <c r="R296" s="185"/>
      <c r="S296" s="185"/>
      <c r="T296" s="186"/>
      <c r="AT296" s="180" t="s">
        <v>160</v>
      </c>
      <c r="AU296" s="180" t="s">
        <v>167</v>
      </c>
      <c r="AV296" s="15" t="s">
        <v>158</v>
      </c>
      <c r="AW296" s="15" t="s">
        <v>30</v>
      </c>
      <c r="AX296" s="15" t="s">
        <v>31</v>
      </c>
      <c r="AY296" s="180" t="s">
        <v>151</v>
      </c>
    </row>
    <row r="297" spans="1:65" s="13" customFormat="1">
      <c r="B297" s="163"/>
      <c r="D297" s="164" t="s">
        <v>160</v>
      </c>
      <c r="F297" s="166" t="s">
        <v>1910</v>
      </c>
      <c r="H297" s="167">
        <v>147.03700000000001</v>
      </c>
      <c r="I297" s="168"/>
      <c r="L297" s="163"/>
      <c r="M297" s="169"/>
      <c r="N297" s="170"/>
      <c r="O297" s="170"/>
      <c r="P297" s="170"/>
      <c r="Q297" s="170"/>
      <c r="R297" s="170"/>
      <c r="S297" s="170"/>
      <c r="T297" s="171"/>
      <c r="AT297" s="165" t="s">
        <v>160</v>
      </c>
      <c r="AU297" s="165" t="s">
        <v>167</v>
      </c>
      <c r="AV297" s="13" t="s">
        <v>83</v>
      </c>
      <c r="AW297" s="13" t="s">
        <v>3</v>
      </c>
      <c r="AX297" s="13" t="s">
        <v>31</v>
      </c>
      <c r="AY297" s="165" t="s">
        <v>151</v>
      </c>
    </row>
    <row r="298" spans="1:65" s="2" customFormat="1" ht="16.5" customHeight="1">
      <c r="A298" s="33"/>
      <c r="B298" s="149"/>
      <c r="C298" s="150" t="s">
        <v>418</v>
      </c>
      <c r="D298" s="150" t="s">
        <v>153</v>
      </c>
      <c r="E298" s="151" t="s">
        <v>1900</v>
      </c>
      <c r="F298" s="152" t="s">
        <v>1901</v>
      </c>
      <c r="G298" s="153" t="s">
        <v>215</v>
      </c>
      <c r="H298" s="154">
        <v>50</v>
      </c>
      <c r="I298" s="155"/>
      <c r="J298" s="156">
        <f>ROUND(I298*H298,2)</f>
        <v>0</v>
      </c>
      <c r="K298" s="152" t="s">
        <v>157</v>
      </c>
      <c r="L298" s="34"/>
      <c r="M298" s="157" t="s">
        <v>1</v>
      </c>
      <c r="N298" s="158" t="s">
        <v>40</v>
      </c>
      <c r="O298" s="59"/>
      <c r="P298" s="159">
        <f>O298*H298</f>
        <v>0</v>
      </c>
      <c r="Q298" s="159">
        <v>0</v>
      </c>
      <c r="R298" s="159">
        <f>Q298*H298</f>
        <v>0</v>
      </c>
      <c r="S298" s="159">
        <v>0</v>
      </c>
      <c r="T298" s="160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158</v>
      </c>
      <c r="AT298" s="161" t="s">
        <v>153</v>
      </c>
      <c r="AU298" s="161" t="s">
        <v>167</v>
      </c>
      <c r="AY298" s="18" t="s">
        <v>151</v>
      </c>
      <c r="BE298" s="162">
        <f>IF(N298="základní",J298,0)</f>
        <v>0</v>
      </c>
      <c r="BF298" s="162">
        <f>IF(N298="snížená",J298,0)</f>
        <v>0</v>
      </c>
      <c r="BG298" s="162">
        <f>IF(N298="zákl. přenesená",J298,0)</f>
        <v>0</v>
      </c>
      <c r="BH298" s="162">
        <f>IF(N298="sníž. přenesená",J298,0)</f>
        <v>0</v>
      </c>
      <c r="BI298" s="162">
        <f>IF(N298="nulová",J298,0)</f>
        <v>0</v>
      </c>
      <c r="BJ298" s="18" t="s">
        <v>31</v>
      </c>
      <c r="BK298" s="162">
        <f>ROUND(I298*H298,2)</f>
        <v>0</v>
      </c>
      <c r="BL298" s="18" t="s">
        <v>158</v>
      </c>
      <c r="BM298" s="161" t="s">
        <v>1911</v>
      </c>
    </row>
    <row r="299" spans="1:65" s="13" customFormat="1">
      <c r="B299" s="163"/>
      <c r="D299" s="164" t="s">
        <v>160</v>
      </c>
      <c r="E299" s="165" t="s">
        <v>1</v>
      </c>
      <c r="F299" s="166" t="s">
        <v>397</v>
      </c>
      <c r="H299" s="167">
        <v>50</v>
      </c>
      <c r="I299" s="168"/>
      <c r="L299" s="163"/>
      <c r="M299" s="169"/>
      <c r="N299" s="170"/>
      <c r="O299" s="170"/>
      <c r="P299" s="170"/>
      <c r="Q299" s="170"/>
      <c r="R299" s="170"/>
      <c r="S299" s="170"/>
      <c r="T299" s="171"/>
      <c r="AT299" s="165" t="s">
        <v>160</v>
      </c>
      <c r="AU299" s="165" t="s">
        <v>167</v>
      </c>
      <c r="AV299" s="13" t="s">
        <v>83</v>
      </c>
      <c r="AW299" s="13" t="s">
        <v>30</v>
      </c>
      <c r="AX299" s="13" t="s">
        <v>31</v>
      </c>
      <c r="AY299" s="165" t="s">
        <v>151</v>
      </c>
    </row>
    <row r="300" spans="1:65" s="2" customFormat="1" ht="33" customHeight="1">
      <c r="A300" s="33"/>
      <c r="B300" s="149"/>
      <c r="C300" s="187" t="s">
        <v>423</v>
      </c>
      <c r="D300" s="187" t="s">
        <v>413</v>
      </c>
      <c r="E300" s="188" t="s">
        <v>1912</v>
      </c>
      <c r="F300" s="189" t="s">
        <v>1913</v>
      </c>
      <c r="G300" s="190" t="s">
        <v>215</v>
      </c>
      <c r="H300" s="191">
        <v>50.5</v>
      </c>
      <c r="I300" s="192"/>
      <c r="J300" s="193">
        <f>ROUND(I300*H300,2)</f>
        <v>0</v>
      </c>
      <c r="K300" s="189" t="s">
        <v>1</v>
      </c>
      <c r="L300" s="194"/>
      <c r="M300" s="195" t="s">
        <v>1</v>
      </c>
      <c r="N300" s="196" t="s">
        <v>40</v>
      </c>
      <c r="O300" s="59"/>
      <c r="P300" s="159">
        <f>O300*H300</f>
        <v>0</v>
      </c>
      <c r="Q300" s="159">
        <v>2.6800000000000001E-2</v>
      </c>
      <c r="R300" s="159">
        <f>Q300*H300</f>
        <v>1.3533999999999999</v>
      </c>
      <c r="S300" s="159">
        <v>0</v>
      </c>
      <c r="T300" s="16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194</v>
      </c>
      <c r="AT300" s="161" t="s">
        <v>413</v>
      </c>
      <c r="AU300" s="161" t="s">
        <v>167</v>
      </c>
      <c r="AY300" s="18" t="s">
        <v>151</v>
      </c>
      <c r="BE300" s="162">
        <f>IF(N300="základní",J300,0)</f>
        <v>0</v>
      </c>
      <c r="BF300" s="162">
        <f>IF(N300="snížená",J300,0)</f>
        <v>0</v>
      </c>
      <c r="BG300" s="162">
        <f>IF(N300="zákl. přenesená",J300,0)</f>
        <v>0</v>
      </c>
      <c r="BH300" s="162">
        <f>IF(N300="sníž. přenesená",J300,0)</f>
        <v>0</v>
      </c>
      <c r="BI300" s="162">
        <f>IF(N300="nulová",J300,0)</f>
        <v>0</v>
      </c>
      <c r="BJ300" s="18" t="s">
        <v>31</v>
      </c>
      <c r="BK300" s="162">
        <f>ROUND(I300*H300,2)</f>
        <v>0</v>
      </c>
      <c r="BL300" s="18" t="s">
        <v>158</v>
      </c>
      <c r="BM300" s="161" t="s">
        <v>1914</v>
      </c>
    </row>
    <row r="301" spans="1:65" s="14" customFormat="1">
      <c r="B301" s="172"/>
      <c r="D301" s="164" t="s">
        <v>160</v>
      </c>
      <c r="E301" s="173" t="s">
        <v>1</v>
      </c>
      <c r="F301" s="174" t="s">
        <v>1907</v>
      </c>
      <c r="H301" s="173" t="s">
        <v>1</v>
      </c>
      <c r="I301" s="175"/>
      <c r="L301" s="172"/>
      <c r="M301" s="176"/>
      <c r="N301" s="177"/>
      <c r="O301" s="177"/>
      <c r="P301" s="177"/>
      <c r="Q301" s="177"/>
      <c r="R301" s="177"/>
      <c r="S301" s="177"/>
      <c r="T301" s="178"/>
      <c r="AT301" s="173" t="s">
        <v>160</v>
      </c>
      <c r="AU301" s="173" t="s">
        <v>167</v>
      </c>
      <c r="AV301" s="14" t="s">
        <v>31</v>
      </c>
      <c r="AW301" s="14" t="s">
        <v>30</v>
      </c>
      <c r="AX301" s="14" t="s">
        <v>75</v>
      </c>
      <c r="AY301" s="173" t="s">
        <v>151</v>
      </c>
    </row>
    <row r="302" spans="1:65" s="14" customFormat="1">
      <c r="B302" s="172"/>
      <c r="D302" s="164" t="s">
        <v>160</v>
      </c>
      <c r="E302" s="173" t="s">
        <v>1</v>
      </c>
      <c r="F302" s="174" t="s">
        <v>1908</v>
      </c>
      <c r="H302" s="173" t="s">
        <v>1</v>
      </c>
      <c r="I302" s="175"/>
      <c r="L302" s="172"/>
      <c r="M302" s="176"/>
      <c r="N302" s="177"/>
      <c r="O302" s="177"/>
      <c r="P302" s="177"/>
      <c r="Q302" s="177"/>
      <c r="R302" s="177"/>
      <c r="S302" s="177"/>
      <c r="T302" s="178"/>
      <c r="AT302" s="173" t="s">
        <v>160</v>
      </c>
      <c r="AU302" s="173" t="s">
        <v>167</v>
      </c>
      <c r="AV302" s="14" t="s">
        <v>31</v>
      </c>
      <c r="AW302" s="14" t="s">
        <v>30</v>
      </c>
      <c r="AX302" s="14" t="s">
        <v>75</v>
      </c>
      <c r="AY302" s="173" t="s">
        <v>151</v>
      </c>
    </row>
    <row r="303" spans="1:65" s="13" customFormat="1">
      <c r="B303" s="163"/>
      <c r="D303" s="164" t="s">
        <v>160</v>
      </c>
      <c r="E303" s="165" t="s">
        <v>1</v>
      </c>
      <c r="F303" s="166" t="s">
        <v>1915</v>
      </c>
      <c r="H303" s="167">
        <v>50.5</v>
      </c>
      <c r="I303" s="168"/>
      <c r="L303" s="163"/>
      <c r="M303" s="169"/>
      <c r="N303" s="170"/>
      <c r="O303" s="170"/>
      <c r="P303" s="170"/>
      <c r="Q303" s="170"/>
      <c r="R303" s="170"/>
      <c r="S303" s="170"/>
      <c r="T303" s="171"/>
      <c r="AT303" s="165" t="s">
        <v>160</v>
      </c>
      <c r="AU303" s="165" t="s">
        <v>167</v>
      </c>
      <c r="AV303" s="13" t="s">
        <v>83</v>
      </c>
      <c r="AW303" s="13" t="s">
        <v>30</v>
      </c>
      <c r="AX303" s="13" t="s">
        <v>75</v>
      </c>
      <c r="AY303" s="165" t="s">
        <v>151</v>
      </c>
    </row>
    <row r="304" spans="1:65" s="15" customFormat="1">
      <c r="B304" s="179"/>
      <c r="D304" s="164" t="s">
        <v>160</v>
      </c>
      <c r="E304" s="180" t="s">
        <v>1</v>
      </c>
      <c r="F304" s="181" t="s">
        <v>182</v>
      </c>
      <c r="H304" s="182">
        <v>50.5</v>
      </c>
      <c r="I304" s="183"/>
      <c r="L304" s="179"/>
      <c r="M304" s="184"/>
      <c r="N304" s="185"/>
      <c r="O304" s="185"/>
      <c r="P304" s="185"/>
      <c r="Q304" s="185"/>
      <c r="R304" s="185"/>
      <c r="S304" s="185"/>
      <c r="T304" s="186"/>
      <c r="AT304" s="180" t="s">
        <v>160</v>
      </c>
      <c r="AU304" s="180" t="s">
        <v>167</v>
      </c>
      <c r="AV304" s="15" t="s">
        <v>158</v>
      </c>
      <c r="AW304" s="15" t="s">
        <v>30</v>
      </c>
      <c r="AX304" s="15" t="s">
        <v>31</v>
      </c>
      <c r="AY304" s="180" t="s">
        <v>151</v>
      </c>
    </row>
    <row r="305" spans="1:65" s="2" customFormat="1" ht="16.5" customHeight="1">
      <c r="A305" s="33"/>
      <c r="B305" s="149"/>
      <c r="C305" s="150" t="s">
        <v>428</v>
      </c>
      <c r="D305" s="150" t="s">
        <v>153</v>
      </c>
      <c r="E305" s="151" t="s">
        <v>1916</v>
      </c>
      <c r="F305" s="152" t="s">
        <v>1917</v>
      </c>
      <c r="G305" s="153" t="s">
        <v>215</v>
      </c>
      <c r="H305" s="154">
        <v>12</v>
      </c>
      <c r="I305" s="155"/>
      <c r="J305" s="156">
        <f>ROUND(I305*H305,2)</f>
        <v>0</v>
      </c>
      <c r="K305" s="152" t="s">
        <v>157</v>
      </c>
      <c r="L305" s="34"/>
      <c r="M305" s="157" t="s">
        <v>1</v>
      </c>
      <c r="N305" s="158" t="s">
        <v>40</v>
      </c>
      <c r="O305" s="59"/>
      <c r="P305" s="159">
        <f>O305*H305</f>
        <v>0</v>
      </c>
      <c r="Q305" s="159">
        <v>0</v>
      </c>
      <c r="R305" s="159">
        <f>Q305*H305</f>
        <v>0</v>
      </c>
      <c r="S305" s="159">
        <v>0</v>
      </c>
      <c r="T305" s="160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61" t="s">
        <v>158</v>
      </c>
      <c r="AT305" s="161" t="s">
        <v>153</v>
      </c>
      <c r="AU305" s="161" t="s">
        <v>167</v>
      </c>
      <c r="AY305" s="18" t="s">
        <v>151</v>
      </c>
      <c r="BE305" s="162">
        <f>IF(N305="základní",J305,0)</f>
        <v>0</v>
      </c>
      <c r="BF305" s="162">
        <f>IF(N305="snížená",J305,0)</f>
        <v>0</v>
      </c>
      <c r="BG305" s="162">
        <f>IF(N305="zákl. přenesená",J305,0)</f>
        <v>0</v>
      </c>
      <c r="BH305" s="162">
        <f>IF(N305="sníž. přenesená",J305,0)</f>
        <v>0</v>
      </c>
      <c r="BI305" s="162">
        <f>IF(N305="nulová",J305,0)</f>
        <v>0</v>
      </c>
      <c r="BJ305" s="18" t="s">
        <v>31</v>
      </c>
      <c r="BK305" s="162">
        <f>ROUND(I305*H305,2)</f>
        <v>0</v>
      </c>
      <c r="BL305" s="18" t="s">
        <v>158</v>
      </c>
      <c r="BM305" s="161" t="s">
        <v>1918</v>
      </c>
    </row>
    <row r="306" spans="1:65" s="13" customFormat="1">
      <c r="B306" s="163"/>
      <c r="D306" s="164" t="s">
        <v>160</v>
      </c>
      <c r="E306" s="165" t="s">
        <v>1</v>
      </c>
      <c r="F306" s="166" t="s">
        <v>1919</v>
      </c>
      <c r="H306" s="167">
        <v>12</v>
      </c>
      <c r="I306" s="168"/>
      <c r="L306" s="163"/>
      <c r="M306" s="169"/>
      <c r="N306" s="170"/>
      <c r="O306" s="170"/>
      <c r="P306" s="170"/>
      <c r="Q306" s="170"/>
      <c r="R306" s="170"/>
      <c r="S306" s="170"/>
      <c r="T306" s="171"/>
      <c r="AT306" s="165" t="s">
        <v>160</v>
      </c>
      <c r="AU306" s="165" t="s">
        <v>167</v>
      </c>
      <c r="AV306" s="13" t="s">
        <v>83</v>
      </c>
      <c r="AW306" s="13" t="s">
        <v>30</v>
      </c>
      <c r="AX306" s="13" t="s">
        <v>31</v>
      </c>
      <c r="AY306" s="165" t="s">
        <v>151</v>
      </c>
    </row>
    <row r="307" spans="1:65" s="2" customFormat="1" ht="33" customHeight="1">
      <c r="A307" s="33"/>
      <c r="B307" s="149"/>
      <c r="C307" s="187" t="s">
        <v>432</v>
      </c>
      <c r="D307" s="187" t="s">
        <v>413</v>
      </c>
      <c r="E307" s="188" t="s">
        <v>1920</v>
      </c>
      <c r="F307" s="189" t="s">
        <v>1921</v>
      </c>
      <c r="G307" s="190" t="s">
        <v>215</v>
      </c>
      <c r="H307" s="191">
        <v>12.12</v>
      </c>
      <c r="I307" s="192"/>
      <c r="J307" s="193">
        <f>ROUND(I307*H307,2)</f>
        <v>0</v>
      </c>
      <c r="K307" s="189" t="s">
        <v>1</v>
      </c>
      <c r="L307" s="194"/>
      <c r="M307" s="195" t="s">
        <v>1</v>
      </c>
      <c r="N307" s="196" t="s">
        <v>40</v>
      </c>
      <c r="O307" s="59"/>
      <c r="P307" s="159">
        <f>O307*H307</f>
        <v>0</v>
      </c>
      <c r="Q307" s="159">
        <v>3.7999999999999999E-2</v>
      </c>
      <c r="R307" s="159">
        <f>Q307*H307</f>
        <v>0.46055999999999997</v>
      </c>
      <c r="S307" s="159">
        <v>0</v>
      </c>
      <c r="T307" s="160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61" t="s">
        <v>194</v>
      </c>
      <c r="AT307" s="161" t="s">
        <v>413</v>
      </c>
      <c r="AU307" s="161" t="s">
        <v>167</v>
      </c>
      <c r="AY307" s="18" t="s">
        <v>151</v>
      </c>
      <c r="BE307" s="162">
        <f>IF(N307="základní",J307,0)</f>
        <v>0</v>
      </c>
      <c r="BF307" s="162">
        <f>IF(N307="snížená",J307,0)</f>
        <v>0</v>
      </c>
      <c r="BG307" s="162">
        <f>IF(N307="zákl. přenesená",J307,0)</f>
        <v>0</v>
      </c>
      <c r="BH307" s="162">
        <f>IF(N307="sníž. přenesená",J307,0)</f>
        <v>0</v>
      </c>
      <c r="BI307" s="162">
        <f>IF(N307="nulová",J307,0)</f>
        <v>0</v>
      </c>
      <c r="BJ307" s="18" t="s">
        <v>31</v>
      </c>
      <c r="BK307" s="162">
        <f>ROUND(I307*H307,2)</f>
        <v>0</v>
      </c>
      <c r="BL307" s="18" t="s">
        <v>158</v>
      </c>
      <c r="BM307" s="161" t="s">
        <v>1922</v>
      </c>
    </row>
    <row r="308" spans="1:65" s="14" customFormat="1">
      <c r="B308" s="172"/>
      <c r="D308" s="164" t="s">
        <v>160</v>
      </c>
      <c r="E308" s="173" t="s">
        <v>1</v>
      </c>
      <c r="F308" s="174" t="s">
        <v>1907</v>
      </c>
      <c r="H308" s="173" t="s">
        <v>1</v>
      </c>
      <c r="I308" s="175"/>
      <c r="L308" s="172"/>
      <c r="M308" s="176"/>
      <c r="N308" s="177"/>
      <c r="O308" s="177"/>
      <c r="P308" s="177"/>
      <c r="Q308" s="177"/>
      <c r="R308" s="177"/>
      <c r="S308" s="177"/>
      <c r="T308" s="178"/>
      <c r="AT308" s="173" t="s">
        <v>160</v>
      </c>
      <c r="AU308" s="173" t="s">
        <v>167</v>
      </c>
      <c r="AV308" s="14" t="s">
        <v>31</v>
      </c>
      <c r="AW308" s="14" t="s">
        <v>30</v>
      </c>
      <c r="AX308" s="14" t="s">
        <v>75</v>
      </c>
      <c r="AY308" s="173" t="s">
        <v>151</v>
      </c>
    </row>
    <row r="309" spans="1:65" s="14" customFormat="1">
      <c r="B309" s="172"/>
      <c r="D309" s="164" t="s">
        <v>160</v>
      </c>
      <c r="E309" s="173" t="s">
        <v>1</v>
      </c>
      <c r="F309" s="174" t="s">
        <v>1908</v>
      </c>
      <c r="H309" s="173" t="s">
        <v>1</v>
      </c>
      <c r="I309" s="175"/>
      <c r="L309" s="172"/>
      <c r="M309" s="176"/>
      <c r="N309" s="177"/>
      <c r="O309" s="177"/>
      <c r="P309" s="177"/>
      <c r="Q309" s="177"/>
      <c r="R309" s="177"/>
      <c r="S309" s="177"/>
      <c r="T309" s="178"/>
      <c r="AT309" s="173" t="s">
        <v>160</v>
      </c>
      <c r="AU309" s="173" t="s">
        <v>167</v>
      </c>
      <c r="AV309" s="14" t="s">
        <v>31</v>
      </c>
      <c r="AW309" s="14" t="s">
        <v>30</v>
      </c>
      <c r="AX309" s="14" t="s">
        <v>75</v>
      </c>
      <c r="AY309" s="173" t="s">
        <v>151</v>
      </c>
    </row>
    <row r="310" spans="1:65" s="13" customFormat="1">
      <c r="B310" s="163"/>
      <c r="D310" s="164" t="s">
        <v>160</v>
      </c>
      <c r="E310" s="165" t="s">
        <v>1</v>
      </c>
      <c r="F310" s="166" t="s">
        <v>600</v>
      </c>
      <c r="H310" s="167">
        <v>12.12</v>
      </c>
      <c r="I310" s="168"/>
      <c r="L310" s="163"/>
      <c r="M310" s="169"/>
      <c r="N310" s="170"/>
      <c r="O310" s="170"/>
      <c r="P310" s="170"/>
      <c r="Q310" s="170"/>
      <c r="R310" s="170"/>
      <c r="S310" s="170"/>
      <c r="T310" s="171"/>
      <c r="AT310" s="165" t="s">
        <v>160</v>
      </c>
      <c r="AU310" s="165" t="s">
        <v>167</v>
      </c>
      <c r="AV310" s="13" t="s">
        <v>83</v>
      </c>
      <c r="AW310" s="13" t="s">
        <v>30</v>
      </c>
      <c r="AX310" s="13" t="s">
        <v>75</v>
      </c>
      <c r="AY310" s="165" t="s">
        <v>151</v>
      </c>
    </row>
    <row r="311" spans="1:65" s="15" customFormat="1">
      <c r="B311" s="179"/>
      <c r="D311" s="164" t="s">
        <v>160</v>
      </c>
      <c r="E311" s="180" t="s">
        <v>1</v>
      </c>
      <c r="F311" s="181" t="s">
        <v>182</v>
      </c>
      <c r="H311" s="182">
        <v>12.12</v>
      </c>
      <c r="I311" s="183"/>
      <c r="L311" s="179"/>
      <c r="M311" s="184"/>
      <c r="N311" s="185"/>
      <c r="O311" s="185"/>
      <c r="P311" s="185"/>
      <c r="Q311" s="185"/>
      <c r="R311" s="185"/>
      <c r="S311" s="185"/>
      <c r="T311" s="186"/>
      <c r="AT311" s="180" t="s">
        <v>160</v>
      </c>
      <c r="AU311" s="180" t="s">
        <v>167</v>
      </c>
      <c r="AV311" s="15" t="s">
        <v>158</v>
      </c>
      <c r="AW311" s="15" t="s">
        <v>30</v>
      </c>
      <c r="AX311" s="15" t="s">
        <v>31</v>
      </c>
      <c r="AY311" s="180" t="s">
        <v>151</v>
      </c>
    </row>
    <row r="312" spans="1:65" s="2" customFormat="1" ht="33" customHeight="1">
      <c r="A312" s="33"/>
      <c r="B312" s="149"/>
      <c r="C312" s="150" t="s">
        <v>437</v>
      </c>
      <c r="D312" s="150" t="s">
        <v>153</v>
      </c>
      <c r="E312" s="151" t="s">
        <v>1923</v>
      </c>
      <c r="F312" s="152" t="s">
        <v>1924</v>
      </c>
      <c r="G312" s="153" t="s">
        <v>1</v>
      </c>
      <c r="H312" s="154">
        <v>0</v>
      </c>
      <c r="I312" s="155"/>
      <c r="J312" s="156">
        <f>ROUND(I312*H312,2)</f>
        <v>0</v>
      </c>
      <c r="K312" s="152" t="s">
        <v>1</v>
      </c>
      <c r="L312" s="34"/>
      <c r="M312" s="157" t="s">
        <v>1</v>
      </c>
      <c r="N312" s="158" t="s">
        <v>40</v>
      </c>
      <c r="O312" s="59"/>
      <c r="P312" s="159">
        <f>O312*H312</f>
        <v>0</v>
      </c>
      <c r="Q312" s="159">
        <v>0</v>
      </c>
      <c r="R312" s="159">
        <f>Q312*H312</f>
        <v>0</v>
      </c>
      <c r="S312" s="159">
        <v>0</v>
      </c>
      <c r="T312" s="160">
        <f>S312*H312</f>
        <v>0</v>
      </c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R312" s="161" t="s">
        <v>158</v>
      </c>
      <c r="AT312" s="161" t="s">
        <v>153</v>
      </c>
      <c r="AU312" s="161" t="s">
        <v>167</v>
      </c>
      <c r="AY312" s="18" t="s">
        <v>151</v>
      </c>
      <c r="BE312" s="162">
        <f>IF(N312="základní",J312,0)</f>
        <v>0</v>
      </c>
      <c r="BF312" s="162">
        <f>IF(N312="snížená",J312,0)</f>
        <v>0</v>
      </c>
      <c r="BG312" s="162">
        <f>IF(N312="zákl. přenesená",J312,0)</f>
        <v>0</v>
      </c>
      <c r="BH312" s="162">
        <f>IF(N312="sníž. přenesená",J312,0)</f>
        <v>0</v>
      </c>
      <c r="BI312" s="162">
        <f>IF(N312="nulová",J312,0)</f>
        <v>0</v>
      </c>
      <c r="BJ312" s="18" t="s">
        <v>31</v>
      </c>
      <c r="BK312" s="162">
        <f>ROUND(I312*H312,2)</f>
        <v>0</v>
      </c>
      <c r="BL312" s="18" t="s">
        <v>158</v>
      </c>
      <c r="BM312" s="161" t="s">
        <v>1925</v>
      </c>
    </row>
    <row r="313" spans="1:65" s="2" customFormat="1" ht="16.5" customHeight="1">
      <c r="A313" s="33"/>
      <c r="B313" s="149"/>
      <c r="C313" s="150" t="s">
        <v>442</v>
      </c>
      <c r="D313" s="150" t="s">
        <v>153</v>
      </c>
      <c r="E313" s="151" t="s">
        <v>1926</v>
      </c>
      <c r="F313" s="152" t="s">
        <v>1927</v>
      </c>
      <c r="G313" s="153" t="s">
        <v>350</v>
      </c>
      <c r="H313" s="154">
        <v>3</v>
      </c>
      <c r="I313" s="155"/>
      <c r="J313" s="156">
        <f>ROUND(I313*H313,2)</f>
        <v>0</v>
      </c>
      <c r="K313" s="152" t="s">
        <v>157</v>
      </c>
      <c r="L313" s="34"/>
      <c r="M313" s="157" t="s">
        <v>1</v>
      </c>
      <c r="N313" s="158" t="s">
        <v>40</v>
      </c>
      <c r="O313" s="59"/>
      <c r="P313" s="159">
        <f>O313*H313</f>
        <v>0</v>
      </c>
      <c r="Q313" s="159">
        <v>1.67E-3</v>
      </c>
      <c r="R313" s="159">
        <f>Q313*H313</f>
        <v>5.0100000000000006E-3</v>
      </c>
      <c r="S313" s="159">
        <v>0</v>
      </c>
      <c r="T313" s="160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1" t="s">
        <v>158</v>
      </c>
      <c r="AT313" s="161" t="s">
        <v>153</v>
      </c>
      <c r="AU313" s="161" t="s">
        <v>167</v>
      </c>
      <c r="AY313" s="18" t="s">
        <v>151</v>
      </c>
      <c r="BE313" s="162">
        <f>IF(N313="základní",J313,0)</f>
        <v>0</v>
      </c>
      <c r="BF313" s="162">
        <f>IF(N313="snížená",J313,0)</f>
        <v>0</v>
      </c>
      <c r="BG313" s="162">
        <f>IF(N313="zákl. přenesená",J313,0)</f>
        <v>0</v>
      </c>
      <c r="BH313" s="162">
        <f>IF(N313="sníž. přenesená",J313,0)</f>
        <v>0</v>
      </c>
      <c r="BI313" s="162">
        <f>IF(N313="nulová",J313,0)</f>
        <v>0</v>
      </c>
      <c r="BJ313" s="18" t="s">
        <v>31</v>
      </c>
      <c r="BK313" s="162">
        <f>ROUND(I313*H313,2)</f>
        <v>0</v>
      </c>
      <c r="BL313" s="18" t="s">
        <v>158</v>
      </c>
      <c r="BM313" s="161" t="s">
        <v>1928</v>
      </c>
    </row>
    <row r="314" spans="1:65" s="13" customFormat="1">
      <c r="B314" s="163"/>
      <c r="D314" s="164" t="s">
        <v>160</v>
      </c>
      <c r="E314" s="165" t="s">
        <v>1</v>
      </c>
      <c r="F314" s="166" t="s">
        <v>1929</v>
      </c>
      <c r="H314" s="167">
        <v>3</v>
      </c>
      <c r="I314" s="168"/>
      <c r="L314" s="163"/>
      <c r="M314" s="169"/>
      <c r="N314" s="170"/>
      <c r="O314" s="170"/>
      <c r="P314" s="170"/>
      <c r="Q314" s="170"/>
      <c r="R314" s="170"/>
      <c r="S314" s="170"/>
      <c r="T314" s="171"/>
      <c r="AT314" s="165" t="s">
        <v>160</v>
      </c>
      <c r="AU314" s="165" t="s">
        <v>167</v>
      </c>
      <c r="AV314" s="13" t="s">
        <v>83</v>
      </c>
      <c r="AW314" s="13" t="s">
        <v>30</v>
      </c>
      <c r="AX314" s="13" t="s">
        <v>31</v>
      </c>
      <c r="AY314" s="165" t="s">
        <v>151</v>
      </c>
    </row>
    <row r="315" spans="1:65" s="2" customFormat="1" ht="16.5" customHeight="1">
      <c r="A315" s="33"/>
      <c r="B315" s="149"/>
      <c r="C315" s="187" t="s">
        <v>447</v>
      </c>
      <c r="D315" s="187" t="s">
        <v>413</v>
      </c>
      <c r="E315" s="188" t="s">
        <v>1930</v>
      </c>
      <c r="F315" s="189" t="s">
        <v>1931</v>
      </c>
      <c r="G315" s="190" t="s">
        <v>350</v>
      </c>
      <c r="H315" s="191">
        <v>3.06</v>
      </c>
      <c r="I315" s="192"/>
      <c r="J315" s="193">
        <f>ROUND(I315*H315,2)</f>
        <v>0</v>
      </c>
      <c r="K315" s="189" t="s">
        <v>1</v>
      </c>
      <c r="L315" s="194"/>
      <c r="M315" s="195" t="s">
        <v>1</v>
      </c>
      <c r="N315" s="196" t="s">
        <v>40</v>
      </c>
      <c r="O315" s="59"/>
      <c r="P315" s="159">
        <f>O315*H315</f>
        <v>0</v>
      </c>
      <c r="Q315" s="159">
        <v>1.2E-2</v>
      </c>
      <c r="R315" s="159">
        <f>Q315*H315</f>
        <v>3.6720000000000003E-2</v>
      </c>
      <c r="S315" s="159">
        <v>0</v>
      </c>
      <c r="T315" s="160">
        <f>S315*H315</f>
        <v>0</v>
      </c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R315" s="161" t="s">
        <v>194</v>
      </c>
      <c r="AT315" s="161" t="s">
        <v>413</v>
      </c>
      <c r="AU315" s="161" t="s">
        <v>167</v>
      </c>
      <c r="AY315" s="18" t="s">
        <v>151</v>
      </c>
      <c r="BE315" s="162">
        <f>IF(N315="základní",J315,0)</f>
        <v>0</v>
      </c>
      <c r="BF315" s="162">
        <f>IF(N315="snížená",J315,0)</f>
        <v>0</v>
      </c>
      <c r="BG315" s="162">
        <f>IF(N315="zákl. přenesená",J315,0)</f>
        <v>0</v>
      </c>
      <c r="BH315" s="162">
        <f>IF(N315="sníž. přenesená",J315,0)</f>
        <v>0</v>
      </c>
      <c r="BI315" s="162">
        <f>IF(N315="nulová",J315,0)</f>
        <v>0</v>
      </c>
      <c r="BJ315" s="18" t="s">
        <v>31</v>
      </c>
      <c r="BK315" s="162">
        <f>ROUND(I315*H315,2)</f>
        <v>0</v>
      </c>
      <c r="BL315" s="18" t="s">
        <v>158</v>
      </c>
      <c r="BM315" s="161" t="s">
        <v>1932</v>
      </c>
    </row>
    <row r="316" spans="1:65" s="13" customFormat="1">
      <c r="B316" s="163"/>
      <c r="D316" s="164" t="s">
        <v>160</v>
      </c>
      <c r="E316" s="165" t="s">
        <v>1</v>
      </c>
      <c r="F316" s="166" t="s">
        <v>1281</v>
      </c>
      <c r="H316" s="167">
        <v>3.03</v>
      </c>
      <c r="I316" s="168"/>
      <c r="L316" s="163"/>
      <c r="M316" s="169"/>
      <c r="N316" s="170"/>
      <c r="O316" s="170"/>
      <c r="P316" s="170"/>
      <c r="Q316" s="170"/>
      <c r="R316" s="170"/>
      <c r="S316" s="170"/>
      <c r="T316" s="171"/>
      <c r="AT316" s="165" t="s">
        <v>160</v>
      </c>
      <c r="AU316" s="165" t="s">
        <v>167</v>
      </c>
      <c r="AV316" s="13" t="s">
        <v>83</v>
      </c>
      <c r="AW316" s="13" t="s">
        <v>30</v>
      </c>
      <c r="AX316" s="13" t="s">
        <v>75</v>
      </c>
      <c r="AY316" s="165" t="s">
        <v>151</v>
      </c>
    </row>
    <row r="317" spans="1:65" s="15" customFormat="1">
      <c r="B317" s="179"/>
      <c r="D317" s="164" t="s">
        <v>160</v>
      </c>
      <c r="E317" s="180" t="s">
        <v>1</v>
      </c>
      <c r="F317" s="181" t="s">
        <v>182</v>
      </c>
      <c r="H317" s="182">
        <v>3.03</v>
      </c>
      <c r="I317" s="183"/>
      <c r="L317" s="179"/>
      <c r="M317" s="184"/>
      <c r="N317" s="185"/>
      <c r="O317" s="185"/>
      <c r="P317" s="185"/>
      <c r="Q317" s="185"/>
      <c r="R317" s="185"/>
      <c r="S317" s="185"/>
      <c r="T317" s="186"/>
      <c r="AT317" s="180" t="s">
        <v>160</v>
      </c>
      <c r="AU317" s="180" t="s">
        <v>167</v>
      </c>
      <c r="AV317" s="15" t="s">
        <v>158</v>
      </c>
      <c r="AW317" s="15" t="s">
        <v>30</v>
      </c>
      <c r="AX317" s="15" t="s">
        <v>31</v>
      </c>
      <c r="AY317" s="180" t="s">
        <v>151</v>
      </c>
    </row>
    <row r="318" spans="1:65" s="13" customFormat="1">
      <c r="B318" s="163"/>
      <c r="D318" s="164" t="s">
        <v>160</v>
      </c>
      <c r="F318" s="166" t="s">
        <v>1933</v>
      </c>
      <c r="H318" s="167">
        <v>3.06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160</v>
      </c>
      <c r="AU318" s="165" t="s">
        <v>167</v>
      </c>
      <c r="AV318" s="13" t="s">
        <v>83</v>
      </c>
      <c r="AW318" s="13" t="s">
        <v>3</v>
      </c>
      <c r="AX318" s="13" t="s">
        <v>31</v>
      </c>
      <c r="AY318" s="165" t="s">
        <v>151</v>
      </c>
    </row>
    <row r="319" spans="1:65" s="2" customFormat="1" ht="16.5" customHeight="1">
      <c r="A319" s="33"/>
      <c r="B319" s="149"/>
      <c r="C319" s="150" t="s">
        <v>452</v>
      </c>
      <c r="D319" s="150" t="s">
        <v>153</v>
      </c>
      <c r="E319" s="151" t="s">
        <v>1934</v>
      </c>
      <c r="F319" s="152" t="s">
        <v>1935</v>
      </c>
      <c r="G319" s="153" t="s">
        <v>350</v>
      </c>
      <c r="H319" s="154">
        <v>2</v>
      </c>
      <c r="I319" s="155"/>
      <c r="J319" s="156">
        <f>ROUND(I319*H319,2)</f>
        <v>0</v>
      </c>
      <c r="K319" s="152" t="s">
        <v>157</v>
      </c>
      <c r="L319" s="34"/>
      <c r="M319" s="157" t="s">
        <v>1</v>
      </c>
      <c r="N319" s="158" t="s">
        <v>40</v>
      </c>
      <c r="O319" s="59"/>
      <c r="P319" s="159">
        <f>O319*H319</f>
        <v>0</v>
      </c>
      <c r="Q319" s="159">
        <v>2.8700000000000002E-3</v>
      </c>
      <c r="R319" s="159">
        <f>Q319*H319</f>
        <v>5.7400000000000003E-3</v>
      </c>
      <c r="S319" s="159">
        <v>0</v>
      </c>
      <c r="T319" s="160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61" t="s">
        <v>158</v>
      </c>
      <c r="AT319" s="161" t="s">
        <v>153</v>
      </c>
      <c r="AU319" s="161" t="s">
        <v>167</v>
      </c>
      <c r="AY319" s="18" t="s">
        <v>151</v>
      </c>
      <c r="BE319" s="162">
        <f>IF(N319="základní",J319,0)</f>
        <v>0</v>
      </c>
      <c r="BF319" s="162">
        <f>IF(N319="snížená",J319,0)</f>
        <v>0</v>
      </c>
      <c r="BG319" s="162">
        <f>IF(N319="zákl. přenesená",J319,0)</f>
        <v>0</v>
      </c>
      <c r="BH319" s="162">
        <f>IF(N319="sníž. přenesená",J319,0)</f>
        <v>0</v>
      </c>
      <c r="BI319" s="162">
        <f>IF(N319="nulová",J319,0)</f>
        <v>0</v>
      </c>
      <c r="BJ319" s="18" t="s">
        <v>31</v>
      </c>
      <c r="BK319" s="162">
        <f>ROUND(I319*H319,2)</f>
        <v>0</v>
      </c>
      <c r="BL319" s="18" t="s">
        <v>158</v>
      </c>
      <c r="BM319" s="161" t="s">
        <v>1936</v>
      </c>
    </row>
    <row r="320" spans="1:65" s="13" customFormat="1">
      <c r="B320" s="163"/>
      <c r="D320" s="164" t="s">
        <v>160</v>
      </c>
      <c r="E320" s="165" t="s">
        <v>1</v>
      </c>
      <c r="F320" s="166" t="s">
        <v>1937</v>
      </c>
      <c r="H320" s="167">
        <v>2</v>
      </c>
      <c r="I320" s="168"/>
      <c r="L320" s="163"/>
      <c r="M320" s="169"/>
      <c r="N320" s="170"/>
      <c r="O320" s="170"/>
      <c r="P320" s="170"/>
      <c r="Q320" s="170"/>
      <c r="R320" s="170"/>
      <c r="S320" s="170"/>
      <c r="T320" s="171"/>
      <c r="AT320" s="165" t="s">
        <v>160</v>
      </c>
      <c r="AU320" s="165" t="s">
        <v>167</v>
      </c>
      <c r="AV320" s="13" t="s">
        <v>83</v>
      </c>
      <c r="AW320" s="13" t="s">
        <v>30</v>
      </c>
      <c r="AX320" s="13" t="s">
        <v>31</v>
      </c>
      <c r="AY320" s="165" t="s">
        <v>151</v>
      </c>
    </row>
    <row r="321" spans="1:65" s="2" customFormat="1" ht="16.5" customHeight="1">
      <c r="A321" s="33"/>
      <c r="B321" s="149"/>
      <c r="C321" s="187" t="s">
        <v>459</v>
      </c>
      <c r="D321" s="187" t="s">
        <v>413</v>
      </c>
      <c r="E321" s="188" t="s">
        <v>1938</v>
      </c>
      <c r="F321" s="189" t="s">
        <v>1939</v>
      </c>
      <c r="G321" s="190" t="s">
        <v>350</v>
      </c>
      <c r="H321" s="191">
        <v>2.04</v>
      </c>
      <c r="I321" s="192"/>
      <c r="J321" s="193">
        <f>ROUND(I321*H321,2)</f>
        <v>0</v>
      </c>
      <c r="K321" s="189" t="s">
        <v>1</v>
      </c>
      <c r="L321" s="194"/>
      <c r="M321" s="195" t="s">
        <v>1</v>
      </c>
      <c r="N321" s="196" t="s">
        <v>40</v>
      </c>
      <c r="O321" s="59"/>
      <c r="P321" s="159">
        <f>O321*H321</f>
        <v>0</v>
      </c>
      <c r="Q321" s="159">
        <v>1.7500000000000002E-2</v>
      </c>
      <c r="R321" s="159">
        <f>Q321*H321</f>
        <v>3.5700000000000003E-2</v>
      </c>
      <c r="S321" s="159">
        <v>0</v>
      </c>
      <c r="T321" s="160">
        <f>S321*H321</f>
        <v>0</v>
      </c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R321" s="161" t="s">
        <v>194</v>
      </c>
      <c r="AT321" s="161" t="s">
        <v>413</v>
      </c>
      <c r="AU321" s="161" t="s">
        <v>167</v>
      </c>
      <c r="AY321" s="18" t="s">
        <v>151</v>
      </c>
      <c r="BE321" s="162">
        <f>IF(N321="základní",J321,0)</f>
        <v>0</v>
      </c>
      <c r="BF321" s="162">
        <f>IF(N321="snížená",J321,0)</f>
        <v>0</v>
      </c>
      <c r="BG321" s="162">
        <f>IF(N321="zákl. přenesená",J321,0)</f>
        <v>0</v>
      </c>
      <c r="BH321" s="162">
        <f>IF(N321="sníž. přenesená",J321,0)</f>
        <v>0</v>
      </c>
      <c r="BI321" s="162">
        <f>IF(N321="nulová",J321,0)</f>
        <v>0</v>
      </c>
      <c r="BJ321" s="18" t="s">
        <v>31</v>
      </c>
      <c r="BK321" s="162">
        <f>ROUND(I321*H321,2)</f>
        <v>0</v>
      </c>
      <c r="BL321" s="18" t="s">
        <v>158</v>
      </c>
      <c r="BM321" s="161" t="s">
        <v>1940</v>
      </c>
    </row>
    <row r="322" spans="1:65" s="13" customFormat="1">
      <c r="B322" s="163"/>
      <c r="D322" s="164" t="s">
        <v>160</v>
      </c>
      <c r="E322" s="165" t="s">
        <v>1</v>
      </c>
      <c r="F322" s="166" t="s">
        <v>1277</v>
      </c>
      <c r="H322" s="167">
        <v>2.02</v>
      </c>
      <c r="I322" s="168"/>
      <c r="L322" s="163"/>
      <c r="M322" s="169"/>
      <c r="N322" s="170"/>
      <c r="O322" s="170"/>
      <c r="P322" s="170"/>
      <c r="Q322" s="170"/>
      <c r="R322" s="170"/>
      <c r="S322" s="170"/>
      <c r="T322" s="171"/>
      <c r="AT322" s="165" t="s">
        <v>160</v>
      </c>
      <c r="AU322" s="165" t="s">
        <v>167</v>
      </c>
      <c r="AV322" s="13" t="s">
        <v>83</v>
      </c>
      <c r="AW322" s="13" t="s">
        <v>30</v>
      </c>
      <c r="AX322" s="13" t="s">
        <v>75</v>
      </c>
      <c r="AY322" s="165" t="s">
        <v>151</v>
      </c>
    </row>
    <row r="323" spans="1:65" s="15" customFormat="1">
      <c r="B323" s="179"/>
      <c r="D323" s="164" t="s">
        <v>160</v>
      </c>
      <c r="E323" s="180" t="s">
        <v>1</v>
      </c>
      <c r="F323" s="181" t="s">
        <v>182</v>
      </c>
      <c r="H323" s="182">
        <v>2.02</v>
      </c>
      <c r="I323" s="183"/>
      <c r="L323" s="179"/>
      <c r="M323" s="184"/>
      <c r="N323" s="185"/>
      <c r="O323" s="185"/>
      <c r="P323" s="185"/>
      <c r="Q323" s="185"/>
      <c r="R323" s="185"/>
      <c r="S323" s="185"/>
      <c r="T323" s="186"/>
      <c r="AT323" s="180" t="s">
        <v>160</v>
      </c>
      <c r="AU323" s="180" t="s">
        <v>167</v>
      </c>
      <c r="AV323" s="15" t="s">
        <v>158</v>
      </c>
      <c r="AW323" s="15" t="s">
        <v>30</v>
      </c>
      <c r="AX323" s="15" t="s">
        <v>31</v>
      </c>
      <c r="AY323" s="180" t="s">
        <v>151</v>
      </c>
    </row>
    <row r="324" spans="1:65" s="13" customFormat="1">
      <c r="B324" s="163"/>
      <c r="D324" s="164" t="s">
        <v>160</v>
      </c>
      <c r="F324" s="166" t="s">
        <v>1941</v>
      </c>
      <c r="H324" s="167">
        <v>2.04</v>
      </c>
      <c r="I324" s="168"/>
      <c r="L324" s="163"/>
      <c r="M324" s="169"/>
      <c r="N324" s="170"/>
      <c r="O324" s="170"/>
      <c r="P324" s="170"/>
      <c r="Q324" s="170"/>
      <c r="R324" s="170"/>
      <c r="S324" s="170"/>
      <c r="T324" s="171"/>
      <c r="AT324" s="165" t="s">
        <v>160</v>
      </c>
      <c r="AU324" s="165" t="s">
        <v>167</v>
      </c>
      <c r="AV324" s="13" t="s">
        <v>83</v>
      </c>
      <c r="AW324" s="13" t="s">
        <v>3</v>
      </c>
      <c r="AX324" s="13" t="s">
        <v>31</v>
      </c>
      <c r="AY324" s="165" t="s">
        <v>151</v>
      </c>
    </row>
    <row r="325" spans="1:65" s="2" customFormat="1" ht="16.5" customHeight="1">
      <c r="A325" s="33"/>
      <c r="B325" s="149"/>
      <c r="C325" s="150" t="s">
        <v>714</v>
      </c>
      <c r="D325" s="150" t="s">
        <v>153</v>
      </c>
      <c r="E325" s="151" t="s">
        <v>1942</v>
      </c>
      <c r="F325" s="152" t="s">
        <v>1943</v>
      </c>
      <c r="G325" s="153" t="s">
        <v>350</v>
      </c>
      <c r="H325" s="154">
        <v>4</v>
      </c>
      <c r="I325" s="155"/>
      <c r="J325" s="156">
        <f>ROUND(I325*H325,2)</f>
        <v>0</v>
      </c>
      <c r="K325" s="152" t="s">
        <v>157</v>
      </c>
      <c r="L325" s="34"/>
      <c r="M325" s="157" t="s">
        <v>1</v>
      </c>
      <c r="N325" s="158" t="s">
        <v>40</v>
      </c>
      <c r="O325" s="59"/>
      <c r="P325" s="159">
        <f>O325*H325</f>
        <v>0</v>
      </c>
      <c r="Q325" s="159">
        <v>0</v>
      </c>
      <c r="R325" s="159">
        <f>Q325*H325</f>
        <v>0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158</v>
      </c>
      <c r="AT325" s="161" t="s">
        <v>153</v>
      </c>
      <c r="AU325" s="161" t="s">
        <v>167</v>
      </c>
      <c r="AY325" s="18" t="s">
        <v>151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31</v>
      </c>
      <c r="BK325" s="162">
        <f>ROUND(I325*H325,2)</f>
        <v>0</v>
      </c>
      <c r="BL325" s="18" t="s">
        <v>158</v>
      </c>
      <c r="BM325" s="161" t="s">
        <v>1944</v>
      </c>
    </row>
    <row r="326" spans="1:65" s="14" customFormat="1">
      <c r="B326" s="172"/>
      <c r="D326" s="164" t="s">
        <v>160</v>
      </c>
      <c r="E326" s="173" t="s">
        <v>1</v>
      </c>
      <c r="F326" s="174" t="s">
        <v>1945</v>
      </c>
      <c r="H326" s="173" t="s">
        <v>1</v>
      </c>
      <c r="I326" s="175"/>
      <c r="L326" s="172"/>
      <c r="M326" s="176"/>
      <c r="N326" s="177"/>
      <c r="O326" s="177"/>
      <c r="P326" s="177"/>
      <c r="Q326" s="177"/>
      <c r="R326" s="177"/>
      <c r="S326" s="177"/>
      <c r="T326" s="178"/>
      <c r="AT326" s="173" t="s">
        <v>160</v>
      </c>
      <c r="AU326" s="173" t="s">
        <v>167</v>
      </c>
      <c r="AV326" s="14" t="s">
        <v>31</v>
      </c>
      <c r="AW326" s="14" t="s">
        <v>30</v>
      </c>
      <c r="AX326" s="14" t="s">
        <v>75</v>
      </c>
      <c r="AY326" s="173" t="s">
        <v>151</v>
      </c>
    </row>
    <row r="327" spans="1:65" s="13" customFormat="1">
      <c r="B327" s="163"/>
      <c r="D327" s="164" t="s">
        <v>160</v>
      </c>
      <c r="E327" s="165" t="s">
        <v>1</v>
      </c>
      <c r="F327" s="166" t="s">
        <v>1946</v>
      </c>
      <c r="H327" s="167">
        <v>4</v>
      </c>
      <c r="I327" s="168"/>
      <c r="L327" s="163"/>
      <c r="M327" s="169"/>
      <c r="N327" s="170"/>
      <c r="O327" s="170"/>
      <c r="P327" s="170"/>
      <c r="Q327" s="170"/>
      <c r="R327" s="170"/>
      <c r="S327" s="170"/>
      <c r="T327" s="171"/>
      <c r="AT327" s="165" t="s">
        <v>160</v>
      </c>
      <c r="AU327" s="165" t="s">
        <v>167</v>
      </c>
      <c r="AV327" s="13" t="s">
        <v>83</v>
      </c>
      <c r="AW327" s="13" t="s">
        <v>30</v>
      </c>
      <c r="AX327" s="13" t="s">
        <v>75</v>
      </c>
      <c r="AY327" s="165" t="s">
        <v>151</v>
      </c>
    </row>
    <row r="328" spans="1:65" s="15" customFormat="1">
      <c r="B328" s="179"/>
      <c r="D328" s="164" t="s">
        <v>160</v>
      </c>
      <c r="E328" s="180" t="s">
        <v>1</v>
      </c>
      <c r="F328" s="181" t="s">
        <v>182</v>
      </c>
      <c r="H328" s="182">
        <v>4</v>
      </c>
      <c r="I328" s="183"/>
      <c r="L328" s="179"/>
      <c r="M328" s="184"/>
      <c r="N328" s="185"/>
      <c r="O328" s="185"/>
      <c r="P328" s="185"/>
      <c r="Q328" s="185"/>
      <c r="R328" s="185"/>
      <c r="S328" s="185"/>
      <c r="T328" s="186"/>
      <c r="AT328" s="180" t="s">
        <v>160</v>
      </c>
      <c r="AU328" s="180" t="s">
        <v>167</v>
      </c>
      <c r="AV328" s="15" t="s">
        <v>158</v>
      </c>
      <c r="AW328" s="15" t="s">
        <v>30</v>
      </c>
      <c r="AX328" s="15" t="s">
        <v>31</v>
      </c>
      <c r="AY328" s="180" t="s">
        <v>151</v>
      </c>
    </row>
    <row r="329" spans="1:65" s="2" customFormat="1" ht="16.5" customHeight="1">
      <c r="A329" s="33"/>
      <c r="B329" s="149"/>
      <c r="C329" s="187" t="s">
        <v>720</v>
      </c>
      <c r="D329" s="187" t="s">
        <v>413</v>
      </c>
      <c r="E329" s="188" t="s">
        <v>1947</v>
      </c>
      <c r="F329" s="189" t="s">
        <v>1948</v>
      </c>
      <c r="G329" s="190" t="s">
        <v>350</v>
      </c>
      <c r="H329" s="191">
        <v>2.02</v>
      </c>
      <c r="I329" s="192"/>
      <c r="J329" s="193">
        <f>ROUND(I329*H329,2)</f>
        <v>0</v>
      </c>
      <c r="K329" s="189" t="s">
        <v>1</v>
      </c>
      <c r="L329" s="194"/>
      <c r="M329" s="195" t="s">
        <v>1</v>
      </c>
      <c r="N329" s="196" t="s">
        <v>40</v>
      </c>
      <c r="O329" s="59"/>
      <c r="P329" s="159">
        <f>O329*H329</f>
        <v>0</v>
      </c>
      <c r="Q329" s="159">
        <v>1.4E-2</v>
      </c>
      <c r="R329" s="159">
        <f>Q329*H329</f>
        <v>2.828E-2</v>
      </c>
      <c r="S329" s="159">
        <v>0</v>
      </c>
      <c r="T329" s="160">
        <f>S329*H329</f>
        <v>0</v>
      </c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R329" s="161" t="s">
        <v>194</v>
      </c>
      <c r="AT329" s="161" t="s">
        <v>413</v>
      </c>
      <c r="AU329" s="161" t="s">
        <v>167</v>
      </c>
      <c r="AY329" s="18" t="s">
        <v>151</v>
      </c>
      <c r="BE329" s="162">
        <f>IF(N329="základní",J329,0)</f>
        <v>0</v>
      </c>
      <c r="BF329" s="162">
        <f>IF(N329="snížená",J329,0)</f>
        <v>0</v>
      </c>
      <c r="BG329" s="162">
        <f>IF(N329="zákl. přenesená",J329,0)</f>
        <v>0</v>
      </c>
      <c r="BH329" s="162">
        <f>IF(N329="sníž. přenesená",J329,0)</f>
        <v>0</v>
      </c>
      <c r="BI329" s="162">
        <f>IF(N329="nulová",J329,0)</f>
        <v>0</v>
      </c>
      <c r="BJ329" s="18" t="s">
        <v>31</v>
      </c>
      <c r="BK329" s="162">
        <f>ROUND(I329*H329,2)</f>
        <v>0</v>
      </c>
      <c r="BL329" s="18" t="s">
        <v>158</v>
      </c>
      <c r="BM329" s="161" t="s">
        <v>1949</v>
      </c>
    </row>
    <row r="330" spans="1:65" s="13" customFormat="1">
      <c r="B330" s="163"/>
      <c r="D330" s="164" t="s">
        <v>160</v>
      </c>
      <c r="E330" s="165" t="s">
        <v>1</v>
      </c>
      <c r="F330" s="166" t="s">
        <v>1277</v>
      </c>
      <c r="H330" s="167">
        <v>2.02</v>
      </c>
      <c r="I330" s="168"/>
      <c r="L330" s="163"/>
      <c r="M330" s="169"/>
      <c r="N330" s="170"/>
      <c r="O330" s="170"/>
      <c r="P330" s="170"/>
      <c r="Q330" s="170"/>
      <c r="R330" s="170"/>
      <c r="S330" s="170"/>
      <c r="T330" s="171"/>
      <c r="AT330" s="165" t="s">
        <v>160</v>
      </c>
      <c r="AU330" s="165" t="s">
        <v>167</v>
      </c>
      <c r="AV330" s="13" t="s">
        <v>83</v>
      </c>
      <c r="AW330" s="13" t="s">
        <v>30</v>
      </c>
      <c r="AX330" s="13" t="s">
        <v>75</v>
      </c>
      <c r="AY330" s="165" t="s">
        <v>151</v>
      </c>
    </row>
    <row r="331" spans="1:65" s="15" customFormat="1">
      <c r="B331" s="179"/>
      <c r="D331" s="164" t="s">
        <v>160</v>
      </c>
      <c r="E331" s="180" t="s">
        <v>1</v>
      </c>
      <c r="F331" s="181" t="s">
        <v>182</v>
      </c>
      <c r="H331" s="182">
        <v>2.02</v>
      </c>
      <c r="I331" s="183"/>
      <c r="L331" s="179"/>
      <c r="M331" s="184"/>
      <c r="N331" s="185"/>
      <c r="O331" s="185"/>
      <c r="P331" s="185"/>
      <c r="Q331" s="185"/>
      <c r="R331" s="185"/>
      <c r="S331" s="185"/>
      <c r="T331" s="186"/>
      <c r="AT331" s="180" t="s">
        <v>160</v>
      </c>
      <c r="AU331" s="180" t="s">
        <v>167</v>
      </c>
      <c r="AV331" s="15" t="s">
        <v>158</v>
      </c>
      <c r="AW331" s="15" t="s">
        <v>30</v>
      </c>
      <c r="AX331" s="15" t="s">
        <v>31</v>
      </c>
      <c r="AY331" s="180" t="s">
        <v>151</v>
      </c>
    </row>
    <row r="332" spans="1:65" s="2" customFormat="1" ht="16.5" customHeight="1">
      <c r="A332" s="33"/>
      <c r="B332" s="149"/>
      <c r="C332" s="187" t="s">
        <v>724</v>
      </c>
      <c r="D332" s="187" t="s">
        <v>413</v>
      </c>
      <c r="E332" s="188" t="s">
        <v>1950</v>
      </c>
      <c r="F332" s="189" t="s">
        <v>1951</v>
      </c>
      <c r="G332" s="190" t="s">
        <v>350</v>
      </c>
      <c r="H332" s="191">
        <v>2.02</v>
      </c>
      <c r="I332" s="192"/>
      <c r="J332" s="193">
        <f>ROUND(I332*H332,2)</f>
        <v>0</v>
      </c>
      <c r="K332" s="189" t="s">
        <v>1</v>
      </c>
      <c r="L332" s="194"/>
      <c r="M332" s="195" t="s">
        <v>1</v>
      </c>
      <c r="N332" s="196" t="s">
        <v>40</v>
      </c>
      <c r="O332" s="59"/>
      <c r="P332" s="159">
        <f>O332*H332</f>
        <v>0</v>
      </c>
      <c r="Q332" s="159">
        <v>1.23E-2</v>
      </c>
      <c r="R332" s="159">
        <f>Q332*H332</f>
        <v>2.4846E-2</v>
      </c>
      <c r="S332" s="159">
        <v>0</v>
      </c>
      <c r="T332" s="160">
        <f>S332*H332</f>
        <v>0</v>
      </c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R332" s="161" t="s">
        <v>194</v>
      </c>
      <c r="AT332" s="161" t="s">
        <v>413</v>
      </c>
      <c r="AU332" s="161" t="s">
        <v>167</v>
      </c>
      <c r="AY332" s="18" t="s">
        <v>151</v>
      </c>
      <c r="BE332" s="162">
        <f>IF(N332="základní",J332,0)</f>
        <v>0</v>
      </c>
      <c r="BF332" s="162">
        <f>IF(N332="snížená",J332,0)</f>
        <v>0</v>
      </c>
      <c r="BG332" s="162">
        <f>IF(N332="zákl. přenesená",J332,0)</f>
        <v>0</v>
      </c>
      <c r="BH332" s="162">
        <f>IF(N332="sníž. přenesená",J332,0)</f>
        <v>0</v>
      </c>
      <c r="BI332" s="162">
        <f>IF(N332="nulová",J332,0)</f>
        <v>0</v>
      </c>
      <c r="BJ332" s="18" t="s">
        <v>31</v>
      </c>
      <c r="BK332" s="162">
        <f>ROUND(I332*H332,2)</f>
        <v>0</v>
      </c>
      <c r="BL332" s="18" t="s">
        <v>158</v>
      </c>
      <c r="BM332" s="161" t="s">
        <v>1952</v>
      </c>
    </row>
    <row r="333" spans="1:65" s="13" customFormat="1">
      <c r="B333" s="163"/>
      <c r="D333" s="164" t="s">
        <v>160</v>
      </c>
      <c r="E333" s="165" t="s">
        <v>1</v>
      </c>
      <c r="F333" s="166" t="s">
        <v>1277</v>
      </c>
      <c r="H333" s="167">
        <v>2.02</v>
      </c>
      <c r="I333" s="168"/>
      <c r="L333" s="163"/>
      <c r="M333" s="169"/>
      <c r="N333" s="170"/>
      <c r="O333" s="170"/>
      <c r="P333" s="170"/>
      <c r="Q333" s="170"/>
      <c r="R333" s="170"/>
      <c r="S333" s="170"/>
      <c r="T333" s="171"/>
      <c r="AT333" s="165" t="s">
        <v>160</v>
      </c>
      <c r="AU333" s="165" t="s">
        <v>167</v>
      </c>
      <c r="AV333" s="13" t="s">
        <v>83</v>
      </c>
      <c r="AW333" s="13" t="s">
        <v>30</v>
      </c>
      <c r="AX333" s="13" t="s">
        <v>75</v>
      </c>
      <c r="AY333" s="165" t="s">
        <v>151</v>
      </c>
    </row>
    <row r="334" spans="1:65" s="15" customFormat="1">
      <c r="B334" s="179"/>
      <c r="D334" s="164" t="s">
        <v>160</v>
      </c>
      <c r="E334" s="180" t="s">
        <v>1</v>
      </c>
      <c r="F334" s="181" t="s">
        <v>182</v>
      </c>
      <c r="H334" s="182">
        <v>2.02</v>
      </c>
      <c r="I334" s="183"/>
      <c r="L334" s="179"/>
      <c r="M334" s="184"/>
      <c r="N334" s="185"/>
      <c r="O334" s="185"/>
      <c r="P334" s="185"/>
      <c r="Q334" s="185"/>
      <c r="R334" s="185"/>
      <c r="S334" s="185"/>
      <c r="T334" s="186"/>
      <c r="AT334" s="180" t="s">
        <v>160</v>
      </c>
      <c r="AU334" s="180" t="s">
        <v>167</v>
      </c>
      <c r="AV334" s="15" t="s">
        <v>158</v>
      </c>
      <c r="AW334" s="15" t="s">
        <v>30</v>
      </c>
      <c r="AX334" s="15" t="s">
        <v>31</v>
      </c>
      <c r="AY334" s="180" t="s">
        <v>151</v>
      </c>
    </row>
    <row r="335" spans="1:65" s="2" customFormat="1" ht="16.5" customHeight="1">
      <c r="A335" s="33"/>
      <c r="B335" s="149"/>
      <c r="C335" s="150" t="s">
        <v>728</v>
      </c>
      <c r="D335" s="150" t="s">
        <v>153</v>
      </c>
      <c r="E335" s="151" t="s">
        <v>1953</v>
      </c>
      <c r="F335" s="152" t="s">
        <v>1954</v>
      </c>
      <c r="G335" s="153" t="s">
        <v>350</v>
      </c>
      <c r="H335" s="154">
        <v>4</v>
      </c>
      <c r="I335" s="155"/>
      <c r="J335" s="156">
        <f>ROUND(I335*H335,2)</f>
        <v>0</v>
      </c>
      <c r="K335" s="152" t="s">
        <v>157</v>
      </c>
      <c r="L335" s="34"/>
      <c r="M335" s="157" t="s">
        <v>1</v>
      </c>
      <c r="N335" s="158" t="s">
        <v>40</v>
      </c>
      <c r="O335" s="59"/>
      <c r="P335" s="159">
        <f>O335*H335</f>
        <v>0</v>
      </c>
      <c r="Q335" s="159">
        <v>2.82E-3</v>
      </c>
      <c r="R335" s="159">
        <f>Q335*H335</f>
        <v>1.128E-2</v>
      </c>
      <c r="S335" s="159">
        <v>0</v>
      </c>
      <c r="T335" s="160">
        <f>S335*H335</f>
        <v>0</v>
      </c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R335" s="161" t="s">
        <v>158</v>
      </c>
      <c r="AT335" s="161" t="s">
        <v>153</v>
      </c>
      <c r="AU335" s="161" t="s">
        <v>167</v>
      </c>
      <c r="AY335" s="18" t="s">
        <v>151</v>
      </c>
      <c r="BE335" s="162">
        <f>IF(N335="základní",J335,0)</f>
        <v>0</v>
      </c>
      <c r="BF335" s="162">
        <f>IF(N335="snížená",J335,0)</f>
        <v>0</v>
      </c>
      <c r="BG335" s="162">
        <f>IF(N335="zákl. přenesená",J335,0)</f>
        <v>0</v>
      </c>
      <c r="BH335" s="162">
        <f>IF(N335="sníž. přenesená",J335,0)</f>
        <v>0</v>
      </c>
      <c r="BI335" s="162">
        <f>IF(N335="nulová",J335,0)</f>
        <v>0</v>
      </c>
      <c r="BJ335" s="18" t="s">
        <v>31</v>
      </c>
      <c r="BK335" s="162">
        <f>ROUND(I335*H335,2)</f>
        <v>0</v>
      </c>
      <c r="BL335" s="18" t="s">
        <v>158</v>
      </c>
      <c r="BM335" s="161" t="s">
        <v>1955</v>
      </c>
    </row>
    <row r="336" spans="1:65" s="14" customFormat="1">
      <c r="B336" s="172"/>
      <c r="D336" s="164" t="s">
        <v>160</v>
      </c>
      <c r="E336" s="173" t="s">
        <v>1</v>
      </c>
      <c r="F336" s="174" t="s">
        <v>1945</v>
      </c>
      <c r="H336" s="173" t="s">
        <v>1</v>
      </c>
      <c r="I336" s="175"/>
      <c r="L336" s="172"/>
      <c r="M336" s="176"/>
      <c r="N336" s="177"/>
      <c r="O336" s="177"/>
      <c r="P336" s="177"/>
      <c r="Q336" s="177"/>
      <c r="R336" s="177"/>
      <c r="S336" s="177"/>
      <c r="T336" s="178"/>
      <c r="AT336" s="173" t="s">
        <v>160</v>
      </c>
      <c r="AU336" s="173" t="s">
        <v>167</v>
      </c>
      <c r="AV336" s="14" t="s">
        <v>31</v>
      </c>
      <c r="AW336" s="14" t="s">
        <v>30</v>
      </c>
      <c r="AX336" s="14" t="s">
        <v>75</v>
      </c>
      <c r="AY336" s="173" t="s">
        <v>151</v>
      </c>
    </row>
    <row r="337" spans="1:65" s="13" customFormat="1">
      <c r="B337" s="163"/>
      <c r="D337" s="164" t="s">
        <v>160</v>
      </c>
      <c r="E337" s="165" t="s">
        <v>1</v>
      </c>
      <c r="F337" s="166" t="s">
        <v>1946</v>
      </c>
      <c r="H337" s="167">
        <v>4</v>
      </c>
      <c r="I337" s="168"/>
      <c r="L337" s="163"/>
      <c r="M337" s="169"/>
      <c r="N337" s="170"/>
      <c r="O337" s="170"/>
      <c r="P337" s="170"/>
      <c r="Q337" s="170"/>
      <c r="R337" s="170"/>
      <c r="S337" s="170"/>
      <c r="T337" s="171"/>
      <c r="AT337" s="165" t="s">
        <v>160</v>
      </c>
      <c r="AU337" s="165" t="s">
        <v>167</v>
      </c>
      <c r="AV337" s="13" t="s">
        <v>83</v>
      </c>
      <c r="AW337" s="13" t="s">
        <v>30</v>
      </c>
      <c r="AX337" s="13" t="s">
        <v>75</v>
      </c>
      <c r="AY337" s="165" t="s">
        <v>151</v>
      </c>
    </row>
    <row r="338" spans="1:65" s="15" customFormat="1">
      <c r="B338" s="179"/>
      <c r="D338" s="164" t="s">
        <v>160</v>
      </c>
      <c r="E338" s="180" t="s">
        <v>1</v>
      </c>
      <c r="F338" s="181" t="s">
        <v>182</v>
      </c>
      <c r="H338" s="182">
        <v>4</v>
      </c>
      <c r="I338" s="183"/>
      <c r="L338" s="179"/>
      <c r="M338" s="184"/>
      <c r="N338" s="185"/>
      <c r="O338" s="185"/>
      <c r="P338" s="185"/>
      <c r="Q338" s="185"/>
      <c r="R338" s="185"/>
      <c r="S338" s="185"/>
      <c r="T338" s="186"/>
      <c r="AT338" s="180" t="s">
        <v>160</v>
      </c>
      <c r="AU338" s="180" t="s">
        <v>167</v>
      </c>
      <c r="AV338" s="15" t="s">
        <v>158</v>
      </c>
      <c r="AW338" s="15" t="s">
        <v>30</v>
      </c>
      <c r="AX338" s="15" t="s">
        <v>31</v>
      </c>
      <c r="AY338" s="180" t="s">
        <v>151</v>
      </c>
    </row>
    <row r="339" spans="1:65" s="2" customFormat="1" ht="16.5" customHeight="1">
      <c r="A339" s="33"/>
      <c r="B339" s="149"/>
      <c r="C339" s="187" t="s">
        <v>733</v>
      </c>
      <c r="D339" s="187" t="s">
        <v>413</v>
      </c>
      <c r="E339" s="188" t="s">
        <v>1956</v>
      </c>
      <c r="F339" s="189" t="s">
        <v>1957</v>
      </c>
      <c r="G339" s="190" t="s">
        <v>350</v>
      </c>
      <c r="H339" s="191">
        <v>2.02</v>
      </c>
      <c r="I339" s="192"/>
      <c r="J339" s="193">
        <f>ROUND(I339*H339,2)</f>
        <v>0</v>
      </c>
      <c r="K339" s="189" t="s">
        <v>1</v>
      </c>
      <c r="L339" s="194"/>
      <c r="M339" s="195" t="s">
        <v>1</v>
      </c>
      <c r="N339" s="196" t="s">
        <v>40</v>
      </c>
      <c r="O339" s="59"/>
      <c r="P339" s="159">
        <f>O339*H339</f>
        <v>0</v>
      </c>
      <c r="Q339" s="159">
        <v>1.5599999999999999E-2</v>
      </c>
      <c r="R339" s="159">
        <f>Q339*H339</f>
        <v>3.1511999999999998E-2</v>
      </c>
      <c r="S339" s="159">
        <v>0</v>
      </c>
      <c r="T339" s="160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1" t="s">
        <v>194</v>
      </c>
      <c r="AT339" s="161" t="s">
        <v>413</v>
      </c>
      <c r="AU339" s="161" t="s">
        <v>167</v>
      </c>
      <c r="AY339" s="18" t="s">
        <v>151</v>
      </c>
      <c r="BE339" s="162">
        <f>IF(N339="základní",J339,0)</f>
        <v>0</v>
      </c>
      <c r="BF339" s="162">
        <f>IF(N339="snížená",J339,0)</f>
        <v>0</v>
      </c>
      <c r="BG339" s="162">
        <f>IF(N339="zákl. přenesená",J339,0)</f>
        <v>0</v>
      </c>
      <c r="BH339" s="162">
        <f>IF(N339="sníž. přenesená",J339,0)</f>
        <v>0</v>
      </c>
      <c r="BI339" s="162">
        <f>IF(N339="nulová",J339,0)</f>
        <v>0</v>
      </c>
      <c r="BJ339" s="18" t="s">
        <v>31</v>
      </c>
      <c r="BK339" s="162">
        <f>ROUND(I339*H339,2)</f>
        <v>0</v>
      </c>
      <c r="BL339" s="18" t="s">
        <v>158</v>
      </c>
      <c r="BM339" s="161" t="s">
        <v>1958</v>
      </c>
    </row>
    <row r="340" spans="1:65" s="13" customFormat="1">
      <c r="B340" s="163"/>
      <c r="D340" s="164" t="s">
        <v>160</v>
      </c>
      <c r="E340" s="165" t="s">
        <v>1</v>
      </c>
      <c r="F340" s="166" t="s">
        <v>1277</v>
      </c>
      <c r="H340" s="167">
        <v>2.02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160</v>
      </c>
      <c r="AU340" s="165" t="s">
        <v>167</v>
      </c>
      <c r="AV340" s="13" t="s">
        <v>83</v>
      </c>
      <c r="AW340" s="13" t="s">
        <v>30</v>
      </c>
      <c r="AX340" s="13" t="s">
        <v>75</v>
      </c>
      <c r="AY340" s="165" t="s">
        <v>151</v>
      </c>
    </row>
    <row r="341" spans="1:65" s="15" customFormat="1">
      <c r="B341" s="179"/>
      <c r="D341" s="164" t="s">
        <v>160</v>
      </c>
      <c r="E341" s="180" t="s">
        <v>1</v>
      </c>
      <c r="F341" s="181" t="s">
        <v>182</v>
      </c>
      <c r="H341" s="182">
        <v>2.02</v>
      </c>
      <c r="I341" s="183"/>
      <c r="L341" s="179"/>
      <c r="M341" s="184"/>
      <c r="N341" s="185"/>
      <c r="O341" s="185"/>
      <c r="P341" s="185"/>
      <c r="Q341" s="185"/>
      <c r="R341" s="185"/>
      <c r="S341" s="185"/>
      <c r="T341" s="186"/>
      <c r="AT341" s="180" t="s">
        <v>160</v>
      </c>
      <c r="AU341" s="180" t="s">
        <v>167</v>
      </c>
      <c r="AV341" s="15" t="s">
        <v>158</v>
      </c>
      <c r="AW341" s="15" t="s">
        <v>30</v>
      </c>
      <c r="AX341" s="15" t="s">
        <v>31</v>
      </c>
      <c r="AY341" s="180" t="s">
        <v>151</v>
      </c>
    </row>
    <row r="342" spans="1:65" s="2" customFormat="1" ht="16.5" customHeight="1">
      <c r="A342" s="33"/>
      <c r="B342" s="149"/>
      <c r="C342" s="187" t="s">
        <v>735</v>
      </c>
      <c r="D342" s="187" t="s">
        <v>413</v>
      </c>
      <c r="E342" s="188" t="s">
        <v>1959</v>
      </c>
      <c r="F342" s="189" t="s">
        <v>1960</v>
      </c>
      <c r="G342" s="190" t="s">
        <v>350</v>
      </c>
      <c r="H342" s="191">
        <v>2.02</v>
      </c>
      <c r="I342" s="192"/>
      <c r="J342" s="193">
        <f>ROUND(I342*H342,2)</f>
        <v>0</v>
      </c>
      <c r="K342" s="189" t="s">
        <v>1</v>
      </c>
      <c r="L342" s="194"/>
      <c r="M342" s="195" t="s">
        <v>1</v>
      </c>
      <c r="N342" s="196" t="s">
        <v>40</v>
      </c>
      <c r="O342" s="59"/>
      <c r="P342" s="159">
        <f>O342*H342</f>
        <v>0</v>
      </c>
      <c r="Q342" s="159">
        <v>1.6E-2</v>
      </c>
      <c r="R342" s="159">
        <f>Q342*H342</f>
        <v>3.2320000000000002E-2</v>
      </c>
      <c r="S342" s="159">
        <v>0</v>
      </c>
      <c r="T342" s="160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61" t="s">
        <v>194</v>
      </c>
      <c r="AT342" s="161" t="s">
        <v>413</v>
      </c>
      <c r="AU342" s="161" t="s">
        <v>167</v>
      </c>
      <c r="AY342" s="18" t="s">
        <v>151</v>
      </c>
      <c r="BE342" s="162">
        <f>IF(N342="základní",J342,0)</f>
        <v>0</v>
      </c>
      <c r="BF342" s="162">
        <f>IF(N342="snížená",J342,0)</f>
        <v>0</v>
      </c>
      <c r="BG342" s="162">
        <f>IF(N342="zákl. přenesená",J342,0)</f>
        <v>0</v>
      </c>
      <c r="BH342" s="162">
        <f>IF(N342="sníž. přenesená",J342,0)</f>
        <v>0</v>
      </c>
      <c r="BI342" s="162">
        <f>IF(N342="nulová",J342,0)</f>
        <v>0</v>
      </c>
      <c r="BJ342" s="18" t="s">
        <v>31</v>
      </c>
      <c r="BK342" s="162">
        <f>ROUND(I342*H342,2)</f>
        <v>0</v>
      </c>
      <c r="BL342" s="18" t="s">
        <v>158</v>
      </c>
      <c r="BM342" s="161" t="s">
        <v>1961</v>
      </c>
    </row>
    <row r="343" spans="1:65" s="13" customFormat="1">
      <c r="B343" s="163"/>
      <c r="D343" s="164" t="s">
        <v>160</v>
      </c>
      <c r="E343" s="165" t="s">
        <v>1</v>
      </c>
      <c r="F343" s="166" t="s">
        <v>1962</v>
      </c>
      <c r="H343" s="167">
        <v>2.02</v>
      </c>
      <c r="I343" s="168"/>
      <c r="L343" s="163"/>
      <c r="M343" s="169"/>
      <c r="N343" s="170"/>
      <c r="O343" s="170"/>
      <c r="P343" s="170"/>
      <c r="Q343" s="170"/>
      <c r="R343" s="170"/>
      <c r="S343" s="170"/>
      <c r="T343" s="171"/>
      <c r="AT343" s="165" t="s">
        <v>160</v>
      </c>
      <c r="AU343" s="165" t="s">
        <v>167</v>
      </c>
      <c r="AV343" s="13" t="s">
        <v>83</v>
      </c>
      <c r="AW343" s="13" t="s">
        <v>30</v>
      </c>
      <c r="AX343" s="13" t="s">
        <v>75</v>
      </c>
      <c r="AY343" s="165" t="s">
        <v>151</v>
      </c>
    </row>
    <row r="344" spans="1:65" s="15" customFormat="1">
      <c r="B344" s="179"/>
      <c r="D344" s="164" t="s">
        <v>160</v>
      </c>
      <c r="E344" s="180" t="s">
        <v>1</v>
      </c>
      <c r="F344" s="181" t="s">
        <v>182</v>
      </c>
      <c r="H344" s="182">
        <v>2.02</v>
      </c>
      <c r="I344" s="183"/>
      <c r="L344" s="179"/>
      <c r="M344" s="184"/>
      <c r="N344" s="185"/>
      <c r="O344" s="185"/>
      <c r="P344" s="185"/>
      <c r="Q344" s="185"/>
      <c r="R344" s="185"/>
      <c r="S344" s="185"/>
      <c r="T344" s="186"/>
      <c r="AT344" s="180" t="s">
        <v>160</v>
      </c>
      <c r="AU344" s="180" t="s">
        <v>167</v>
      </c>
      <c r="AV344" s="15" t="s">
        <v>158</v>
      </c>
      <c r="AW344" s="15" t="s">
        <v>30</v>
      </c>
      <c r="AX344" s="15" t="s">
        <v>31</v>
      </c>
      <c r="AY344" s="180" t="s">
        <v>151</v>
      </c>
    </row>
    <row r="345" spans="1:65" s="2" customFormat="1" ht="16.5" customHeight="1">
      <c r="A345" s="33"/>
      <c r="B345" s="149"/>
      <c r="C345" s="150" t="s">
        <v>741</v>
      </c>
      <c r="D345" s="150" t="s">
        <v>153</v>
      </c>
      <c r="E345" s="151" t="s">
        <v>1963</v>
      </c>
      <c r="F345" s="152" t="s">
        <v>1964</v>
      </c>
      <c r="G345" s="153" t="s">
        <v>350</v>
      </c>
      <c r="H345" s="154">
        <v>1</v>
      </c>
      <c r="I345" s="155"/>
      <c r="J345" s="156">
        <f>ROUND(I345*H345,2)</f>
        <v>0</v>
      </c>
      <c r="K345" s="152" t="s">
        <v>157</v>
      </c>
      <c r="L345" s="34"/>
      <c r="M345" s="157" t="s">
        <v>1</v>
      </c>
      <c r="N345" s="158" t="s">
        <v>40</v>
      </c>
      <c r="O345" s="59"/>
      <c r="P345" s="159">
        <f>O345*H345</f>
        <v>0</v>
      </c>
      <c r="Q345" s="159">
        <v>0</v>
      </c>
      <c r="R345" s="159">
        <f>Q345*H345</f>
        <v>0</v>
      </c>
      <c r="S345" s="159">
        <v>0</v>
      </c>
      <c r="T345" s="160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1" t="s">
        <v>158</v>
      </c>
      <c r="AT345" s="161" t="s">
        <v>153</v>
      </c>
      <c r="AU345" s="161" t="s">
        <v>167</v>
      </c>
      <c r="AY345" s="18" t="s">
        <v>151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8" t="s">
        <v>31</v>
      </c>
      <c r="BK345" s="162">
        <f>ROUND(I345*H345,2)</f>
        <v>0</v>
      </c>
      <c r="BL345" s="18" t="s">
        <v>158</v>
      </c>
      <c r="BM345" s="161" t="s">
        <v>1965</v>
      </c>
    </row>
    <row r="346" spans="1:65" s="13" customFormat="1">
      <c r="B346" s="163"/>
      <c r="D346" s="164" t="s">
        <v>160</v>
      </c>
      <c r="E346" s="165" t="s">
        <v>1</v>
      </c>
      <c r="F346" s="166" t="s">
        <v>1966</v>
      </c>
      <c r="H346" s="167">
        <v>1</v>
      </c>
      <c r="I346" s="168"/>
      <c r="L346" s="163"/>
      <c r="M346" s="169"/>
      <c r="N346" s="170"/>
      <c r="O346" s="170"/>
      <c r="P346" s="170"/>
      <c r="Q346" s="170"/>
      <c r="R346" s="170"/>
      <c r="S346" s="170"/>
      <c r="T346" s="171"/>
      <c r="AT346" s="165" t="s">
        <v>160</v>
      </c>
      <c r="AU346" s="165" t="s">
        <v>167</v>
      </c>
      <c r="AV346" s="13" t="s">
        <v>83</v>
      </c>
      <c r="AW346" s="13" t="s">
        <v>30</v>
      </c>
      <c r="AX346" s="13" t="s">
        <v>31</v>
      </c>
      <c r="AY346" s="165" t="s">
        <v>151</v>
      </c>
    </row>
    <row r="347" spans="1:65" s="2" customFormat="1" ht="24.15" customHeight="1">
      <c r="A347" s="33"/>
      <c r="B347" s="149"/>
      <c r="C347" s="187" t="s">
        <v>747</v>
      </c>
      <c r="D347" s="187" t="s">
        <v>413</v>
      </c>
      <c r="E347" s="188" t="s">
        <v>1967</v>
      </c>
      <c r="F347" s="189" t="s">
        <v>1968</v>
      </c>
      <c r="G347" s="190" t="s">
        <v>350</v>
      </c>
      <c r="H347" s="191">
        <v>1.01</v>
      </c>
      <c r="I347" s="192"/>
      <c r="J347" s="193">
        <f>ROUND(I347*H347,2)</f>
        <v>0</v>
      </c>
      <c r="K347" s="189" t="s">
        <v>1</v>
      </c>
      <c r="L347" s="194"/>
      <c r="M347" s="195" t="s">
        <v>1</v>
      </c>
      <c r="N347" s="196" t="s">
        <v>40</v>
      </c>
      <c r="O347" s="59"/>
      <c r="P347" s="159">
        <f>O347*H347</f>
        <v>0</v>
      </c>
      <c r="Q347" s="159">
        <v>2.12E-2</v>
      </c>
      <c r="R347" s="159">
        <f>Q347*H347</f>
        <v>2.1412E-2</v>
      </c>
      <c r="S347" s="159">
        <v>0</v>
      </c>
      <c r="T347" s="160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1" t="s">
        <v>194</v>
      </c>
      <c r="AT347" s="161" t="s">
        <v>413</v>
      </c>
      <c r="AU347" s="161" t="s">
        <v>167</v>
      </c>
      <c r="AY347" s="18" t="s">
        <v>151</v>
      </c>
      <c r="BE347" s="162">
        <f>IF(N347="základní",J347,0)</f>
        <v>0</v>
      </c>
      <c r="BF347" s="162">
        <f>IF(N347="snížená",J347,0)</f>
        <v>0</v>
      </c>
      <c r="BG347" s="162">
        <f>IF(N347="zákl. přenesená",J347,0)</f>
        <v>0</v>
      </c>
      <c r="BH347" s="162">
        <f>IF(N347="sníž. přenesená",J347,0)</f>
        <v>0</v>
      </c>
      <c r="BI347" s="162">
        <f>IF(N347="nulová",J347,0)</f>
        <v>0</v>
      </c>
      <c r="BJ347" s="18" t="s">
        <v>31</v>
      </c>
      <c r="BK347" s="162">
        <f>ROUND(I347*H347,2)</f>
        <v>0</v>
      </c>
      <c r="BL347" s="18" t="s">
        <v>158</v>
      </c>
      <c r="BM347" s="161" t="s">
        <v>1969</v>
      </c>
    </row>
    <row r="348" spans="1:65" s="13" customFormat="1">
      <c r="B348" s="163"/>
      <c r="D348" s="164" t="s">
        <v>160</v>
      </c>
      <c r="E348" s="165" t="s">
        <v>1</v>
      </c>
      <c r="F348" s="166" t="s">
        <v>1970</v>
      </c>
      <c r="H348" s="167">
        <v>1.01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160</v>
      </c>
      <c r="AU348" s="165" t="s">
        <v>167</v>
      </c>
      <c r="AV348" s="13" t="s">
        <v>83</v>
      </c>
      <c r="AW348" s="13" t="s">
        <v>30</v>
      </c>
      <c r="AX348" s="13" t="s">
        <v>75</v>
      </c>
      <c r="AY348" s="165" t="s">
        <v>151</v>
      </c>
    </row>
    <row r="349" spans="1:65" s="15" customFormat="1">
      <c r="B349" s="179"/>
      <c r="D349" s="164" t="s">
        <v>160</v>
      </c>
      <c r="E349" s="180" t="s">
        <v>1</v>
      </c>
      <c r="F349" s="181" t="s">
        <v>182</v>
      </c>
      <c r="H349" s="182">
        <v>1.01</v>
      </c>
      <c r="I349" s="183"/>
      <c r="L349" s="179"/>
      <c r="M349" s="184"/>
      <c r="N349" s="185"/>
      <c r="O349" s="185"/>
      <c r="P349" s="185"/>
      <c r="Q349" s="185"/>
      <c r="R349" s="185"/>
      <c r="S349" s="185"/>
      <c r="T349" s="186"/>
      <c r="AT349" s="180" t="s">
        <v>160</v>
      </c>
      <c r="AU349" s="180" t="s">
        <v>167</v>
      </c>
      <c r="AV349" s="15" t="s">
        <v>158</v>
      </c>
      <c r="AW349" s="15" t="s">
        <v>30</v>
      </c>
      <c r="AX349" s="15" t="s">
        <v>31</v>
      </c>
      <c r="AY349" s="180" t="s">
        <v>151</v>
      </c>
    </row>
    <row r="350" spans="1:65" s="2" customFormat="1" ht="16.5" customHeight="1">
      <c r="A350" s="33"/>
      <c r="B350" s="149"/>
      <c r="C350" s="150" t="s">
        <v>1315</v>
      </c>
      <c r="D350" s="150" t="s">
        <v>153</v>
      </c>
      <c r="E350" s="151" t="s">
        <v>1971</v>
      </c>
      <c r="F350" s="152" t="s">
        <v>1972</v>
      </c>
      <c r="G350" s="153" t="s">
        <v>350</v>
      </c>
      <c r="H350" s="154">
        <v>3</v>
      </c>
      <c r="I350" s="155"/>
      <c r="J350" s="156">
        <f>ROUND(I350*H350,2)</f>
        <v>0</v>
      </c>
      <c r="K350" s="152" t="s">
        <v>157</v>
      </c>
      <c r="L350" s="34"/>
      <c r="M350" s="157" t="s">
        <v>1</v>
      </c>
      <c r="N350" s="158" t="s">
        <v>40</v>
      </c>
      <c r="O350" s="59"/>
      <c r="P350" s="159">
        <f>O350*H350</f>
        <v>0</v>
      </c>
      <c r="Q350" s="159">
        <v>3.6600000000000001E-3</v>
      </c>
      <c r="R350" s="159">
        <f>Q350*H350</f>
        <v>1.098E-2</v>
      </c>
      <c r="S350" s="159">
        <v>0</v>
      </c>
      <c r="T350" s="160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61" t="s">
        <v>158</v>
      </c>
      <c r="AT350" s="161" t="s">
        <v>153</v>
      </c>
      <c r="AU350" s="161" t="s">
        <v>167</v>
      </c>
      <c r="AY350" s="18" t="s">
        <v>151</v>
      </c>
      <c r="BE350" s="162">
        <f>IF(N350="základní",J350,0)</f>
        <v>0</v>
      </c>
      <c r="BF350" s="162">
        <f>IF(N350="snížená",J350,0)</f>
        <v>0</v>
      </c>
      <c r="BG350" s="162">
        <f>IF(N350="zákl. přenesená",J350,0)</f>
        <v>0</v>
      </c>
      <c r="BH350" s="162">
        <f>IF(N350="sníž. přenesená",J350,0)</f>
        <v>0</v>
      </c>
      <c r="BI350" s="162">
        <f>IF(N350="nulová",J350,0)</f>
        <v>0</v>
      </c>
      <c r="BJ350" s="18" t="s">
        <v>31</v>
      </c>
      <c r="BK350" s="162">
        <f>ROUND(I350*H350,2)</f>
        <v>0</v>
      </c>
      <c r="BL350" s="18" t="s">
        <v>158</v>
      </c>
      <c r="BM350" s="161" t="s">
        <v>1973</v>
      </c>
    </row>
    <row r="351" spans="1:65" s="13" customFormat="1">
      <c r="B351" s="163"/>
      <c r="D351" s="164" t="s">
        <v>160</v>
      </c>
      <c r="E351" s="165" t="s">
        <v>1</v>
      </c>
      <c r="F351" s="166" t="s">
        <v>1974</v>
      </c>
      <c r="H351" s="167">
        <v>3</v>
      </c>
      <c r="I351" s="168"/>
      <c r="L351" s="163"/>
      <c r="M351" s="169"/>
      <c r="N351" s="170"/>
      <c r="O351" s="170"/>
      <c r="P351" s="170"/>
      <c r="Q351" s="170"/>
      <c r="R351" s="170"/>
      <c r="S351" s="170"/>
      <c r="T351" s="171"/>
      <c r="AT351" s="165" t="s">
        <v>160</v>
      </c>
      <c r="AU351" s="165" t="s">
        <v>167</v>
      </c>
      <c r="AV351" s="13" t="s">
        <v>83</v>
      </c>
      <c r="AW351" s="13" t="s">
        <v>30</v>
      </c>
      <c r="AX351" s="13" t="s">
        <v>75</v>
      </c>
      <c r="AY351" s="165" t="s">
        <v>151</v>
      </c>
    </row>
    <row r="352" spans="1:65" s="15" customFormat="1">
      <c r="B352" s="179"/>
      <c r="D352" s="164" t="s">
        <v>160</v>
      </c>
      <c r="E352" s="180" t="s">
        <v>1</v>
      </c>
      <c r="F352" s="181" t="s">
        <v>182</v>
      </c>
      <c r="H352" s="182">
        <v>3</v>
      </c>
      <c r="I352" s="183"/>
      <c r="L352" s="179"/>
      <c r="M352" s="184"/>
      <c r="N352" s="185"/>
      <c r="O352" s="185"/>
      <c r="P352" s="185"/>
      <c r="Q352" s="185"/>
      <c r="R352" s="185"/>
      <c r="S352" s="185"/>
      <c r="T352" s="186"/>
      <c r="AT352" s="180" t="s">
        <v>160</v>
      </c>
      <c r="AU352" s="180" t="s">
        <v>167</v>
      </c>
      <c r="AV352" s="15" t="s">
        <v>158</v>
      </c>
      <c r="AW352" s="15" t="s">
        <v>30</v>
      </c>
      <c r="AX352" s="15" t="s">
        <v>31</v>
      </c>
      <c r="AY352" s="180" t="s">
        <v>151</v>
      </c>
    </row>
    <row r="353" spans="1:65" s="2" customFormat="1" ht="16.5" customHeight="1">
      <c r="A353" s="33"/>
      <c r="B353" s="149"/>
      <c r="C353" s="187" t="s">
        <v>1319</v>
      </c>
      <c r="D353" s="187" t="s">
        <v>413</v>
      </c>
      <c r="E353" s="188" t="s">
        <v>1975</v>
      </c>
      <c r="F353" s="189" t="s">
        <v>1976</v>
      </c>
      <c r="G353" s="190" t="s">
        <v>350</v>
      </c>
      <c r="H353" s="191">
        <v>2.02</v>
      </c>
      <c r="I353" s="192"/>
      <c r="J353" s="193">
        <f>ROUND(I353*H353,2)</f>
        <v>0</v>
      </c>
      <c r="K353" s="189" t="s">
        <v>1</v>
      </c>
      <c r="L353" s="194"/>
      <c r="M353" s="195" t="s">
        <v>1</v>
      </c>
      <c r="N353" s="196" t="s">
        <v>40</v>
      </c>
      <c r="O353" s="59"/>
      <c r="P353" s="159">
        <f>O353*H353</f>
        <v>0</v>
      </c>
      <c r="Q353" s="159">
        <v>2.76E-2</v>
      </c>
      <c r="R353" s="159">
        <f>Q353*H353</f>
        <v>5.5752000000000003E-2</v>
      </c>
      <c r="S353" s="159">
        <v>0</v>
      </c>
      <c r="T353" s="160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61" t="s">
        <v>194</v>
      </c>
      <c r="AT353" s="161" t="s">
        <v>413</v>
      </c>
      <c r="AU353" s="161" t="s">
        <v>167</v>
      </c>
      <c r="AY353" s="18" t="s">
        <v>151</v>
      </c>
      <c r="BE353" s="162">
        <f>IF(N353="základní",J353,0)</f>
        <v>0</v>
      </c>
      <c r="BF353" s="162">
        <f>IF(N353="snížená",J353,0)</f>
        <v>0</v>
      </c>
      <c r="BG353" s="162">
        <f>IF(N353="zákl. přenesená",J353,0)</f>
        <v>0</v>
      </c>
      <c r="BH353" s="162">
        <f>IF(N353="sníž. přenesená",J353,0)</f>
        <v>0</v>
      </c>
      <c r="BI353" s="162">
        <f>IF(N353="nulová",J353,0)</f>
        <v>0</v>
      </c>
      <c r="BJ353" s="18" t="s">
        <v>31</v>
      </c>
      <c r="BK353" s="162">
        <f>ROUND(I353*H353,2)</f>
        <v>0</v>
      </c>
      <c r="BL353" s="18" t="s">
        <v>158</v>
      </c>
      <c r="BM353" s="161" t="s">
        <v>1977</v>
      </c>
    </row>
    <row r="354" spans="1:65" s="13" customFormat="1">
      <c r="B354" s="163"/>
      <c r="D354" s="164" t="s">
        <v>160</v>
      </c>
      <c r="E354" s="165" t="s">
        <v>1</v>
      </c>
      <c r="F354" s="166" t="s">
        <v>1277</v>
      </c>
      <c r="H354" s="167">
        <v>2.02</v>
      </c>
      <c r="I354" s="168"/>
      <c r="L354" s="163"/>
      <c r="M354" s="169"/>
      <c r="N354" s="170"/>
      <c r="O354" s="170"/>
      <c r="P354" s="170"/>
      <c r="Q354" s="170"/>
      <c r="R354" s="170"/>
      <c r="S354" s="170"/>
      <c r="T354" s="171"/>
      <c r="AT354" s="165" t="s">
        <v>160</v>
      </c>
      <c r="AU354" s="165" t="s">
        <v>167</v>
      </c>
      <c r="AV354" s="13" t="s">
        <v>83</v>
      </c>
      <c r="AW354" s="13" t="s">
        <v>30</v>
      </c>
      <c r="AX354" s="13" t="s">
        <v>75</v>
      </c>
      <c r="AY354" s="165" t="s">
        <v>151</v>
      </c>
    </row>
    <row r="355" spans="1:65" s="15" customFormat="1">
      <c r="B355" s="179"/>
      <c r="D355" s="164" t="s">
        <v>160</v>
      </c>
      <c r="E355" s="180" t="s">
        <v>1</v>
      </c>
      <c r="F355" s="181" t="s">
        <v>182</v>
      </c>
      <c r="H355" s="182">
        <v>2.02</v>
      </c>
      <c r="I355" s="183"/>
      <c r="L355" s="179"/>
      <c r="M355" s="184"/>
      <c r="N355" s="185"/>
      <c r="O355" s="185"/>
      <c r="P355" s="185"/>
      <c r="Q355" s="185"/>
      <c r="R355" s="185"/>
      <c r="S355" s="185"/>
      <c r="T355" s="186"/>
      <c r="AT355" s="180" t="s">
        <v>160</v>
      </c>
      <c r="AU355" s="180" t="s">
        <v>167</v>
      </c>
      <c r="AV355" s="15" t="s">
        <v>158</v>
      </c>
      <c r="AW355" s="15" t="s">
        <v>30</v>
      </c>
      <c r="AX355" s="15" t="s">
        <v>31</v>
      </c>
      <c r="AY355" s="180" t="s">
        <v>151</v>
      </c>
    </row>
    <row r="356" spans="1:65" s="2" customFormat="1" ht="16.5" customHeight="1">
      <c r="A356" s="33"/>
      <c r="B356" s="149"/>
      <c r="C356" s="187" t="s">
        <v>1326</v>
      </c>
      <c r="D356" s="187" t="s">
        <v>413</v>
      </c>
      <c r="E356" s="188" t="s">
        <v>1978</v>
      </c>
      <c r="F356" s="189" t="s">
        <v>1979</v>
      </c>
      <c r="G356" s="190" t="s">
        <v>350</v>
      </c>
      <c r="H356" s="191">
        <v>1.02</v>
      </c>
      <c r="I356" s="192"/>
      <c r="J356" s="193">
        <f>ROUND(I356*H356,2)</f>
        <v>0</v>
      </c>
      <c r="K356" s="189" t="s">
        <v>1</v>
      </c>
      <c r="L356" s="194"/>
      <c r="M356" s="195" t="s">
        <v>1</v>
      </c>
      <c r="N356" s="196" t="s">
        <v>40</v>
      </c>
      <c r="O356" s="59"/>
      <c r="P356" s="159">
        <f>O356*H356</f>
        <v>0</v>
      </c>
      <c r="Q356" s="159">
        <v>2.9899999999999999E-2</v>
      </c>
      <c r="R356" s="159">
        <f>Q356*H356</f>
        <v>3.0498000000000001E-2</v>
      </c>
      <c r="S356" s="159">
        <v>0</v>
      </c>
      <c r="T356" s="160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1" t="s">
        <v>194</v>
      </c>
      <c r="AT356" s="161" t="s">
        <v>413</v>
      </c>
      <c r="AU356" s="161" t="s">
        <v>167</v>
      </c>
      <c r="AY356" s="18" t="s">
        <v>151</v>
      </c>
      <c r="BE356" s="162">
        <f>IF(N356="základní",J356,0)</f>
        <v>0</v>
      </c>
      <c r="BF356" s="162">
        <f>IF(N356="snížená",J356,0)</f>
        <v>0</v>
      </c>
      <c r="BG356" s="162">
        <f>IF(N356="zákl. přenesená",J356,0)</f>
        <v>0</v>
      </c>
      <c r="BH356" s="162">
        <f>IF(N356="sníž. přenesená",J356,0)</f>
        <v>0</v>
      </c>
      <c r="BI356" s="162">
        <f>IF(N356="nulová",J356,0)</f>
        <v>0</v>
      </c>
      <c r="BJ356" s="18" t="s">
        <v>31</v>
      </c>
      <c r="BK356" s="162">
        <f>ROUND(I356*H356,2)</f>
        <v>0</v>
      </c>
      <c r="BL356" s="18" t="s">
        <v>158</v>
      </c>
      <c r="BM356" s="161" t="s">
        <v>1980</v>
      </c>
    </row>
    <row r="357" spans="1:65" s="13" customFormat="1">
      <c r="B357" s="163"/>
      <c r="D357" s="164" t="s">
        <v>160</v>
      </c>
      <c r="E357" s="165" t="s">
        <v>1</v>
      </c>
      <c r="F357" s="166" t="s">
        <v>1270</v>
      </c>
      <c r="H357" s="167">
        <v>1.01</v>
      </c>
      <c r="I357" s="168"/>
      <c r="L357" s="163"/>
      <c r="M357" s="169"/>
      <c r="N357" s="170"/>
      <c r="O357" s="170"/>
      <c r="P357" s="170"/>
      <c r="Q357" s="170"/>
      <c r="R357" s="170"/>
      <c r="S357" s="170"/>
      <c r="T357" s="171"/>
      <c r="AT357" s="165" t="s">
        <v>160</v>
      </c>
      <c r="AU357" s="165" t="s">
        <v>167</v>
      </c>
      <c r="AV357" s="13" t="s">
        <v>83</v>
      </c>
      <c r="AW357" s="13" t="s">
        <v>30</v>
      </c>
      <c r="AX357" s="13" t="s">
        <v>75</v>
      </c>
      <c r="AY357" s="165" t="s">
        <v>151</v>
      </c>
    </row>
    <row r="358" spans="1:65" s="15" customFormat="1">
      <c r="B358" s="179"/>
      <c r="D358" s="164" t="s">
        <v>160</v>
      </c>
      <c r="E358" s="180" t="s">
        <v>1</v>
      </c>
      <c r="F358" s="181" t="s">
        <v>182</v>
      </c>
      <c r="H358" s="182">
        <v>1.01</v>
      </c>
      <c r="I358" s="183"/>
      <c r="L358" s="179"/>
      <c r="M358" s="184"/>
      <c r="N358" s="185"/>
      <c r="O358" s="185"/>
      <c r="P358" s="185"/>
      <c r="Q358" s="185"/>
      <c r="R358" s="185"/>
      <c r="S358" s="185"/>
      <c r="T358" s="186"/>
      <c r="AT358" s="180" t="s">
        <v>160</v>
      </c>
      <c r="AU358" s="180" t="s">
        <v>167</v>
      </c>
      <c r="AV358" s="15" t="s">
        <v>158</v>
      </c>
      <c r="AW358" s="15" t="s">
        <v>30</v>
      </c>
      <c r="AX358" s="15" t="s">
        <v>31</v>
      </c>
      <c r="AY358" s="180" t="s">
        <v>151</v>
      </c>
    </row>
    <row r="359" spans="1:65" s="13" customFormat="1">
      <c r="B359" s="163"/>
      <c r="D359" s="164" t="s">
        <v>160</v>
      </c>
      <c r="F359" s="166" t="s">
        <v>1981</v>
      </c>
      <c r="H359" s="167">
        <v>1.02</v>
      </c>
      <c r="I359" s="168"/>
      <c r="L359" s="163"/>
      <c r="M359" s="169"/>
      <c r="N359" s="170"/>
      <c r="O359" s="170"/>
      <c r="P359" s="170"/>
      <c r="Q359" s="170"/>
      <c r="R359" s="170"/>
      <c r="S359" s="170"/>
      <c r="T359" s="171"/>
      <c r="AT359" s="165" t="s">
        <v>160</v>
      </c>
      <c r="AU359" s="165" t="s">
        <v>167</v>
      </c>
      <c r="AV359" s="13" t="s">
        <v>83</v>
      </c>
      <c r="AW359" s="13" t="s">
        <v>3</v>
      </c>
      <c r="AX359" s="13" t="s">
        <v>31</v>
      </c>
      <c r="AY359" s="165" t="s">
        <v>151</v>
      </c>
    </row>
    <row r="360" spans="1:65" s="2" customFormat="1" ht="16.5" customHeight="1">
      <c r="A360" s="33"/>
      <c r="B360" s="149"/>
      <c r="C360" s="150" t="s">
        <v>1331</v>
      </c>
      <c r="D360" s="150" t="s">
        <v>153</v>
      </c>
      <c r="E360" s="151" t="s">
        <v>1982</v>
      </c>
      <c r="F360" s="152" t="s">
        <v>1983</v>
      </c>
      <c r="G360" s="153" t="s">
        <v>350</v>
      </c>
      <c r="H360" s="154">
        <v>2</v>
      </c>
      <c r="I360" s="155"/>
      <c r="J360" s="156">
        <f>ROUND(I360*H360,2)</f>
        <v>0</v>
      </c>
      <c r="K360" s="152" t="s">
        <v>157</v>
      </c>
      <c r="L360" s="34"/>
      <c r="M360" s="157" t="s">
        <v>1</v>
      </c>
      <c r="N360" s="158" t="s">
        <v>40</v>
      </c>
      <c r="O360" s="59"/>
      <c r="P360" s="159">
        <f>O360*H360</f>
        <v>0</v>
      </c>
      <c r="Q360" s="159">
        <v>0</v>
      </c>
      <c r="R360" s="159">
        <f>Q360*H360</f>
        <v>0</v>
      </c>
      <c r="S360" s="159">
        <v>0</v>
      </c>
      <c r="T360" s="160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61" t="s">
        <v>158</v>
      </c>
      <c r="AT360" s="161" t="s">
        <v>153</v>
      </c>
      <c r="AU360" s="161" t="s">
        <v>167</v>
      </c>
      <c r="AY360" s="18" t="s">
        <v>151</v>
      </c>
      <c r="BE360" s="162">
        <f>IF(N360="základní",J360,0)</f>
        <v>0</v>
      </c>
      <c r="BF360" s="162">
        <f>IF(N360="snížená",J360,0)</f>
        <v>0</v>
      </c>
      <c r="BG360" s="162">
        <f>IF(N360="zákl. přenesená",J360,0)</f>
        <v>0</v>
      </c>
      <c r="BH360" s="162">
        <f>IF(N360="sníž. přenesená",J360,0)</f>
        <v>0</v>
      </c>
      <c r="BI360" s="162">
        <f>IF(N360="nulová",J360,0)</f>
        <v>0</v>
      </c>
      <c r="BJ360" s="18" t="s">
        <v>31</v>
      </c>
      <c r="BK360" s="162">
        <f>ROUND(I360*H360,2)</f>
        <v>0</v>
      </c>
      <c r="BL360" s="18" t="s">
        <v>158</v>
      </c>
      <c r="BM360" s="161" t="s">
        <v>1984</v>
      </c>
    </row>
    <row r="361" spans="1:65" s="13" customFormat="1">
      <c r="B361" s="163"/>
      <c r="D361" s="164" t="s">
        <v>160</v>
      </c>
      <c r="E361" s="165" t="s">
        <v>1</v>
      </c>
      <c r="F361" s="166" t="s">
        <v>1985</v>
      </c>
      <c r="H361" s="167">
        <v>2</v>
      </c>
      <c r="I361" s="168"/>
      <c r="L361" s="163"/>
      <c r="M361" s="169"/>
      <c r="N361" s="170"/>
      <c r="O361" s="170"/>
      <c r="P361" s="170"/>
      <c r="Q361" s="170"/>
      <c r="R361" s="170"/>
      <c r="S361" s="170"/>
      <c r="T361" s="171"/>
      <c r="AT361" s="165" t="s">
        <v>160</v>
      </c>
      <c r="AU361" s="165" t="s">
        <v>167</v>
      </c>
      <c r="AV361" s="13" t="s">
        <v>83</v>
      </c>
      <c r="AW361" s="13" t="s">
        <v>30</v>
      </c>
      <c r="AX361" s="13" t="s">
        <v>31</v>
      </c>
      <c r="AY361" s="165" t="s">
        <v>151</v>
      </c>
    </row>
    <row r="362" spans="1:65" s="2" customFormat="1" ht="16.5" customHeight="1">
      <c r="A362" s="33"/>
      <c r="B362" s="149"/>
      <c r="C362" s="187" t="s">
        <v>1336</v>
      </c>
      <c r="D362" s="187" t="s">
        <v>413</v>
      </c>
      <c r="E362" s="188" t="s">
        <v>1986</v>
      </c>
      <c r="F362" s="189" t="s">
        <v>1987</v>
      </c>
      <c r="G362" s="190" t="s">
        <v>350</v>
      </c>
      <c r="H362" s="191">
        <v>2.02</v>
      </c>
      <c r="I362" s="192"/>
      <c r="J362" s="193">
        <f>ROUND(I362*H362,2)</f>
        <v>0</v>
      </c>
      <c r="K362" s="189" t="s">
        <v>1</v>
      </c>
      <c r="L362" s="194"/>
      <c r="M362" s="195" t="s">
        <v>1</v>
      </c>
      <c r="N362" s="196" t="s">
        <v>40</v>
      </c>
      <c r="O362" s="59"/>
      <c r="P362" s="159">
        <f>O362*H362</f>
        <v>0</v>
      </c>
      <c r="Q362" s="159">
        <v>2.5000000000000001E-2</v>
      </c>
      <c r="R362" s="159">
        <f>Q362*H362</f>
        <v>5.0500000000000003E-2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194</v>
      </c>
      <c r="AT362" s="161" t="s">
        <v>413</v>
      </c>
      <c r="AU362" s="161" t="s">
        <v>167</v>
      </c>
      <c r="AY362" s="18" t="s">
        <v>151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31</v>
      </c>
      <c r="BK362" s="162">
        <f>ROUND(I362*H362,2)</f>
        <v>0</v>
      </c>
      <c r="BL362" s="18" t="s">
        <v>158</v>
      </c>
      <c r="BM362" s="161" t="s">
        <v>1988</v>
      </c>
    </row>
    <row r="363" spans="1:65" s="13" customFormat="1">
      <c r="B363" s="163"/>
      <c r="D363" s="164" t="s">
        <v>160</v>
      </c>
      <c r="E363" s="165" t="s">
        <v>1</v>
      </c>
      <c r="F363" s="166" t="s">
        <v>1989</v>
      </c>
      <c r="H363" s="167">
        <v>2.02</v>
      </c>
      <c r="I363" s="168"/>
      <c r="L363" s="163"/>
      <c r="M363" s="169"/>
      <c r="N363" s="170"/>
      <c r="O363" s="170"/>
      <c r="P363" s="170"/>
      <c r="Q363" s="170"/>
      <c r="R363" s="170"/>
      <c r="S363" s="170"/>
      <c r="T363" s="171"/>
      <c r="AT363" s="165" t="s">
        <v>160</v>
      </c>
      <c r="AU363" s="165" t="s">
        <v>167</v>
      </c>
      <c r="AV363" s="13" t="s">
        <v>83</v>
      </c>
      <c r="AW363" s="13" t="s">
        <v>30</v>
      </c>
      <c r="AX363" s="13" t="s">
        <v>75</v>
      </c>
      <c r="AY363" s="165" t="s">
        <v>151</v>
      </c>
    </row>
    <row r="364" spans="1:65" s="15" customFormat="1">
      <c r="B364" s="179"/>
      <c r="D364" s="164" t="s">
        <v>160</v>
      </c>
      <c r="E364" s="180" t="s">
        <v>1</v>
      </c>
      <c r="F364" s="181" t="s">
        <v>182</v>
      </c>
      <c r="H364" s="182">
        <v>2.02</v>
      </c>
      <c r="I364" s="183"/>
      <c r="L364" s="179"/>
      <c r="M364" s="184"/>
      <c r="N364" s="185"/>
      <c r="O364" s="185"/>
      <c r="P364" s="185"/>
      <c r="Q364" s="185"/>
      <c r="R364" s="185"/>
      <c r="S364" s="185"/>
      <c r="T364" s="186"/>
      <c r="AT364" s="180" t="s">
        <v>160</v>
      </c>
      <c r="AU364" s="180" t="s">
        <v>167</v>
      </c>
      <c r="AV364" s="15" t="s">
        <v>158</v>
      </c>
      <c r="AW364" s="15" t="s">
        <v>30</v>
      </c>
      <c r="AX364" s="15" t="s">
        <v>31</v>
      </c>
      <c r="AY364" s="180" t="s">
        <v>151</v>
      </c>
    </row>
    <row r="365" spans="1:65" s="2" customFormat="1" ht="16.5" customHeight="1">
      <c r="A365" s="33"/>
      <c r="B365" s="149"/>
      <c r="C365" s="150" t="s">
        <v>1340</v>
      </c>
      <c r="D365" s="150" t="s">
        <v>153</v>
      </c>
      <c r="E365" s="151" t="s">
        <v>1990</v>
      </c>
      <c r="F365" s="152" t="s">
        <v>1991</v>
      </c>
      <c r="G365" s="153" t="s">
        <v>350</v>
      </c>
      <c r="H365" s="154">
        <v>2</v>
      </c>
      <c r="I365" s="155"/>
      <c r="J365" s="156">
        <f>ROUND(I365*H365,2)</f>
        <v>0</v>
      </c>
      <c r="K365" s="152" t="s">
        <v>157</v>
      </c>
      <c r="L365" s="34"/>
      <c r="M365" s="157" t="s">
        <v>1</v>
      </c>
      <c r="N365" s="158" t="s">
        <v>40</v>
      </c>
      <c r="O365" s="59"/>
      <c r="P365" s="159">
        <f>O365*H365</f>
        <v>0</v>
      </c>
      <c r="Q365" s="159">
        <v>2.8700000000000002E-3</v>
      </c>
      <c r="R365" s="159">
        <f>Q365*H365</f>
        <v>5.7400000000000003E-3</v>
      </c>
      <c r="S365" s="159">
        <v>0</v>
      </c>
      <c r="T365" s="160">
        <f>S365*H365</f>
        <v>0</v>
      </c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R365" s="161" t="s">
        <v>158</v>
      </c>
      <c r="AT365" s="161" t="s">
        <v>153</v>
      </c>
      <c r="AU365" s="161" t="s">
        <v>167</v>
      </c>
      <c r="AY365" s="18" t="s">
        <v>151</v>
      </c>
      <c r="BE365" s="162">
        <f>IF(N365="základní",J365,0)</f>
        <v>0</v>
      </c>
      <c r="BF365" s="162">
        <f>IF(N365="snížená",J365,0)</f>
        <v>0</v>
      </c>
      <c r="BG365" s="162">
        <f>IF(N365="zákl. přenesená",J365,0)</f>
        <v>0</v>
      </c>
      <c r="BH365" s="162">
        <f>IF(N365="sníž. přenesená",J365,0)</f>
        <v>0</v>
      </c>
      <c r="BI365" s="162">
        <f>IF(N365="nulová",J365,0)</f>
        <v>0</v>
      </c>
      <c r="BJ365" s="18" t="s">
        <v>31</v>
      </c>
      <c r="BK365" s="162">
        <f>ROUND(I365*H365,2)</f>
        <v>0</v>
      </c>
      <c r="BL365" s="18" t="s">
        <v>158</v>
      </c>
      <c r="BM365" s="161" t="s">
        <v>1992</v>
      </c>
    </row>
    <row r="366" spans="1:65" s="14" customFormat="1">
      <c r="B366" s="172"/>
      <c r="D366" s="164" t="s">
        <v>160</v>
      </c>
      <c r="E366" s="173" t="s">
        <v>1</v>
      </c>
      <c r="F366" s="174" t="s">
        <v>1945</v>
      </c>
      <c r="H366" s="173" t="s">
        <v>1</v>
      </c>
      <c r="I366" s="175"/>
      <c r="L366" s="172"/>
      <c r="M366" s="176"/>
      <c r="N366" s="177"/>
      <c r="O366" s="177"/>
      <c r="P366" s="177"/>
      <c r="Q366" s="177"/>
      <c r="R366" s="177"/>
      <c r="S366" s="177"/>
      <c r="T366" s="178"/>
      <c r="AT366" s="173" t="s">
        <v>160</v>
      </c>
      <c r="AU366" s="173" t="s">
        <v>167</v>
      </c>
      <c r="AV366" s="14" t="s">
        <v>31</v>
      </c>
      <c r="AW366" s="14" t="s">
        <v>30</v>
      </c>
      <c r="AX366" s="14" t="s">
        <v>75</v>
      </c>
      <c r="AY366" s="173" t="s">
        <v>151</v>
      </c>
    </row>
    <row r="367" spans="1:65" s="13" customFormat="1">
      <c r="B367" s="163"/>
      <c r="D367" s="164" t="s">
        <v>160</v>
      </c>
      <c r="E367" s="165" t="s">
        <v>1</v>
      </c>
      <c r="F367" s="166" t="s">
        <v>1993</v>
      </c>
      <c r="H367" s="167">
        <v>2</v>
      </c>
      <c r="I367" s="168"/>
      <c r="L367" s="163"/>
      <c r="M367" s="169"/>
      <c r="N367" s="170"/>
      <c r="O367" s="170"/>
      <c r="P367" s="170"/>
      <c r="Q367" s="170"/>
      <c r="R367" s="170"/>
      <c r="S367" s="170"/>
      <c r="T367" s="171"/>
      <c r="AT367" s="165" t="s">
        <v>160</v>
      </c>
      <c r="AU367" s="165" t="s">
        <v>167</v>
      </c>
      <c r="AV367" s="13" t="s">
        <v>83</v>
      </c>
      <c r="AW367" s="13" t="s">
        <v>30</v>
      </c>
      <c r="AX367" s="13" t="s">
        <v>31</v>
      </c>
      <c r="AY367" s="165" t="s">
        <v>151</v>
      </c>
    </row>
    <row r="368" spans="1:65" s="2" customFormat="1" ht="16.5" customHeight="1">
      <c r="A368" s="33"/>
      <c r="B368" s="149"/>
      <c r="C368" s="187" t="s">
        <v>1344</v>
      </c>
      <c r="D368" s="187" t="s">
        <v>413</v>
      </c>
      <c r="E368" s="188" t="s">
        <v>1994</v>
      </c>
      <c r="F368" s="189" t="s">
        <v>1995</v>
      </c>
      <c r="G368" s="190" t="s">
        <v>350</v>
      </c>
      <c r="H368" s="191">
        <v>1.01</v>
      </c>
      <c r="I368" s="192"/>
      <c r="J368" s="193">
        <f>ROUND(I368*H368,2)</f>
        <v>0</v>
      </c>
      <c r="K368" s="189" t="s">
        <v>1</v>
      </c>
      <c r="L368" s="194"/>
      <c r="M368" s="195" t="s">
        <v>1</v>
      </c>
      <c r="N368" s="196" t="s">
        <v>40</v>
      </c>
      <c r="O368" s="59"/>
      <c r="P368" s="159">
        <f>O368*H368</f>
        <v>0</v>
      </c>
      <c r="Q368" s="159">
        <v>2.3E-2</v>
      </c>
      <c r="R368" s="159">
        <f>Q368*H368</f>
        <v>2.3230000000000001E-2</v>
      </c>
      <c r="S368" s="159">
        <v>0</v>
      </c>
      <c r="T368" s="160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1" t="s">
        <v>194</v>
      </c>
      <c r="AT368" s="161" t="s">
        <v>413</v>
      </c>
      <c r="AU368" s="161" t="s">
        <v>167</v>
      </c>
      <c r="AY368" s="18" t="s">
        <v>151</v>
      </c>
      <c r="BE368" s="162">
        <f>IF(N368="základní",J368,0)</f>
        <v>0</v>
      </c>
      <c r="BF368" s="162">
        <f>IF(N368="snížená",J368,0)</f>
        <v>0</v>
      </c>
      <c r="BG368" s="162">
        <f>IF(N368="zákl. přenesená",J368,0)</f>
        <v>0</v>
      </c>
      <c r="BH368" s="162">
        <f>IF(N368="sníž. přenesená",J368,0)</f>
        <v>0</v>
      </c>
      <c r="BI368" s="162">
        <f>IF(N368="nulová",J368,0)</f>
        <v>0</v>
      </c>
      <c r="BJ368" s="18" t="s">
        <v>31</v>
      </c>
      <c r="BK368" s="162">
        <f>ROUND(I368*H368,2)</f>
        <v>0</v>
      </c>
      <c r="BL368" s="18" t="s">
        <v>158</v>
      </c>
      <c r="BM368" s="161" t="s">
        <v>1996</v>
      </c>
    </row>
    <row r="369" spans="1:65" s="13" customFormat="1">
      <c r="B369" s="163"/>
      <c r="D369" s="164" t="s">
        <v>160</v>
      </c>
      <c r="E369" s="165" t="s">
        <v>1</v>
      </c>
      <c r="F369" s="166" t="s">
        <v>1270</v>
      </c>
      <c r="H369" s="167">
        <v>1.01</v>
      </c>
      <c r="I369" s="168"/>
      <c r="L369" s="163"/>
      <c r="M369" s="169"/>
      <c r="N369" s="170"/>
      <c r="O369" s="170"/>
      <c r="P369" s="170"/>
      <c r="Q369" s="170"/>
      <c r="R369" s="170"/>
      <c r="S369" s="170"/>
      <c r="T369" s="171"/>
      <c r="AT369" s="165" t="s">
        <v>160</v>
      </c>
      <c r="AU369" s="165" t="s">
        <v>167</v>
      </c>
      <c r="AV369" s="13" t="s">
        <v>83</v>
      </c>
      <c r="AW369" s="13" t="s">
        <v>30</v>
      </c>
      <c r="AX369" s="13" t="s">
        <v>75</v>
      </c>
      <c r="AY369" s="165" t="s">
        <v>151</v>
      </c>
    </row>
    <row r="370" spans="1:65" s="15" customFormat="1">
      <c r="B370" s="179"/>
      <c r="D370" s="164" t="s">
        <v>160</v>
      </c>
      <c r="E370" s="180" t="s">
        <v>1</v>
      </c>
      <c r="F370" s="181" t="s">
        <v>182</v>
      </c>
      <c r="H370" s="182">
        <v>1.01</v>
      </c>
      <c r="I370" s="183"/>
      <c r="L370" s="179"/>
      <c r="M370" s="184"/>
      <c r="N370" s="185"/>
      <c r="O370" s="185"/>
      <c r="P370" s="185"/>
      <c r="Q370" s="185"/>
      <c r="R370" s="185"/>
      <c r="S370" s="185"/>
      <c r="T370" s="186"/>
      <c r="AT370" s="180" t="s">
        <v>160</v>
      </c>
      <c r="AU370" s="180" t="s">
        <v>167</v>
      </c>
      <c r="AV370" s="15" t="s">
        <v>158</v>
      </c>
      <c r="AW370" s="15" t="s">
        <v>30</v>
      </c>
      <c r="AX370" s="15" t="s">
        <v>31</v>
      </c>
      <c r="AY370" s="180" t="s">
        <v>151</v>
      </c>
    </row>
    <row r="371" spans="1:65" s="2" customFormat="1" ht="16.5" customHeight="1">
      <c r="A371" s="33"/>
      <c r="B371" s="149"/>
      <c r="C371" s="187" t="s">
        <v>382</v>
      </c>
      <c r="D371" s="187" t="s">
        <v>413</v>
      </c>
      <c r="E371" s="188" t="s">
        <v>1997</v>
      </c>
      <c r="F371" s="189" t="s">
        <v>1998</v>
      </c>
      <c r="G371" s="190" t="s">
        <v>350</v>
      </c>
      <c r="H371" s="191">
        <v>1.01</v>
      </c>
      <c r="I371" s="192"/>
      <c r="J371" s="193">
        <f>ROUND(I371*H371,2)</f>
        <v>0</v>
      </c>
      <c r="K371" s="189" t="s">
        <v>1</v>
      </c>
      <c r="L371" s="194"/>
      <c r="M371" s="195" t="s">
        <v>1</v>
      </c>
      <c r="N371" s="196" t="s">
        <v>40</v>
      </c>
      <c r="O371" s="59"/>
      <c r="P371" s="159">
        <f>O371*H371</f>
        <v>0</v>
      </c>
      <c r="Q371" s="159">
        <v>0.06</v>
      </c>
      <c r="R371" s="159">
        <f>Q371*H371</f>
        <v>6.0600000000000001E-2</v>
      </c>
      <c r="S371" s="159">
        <v>0</v>
      </c>
      <c r="T371" s="160">
        <f>S371*H371</f>
        <v>0</v>
      </c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R371" s="161" t="s">
        <v>194</v>
      </c>
      <c r="AT371" s="161" t="s">
        <v>413</v>
      </c>
      <c r="AU371" s="161" t="s">
        <v>167</v>
      </c>
      <c r="AY371" s="18" t="s">
        <v>151</v>
      </c>
      <c r="BE371" s="162">
        <f>IF(N371="základní",J371,0)</f>
        <v>0</v>
      </c>
      <c r="BF371" s="162">
        <f>IF(N371="snížená",J371,0)</f>
        <v>0</v>
      </c>
      <c r="BG371" s="162">
        <f>IF(N371="zákl. přenesená",J371,0)</f>
        <v>0</v>
      </c>
      <c r="BH371" s="162">
        <f>IF(N371="sníž. přenesená",J371,0)</f>
        <v>0</v>
      </c>
      <c r="BI371" s="162">
        <f>IF(N371="nulová",J371,0)</f>
        <v>0</v>
      </c>
      <c r="BJ371" s="18" t="s">
        <v>31</v>
      </c>
      <c r="BK371" s="162">
        <f>ROUND(I371*H371,2)</f>
        <v>0</v>
      </c>
      <c r="BL371" s="18" t="s">
        <v>158</v>
      </c>
      <c r="BM371" s="161" t="s">
        <v>1999</v>
      </c>
    </row>
    <row r="372" spans="1:65" s="13" customFormat="1">
      <c r="B372" s="163"/>
      <c r="D372" s="164" t="s">
        <v>160</v>
      </c>
      <c r="E372" s="165" t="s">
        <v>1</v>
      </c>
      <c r="F372" s="166" t="s">
        <v>2000</v>
      </c>
      <c r="H372" s="167">
        <v>1.01</v>
      </c>
      <c r="I372" s="168"/>
      <c r="L372" s="163"/>
      <c r="M372" s="169"/>
      <c r="N372" s="170"/>
      <c r="O372" s="170"/>
      <c r="P372" s="170"/>
      <c r="Q372" s="170"/>
      <c r="R372" s="170"/>
      <c r="S372" s="170"/>
      <c r="T372" s="171"/>
      <c r="AT372" s="165" t="s">
        <v>160</v>
      </c>
      <c r="AU372" s="165" t="s">
        <v>167</v>
      </c>
      <c r="AV372" s="13" t="s">
        <v>83</v>
      </c>
      <c r="AW372" s="13" t="s">
        <v>30</v>
      </c>
      <c r="AX372" s="13" t="s">
        <v>75</v>
      </c>
      <c r="AY372" s="165" t="s">
        <v>151</v>
      </c>
    </row>
    <row r="373" spans="1:65" s="15" customFormat="1">
      <c r="B373" s="179"/>
      <c r="D373" s="164" t="s">
        <v>160</v>
      </c>
      <c r="E373" s="180" t="s">
        <v>1</v>
      </c>
      <c r="F373" s="181" t="s">
        <v>182</v>
      </c>
      <c r="H373" s="182">
        <v>1.01</v>
      </c>
      <c r="I373" s="183"/>
      <c r="L373" s="179"/>
      <c r="M373" s="184"/>
      <c r="N373" s="185"/>
      <c r="O373" s="185"/>
      <c r="P373" s="185"/>
      <c r="Q373" s="185"/>
      <c r="R373" s="185"/>
      <c r="S373" s="185"/>
      <c r="T373" s="186"/>
      <c r="AT373" s="180" t="s">
        <v>160</v>
      </c>
      <c r="AU373" s="180" t="s">
        <v>167</v>
      </c>
      <c r="AV373" s="15" t="s">
        <v>158</v>
      </c>
      <c r="AW373" s="15" t="s">
        <v>30</v>
      </c>
      <c r="AX373" s="15" t="s">
        <v>31</v>
      </c>
      <c r="AY373" s="180" t="s">
        <v>151</v>
      </c>
    </row>
    <row r="374" spans="1:65" s="2" customFormat="1" ht="16.5" customHeight="1">
      <c r="A374" s="33"/>
      <c r="B374" s="149"/>
      <c r="C374" s="150" t="s">
        <v>1352</v>
      </c>
      <c r="D374" s="150" t="s">
        <v>153</v>
      </c>
      <c r="E374" s="151" t="s">
        <v>2001</v>
      </c>
      <c r="F374" s="152" t="s">
        <v>2002</v>
      </c>
      <c r="G374" s="153" t="s">
        <v>350</v>
      </c>
      <c r="H374" s="154">
        <v>1</v>
      </c>
      <c r="I374" s="155"/>
      <c r="J374" s="156">
        <f>ROUND(I374*H374,2)</f>
        <v>0</v>
      </c>
      <c r="K374" s="152" t="s">
        <v>157</v>
      </c>
      <c r="L374" s="34"/>
      <c r="M374" s="157" t="s">
        <v>1</v>
      </c>
      <c r="N374" s="158" t="s">
        <v>40</v>
      </c>
      <c r="O374" s="59"/>
      <c r="P374" s="159">
        <f>O374*H374</f>
        <v>0</v>
      </c>
      <c r="Q374" s="159">
        <v>4.2900000000000004E-3</v>
      </c>
      <c r="R374" s="159">
        <f>Q374*H374</f>
        <v>4.2900000000000004E-3</v>
      </c>
      <c r="S374" s="159">
        <v>0</v>
      </c>
      <c r="T374" s="160">
        <f>S374*H374</f>
        <v>0</v>
      </c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R374" s="161" t="s">
        <v>158</v>
      </c>
      <c r="AT374" s="161" t="s">
        <v>153</v>
      </c>
      <c r="AU374" s="161" t="s">
        <v>167</v>
      </c>
      <c r="AY374" s="18" t="s">
        <v>151</v>
      </c>
      <c r="BE374" s="162">
        <f>IF(N374="základní",J374,0)</f>
        <v>0</v>
      </c>
      <c r="BF374" s="162">
        <f>IF(N374="snížená",J374,0)</f>
        <v>0</v>
      </c>
      <c r="BG374" s="162">
        <f>IF(N374="zákl. přenesená",J374,0)</f>
        <v>0</v>
      </c>
      <c r="BH374" s="162">
        <f>IF(N374="sníž. přenesená",J374,0)</f>
        <v>0</v>
      </c>
      <c r="BI374" s="162">
        <f>IF(N374="nulová",J374,0)</f>
        <v>0</v>
      </c>
      <c r="BJ374" s="18" t="s">
        <v>31</v>
      </c>
      <c r="BK374" s="162">
        <f>ROUND(I374*H374,2)</f>
        <v>0</v>
      </c>
      <c r="BL374" s="18" t="s">
        <v>158</v>
      </c>
      <c r="BM374" s="161" t="s">
        <v>2003</v>
      </c>
    </row>
    <row r="375" spans="1:65" s="14" customFormat="1">
      <c r="B375" s="172"/>
      <c r="D375" s="164" t="s">
        <v>160</v>
      </c>
      <c r="E375" s="173" t="s">
        <v>1</v>
      </c>
      <c r="F375" s="174" t="s">
        <v>1945</v>
      </c>
      <c r="H375" s="173" t="s">
        <v>1</v>
      </c>
      <c r="I375" s="175"/>
      <c r="L375" s="172"/>
      <c r="M375" s="176"/>
      <c r="N375" s="177"/>
      <c r="O375" s="177"/>
      <c r="P375" s="177"/>
      <c r="Q375" s="177"/>
      <c r="R375" s="177"/>
      <c r="S375" s="177"/>
      <c r="T375" s="178"/>
      <c r="AT375" s="173" t="s">
        <v>160</v>
      </c>
      <c r="AU375" s="173" t="s">
        <v>167</v>
      </c>
      <c r="AV375" s="14" t="s">
        <v>31</v>
      </c>
      <c r="AW375" s="14" t="s">
        <v>30</v>
      </c>
      <c r="AX375" s="14" t="s">
        <v>75</v>
      </c>
      <c r="AY375" s="173" t="s">
        <v>151</v>
      </c>
    </row>
    <row r="376" spans="1:65" s="13" customFormat="1">
      <c r="B376" s="163"/>
      <c r="D376" s="164" t="s">
        <v>160</v>
      </c>
      <c r="E376" s="165" t="s">
        <v>1</v>
      </c>
      <c r="F376" s="166" t="s">
        <v>2004</v>
      </c>
      <c r="H376" s="167">
        <v>1</v>
      </c>
      <c r="I376" s="168"/>
      <c r="L376" s="163"/>
      <c r="M376" s="169"/>
      <c r="N376" s="170"/>
      <c r="O376" s="170"/>
      <c r="P376" s="170"/>
      <c r="Q376" s="170"/>
      <c r="R376" s="170"/>
      <c r="S376" s="170"/>
      <c r="T376" s="171"/>
      <c r="AT376" s="165" t="s">
        <v>160</v>
      </c>
      <c r="AU376" s="165" t="s">
        <v>167</v>
      </c>
      <c r="AV376" s="13" t="s">
        <v>83</v>
      </c>
      <c r="AW376" s="13" t="s">
        <v>30</v>
      </c>
      <c r="AX376" s="13" t="s">
        <v>31</v>
      </c>
      <c r="AY376" s="165" t="s">
        <v>151</v>
      </c>
    </row>
    <row r="377" spans="1:65" s="2" customFormat="1" ht="16.5" customHeight="1">
      <c r="A377" s="33"/>
      <c r="B377" s="149"/>
      <c r="C377" s="187" t="s">
        <v>1357</v>
      </c>
      <c r="D377" s="187" t="s">
        <v>413</v>
      </c>
      <c r="E377" s="188" t="s">
        <v>2005</v>
      </c>
      <c r="F377" s="189" t="s">
        <v>2006</v>
      </c>
      <c r="G377" s="190" t="s">
        <v>350</v>
      </c>
      <c r="H377" s="191">
        <v>1.01</v>
      </c>
      <c r="I377" s="192"/>
      <c r="J377" s="193">
        <f>ROUND(I377*H377,2)</f>
        <v>0</v>
      </c>
      <c r="K377" s="189" t="s">
        <v>1</v>
      </c>
      <c r="L377" s="194"/>
      <c r="M377" s="195" t="s">
        <v>1</v>
      </c>
      <c r="N377" s="196" t="s">
        <v>40</v>
      </c>
      <c r="O377" s="59"/>
      <c r="P377" s="159">
        <f>O377*H377</f>
        <v>0</v>
      </c>
      <c r="Q377" s="159">
        <v>4.65E-2</v>
      </c>
      <c r="R377" s="159">
        <f>Q377*H377</f>
        <v>4.6965E-2</v>
      </c>
      <c r="S377" s="159">
        <v>0</v>
      </c>
      <c r="T377" s="160">
        <f>S377*H377</f>
        <v>0</v>
      </c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R377" s="161" t="s">
        <v>194</v>
      </c>
      <c r="AT377" s="161" t="s">
        <v>413</v>
      </c>
      <c r="AU377" s="161" t="s">
        <v>167</v>
      </c>
      <c r="AY377" s="18" t="s">
        <v>151</v>
      </c>
      <c r="BE377" s="162">
        <f>IF(N377="základní",J377,0)</f>
        <v>0</v>
      </c>
      <c r="BF377" s="162">
        <f>IF(N377="snížená",J377,0)</f>
        <v>0</v>
      </c>
      <c r="BG377" s="162">
        <f>IF(N377="zákl. přenesená",J377,0)</f>
        <v>0</v>
      </c>
      <c r="BH377" s="162">
        <f>IF(N377="sníž. přenesená",J377,0)</f>
        <v>0</v>
      </c>
      <c r="BI377" s="162">
        <f>IF(N377="nulová",J377,0)</f>
        <v>0</v>
      </c>
      <c r="BJ377" s="18" t="s">
        <v>31</v>
      </c>
      <c r="BK377" s="162">
        <f>ROUND(I377*H377,2)</f>
        <v>0</v>
      </c>
      <c r="BL377" s="18" t="s">
        <v>158</v>
      </c>
      <c r="BM377" s="161" t="s">
        <v>2007</v>
      </c>
    </row>
    <row r="378" spans="1:65" s="13" customFormat="1">
      <c r="B378" s="163"/>
      <c r="D378" s="164" t="s">
        <v>160</v>
      </c>
      <c r="E378" s="165" t="s">
        <v>1</v>
      </c>
      <c r="F378" s="166" t="s">
        <v>1270</v>
      </c>
      <c r="H378" s="167">
        <v>1.01</v>
      </c>
      <c r="I378" s="168"/>
      <c r="L378" s="163"/>
      <c r="M378" s="169"/>
      <c r="N378" s="170"/>
      <c r="O378" s="170"/>
      <c r="P378" s="170"/>
      <c r="Q378" s="170"/>
      <c r="R378" s="170"/>
      <c r="S378" s="170"/>
      <c r="T378" s="171"/>
      <c r="AT378" s="165" t="s">
        <v>160</v>
      </c>
      <c r="AU378" s="165" t="s">
        <v>167</v>
      </c>
      <c r="AV378" s="13" t="s">
        <v>83</v>
      </c>
      <c r="AW378" s="13" t="s">
        <v>30</v>
      </c>
      <c r="AX378" s="13" t="s">
        <v>75</v>
      </c>
      <c r="AY378" s="165" t="s">
        <v>151</v>
      </c>
    </row>
    <row r="379" spans="1:65" s="15" customFormat="1">
      <c r="B379" s="179"/>
      <c r="D379" s="164" t="s">
        <v>160</v>
      </c>
      <c r="E379" s="180" t="s">
        <v>1</v>
      </c>
      <c r="F379" s="181" t="s">
        <v>182</v>
      </c>
      <c r="H379" s="182">
        <v>1.01</v>
      </c>
      <c r="I379" s="183"/>
      <c r="L379" s="179"/>
      <c r="M379" s="184"/>
      <c r="N379" s="185"/>
      <c r="O379" s="185"/>
      <c r="P379" s="185"/>
      <c r="Q379" s="185"/>
      <c r="R379" s="185"/>
      <c r="S379" s="185"/>
      <c r="T379" s="186"/>
      <c r="AT379" s="180" t="s">
        <v>160</v>
      </c>
      <c r="AU379" s="180" t="s">
        <v>167</v>
      </c>
      <c r="AV379" s="15" t="s">
        <v>158</v>
      </c>
      <c r="AW379" s="15" t="s">
        <v>30</v>
      </c>
      <c r="AX379" s="15" t="s">
        <v>31</v>
      </c>
      <c r="AY379" s="180" t="s">
        <v>151</v>
      </c>
    </row>
    <row r="380" spans="1:65" s="2" customFormat="1" ht="16.5" customHeight="1">
      <c r="A380" s="33"/>
      <c r="B380" s="149"/>
      <c r="C380" s="150" t="s">
        <v>1361</v>
      </c>
      <c r="D380" s="150" t="s">
        <v>153</v>
      </c>
      <c r="E380" s="151" t="s">
        <v>2008</v>
      </c>
      <c r="F380" s="152" t="s">
        <v>2009</v>
      </c>
      <c r="G380" s="153" t="s">
        <v>350</v>
      </c>
      <c r="H380" s="154">
        <v>3</v>
      </c>
      <c r="I380" s="155"/>
      <c r="J380" s="156">
        <f>ROUND(I380*H380,2)</f>
        <v>0</v>
      </c>
      <c r="K380" s="152" t="s">
        <v>1</v>
      </c>
      <c r="L380" s="34"/>
      <c r="M380" s="157" t="s">
        <v>1</v>
      </c>
      <c r="N380" s="158" t="s">
        <v>40</v>
      </c>
      <c r="O380" s="59"/>
      <c r="P380" s="159">
        <f>O380*H380</f>
        <v>0</v>
      </c>
      <c r="Q380" s="159">
        <v>1.3600000000000001E-3</v>
      </c>
      <c r="R380" s="159">
        <f>Q380*H380</f>
        <v>4.0800000000000003E-3</v>
      </c>
      <c r="S380" s="159">
        <v>0</v>
      </c>
      <c r="T380" s="160">
        <f>S380*H380</f>
        <v>0</v>
      </c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R380" s="161" t="s">
        <v>158</v>
      </c>
      <c r="AT380" s="161" t="s">
        <v>153</v>
      </c>
      <c r="AU380" s="161" t="s">
        <v>167</v>
      </c>
      <c r="AY380" s="18" t="s">
        <v>151</v>
      </c>
      <c r="BE380" s="162">
        <f>IF(N380="základní",J380,0)</f>
        <v>0</v>
      </c>
      <c r="BF380" s="162">
        <f>IF(N380="snížená",J380,0)</f>
        <v>0</v>
      </c>
      <c r="BG380" s="162">
        <f>IF(N380="zákl. přenesená",J380,0)</f>
        <v>0</v>
      </c>
      <c r="BH380" s="162">
        <f>IF(N380="sníž. přenesená",J380,0)</f>
        <v>0</v>
      </c>
      <c r="BI380" s="162">
        <f>IF(N380="nulová",J380,0)</f>
        <v>0</v>
      </c>
      <c r="BJ380" s="18" t="s">
        <v>31</v>
      </c>
      <c r="BK380" s="162">
        <f>ROUND(I380*H380,2)</f>
        <v>0</v>
      </c>
      <c r="BL380" s="18" t="s">
        <v>158</v>
      </c>
      <c r="BM380" s="161" t="s">
        <v>2010</v>
      </c>
    </row>
    <row r="381" spans="1:65" s="13" customFormat="1">
      <c r="B381" s="163"/>
      <c r="D381" s="164" t="s">
        <v>160</v>
      </c>
      <c r="E381" s="165" t="s">
        <v>1</v>
      </c>
      <c r="F381" s="166" t="s">
        <v>2011</v>
      </c>
      <c r="H381" s="167">
        <v>3</v>
      </c>
      <c r="I381" s="168"/>
      <c r="L381" s="163"/>
      <c r="M381" s="169"/>
      <c r="N381" s="170"/>
      <c r="O381" s="170"/>
      <c r="P381" s="170"/>
      <c r="Q381" s="170"/>
      <c r="R381" s="170"/>
      <c r="S381" s="170"/>
      <c r="T381" s="171"/>
      <c r="AT381" s="165" t="s">
        <v>160</v>
      </c>
      <c r="AU381" s="165" t="s">
        <v>167</v>
      </c>
      <c r="AV381" s="13" t="s">
        <v>83</v>
      </c>
      <c r="AW381" s="13" t="s">
        <v>30</v>
      </c>
      <c r="AX381" s="13" t="s">
        <v>31</v>
      </c>
      <c r="AY381" s="165" t="s">
        <v>151</v>
      </c>
    </row>
    <row r="382" spans="1:65" s="2" customFormat="1" ht="16.5" customHeight="1">
      <c r="A382" s="33"/>
      <c r="B382" s="149"/>
      <c r="C382" s="187" t="s">
        <v>1365</v>
      </c>
      <c r="D382" s="187" t="s">
        <v>413</v>
      </c>
      <c r="E382" s="188" t="s">
        <v>2012</v>
      </c>
      <c r="F382" s="189" t="s">
        <v>2013</v>
      </c>
      <c r="G382" s="190" t="s">
        <v>350</v>
      </c>
      <c r="H382" s="191">
        <v>3.03</v>
      </c>
      <c r="I382" s="192"/>
      <c r="J382" s="193">
        <f>ROUND(I382*H382,2)</f>
        <v>0</v>
      </c>
      <c r="K382" s="189" t="s">
        <v>1</v>
      </c>
      <c r="L382" s="194"/>
      <c r="M382" s="195" t="s">
        <v>1</v>
      </c>
      <c r="N382" s="196" t="s">
        <v>40</v>
      </c>
      <c r="O382" s="59"/>
      <c r="P382" s="159">
        <f>O382*H382</f>
        <v>0</v>
      </c>
      <c r="Q382" s="159">
        <v>4.2999999999999997E-2</v>
      </c>
      <c r="R382" s="159">
        <f>Q382*H382</f>
        <v>0.13028999999999999</v>
      </c>
      <c r="S382" s="159">
        <v>0</v>
      </c>
      <c r="T382" s="160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1" t="s">
        <v>194</v>
      </c>
      <c r="AT382" s="161" t="s">
        <v>413</v>
      </c>
      <c r="AU382" s="161" t="s">
        <v>167</v>
      </c>
      <c r="AY382" s="18" t="s">
        <v>151</v>
      </c>
      <c r="BE382" s="162">
        <f>IF(N382="základní",J382,0)</f>
        <v>0</v>
      </c>
      <c r="BF382" s="162">
        <f>IF(N382="snížená",J382,0)</f>
        <v>0</v>
      </c>
      <c r="BG382" s="162">
        <f>IF(N382="zákl. přenesená",J382,0)</f>
        <v>0</v>
      </c>
      <c r="BH382" s="162">
        <f>IF(N382="sníž. přenesená",J382,0)</f>
        <v>0</v>
      </c>
      <c r="BI382" s="162">
        <f>IF(N382="nulová",J382,0)</f>
        <v>0</v>
      </c>
      <c r="BJ382" s="18" t="s">
        <v>31</v>
      </c>
      <c r="BK382" s="162">
        <f>ROUND(I382*H382,2)</f>
        <v>0</v>
      </c>
      <c r="BL382" s="18" t="s">
        <v>158</v>
      </c>
      <c r="BM382" s="161" t="s">
        <v>2014</v>
      </c>
    </row>
    <row r="383" spans="1:65" s="13" customFormat="1">
      <c r="B383" s="163"/>
      <c r="D383" s="164" t="s">
        <v>160</v>
      </c>
      <c r="E383" s="165" t="s">
        <v>1</v>
      </c>
      <c r="F383" s="166" t="s">
        <v>1281</v>
      </c>
      <c r="H383" s="167">
        <v>3.03</v>
      </c>
      <c r="I383" s="168"/>
      <c r="L383" s="163"/>
      <c r="M383" s="169"/>
      <c r="N383" s="170"/>
      <c r="O383" s="170"/>
      <c r="P383" s="170"/>
      <c r="Q383" s="170"/>
      <c r="R383" s="170"/>
      <c r="S383" s="170"/>
      <c r="T383" s="171"/>
      <c r="AT383" s="165" t="s">
        <v>160</v>
      </c>
      <c r="AU383" s="165" t="s">
        <v>167</v>
      </c>
      <c r="AV383" s="13" t="s">
        <v>83</v>
      </c>
      <c r="AW383" s="13" t="s">
        <v>30</v>
      </c>
      <c r="AX383" s="13" t="s">
        <v>75</v>
      </c>
      <c r="AY383" s="165" t="s">
        <v>151</v>
      </c>
    </row>
    <row r="384" spans="1:65" s="15" customFormat="1">
      <c r="B384" s="179"/>
      <c r="D384" s="164" t="s">
        <v>160</v>
      </c>
      <c r="E384" s="180" t="s">
        <v>1</v>
      </c>
      <c r="F384" s="181" t="s">
        <v>182</v>
      </c>
      <c r="H384" s="182">
        <v>3.03</v>
      </c>
      <c r="I384" s="183"/>
      <c r="L384" s="179"/>
      <c r="M384" s="184"/>
      <c r="N384" s="185"/>
      <c r="O384" s="185"/>
      <c r="P384" s="185"/>
      <c r="Q384" s="185"/>
      <c r="R384" s="185"/>
      <c r="S384" s="185"/>
      <c r="T384" s="186"/>
      <c r="AT384" s="180" t="s">
        <v>160</v>
      </c>
      <c r="AU384" s="180" t="s">
        <v>167</v>
      </c>
      <c r="AV384" s="15" t="s">
        <v>158</v>
      </c>
      <c r="AW384" s="15" t="s">
        <v>30</v>
      </c>
      <c r="AX384" s="15" t="s">
        <v>31</v>
      </c>
      <c r="AY384" s="180" t="s">
        <v>151</v>
      </c>
    </row>
    <row r="385" spans="1:65" s="2" customFormat="1" ht="16.5" customHeight="1">
      <c r="A385" s="33"/>
      <c r="B385" s="149"/>
      <c r="C385" s="187" t="s">
        <v>1370</v>
      </c>
      <c r="D385" s="187" t="s">
        <v>413</v>
      </c>
      <c r="E385" s="188" t="s">
        <v>2015</v>
      </c>
      <c r="F385" s="189" t="s">
        <v>2016</v>
      </c>
      <c r="G385" s="190" t="s">
        <v>350</v>
      </c>
      <c r="H385" s="191">
        <v>3.03</v>
      </c>
      <c r="I385" s="192"/>
      <c r="J385" s="193">
        <f>ROUND(I385*H385,2)</f>
        <v>0</v>
      </c>
      <c r="K385" s="189" t="s">
        <v>1</v>
      </c>
      <c r="L385" s="194"/>
      <c r="M385" s="195" t="s">
        <v>1</v>
      </c>
      <c r="N385" s="196" t="s">
        <v>40</v>
      </c>
      <c r="O385" s="59"/>
      <c r="P385" s="159">
        <f>O385*H385</f>
        <v>0</v>
      </c>
      <c r="Q385" s="159">
        <v>0</v>
      </c>
      <c r="R385" s="159">
        <f>Q385*H385</f>
        <v>0</v>
      </c>
      <c r="S385" s="159">
        <v>0</v>
      </c>
      <c r="T385" s="160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61" t="s">
        <v>194</v>
      </c>
      <c r="AT385" s="161" t="s">
        <v>413</v>
      </c>
      <c r="AU385" s="161" t="s">
        <v>167</v>
      </c>
      <c r="AY385" s="18" t="s">
        <v>151</v>
      </c>
      <c r="BE385" s="162">
        <f>IF(N385="základní",J385,0)</f>
        <v>0</v>
      </c>
      <c r="BF385" s="162">
        <f>IF(N385="snížená",J385,0)</f>
        <v>0</v>
      </c>
      <c r="BG385" s="162">
        <f>IF(N385="zákl. přenesená",J385,0)</f>
        <v>0</v>
      </c>
      <c r="BH385" s="162">
        <f>IF(N385="sníž. přenesená",J385,0)</f>
        <v>0</v>
      </c>
      <c r="BI385" s="162">
        <f>IF(N385="nulová",J385,0)</f>
        <v>0</v>
      </c>
      <c r="BJ385" s="18" t="s">
        <v>31</v>
      </c>
      <c r="BK385" s="162">
        <f>ROUND(I385*H385,2)</f>
        <v>0</v>
      </c>
      <c r="BL385" s="18" t="s">
        <v>158</v>
      </c>
      <c r="BM385" s="161" t="s">
        <v>2017</v>
      </c>
    </row>
    <row r="386" spans="1:65" s="13" customFormat="1">
      <c r="B386" s="163"/>
      <c r="D386" s="164" t="s">
        <v>160</v>
      </c>
      <c r="E386" s="165" t="s">
        <v>1</v>
      </c>
      <c r="F386" s="166" t="s">
        <v>1281</v>
      </c>
      <c r="H386" s="167">
        <v>3.03</v>
      </c>
      <c r="I386" s="168"/>
      <c r="L386" s="163"/>
      <c r="M386" s="169"/>
      <c r="N386" s="170"/>
      <c r="O386" s="170"/>
      <c r="P386" s="170"/>
      <c r="Q386" s="170"/>
      <c r="R386" s="170"/>
      <c r="S386" s="170"/>
      <c r="T386" s="171"/>
      <c r="AT386" s="165" t="s">
        <v>160</v>
      </c>
      <c r="AU386" s="165" t="s">
        <v>167</v>
      </c>
      <c r="AV386" s="13" t="s">
        <v>83</v>
      </c>
      <c r="AW386" s="13" t="s">
        <v>30</v>
      </c>
      <c r="AX386" s="13" t="s">
        <v>75</v>
      </c>
      <c r="AY386" s="165" t="s">
        <v>151</v>
      </c>
    </row>
    <row r="387" spans="1:65" s="15" customFormat="1">
      <c r="B387" s="179"/>
      <c r="D387" s="164" t="s">
        <v>160</v>
      </c>
      <c r="E387" s="180" t="s">
        <v>1</v>
      </c>
      <c r="F387" s="181" t="s">
        <v>182</v>
      </c>
      <c r="H387" s="182">
        <v>3.03</v>
      </c>
      <c r="I387" s="183"/>
      <c r="L387" s="179"/>
      <c r="M387" s="184"/>
      <c r="N387" s="185"/>
      <c r="O387" s="185"/>
      <c r="P387" s="185"/>
      <c r="Q387" s="185"/>
      <c r="R387" s="185"/>
      <c r="S387" s="185"/>
      <c r="T387" s="186"/>
      <c r="AT387" s="180" t="s">
        <v>160</v>
      </c>
      <c r="AU387" s="180" t="s">
        <v>167</v>
      </c>
      <c r="AV387" s="15" t="s">
        <v>158</v>
      </c>
      <c r="AW387" s="15" t="s">
        <v>30</v>
      </c>
      <c r="AX387" s="15" t="s">
        <v>31</v>
      </c>
      <c r="AY387" s="180" t="s">
        <v>151</v>
      </c>
    </row>
    <row r="388" spans="1:65" s="2" customFormat="1" ht="16.5" customHeight="1">
      <c r="A388" s="33"/>
      <c r="B388" s="149"/>
      <c r="C388" s="150" t="s">
        <v>1375</v>
      </c>
      <c r="D388" s="150" t="s">
        <v>153</v>
      </c>
      <c r="E388" s="151" t="s">
        <v>2018</v>
      </c>
      <c r="F388" s="152" t="s">
        <v>2019</v>
      </c>
      <c r="G388" s="153" t="s">
        <v>350</v>
      </c>
      <c r="H388" s="154">
        <v>4</v>
      </c>
      <c r="I388" s="155"/>
      <c r="J388" s="156">
        <f>ROUND(I388*H388,2)</f>
        <v>0</v>
      </c>
      <c r="K388" s="152" t="s">
        <v>157</v>
      </c>
      <c r="L388" s="34"/>
      <c r="M388" s="157" t="s">
        <v>1</v>
      </c>
      <c r="N388" s="158" t="s">
        <v>40</v>
      </c>
      <c r="O388" s="59"/>
      <c r="P388" s="159">
        <f>O388*H388</f>
        <v>0</v>
      </c>
      <c r="Q388" s="159">
        <v>2.81E-3</v>
      </c>
      <c r="R388" s="159">
        <f>Q388*H388</f>
        <v>1.124E-2</v>
      </c>
      <c r="S388" s="159">
        <v>0</v>
      </c>
      <c r="T388" s="160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61" t="s">
        <v>158</v>
      </c>
      <c r="AT388" s="161" t="s">
        <v>153</v>
      </c>
      <c r="AU388" s="161" t="s">
        <v>167</v>
      </c>
      <c r="AY388" s="18" t="s">
        <v>151</v>
      </c>
      <c r="BE388" s="162">
        <f>IF(N388="základní",J388,0)</f>
        <v>0</v>
      </c>
      <c r="BF388" s="162">
        <f>IF(N388="snížená",J388,0)</f>
        <v>0</v>
      </c>
      <c r="BG388" s="162">
        <f>IF(N388="zákl. přenesená",J388,0)</f>
        <v>0</v>
      </c>
      <c r="BH388" s="162">
        <f>IF(N388="sníž. přenesená",J388,0)</f>
        <v>0</v>
      </c>
      <c r="BI388" s="162">
        <f>IF(N388="nulová",J388,0)</f>
        <v>0</v>
      </c>
      <c r="BJ388" s="18" t="s">
        <v>31</v>
      </c>
      <c r="BK388" s="162">
        <f>ROUND(I388*H388,2)</f>
        <v>0</v>
      </c>
      <c r="BL388" s="18" t="s">
        <v>158</v>
      </c>
      <c r="BM388" s="161" t="s">
        <v>2020</v>
      </c>
    </row>
    <row r="389" spans="1:65" s="13" customFormat="1">
      <c r="B389" s="163"/>
      <c r="D389" s="164" t="s">
        <v>160</v>
      </c>
      <c r="E389" s="165" t="s">
        <v>1</v>
      </c>
      <c r="F389" s="166" t="s">
        <v>2021</v>
      </c>
      <c r="H389" s="167">
        <v>4</v>
      </c>
      <c r="I389" s="168"/>
      <c r="L389" s="163"/>
      <c r="M389" s="169"/>
      <c r="N389" s="170"/>
      <c r="O389" s="170"/>
      <c r="P389" s="170"/>
      <c r="Q389" s="170"/>
      <c r="R389" s="170"/>
      <c r="S389" s="170"/>
      <c r="T389" s="171"/>
      <c r="AT389" s="165" t="s">
        <v>160</v>
      </c>
      <c r="AU389" s="165" t="s">
        <v>167</v>
      </c>
      <c r="AV389" s="13" t="s">
        <v>83</v>
      </c>
      <c r="AW389" s="13" t="s">
        <v>30</v>
      </c>
      <c r="AX389" s="13" t="s">
        <v>31</v>
      </c>
      <c r="AY389" s="165" t="s">
        <v>151</v>
      </c>
    </row>
    <row r="390" spans="1:65" s="2" customFormat="1" ht="21.75" customHeight="1">
      <c r="A390" s="33"/>
      <c r="B390" s="149"/>
      <c r="C390" s="187" t="s">
        <v>1380</v>
      </c>
      <c r="D390" s="187" t="s">
        <v>413</v>
      </c>
      <c r="E390" s="188" t="s">
        <v>2022</v>
      </c>
      <c r="F390" s="189" t="s">
        <v>2023</v>
      </c>
      <c r="G390" s="190" t="s">
        <v>350</v>
      </c>
      <c r="H390" s="191">
        <v>4.04</v>
      </c>
      <c r="I390" s="192"/>
      <c r="J390" s="193">
        <f>ROUND(I390*H390,2)</f>
        <v>0</v>
      </c>
      <c r="K390" s="189" t="s">
        <v>1</v>
      </c>
      <c r="L390" s="194"/>
      <c r="M390" s="195" t="s">
        <v>1</v>
      </c>
      <c r="N390" s="196" t="s">
        <v>40</v>
      </c>
      <c r="O390" s="59"/>
      <c r="P390" s="159">
        <f>O390*H390</f>
        <v>0</v>
      </c>
      <c r="Q390" s="159">
        <v>4.5999999999999999E-2</v>
      </c>
      <c r="R390" s="159">
        <f>Q390*H390</f>
        <v>0.18584000000000001</v>
      </c>
      <c r="S390" s="159">
        <v>0</v>
      </c>
      <c r="T390" s="160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61" t="s">
        <v>194</v>
      </c>
      <c r="AT390" s="161" t="s">
        <v>413</v>
      </c>
      <c r="AU390" s="161" t="s">
        <v>167</v>
      </c>
      <c r="AY390" s="18" t="s">
        <v>151</v>
      </c>
      <c r="BE390" s="162">
        <f>IF(N390="základní",J390,0)</f>
        <v>0</v>
      </c>
      <c r="BF390" s="162">
        <f>IF(N390="snížená",J390,0)</f>
        <v>0</v>
      </c>
      <c r="BG390" s="162">
        <f>IF(N390="zákl. přenesená",J390,0)</f>
        <v>0</v>
      </c>
      <c r="BH390" s="162">
        <f>IF(N390="sníž. přenesená",J390,0)</f>
        <v>0</v>
      </c>
      <c r="BI390" s="162">
        <f>IF(N390="nulová",J390,0)</f>
        <v>0</v>
      </c>
      <c r="BJ390" s="18" t="s">
        <v>31</v>
      </c>
      <c r="BK390" s="162">
        <f>ROUND(I390*H390,2)</f>
        <v>0</v>
      </c>
      <c r="BL390" s="18" t="s">
        <v>158</v>
      </c>
      <c r="BM390" s="161" t="s">
        <v>2024</v>
      </c>
    </row>
    <row r="391" spans="1:65" s="13" customFormat="1">
      <c r="B391" s="163"/>
      <c r="D391" s="164" t="s">
        <v>160</v>
      </c>
      <c r="E391" s="165" t="s">
        <v>1</v>
      </c>
      <c r="F391" s="166" t="s">
        <v>719</v>
      </c>
      <c r="H391" s="167">
        <v>4.04</v>
      </c>
      <c r="I391" s="168"/>
      <c r="L391" s="163"/>
      <c r="M391" s="169"/>
      <c r="N391" s="170"/>
      <c r="O391" s="170"/>
      <c r="P391" s="170"/>
      <c r="Q391" s="170"/>
      <c r="R391" s="170"/>
      <c r="S391" s="170"/>
      <c r="T391" s="171"/>
      <c r="AT391" s="165" t="s">
        <v>160</v>
      </c>
      <c r="AU391" s="165" t="s">
        <v>167</v>
      </c>
      <c r="AV391" s="13" t="s">
        <v>83</v>
      </c>
      <c r="AW391" s="13" t="s">
        <v>30</v>
      </c>
      <c r="AX391" s="13" t="s">
        <v>75</v>
      </c>
      <c r="AY391" s="165" t="s">
        <v>151</v>
      </c>
    </row>
    <row r="392" spans="1:65" s="15" customFormat="1">
      <c r="B392" s="179"/>
      <c r="D392" s="164" t="s">
        <v>160</v>
      </c>
      <c r="E392" s="180" t="s">
        <v>1</v>
      </c>
      <c r="F392" s="181" t="s">
        <v>182</v>
      </c>
      <c r="H392" s="182">
        <v>4.04</v>
      </c>
      <c r="I392" s="183"/>
      <c r="L392" s="179"/>
      <c r="M392" s="184"/>
      <c r="N392" s="185"/>
      <c r="O392" s="185"/>
      <c r="P392" s="185"/>
      <c r="Q392" s="185"/>
      <c r="R392" s="185"/>
      <c r="S392" s="185"/>
      <c r="T392" s="186"/>
      <c r="AT392" s="180" t="s">
        <v>160</v>
      </c>
      <c r="AU392" s="180" t="s">
        <v>167</v>
      </c>
      <c r="AV392" s="15" t="s">
        <v>158</v>
      </c>
      <c r="AW392" s="15" t="s">
        <v>30</v>
      </c>
      <c r="AX392" s="15" t="s">
        <v>31</v>
      </c>
      <c r="AY392" s="180" t="s">
        <v>151</v>
      </c>
    </row>
    <row r="393" spans="1:65" s="2" customFormat="1" ht="16.5" customHeight="1">
      <c r="A393" s="33"/>
      <c r="B393" s="149"/>
      <c r="C393" s="187" t="s">
        <v>1385</v>
      </c>
      <c r="D393" s="187" t="s">
        <v>413</v>
      </c>
      <c r="E393" s="188" t="s">
        <v>2025</v>
      </c>
      <c r="F393" s="189" t="s">
        <v>2026</v>
      </c>
      <c r="G393" s="190" t="s">
        <v>350</v>
      </c>
      <c r="H393" s="191">
        <v>4.04</v>
      </c>
      <c r="I393" s="192"/>
      <c r="J393" s="193">
        <f>ROUND(I393*H393,2)</f>
        <v>0</v>
      </c>
      <c r="K393" s="189" t="s">
        <v>1</v>
      </c>
      <c r="L393" s="194"/>
      <c r="M393" s="195" t="s">
        <v>1</v>
      </c>
      <c r="N393" s="196" t="s">
        <v>40</v>
      </c>
      <c r="O393" s="59"/>
      <c r="P393" s="159">
        <f>O393*H393</f>
        <v>0</v>
      </c>
      <c r="Q393" s="159">
        <v>6.0000000000000001E-3</v>
      </c>
      <c r="R393" s="159">
        <f>Q393*H393</f>
        <v>2.4240000000000001E-2</v>
      </c>
      <c r="S393" s="159">
        <v>0</v>
      </c>
      <c r="T393" s="160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61" t="s">
        <v>194</v>
      </c>
      <c r="AT393" s="161" t="s">
        <v>413</v>
      </c>
      <c r="AU393" s="161" t="s">
        <v>167</v>
      </c>
      <c r="AY393" s="18" t="s">
        <v>151</v>
      </c>
      <c r="BE393" s="162">
        <f>IF(N393="základní",J393,0)</f>
        <v>0</v>
      </c>
      <c r="BF393" s="162">
        <f>IF(N393="snížená",J393,0)</f>
        <v>0</v>
      </c>
      <c r="BG393" s="162">
        <f>IF(N393="zákl. přenesená",J393,0)</f>
        <v>0</v>
      </c>
      <c r="BH393" s="162">
        <f>IF(N393="sníž. přenesená",J393,0)</f>
        <v>0</v>
      </c>
      <c r="BI393" s="162">
        <f>IF(N393="nulová",J393,0)</f>
        <v>0</v>
      </c>
      <c r="BJ393" s="18" t="s">
        <v>31</v>
      </c>
      <c r="BK393" s="162">
        <f>ROUND(I393*H393,2)</f>
        <v>0</v>
      </c>
      <c r="BL393" s="18" t="s">
        <v>158</v>
      </c>
      <c r="BM393" s="161" t="s">
        <v>2027</v>
      </c>
    </row>
    <row r="394" spans="1:65" s="13" customFormat="1">
      <c r="B394" s="163"/>
      <c r="D394" s="164" t="s">
        <v>160</v>
      </c>
      <c r="E394" s="165" t="s">
        <v>1</v>
      </c>
      <c r="F394" s="166" t="s">
        <v>719</v>
      </c>
      <c r="H394" s="167">
        <v>4.04</v>
      </c>
      <c r="I394" s="168"/>
      <c r="L394" s="163"/>
      <c r="M394" s="169"/>
      <c r="N394" s="170"/>
      <c r="O394" s="170"/>
      <c r="P394" s="170"/>
      <c r="Q394" s="170"/>
      <c r="R394" s="170"/>
      <c r="S394" s="170"/>
      <c r="T394" s="171"/>
      <c r="AT394" s="165" t="s">
        <v>160</v>
      </c>
      <c r="AU394" s="165" t="s">
        <v>167</v>
      </c>
      <c r="AV394" s="13" t="s">
        <v>83</v>
      </c>
      <c r="AW394" s="13" t="s">
        <v>30</v>
      </c>
      <c r="AX394" s="13" t="s">
        <v>75</v>
      </c>
      <c r="AY394" s="165" t="s">
        <v>151</v>
      </c>
    </row>
    <row r="395" spans="1:65" s="15" customFormat="1">
      <c r="B395" s="179"/>
      <c r="D395" s="164" t="s">
        <v>160</v>
      </c>
      <c r="E395" s="180" t="s">
        <v>1</v>
      </c>
      <c r="F395" s="181" t="s">
        <v>182</v>
      </c>
      <c r="H395" s="182">
        <v>4.04</v>
      </c>
      <c r="I395" s="183"/>
      <c r="L395" s="179"/>
      <c r="M395" s="184"/>
      <c r="N395" s="185"/>
      <c r="O395" s="185"/>
      <c r="P395" s="185"/>
      <c r="Q395" s="185"/>
      <c r="R395" s="185"/>
      <c r="S395" s="185"/>
      <c r="T395" s="186"/>
      <c r="AT395" s="180" t="s">
        <v>160</v>
      </c>
      <c r="AU395" s="180" t="s">
        <v>167</v>
      </c>
      <c r="AV395" s="15" t="s">
        <v>158</v>
      </c>
      <c r="AW395" s="15" t="s">
        <v>30</v>
      </c>
      <c r="AX395" s="15" t="s">
        <v>31</v>
      </c>
      <c r="AY395" s="180" t="s">
        <v>151</v>
      </c>
    </row>
    <row r="396" spans="1:65" s="2" customFormat="1" ht="16.5" customHeight="1">
      <c r="A396" s="33"/>
      <c r="B396" s="149"/>
      <c r="C396" s="150" t="s">
        <v>1389</v>
      </c>
      <c r="D396" s="150" t="s">
        <v>153</v>
      </c>
      <c r="E396" s="151" t="s">
        <v>2028</v>
      </c>
      <c r="F396" s="152" t="s">
        <v>2029</v>
      </c>
      <c r="G396" s="153" t="s">
        <v>350</v>
      </c>
      <c r="H396" s="154">
        <v>2</v>
      </c>
      <c r="I396" s="155"/>
      <c r="J396" s="156">
        <f>ROUND(I396*H396,2)</f>
        <v>0</v>
      </c>
      <c r="K396" s="152" t="s">
        <v>157</v>
      </c>
      <c r="L396" s="34"/>
      <c r="M396" s="157" t="s">
        <v>1</v>
      </c>
      <c r="N396" s="158" t="s">
        <v>40</v>
      </c>
      <c r="O396" s="59"/>
      <c r="P396" s="159">
        <f>O396*H396</f>
        <v>0</v>
      </c>
      <c r="Q396" s="159">
        <v>2.8600000000000001E-3</v>
      </c>
      <c r="R396" s="159">
        <f>Q396*H396</f>
        <v>5.7200000000000003E-3</v>
      </c>
      <c r="S396" s="159">
        <v>0</v>
      </c>
      <c r="T396" s="160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61" t="s">
        <v>158</v>
      </c>
      <c r="AT396" s="161" t="s">
        <v>153</v>
      </c>
      <c r="AU396" s="161" t="s">
        <v>167</v>
      </c>
      <c r="AY396" s="18" t="s">
        <v>151</v>
      </c>
      <c r="BE396" s="162">
        <f>IF(N396="základní",J396,0)</f>
        <v>0</v>
      </c>
      <c r="BF396" s="162">
        <f>IF(N396="snížená",J396,0)</f>
        <v>0</v>
      </c>
      <c r="BG396" s="162">
        <f>IF(N396="zákl. přenesená",J396,0)</f>
        <v>0</v>
      </c>
      <c r="BH396" s="162">
        <f>IF(N396="sníž. přenesená",J396,0)</f>
        <v>0</v>
      </c>
      <c r="BI396" s="162">
        <f>IF(N396="nulová",J396,0)</f>
        <v>0</v>
      </c>
      <c r="BJ396" s="18" t="s">
        <v>31</v>
      </c>
      <c r="BK396" s="162">
        <f>ROUND(I396*H396,2)</f>
        <v>0</v>
      </c>
      <c r="BL396" s="18" t="s">
        <v>158</v>
      </c>
      <c r="BM396" s="161" t="s">
        <v>2030</v>
      </c>
    </row>
    <row r="397" spans="1:65" s="13" customFormat="1">
      <c r="B397" s="163"/>
      <c r="D397" s="164" t="s">
        <v>160</v>
      </c>
      <c r="E397" s="165" t="s">
        <v>1</v>
      </c>
      <c r="F397" s="166" t="s">
        <v>2031</v>
      </c>
      <c r="H397" s="167">
        <v>2</v>
      </c>
      <c r="I397" s="168"/>
      <c r="L397" s="163"/>
      <c r="M397" s="169"/>
      <c r="N397" s="170"/>
      <c r="O397" s="170"/>
      <c r="P397" s="170"/>
      <c r="Q397" s="170"/>
      <c r="R397" s="170"/>
      <c r="S397" s="170"/>
      <c r="T397" s="171"/>
      <c r="AT397" s="165" t="s">
        <v>160</v>
      </c>
      <c r="AU397" s="165" t="s">
        <v>167</v>
      </c>
      <c r="AV397" s="13" t="s">
        <v>83</v>
      </c>
      <c r="AW397" s="13" t="s">
        <v>30</v>
      </c>
      <c r="AX397" s="13" t="s">
        <v>31</v>
      </c>
      <c r="AY397" s="165" t="s">
        <v>151</v>
      </c>
    </row>
    <row r="398" spans="1:65" s="2" customFormat="1" ht="21.75" customHeight="1">
      <c r="A398" s="33"/>
      <c r="B398" s="149"/>
      <c r="C398" s="187" t="s">
        <v>1393</v>
      </c>
      <c r="D398" s="187" t="s">
        <v>413</v>
      </c>
      <c r="E398" s="188" t="s">
        <v>2032</v>
      </c>
      <c r="F398" s="189" t="s">
        <v>2033</v>
      </c>
      <c r="G398" s="190" t="s">
        <v>350</v>
      </c>
      <c r="H398" s="191">
        <v>2.02</v>
      </c>
      <c r="I398" s="192"/>
      <c r="J398" s="193">
        <f>ROUND(I398*H398,2)</f>
        <v>0</v>
      </c>
      <c r="K398" s="189" t="s">
        <v>1</v>
      </c>
      <c r="L398" s="194"/>
      <c r="M398" s="195" t="s">
        <v>1</v>
      </c>
      <c r="N398" s="196" t="s">
        <v>40</v>
      </c>
      <c r="O398" s="59"/>
      <c r="P398" s="159">
        <f>O398*H398</f>
        <v>0</v>
      </c>
      <c r="Q398" s="159">
        <v>6.5000000000000002E-2</v>
      </c>
      <c r="R398" s="159">
        <f>Q398*H398</f>
        <v>0.1313</v>
      </c>
      <c r="S398" s="159">
        <v>0</v>
      </c>
      <c r="T398" s="160">
        <f>S398*H398</f>
        <v>0</v>
      </c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R398" s="161" t="s">
        <v>194</v>
      </c>
      <c r="AT398" s="161" t="s">
        <v>413</v>
      </c>
      <c r="AU398" s="161" t="s">
        <v>167</v>
      </c>
      <c r="AY398" s="18" t="s">
        <v>151</v>
      </c>
      <c r="BE398" s="162">
        <f>IF(N398="základní",J398,0)</f>
        <v>0</v>
      </c>
      <c r="BF398" s="162">
        <f>IF(N398="snížená",J398,0)</f>
        <v>0</v>
      </c>
      <c r="BG398" s="162">
        <f>IF(N398="zákl. přenesená",J398,0)</f>
        <v>0</v>
      </c>
      <c r="BH398" s="162">
        <f>IF(N398="sníž. přenesená",J398,0)</f>
        <v>0</v>
      </c>
      <c r="BI398" s="162">
        <f>IF(N398="nulová",J398,0)</f>
        <v>0</v>
      </c>
      <c r="BJ398" s="18" t="s">
        <v>31</v>
      </c>
      <c r="BK398" s="162">
        <f>ROUND(I398*H398,2)</f>
        <v>0</v>
      </c>
      <c r="BL398" s="18" t="s">
        <v>158</v>
      </c>
      <c r="BM398" s="161" t="s">
        <v>2034</v>
      </c>
    </row>
    <row r="399" spans="1:65" s="13" customFormat="1">
      <c r="B399" s="163"/>
      <c r="D399" s="164" t="s">
        <v>160</v>
      </c>
      <c r="E399" s="165" t="s">
        <v>1</v>
      </c>
      <c r="F399" s="166" t="s">
        <v>1277</v>
      </c>
      <c r="H399" s="167">
        <v>2.02</v>
      </c>
      <c r="I399" s="168"/>
      <c r="L399" s="163"/>
      <c r="M399" s="169"/>
      <c r="N399" s="170"/>
      <c r="O399" s="170"/>
      <c r="P399" s="170"/>
      <c r="Q399" s="170"/>
      <c r="R399" s="170"/>
      <c r="S399" s="170"/>
      <c r="T399" s="171"/>
      <c r="AT399" s="165" t="s">
        <v>160</v>
      </c>
      <c r="AU399" s="165" t="s">
        <v>167</v>
      </c>
      <c r="AV399" s="13" t="s">
        <v>83</v>
      </c>
      <c r="AW399" s="13" t="s">
        <v>30</v>
      </c>
      <c r="AX399" s="13" t="s">
        <v>75</v>
      </c>
      <c r="AY399" s="165" t="s">
        <v>151</v>
      </c>
    </row>
    <row r="400" spans="1:65" s="15" customFormat="1">
      <c r="B400" s="179"/>
      <c r="D400" s="164" t="s">
        <v>160</v>
      </c>
      <c r="E400" s="180" t="s">
        <v>1</v>
      </c>
      <c r="F400" s="181" t="s">
        <v>182</v>
      </c>
      <c r="H400" s="182">
        <v>2.02</v>
      </c>
      <c r="I400" s="183"/>
      <c r="L400" s="179"/>
      <c r="M400" s="184"/>
      <c r="N400" s="185"/>
      <c r="O400" s="185"/>
      <c r="P400" s="185"/>
      <c r="Q400" s="185"/>
      <c r="R400" s="185"/>
      <c r="S400" s="185"/>
      <c r="T400" s="186"/>
      <c r="AT400" s="180" t="s">
        <v>160</v>
      </c>
      <c r="AU400" s="180" t="s">
        <v>167</v>
      </c>
      <c r="AV400" s="15" t="s">
        <v>158</v>
      </c>
      <c r="AW400" s="15" t="s">
        <v>30</v>
      </c>
      <c r="AX400" s="15" t="s">
        <v>31</v>
      </c>
      <c r="AY400" s="180" t="s">
        <v>151</v>
      </c>
    </row>
    <row r="401" spans="1:65" s="2" customFormat="1" ht="16.5" customHeight="1">
      <c r="A401" s="33"/>
      <c r="B401" s="149"/>
      <c r="C401" s="187" t="s">
        <v>1398</v>
      </c>
      <c r="D401" s="187" t="s">
        <v>413</v>
      </c>
      <c r="E401" s="188" t="s">
        <v>2035</v>
      </c>
      <c r="F401" s="189" t="s">
        <v>2036</v>
      </c>
      <c r="G401" s="190" t="s">
        <v>350</v>
      </c>
      <c r="H401" s="191">
        <v>2.02</v>
      </c>
      <c r="I401" s="192"/>
      <c r="J401" s="193">
        <f>ROUND(I401*H401,2)</f>
        <v>0</v>
      </c>
      <c r="K401" s="189" t="s">
        <v>1</v>
      </c>
      <c r="L401" s="194"/>
      <c r="M401" s="195" t="s">
        <v>1</v>
      </c>
      <c r="N401" s="196" t="s">
        <v>40</v>
      </c>
      <c r="O401" s="59"/>
      <c r="P401" s="159">
        <f>O401*H401</f>
        <v>0</v>
      </c>
      <c r="Q401" s="159">
        <v>6.0000000000000001E-3</v>
      </c>
      <c r="R401" s="159">
        <f>Q401*H401</f>
        <v>1.2120000000000001E-2</v>
      </c>
      <c r="S401" s="159">
        <v>0</v>
      </c>
      <c r="T401" s="160">
        <f>S401*H401</f>
        <v>0</v>
      </c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R401" s="161" t="s">
        <v>194</v>
      </c>
      <c r="AT401" s="161" t="s">
        <v>413</v>
      </c>
      <c r="AU401" s="161" t="s">
        <v>167</v>
      </c>
      <c r="AY401" s="18" t="s">
        <v>151</v>
      </c>
      <c r="BE401" s="162">
        <f>IF(N401="základní",J401,0)</f>
        <v>0</v>
      </c>
      <c r="BF401" s="162">
        <f>IF(N401="snížená",J401,0)</f>
        <v>0</v>
      </c>
      <c r="BG401" s="162">
        <f>IF(N401="zákl. přenesená",J401,0)</f>
        <v>0</v>
      </c>
      <c r="BH401" s="162">
        <f>IF(N401="sníž. přenesená",J401,0)</f>
        <v>0</v>
      </c>
      <c r="BI401" s="162">
        <f>IF(N401="nulová",J401,0)</f>
        <v>0</v>
      </c>
      <c r="BJ401" s="18" t="s">
        <v>31</v>
      </c>
      <c r="BK401" s="162">
        <f>ROUND(I401*H401,2)</f>
        <v>0</v>
      </c>
      <c r="BL401" s="18" t="s">
        <v>158</v>
      </c>
      <c r="BM401" s="161" t="s">
        <v>2037</v>
      </c>
    </row>
    <row r="402" spans="1:65" s="13" customFormat="1">
      <c r="B402" s="163"/>
      <c r="D402" s="164" t="s">
        <v>160</v>
      </c>
      <c r="E402" s="165" t="s">
        <v>1</v>
      </c>
      <c r="F402" s="166" t="s">
        <v>1277</v>
      </c>
      <c r="H402" s="167">
        <v>2.02</v>
      </c>
      <c r="I402" s="168"/>
      <c r="L402" s="163"/>
      <c r="M402" s="169"/>
      <c r="N402" s="170"/>
      <c r="O402" s="170"/>
      <c r="P402" s="170"/>
      <c r="Q402" s="170"/>
      <c r="R402" s="170"/>
      <c r="S402" s="170"/>
      <c r="T402" s="171"/>
      <c r="AT402" s="165" t="s">
        <v>160</v>
      </c>
      <c r="AU402" s="165" t="s">
        <v>167</v>
      </c>
      <c r="AV402" s="13" t="s">
        <v>83</v>
      </c>
      <c r="AW402" s="13" t="s">
        <v>30</v>
      </c>
      <c r="AX402" s="13" t="s">
        <v>75</v>
      </c>
      <c r="AY402" s="165" t="s">
        <v>151</v>
      </c>
    </row>
    <row r="403" spans="1:65" s="15" customFormat="1">
      <c r="B403" s="179"/>
      <c r="D403" s="164" t="s">
        <v>160</v>
      </c>
      <c r="E403" s="180" t="s">
        <v>1</v>
      </c>
      <c r="F403" s="181" t="s">
        <v>182</v>
      </c>
      <c r="H403" s="182">
        <v>2.02</v>
      </c>
      <c r="I403" s="183"/>
      <c r="L403" s="179"/>
      <c r="M403" s="184"/>
      <c r="N403" s="185"/>
      <c r="O403" s="185"/>
      <c r="P403" s="185"/>
      <c r="Q403" s="185"/>
      <c r="R403" s="185"/>
      <c r="S403" s="185"/>
      <c r="T403" s="186"/>
      <c r="AT403" s="180" t="s">
        <v>160</v>
      </c>
      <c r="AU403" s="180" t="s">
        <v>167</v>
      </c>
      <c r="AV403" s="15" t="s">
        <v>158</v>
      </c>
      <c r="AW403" s="15" t="s">
        <v>30</v>
      </c>
      <c r="AX403" s="15" t="s">
        <v>31</v>
      </c>
      <c r="AY403" s="180" t="s">
        <v>151</v>
      </c>
    </row>
    <row r="404" spans="1:65" s="2" customFormat="1" ht="16.5" customHeight="1">
      <c r="A404" s="33"/>
      <c r="B404" s="149"/>
      <c r="C404" s="187" t="s">
        <v>1413</v>
      </c>
      <c r="D404" s="187" t="s">
        <v>413</v>
      </c>
      <c r="E404" s="188" t="s">
        <v>2038</v>
      </c>
      <c r="F404" s="189" t="s">
        <v>2039</v>
      </c>
      <c r="G404" s="190" t="s">
        <v>376</v>
      </c>
      <c r="H404" s="191">
        <v>1</v>
      </c>
      <c r="I404" s="192"/>
      <c r="J404" s="193">
        <f>ROUND(I404*H404,2)</f>
        <v>0</v>
      </c>
      <c r="K404" s="189" t="s">
        <v>1</v>
      </c>
      <c r="L404" s="194"/>
      <c r="M404" s="195" t="s">
        <v>1</v>
      </c>
      <c r="N404" s="196" t="s">
        <v>40</v>
      </c>
      <c r="O404" s="59"/>
      <c r="P404" s="159">
        <f>O404*H404</f>
        <v>0</v>
      </c>
      <c r="Q404" s="159">
        <v>0</v>
      </c>
      <c r="R404" s="159">
        <f>Q404*H404</f>
        <v>0</v>
      </c>
      <c r="S404" s="159">
        <v>0</v>
      </c>
      <c r="T404" s="160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1" t="s">
        <v>194</v>
      </c>
      <c r="AT404" s="161" t="s">
        <v>413</v>
      </c>
      <c r="AU404" s="161" t="s">
        <v>167</v>
      </c>
      <c r="AY404" s="18" t="s">
        <v>151</v>
      </c>
      <c r="BE404" s="162">
        <f>IF(N404="základní",J404,0)</f>
        <v>0</v>
      </c>
      <c r="BF404" s="162">
        <f>IF(N404="snížená",J404,0)</f>
        <v>0</v>
      </c>
      <c r="BG404" s="162">
        <f>IF(N404="zákl. přenesená",J404,0)</f>
        <v>0</v>
      </c>
      <c r="BH404" s="162">
        <f>IF(N404="sníž. přenesená",J404,0)</f>
        <v>0</v>
      </c>
      <c r="BI404" s="162">
        <f>IF(N404="nulová",J404,0)</f>
        <v>0</v>
      </c>
      <c r="BJ404" s="18" t="s">
        <v>31</v>
      </c>
      <c r="BK404" s="162">
        <f>ROUND(I404*H404,2)</f>
        <v>0</v>
      </c>
      <c r="BL404" s="18" t="s">
        <v>158</v>
      </c>
      <c r="BM404" s="161" t="s">
        <v>2040</v>
      </c>
    </row>
    <row r="405" spans="1:65" s="13" customFormat="1">
      <c r="B405" s="163"/>
      <c r="D405" s="164" t="s">
        <v>160</v>
      </c>
      <c r="E405" s="165" t="s">
        <v>1</v>
      </c>
      <c r="F405" s="166" t="s">
        <v>31</v>
      </c>
      <c r="H405" s="167">
        <v>1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160</v>
      </c>
      <c r="AU405" s="165" t="s">
        <v>167</v>
      </c>
      <c r="AV405" s="13" t="s">
        <v>83</v>
      </c>
      <c r="AW405" s="13" t="s">
        <v>30</v>
      </c>
      <c r="AX405" s="13" t="s">
        <v>31</v>
      </c>
      <c r="AY405" s="165" t="s">
        <v>151</v>
      </c>
    </row>
    <row r="406" spans="1:65" s="2" customFormat="1" ht="16.5" customHeight="1">
      <c r="A406" s="33"/>
      <c r="B406" s="149"/>
      <c r="C406" s="150" t="s">
        <v>1418</v>
      </c>
      <c r="D406" s="150" t="s">
        <v>153</v>
      </c>
      <c r="E406" s="151" t="s">
        <v>2041</v>
      </c>
      <c r="F406" s="152" t="s">
        <v>2042</v>
      </c>
      <c r="G406" s="153" t="s">
        <v>350</v>
      </c>
      <c r="H406" s="154">
        <v>11</v>
      </c>
      <c r="I406" s="155"/>
      <c r="J406" s="156">
        <f>ROUND(I406*H406,2)</f>
        <v>0</v>
      </c>
      <c r="K406" s="152" t="s">
        <v>157</v>
      </c>
      <c r="L406" s="34"/>
      <c r="M406" s="157" t="s">
        <v>1</v>
      </c>
      <c r="N406" s="158" t="s">
        <v>40</v>
      </c>
      <c r="O406" s="59"/>
      <c r="P406" s="159">
        <f>O406*H406</f>
        <v>0</v>
      </c>
      <c r="Q406" s="159">
        <v>0</v>
      </c>
      <c r="R406" s="159">
        <f>Q406*H406</f>
        <v>0</v>
      </c>
      <c r="S406" s="159">
        <v>0</v>
      </c>
      <c r="T406" s="160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1" t="s">
        <v>158</v>
      </c>
      <c r="AT406" s="161" t="s">
        <v>153</v>
      </c>
      <c r="AU406" s="161" t="s">
        <v>167</v>
      </c>
      <c r="AY406" s="18" t="s">
        <v>151</v>
      </c>
      <c r="BE406" s="162">
        <f>IF(N406="základní",J406,0)</f>
        <v>0</v>
      </c>
      <c r="BF406" s="162">
        <f>IF(N406="snížená",J406,0)</f>
        <v>0</v>
      </c>
      <c r="BG406" s="162">
        <f>IF(N406="zákl. přenesená",J406,0)</f>
        <v>0</v>
      </c>
      <c r="BH406" s="162">
        <f>IF(N406="sníž. přenesená",J406,0)</f>
        <v>0</v>
      </c>
      <c r="BI406" s="162">
        <f>IF(N406="nulová",J406,0)</f>
        <v>0</v>
      </c>
      <c r="BJ406" s="18" t="s">
        <v>31</v>
      </c>
      <c r="BK406" s="162">
        <f>ROUND(I406*H406,2)</f>
        <v>0</v>
      </c>
      <c r="BL406" s="18" t="s">
        <v>158</v>
      </c>
      <c r="BM406" s="161" t="s">
        <v>2043</v>
      </c>
    </row>
    <row r="407" spans="1:65" s="13" customFormat="1">
      <c r="B407" s="163"/>
      <c r="D407" s="164" t="s">
        <v>160</v>
      </c>
      <c r="E407" s="165" t="s">
        <v>1</v>
      </c>
      <c r="F407" s="166" t="s">
        <v>2044</v>
      </c>
      <c r="H407" s="167">
        <v>11</v>
      </c>
      <c r="I407" s="168"/>
      <c r="L407" s="163"/>
      <c r="M407" s="169"/>
      <c r="N407" s="170"/>
      <c r="O407" s="170"/>
      <c r="P407" s="170"/>
      <c r="Q407" s="170"/>
      <c r="R407" s="170"/>
      <c r="S407" s="170"/>
      <c r="T407" s="171"/>
      <c r="AT407" s="165" t="s">
        <v>160</v>
      </c>
      <c r="AU407" s="165" t="s">
        <v>167</v>
      </c>
      <c r="AV407" s="13" t="s">
        <v>83</v>
      </c>
      <c r="AW407" s="13" t="s">
        <v>30</v>
      </c>
      <c r="AX407" s="13" t="s">
        <v>75</v>
      </c>
      <c r="AY407" s="165" t="s">
        <v>151</v>
      </c>
    </row>
    <row r="408" spans="1:65" s="15" customFormat="1">
      <c r="B408" s="179"/>
      <c r="D408" s="164" t="s">
        <v>160</v>
      </c>
      <c r="E408" s="180" t="s">
        <v>1</v>
      </c>
      <c r="F408" s="181" t="s">
        <v>182</v>
      </c>
      <c r="H408" s="182">
        <v>11</v>
      </c>
      <c r="I408" s="183"/>
      <c r="L408" s="179"/>
      <c r="M408" s="184"/>
      <c r="N408" s="185"/>
      <c r="O408" s="185"/>
      <c r="P408" s="185"/>
      <c r="Q408" s="185"/>
      <c r="R408" s="185"/>
      <c r="S408" s="185"/>
      <c r="T408" s="186"/>
      <c r="AT408" s="180" t="s">
        <v>160</v>
      </c>
      <c r="AU408" s="180" t="s">
        <v>167</v>
      </c>
      <c r="AV408" s="15" t="s">
        <v>158</v>
      </c>
      <c r="AW408" s="15" t="s">
        <v>30</v>
      </c>
      <c r="AX408" s="15" t="s">
        <v>31</v>
      </c>
      <c r="AY408" s="180" t="s">
        <v>151</v>
      </c>
    </row>
    <row r="409" spans="1:65" s="2" customFormat="1" ht="16.5" customHeight="1">
      <c r="A409" s="33"/>
      <c r="B409" s="149"/>
      <c r="C409" s="187" t="s">
        <v>1423</v>
      </c>
      <c r="D409" s="187" t="s">
        <v>413</v>
      </c>
      <c r="E409" s="188" t="s">
        <v>2045</v>
      </c>
      <c r="F409" s="189" t="s">
        <v>2046</v>
      </c>
      <c r="G409" s="190" t="s">
        <v>350</v>
      </c>
      <c r="H409" s="191">
        <v>8.08</v>
      </c>
      <c r="I409" s="192"/>
      <c r="J409" s="193">
        <f>ROUND(I409*H409,2)</f>
        <v>0</v>
      </c>
      <c r="K409" s="189" t="s">
        <v>1</v>
      </c>
      <c r="L409" s="194"/>
      <c r="M409" s="195" t="s">
        <v>1</v>
      </c>
      <c r="N409" s="196" t="s">
        <v>40</v>
      </c>
      <c r="O409" s="59"/>
      <c r="P409" s="159">
        <f>O409*H409</f>
        <v>0</v>
      </c>
      <c r="Q409" s="159">
        <v>5.0000000000000001E-3</v>
      </c>
      <c r="R409" s="159">
        <f>Q409*H409</f>
        <v>4.0399999999999998E-2</v>
      </c>
      <c r="S409" s="159">
        <v>0</v>
      </c>
      <c r="T409" s="160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61" t="s">
        <v>194</v>
      </c>
      <c r="AT409" s="161" t="s">
        <v>413</v>
      </c>
      <c r="AU409" s="161" t="s">
        <v>167</v>
      </c>
      <c r="AY409" s="18" t="s">
        <v>151</v>
      </c>
      <c r="BE409" s="162">
        <f>IF(N409="základní",J409,0)</f>
        <v>0</v>
      </c>
      <c r="BF409" s="162">
        <f>IF(N409="snížená",J409,0)</f>
        <v>0</v>
      </c>
      <c r="BG409" s="162">
        <f>IF(N409="zákl. přenesená",J409,0)</f>
        <v>0</v>
      </c>
      <c r="BH409" s="162">
        <f>IF(N409="sníž. přenesená",J409,0)</f>
        <v>0</v>
      </c>
      <c r="BI409" s="162">
        <f>IF(N409="nulová",J409,0)</f>
        <v>0</v>
      </c>
      <c r="BJ409" s="18" t="s">
        <v>31</v>
      </c>
      <c r="BK409" s="162">
        <f>ROUND(I409*H409,2)</f>
        <v>0</v>
      </c>
      <c r="BL409" s="18" t="s">
        <v>158</v>
      </c>
      <c r="BM409" s="161" t="s">
        <v>2047</v>
      </c>
    </row>
    <row r="410" spans="1:65" s="13" customFormat="1">
      <c r="B410" s="163"/>
      <c r="D410" s="164" t="s">
        <v>160</v>
      </c>
      <c r="E410" s="165" t="s">
        <v>1</v>
      </c>
      <c r="F410" s="166" t="s">
        <v>2048</v>
      </c>
      <c r="H410" s="167">
        <v>8.08</v>
      </c>
      <c r="I410" s="168"/>
      <c r="L410" s="163"/>
      <c r="M410" s="169"/>
      <c r="N410" s="170"/>
      <c r="O410" s="170"/>
      <c r="P410" s="170"/>
      <c r="Q410" s="170"/>
      <c r="R410" s="170"/>
      <c r="S410" s="170"/>
      <c r="T410" s="171"/>
      <c r="AT410" s="165" t="s">
        <v>160</v>
      </c>
      <c r="AU410" s="165" t="s">
        <v>167</v>
      </c>
      <c r="AV410" s="13" t="s">
        <v>83</v>
      </c>
      <c r="AW410" s="13" t="s">
        <v>30</v>
      </c>
      <c r="AX410" s="13" t="s">
        <v>75</v>
      </c>
      <c r="AY410" s="165" t="s">
        <v>151</v>
      </c>
    </row>
    <row r="411" spans="1:65" s="15" customFormat="1">
      <c r="B411" s="179"/>
      <c r="D411" s="164" t="s">
        <v>160</v>
      </c>
      <c r="E411" s="180" t="s">
        <v>1</v>
      </c>
      <c r="F411" s="181" t="s">
        <v>182</v>
      </c>
      <c r="H411" s="182">
        <v>8.08</v>
      </c>
      <c r="I411" s="183"/>
      <c r="L411" s="179"/>
      <c r="M411" s="184"/>
      <c r="N411" s="185"/>
      <c r="O411" s="185"/>
      <c r="P411" s="185"/>
      <c r="Q411" s="185"/>
      <c r="R411" s="185"/>
      <c r="S411" s="185"/>
      <c r="T411" s="186"/>
      <c r="AT411" s="180" t="s">
        <v>160</v>
      </c>
      <c r="AU411" s="180" t="s">
        <v>167</v>
      </c>
      <c r="AV411" s="15" t="s">
        <v>158</v>
      </c>
      <c r="AW411" s="15" t="s">
        <v>30</v>
      </c>
      <c r="AX411" s="15" t="s">
        <v>31</v>
      </c>
      <c r="AY411" s="180" t="s">
        <v>151</v>
      </c>
    </row>
    <row r="412" spans="1:65" s="2" customFormat="1" ht="16.5" customHeight="1">
      <c r="A412" s="33"/>
      <c r="B412" s="149"/>
      <c r="C412" s="187" t="s">
        <v>1427</v>
      </c>
      <c r="D412" s="187" t="s">
        <v>413</v>
      </c>
      <c r="E412" s="188" t="s">
        <v>2049</v>
      </c>
      <c r="F412" s="189" t="s">
        <v>2050</v>
      </c>
      <c r="G412" s="190" t="s">
        <v>350</v>
      </c>
      <c r="H412" s="191">
        <v>3.03</v>
      </c>
      <c r="I412" s="192"/>
      <c r="J412" s="193">
        <f>ROUND(I412*H412,2)</f>
        <v>0</v>
      </c>
      <c r="K412" s="189" t="s">
        <v>1</v>
      </c>
      <c r="L412" s="194"/>
      <c r="M412" s="195" t="s">
        <v>1</v>
      </c>
      <c r="N412" s="196" t="s">
        <v>40</v>
      </c>
      <c r="O412" s="59"/>
      <c r="P412" s="159">
        <f>O412*H412</f>
        <v>0</v>
      </c>
      <c r="Q412" s="159">
        <v>5.0000000000000001E-3</v>
      </c>
      <c r="R412" s="159">
        <f>Q412*H412</f>
        <v>1.5149999999999999E-2</v>
      </c>
      <c r="S412" s="159">
        <v>0</v>
      </c>
      <c r="T412" s="160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1" t="s">
        <v>194</v>
      </c>
      <c r="AT412" s="161" t="s">
        <v>413</v>
      </c>
      <c r="AU412" s="161" t="s">
        <v>167</v>
      </c>
      <c r="AY412" s="18" t="s">
        <v>151</v>
      </c>
      <c r="BE412" s="162">
        <f>IF(N412="základní",J412,0)</f>
        <v>0</v>
      </c>
      <c r="BF412" s="162">
        <f>IF(N412="snížená",J412,0)</f>
        <v>0</v>
      </c>
      <c r="BG412" s="162">
        <f>IF(N412="zákl. přenesená",J412,0)</f>
        <v>0</v>
      </c>
      <c r="BH412" s="162">
        <f>IF(N412="sníž. přenesená",J412,0)</f>
        <v>0</v>
      </c>
      <c r="BI412" s="162">
        <f>IF(N412="nulová",J412,0)</f>
        <v>0</v>
      </c>
      <c r="BJ412" s="18" t="s">
        <v>31</v>
      </c>
      <c r="BK412" s="162">
        <f>ROUND(I412*H412,2)</f>
        <v>0</v>
      </c>
      <c r="BL412" s="18" t="s">
        <v>158</v>
      </c>
      <c r="BM412" s="161" t="s">
        <v>2051</v>
      </c>
    </row>
    <row r="413" spans="1:65" s="13" customFormat="1">
      <c r="B413" s="163"/>
      <c r="D413" s="164" t="s">
        <v>160</v>
      </c>
      <c r="E413" s="165" t="s">
        <v>1</v>
      </c>
      <c r="F413" s="166" t="s">
        <v>1281</v>
      </c>
      <c r="H413" s="167">
        <v>3.03</v>
      </c>
      <c r="I413" s="168"/>
      <c r="L413" s="163"/>
      <c r="M413" s="169"/>
      <c r="N413" s="170"/>
      <c r="O413" s="170"/>
      <c r="P413" s="170"/>
      <c r="Q413" s="170"/>
      <c r="R413" s="170"/>
      <c r="S413" s="170"/>
      <c r="T413" s="171"/>
      <c r="AT413" s="165" t="s">
        <v>160</v>
      </c>
      <c r="AU413" s="165" t="s">
        <v>167</v>
      </c>
      <c r="AV413" s="13" t="s">
        <v>83</v>
      </c>
      <c r="AW413" s="13" t="s">
        <v>30</v>
      </c>
      <c r="AX413" s="13" t="s">
        <v>75</v>
      </c>
      <c r="AY413" s="165" t="s">
        <v>151</v>
      </c>
    </row>
    <row r="414" spans="1:65" s="15" customFormat="1">
      <c r="B414" s="179"/>
      <c r="D414" s="164" t="s">
        <v>160</v>
      </c>
      <c r="E414" s="180" t="s">
        <v>1</v>
      </c>
      <c r="F414" s="181" t="s">
        <v>182</v>
      </c>
      <c r="H414" s="182">
        <v>3.03</v>
      </c>
      <c r="I414" s="183"/>
      <c r="L414" s="179"/>
      <c r="M414" s="184"/>
      <c r="N414" s="185"/>
      <c r="O414" s="185"/>
      <c r="P414" s="185"/>
      <c r="Q414" s="185"/>
      <c r="R414" s="185"/>
      <c r="S414" s="185"/>
      <c r="T414" s="186"/>
      <c r="AT414" s="180" t="s">
        <v>160</v>
      </c>
      <c r="AU414" s="180" t="s">
        <v>167</v>
      </c>
      <c r="AV414" s="15" t="s">
        <v>158</v>
      </c>
      <c r="AW414" s="15" t="s">
        <v>30</v>
      </c>
      <c r="AX414" s="15" t="s">
        <v>31</v>
      </c>
      <c r="AY414" s="180" t="s">
        <v>151</v>
      </c>
    </row>
    <row r="415" spans="1:65" s="2" customFormat="1" ht="16.5" customHeight="1">
      <c r="A415" s="33"/>
      <c r="B415" s="149"/>
      <c r="C415" s="187" t="s">
        <v>1432</v>
      </c>
      <c r="D415" s="187" t="s">
        <v>413</v>
      </c>
      <c r="E415" s="188" t="s">
        <v>2052</v>
      </c>
      <c r="F415" s="189" t="s">
        <v>2053</v>
      </c>
      <c r="G415" s="190" t="s">
        <v>350</v>
      </c>
      <c r="H415" s="191">
        <v>11.11</v>
      </c>
      <c r="I415" s="192"/>
      <c r="J415" s="193">
        <f>ROUND(I415*H415,2)</f>
        <v>0</v>
      </c>
      <c r="K415" s="189" t="s">
        <v>1</v>
      </c>
      <c r="L415" s="194"/>
      <c r="M415" s="195" t="s">
        <v>1</v>
      </c>
      <c r="N415" s="196" t="s">
        <v>40</v>
      </c>
      <c r="O415" s="59"/>
      <c r="P415" s="159">
        <f>O415*H415</f>
        <v>0</v>
      </c>
      <c r="Q415" s="159">
        <v>5.0000000000000001E-3</v>
      </c>
      <c r="R415" s="159">
        <f>Q415*H415</f>
        <v>5.5549999999999995E-2</v>
      </c>
      <c r="S415" s="159">
        <v>0</v>
      </c>
      <c r="T415" s="160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61" t="s">
        <v>194</v>
      </c>
      <c r="AT415" s="161" t="s">
        <v>413</v>
      </c>
      <c r="AU415" s="161" t="s">
        <v>167</v>
      </c>
      <c r="AY415" s="18" t="s">
        <v>151</v>
      </c>
      <c r="BE415" s="162">
        <f>IF(N415="základní",J415,0)</f>
        <v>0</v>
      </c>
      <c r="BF415" s="162">
        <f>IF(N415="snížená",J415,0)</f>
        <v>0</v>
      </c>
      <c r="BG415" s="162">
        <f>IF(N415="zákl. přenesená",J415,0)</f>
        <v>0</v>
      </c>
      <c r="BH415" s="162">
        <f>IF(N415="sníž. přenesená",J415,0)</f>
        <v>0</v>
      </c>
      <c r="BI415" s="162">
        <f>IF(N415="nulová",J415,0)</f>
        <v>0</v>
      </c>
      <c r="BJ415" s="18" t="s">
        <v>31</v>
      </c>
      <c r="BK415" s="162">
        <f>ROUND(I415*H415,2)</f>
        <v>0</v>
      </c>
      <c r="BL415" s="18" t="s">
        <v>158</v>
      </c>
      <c r="BM415" s="161" t="s">
        <v>2054</v>
      </c>
    </row>
    <row r="416" spans="1:65" s="13" customFormat="1">
      <c r="B416" s="163"/>
      <c r="D416" s="164" t="s">
        <v>160</v>
      </c>
      <c r="E416" s="165" t="s">
        <v>1</v>
      </c>
      <c r="F416" s="166" t="s">
        <v>609</v>
      </c>
      <c r="H416" s="167">
        <v>11.11</v>
      </c>
      <c r="I416" s="168"/>
      <c r="L416" s="163"/>
      <c r="M416" s="169"/>
      <c r="N416" s="170"/>
      <c r="O416" s="170"/>
      <c r="P416" s="170"/>
      <c r="Q416" s="170"/>
      <c r="R416" s="170"/>
      <c r="S416" s="170"/>
      <c r="T416" s="171"/>
      <c r="AT416" s="165" t="s">
        <v>160</v>
      </c>
      <c r="AU416" s="165" t="s">
        <v>167</v>
      </c>
      <c r="AV416" s="13" t="s">
        <v>83</v>
      </c>
      <c r="AW416" s="13" t="s">
        <v>30</v>
      </c>
      <c r="AX416" s="13" t="s">
        <v>75</v>
      </c>
      <c r="AY416" s="165" t="s">
        <v>151</v>
      </c>
    </row>
    <row r="417" spans="1:65" s="15" customFormat="1">
      <c r="B417" s="179"/>
      <c r="D417" s="164" t="s">
        <v>160</v>
      </c>
      <c r="E417" s="180" t="s">
        <v>1</v>
      </c>
      <c r="F417" s="181" t="s">
        <v>182</v>
      </c>
      <c r="H417" s="182">
        <v>11.11</v>
      </c>
      <c r="I417" s="183"/>
      <c r="L417" s="179"/>
      <c r="M417" s="184"/>
      <c r="N417" s="185"/>
      <c r="O417" s="185"/>
      <c r="P417" s="185"/>
      <c r="Q417" s="185"/>
      <c r="R417" s="185"/>
      <c r="S417" s="185"/>
      <c r="T417" s="186"/>
      <c r="AT417" s="180" t="s">
        <v>160</v>
      </c>
      <c r="AU417" s="180" t="s">
        <v>167</v>
      </c>
      <c r="AV417" s="15" t="s">
        <v>158</v>
      </c>
      <c r="AW417" s="15" t="s">
        <v>30</v>
      </c>
      <c r="AX417" s="15" t="s">
        <v>31</v>
      </c>
      <c r="AY417" s="180" t="s">
        <v>151</v>
      </c>
    </row>
    <row r="418" spans="1:65" s="2" customFormat="1" ht="16.5" customHeight="1">
      <c r="A418" s="33"/>
      <c r="B418" s="149"/>
      <c r="C418" s="150" t="s">
        <v>1435</v>
      </c>
      <c r="D418" s="150" t="s">
        <v>153</v>
      </c>
      <c r="E418" s="151" t="s">
        <v>2055</v>
      </c>
      <c r="F418" s="152" t="s">
        <v>2056</v>
      </c>
      <c r="G418" s="153" t="s">
        <v>350</v>
      </c>
      <c r="H418" s="154">
        <v>4</v>
      </c>
      <c r="I418" s="155"/>
      <c r="J418" s="156">
        <f>ROUND(I418*H418,2)</f>
        <v>0</v>
      </c>
      <c r="K418" s="152" t="s">
        <v>1</v>
      </c>
      <c r="L418" s="34"/>
      <c r="M418" s="157" t="s">
        <v>1</v>
      </c>
      <c r="N418" s="158" t="s">
        <v>40</v>
      </c>
      <c r="O418" s="59"/>
      <c r="P418" s="159">
        <f>O418*H418</f>
        <v>0</v>
      </c>
      <c r="Q418" s="159">
        <v>1E-3</v>
      </c>
      <c r="R418" s="159">
        <f>Q418*H418</f>
        <v>4.0000000000000001E-3</v>
      </c>
      <c r="S418" s="159">
        <v>0</v>
      </c>
      <c r="T418" s="160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1" t="s">
        <v>158</v>
      </c>
      <c r="AT418" s="161" t="s">
        <v>153</v>
      </c>
      <c r="AU418" s="161" t="s">
        <v>167</v>
      </c>
      <c r="AY418" s="18" t="s">
        <v>151</v>
      </c>
      <c r="BE418" s="162">
        <f>IF(N418="základní",J418,0)</f>
        <v>0</v>
      </c>
      <c r="BF418" s="162">
        <f>IF(N418="snížená",J418,0)</f>
        <v>0</v>
      </c>
      <c r="BG418" s="162">
        <f>IF(N418="zákl. přenesená",J418,0)</f>
        <v>0</v>
      </c>
      <c r="BH418" s="162">
        <f>IF(N418="sníž. přenesená",J418,0)</f>
        <v>0</v>
      </c>
      <c r="BI418" s="162">
        <f>IF(N418="nulová",J418,0)</f>
        <v>0</v>
      </c>
      <c r="BJ418" s="18" t="s">
        <v>31</v>
      </c>
      <c r="BK418" s="162">
        <f>ROUND(I418*H418,2)</f>
        <v>0</v>
      </c>
      <c r="BL418" s="18" t="s">
        <v>158</v>
      </c>
      <c r="BM418" s="161" t="s">
        <v>2057</v>
      </c>
    </row>
    <row r="419" spans="1:65" s="14" customFormat="1">
      <c r="B419" s="172"/>
      <c r="D419" s="164" t="s">
        <v>160</v>
      </c>
      <c r="E419" s="173" t="s">
        <v>1</v>
      </c>
      <c r="F419" s="174" t="s">
        <v>2058</v>
      </c>
      <c r="H419" s="173" t="s">
        <v>1</v>
      </c>
      <c r="I419" s="175"/>
      <c r="L419" s="172"/>
      <c r="M419" s="176"/>
      <c r="N419" s="177"/>
      <c r="O419" s="177"/>
      <c r="P419" s="177"/>
      <c r="Q419" s="177"/>
      <c r="R419" s="177"/>
      <c r="S419" s="177"/>
      <c r="T419" s="178"/>
      <c r="AT419" s="173" t="s">
        <v>160</v>
      </c>
      <c r="AU419" s="173" t="s">
        <v>167</v>
      </c>
      <c r="AV419" s="14" t="s">
        <v>31</v>
      </c>
      <c r="AW419" s="14" t="s">
        <v>30</v>
      </c>
      <c r="AX419" s="14" t="s">
        <v>75</v>
      </c>
      <c r="AY419" s="173" t="s">
        <v>151</v>
      </c>
    </row>
    <row r="420" spans="1:65" s="14" customFormat="1">
      <c r="B420" s="172"/>
      <c r="D420" s="164" t="s">
        <v>160</v>
      </c>
      <c r="E420" s="173" t="s">
        <v>1</v>
      </c>
      <c r="F420" s="174" t="s">
        <v>2059</v>
      </c>
      <c r="H420" s="173" t="s">
        <v>1</v>
      </c>
      <c r="I420" s="175"/>
      <c r="L420" s="172"/>
      <c r="M420" s="176"/>
      <c r="N420" s="177"/>
      <c r="O420" s="177"/>
      <c r="P420" s="177"/>
      <c r="Q420" s="177"/>
      <c r="R420" s="177"/>
      <c r="S420" s="177"/>
      <c r="T420" s="178"/>
      <c r="AT420" s="173" t="s">
        <v>160</v>
      </c>
      <c r="AU420" s="173" t="s">
        <v>167</v>
      </c>
      <c r="AV420" s="14" t="s">
        <v>31</v>
      </c>
      <c r="AW420" s="14" t="s">
        <v>30</v>
      </c>
      <c r="AX420" s="14" t="s">
        <v>75</v>
      </c>
      <c r="AY420" s="173" t="s">
        <v>151</v>
      </c>
    </row>
    <row r="421" spans="1:65" s="14" customFormat="1">
      <c r="B421" s="172"/>
      <c r="D421" s="164" t="s">
        <v>160</v>
      </c>
      <c r="E421" s="173" t="s">
        <v>1</v>
      </c>
      <c r="F421" s="174" t="s">
        <v>2060</v>
      </c>
      <c r="H421" s="173" t="s">
        <v>1</v>
      </c>
      <c r="I421" s="175"/>
      <c r="L421" s="172"/>
      <c r="M421" s="176"/>
      <c r="N421" s="177"/>
      <c r="O421" s="177"/>
      <c r="P421" s="177"/>
      <c r="Q421" s="177"/>
      <c r="R421" s="177"/>
      <c r="S421" s="177"/>
      <c r="T421" s="178"/>
      <c r="AT421" s="173" t="s">
        <v>160</v>
      </c>
      <c r="AU421" s="173" t="s">
        <v>167</v>
      </c>
      <c r="AV421" s="14" t="s">
        <v>31</v>
      </c>
      <c r="AW421" s="14" t="s">
        <v>30</v>
      </c>
      <c r="AX421" s="14" t="s">
        <v>75</v>
      </c>
      <c r="AY421" s="173" t="s">
        <v>151</v>
      </c>
    </row>
    <row r="422" spans="1:65" s="14" customFormat="1">
      <c r="B422" s="172"/>
      <c r="D422" s="164" t="s">
        <v>160</v>
      </c>
      <c r="E422" s="173" t="s">
        <v>1</v>
      </c>
      <c r="F422" s="174" t="s">
        <v>2061</v>
      </c>
      <c r="H422" s="173" t="s">
        <v>1</v>
      </c>
      <c r="I422" s="175"/>
      <c r="L422" s="172"/>
      <c r="M422" s="176"/>
      <c r="N422" s="177"/>
      <c r="O422" s="177"/>
      <c r="P422" s="177"/>
      <c r="Q422" s="177"/>
      <c r="R422" s="177"/>
      <c r="S422" s="177"/>
      <c r="T422" s="178"/>
      <c r="AT422" s="173" t="s">
        <v>160</v>
      </c>
      <c r="AU422" s="173" t="s">
        <v>167</v>
      </c>
      <c r="AV422" s="14" t="s">
        <v>31</v>
      </c>
      <c r="AW422" s="14" t="s">
        <v>30</v>
      </c>
      <c r="AX422" s="14" t="s">
        <v>75</v>
      </c>
      <c r="AY422" s="173" t="s">
        <v>151</v>
      </c>
    </row>
    <row r="423" spans="1:65" s="14" customFormat="1">
      <c r="B423" s="172"/>
      <c r="D423" s="164" t="s">
        <v>160</v>
      </c>
      <c r="E423" s="173" t="s">
        <v>1</v>
      </c>
      <c r="F423" s="174" t="s">
        <v>2062</v>
      </c>
      <c r="H423" s="173" t="s">
        <v>1</v>
      </c>
      <c r="I423" s="175"/>
      <c r="L423" s="172"/>
      <c r="M423" s="176"/>
      <c r="N423" s="177"/>
      <c r="O423" s="177"/>
      <c r="P423" s="177"/>
      <c r="Q423" s="177"/>
      <c r="R423" s="177"/>
      <c r="S423" s="177"/>
      <c r="T423" s="178"/>
      <c r="AT423" s="173" t="s">
        <v>160</v>
      </c>
      <c r="AU423" s="173" t="s">
        <v>167</v>
      </c>
      <c r="AV423" s="14" t="s">
        <v>31</v>
      </c>
      <c r="AW423" s="14" t="s">
        <v>30</v>
      </c>
      <c r="AX423" s="14" t="s">
        <v>75</v>
      </c>
      <c r="AY423" s="173" t="s">
        <v>151</v>
      </c>
    </row>
    <row r="424" spans="1:65" s="13" customFormat="1">
      <c r="B424" s="163"/>
      <c r="D424" s="164" t="s">
        <v>160</v>
      </c>
      <c r="E424" s="165" t="s">
        <v>1</v>
      </c>
      <c r="F424" s="166" t="s">
        <v>2063</v>
      </c>
      <c r="H424" s="167">
        <v>4</v>
      </c>
      <c r="I424" s="168"/>
      <c r="L424" s="163"/>
      <c r="M424" s="169"/>
      <c r="N424" s="170"/>
      <c r="O424" s="170"/>
      <c r="P424" s="170"/>
      <c r="Q424" s="170"/>
      <c r="R424" s="170"/>
      <c r="S424" s="170"/>
      <c r="T424" s="171"/>
      <c r="AT424" s="165" t="s">
        <v>160</v>
      </c>
      <c r="AU424" s="165" t="s">
        <v>167</v>
      </c>
      <c r="AV424" s="13" t="s">
        <v>83</v>
      </c>
      <c r="AW424" s="13" t="s">
        <v>30</v>
      </c>
      <c r="AX424" s="13" t="s">
        <v>31</v>
      </c>
      <c r="AY424" s="165" t="s">
        <v>151</v>
      </c>
    </row>
    <row r="425" spans="1:65" s="2" customFormat="1" ht="16.5" customHeight="1">
      <c r="A425" s="33"/>
      <c r="B425" s="149"/>
      <c r="C425" s="150" t="s">
        <v>1440</v>
      </c>
      <c r="D425" s="150" t="s">
        <v>153</v>
      </c>
      <c r="E425" s="151" t="s">
        <v>2064</v>
      </c>
      <c r="F425" s="152" t="s">
        <v>2065</v>
      </c>
      <c r="G425" s="153" t="s">
        <v>350</v>
      </c>
      <c r="H425" s="154">
        <v>12</v>
      </c>
      <c r="I425" s="155"/>
      <c r="J425" s="156">
        <f>ROUND(I425*H425,2)</f>
        <v>0</v>
      </c>
      <c r="K425" s="152" t="s">
        <v>1</v>
      </c>
      <c r="L425" s="34"/>
      <c r="M425" s="157" t="s">
        <v>1</v>
      </c>
      <c r="N425" s="158" t="s">
        <v>40</v>
      </c>
      <c r="O425" s="59"/>
      <c r="P425" s="159">
        <f>O425*H425</f>
        <v>0</v>
      </c>
      <c r="Q425" s="159">
        <v>1E-3</v>
      </c>
      <c r="R425" s="159">
        <f>Q425*H425</f>
        <v>1.2E-2</v>
      </c>
      <c r="S425" s="159">
        <v>0</v>
      </c>
      <c r="T425" s="160">
        <f>S425*H425</f>
        <v>0</v>
      </c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R425" s="161" t="s">
        <v>158</v>
      </c>
      <c r="AT425" s="161" t="s">
        <v>153</v>
      </c>
      <c r="AU425" s="161" t="s">
        <v>167</v>
      </c>
      <c r="AY425" s="18" t="s">
        <v>151</v>
      </c>
      <c r="BE425" s="162">
        <f>IF(N425="základní",J425,0)</f>
        <v>0</v>
      </c>
      <c r="BF425" s="162">
        <f>IF(N425="snížená",J425,0)</f>
        <v>0</v>
      </c>
      <c r="BG425" s="162">
        <f>IF(N425="zákl. přenesená",J425,0)</f>
        <v>0</v>
      </c>
      <c r="BH425" s="162">
        <f>IF(N425="sníž. přenesená",J425,0)</f>
        <v>0</v>
      </c>
      <c r="BI425" s="162">
        <f>IF(N425="nulová",J425,0)</f>
        <v>0</v>
      </c>
      <c r="BJ425" s="18" t="s">
        <v>31</v>
      </c>
      <c r="BK425" s="162">
        <f>ROUND(I425*H425,2)</f>
        <v>0</v>
      </c>
      <c r="BL425" s="18" t="s">
        <v>158</v>
      </c>
      <c r="BM425" s="161" t="s">
        <v>2066</v>
      </c>
    </row>
    <row r="426" spans="1:65" s="14" customFormat="1">
      <c r="B426" s="172"/>
      <c r="D426" s="164" t="s">
        <v>160</v>
      </c>
      <c r="E426" s="173" t="s">
        <v>1</v>
      </c>
      <c r="F426" s="174" t="s">
        <v>2067</v>
      </c>
      <c r="H426" s="173" t="s">
        <v>1</v>
      </c>
      <c r="I426" s="175"/>
      <c r="L426" s="172"/>
      <c r="M426" s="176"/>
      <c r="N426" s="177"/>
      <c r="O426" s="177"/>
      <c r="P426" s="177"/>
      <c r="Q426" s="177"/>
      <c r="R426" s="177"/>
      <c r="S426" s="177"/>
      <c r="T426" s="178"/>
      <c r="AT426" s="173" t="s">
        <v>160</v>
      </c>
      <c r="AU426" s="173" t="s">
        <v>167</v>
      </c>
      <c r="AV426" s="14" t="s">
        <v>31</v>
      </c>
      <c r="AW426" s="14" t="s">
        <v>30</v>
      </c>
      <c r="AX426" s="14" t="s">
        <v>75</v>
      </c>
      <c r="AY426" s="173" t="s">
        <v>151</v>
      </c>
    </row>
    <row r="427" spans="1:65" s="14" customFormat="1">
      <c r="B427" s="172"/>
      <c r="D427" s="164" t="s">
        <v>160</v>
      </c>
      <c r="E427" s="173" t="s">
        <v>1</v>
      </c>
      <c r="F427" s="174" t="s">
        <v>2068</v>
      </c>
      <c r="H427" s="173" t="s">
        <v>1</v>
      </c>
      <c r="I427" s="175"/>
      <c r="L427" s="172"/>
      <c r="M427" s="176"/>
      <c r="N427" s="177"/>
      <c r="O427" s="177"/>
      <c r="P427" s="177"/>
      <c r="Q427" s="177"/>
      <c r="R427" s="177"/>
      <c r="S427" s="177"/>
      <c r="T427" s="178"/>
      <c r="AT427" s="173" t="s">
        <v>160</v>
      </c>
      <c r="AU427" s="173" t="s">
        <v>167</v>
      </c>
      <c r="AV427" s="14" t="s">
        <v>31</v>
      </c>
      <c r="AW427" s="14" t="s">
        <v>30</v>
      </c>
      <c r="AX427" s="14" t="s">
        <v>75</v>
      </c>
      <c r="AY427" s="173" t="s">
        <v>151</v>
      </c>
    </row>
    <row r="428" spans="1:65" s="14" customFormat="1">
      <c r="B428" s="172"/>
      <c r="D428" s="164" t="s">
        <v>160</v>
      </c>
      <c r="E428" s="173" t="s">
        <v>1</v>
      </c>
      <c r="F428" s="174" t="s">
        <v>2069</v>
      </c>
      <c r="H428" s="173" t="s">
        <v>1</v>
      </c>
      <c r="I428" s="175"/>
      <c r="L428" s="172"/>
      <c r="M428" s="176"/>
      <c r="N428" s="177"/>
      <c r="O428" s="177"/>
      <c r="P428" s="177"/>
      <c r="Q428" s="177"/>
      <c r="R428" s="177"/>
      <c r="S428" s="177"/>
      <c r="T428" s="178"/>
      <c r="AT428" s="173" t="s">
        <v>160</v>
      </c>
      <c r="AU428" s="173" t="s">
        <v>167</v>
      </c>
      <c r="AV428" s="14" t="s">
        <v>31</v>
      </c>
      <c r="AW428" s="14" t="s">
        <v>30</v>
      </c>
      <c r="AX428" s="14" t="s">
        <v>75</v>
      </c>
      <c r="AY428" s="173" t="s">
        <v>151</v>
      </c>
    </row>
    <row r="429" spans="1:65" s="14" customFormat="1">
      <c r="B429" s="172"/>
      <c r="D429" s="164" t="s">
        <v>160</v>
      </c>
      <c r="E429" s="173" t="s">
        <v>1</v>
      </c>
      <c r="F429" s="174" t="s">
        <v>2070</v>
      </c>
      <c r="H429" s="173" t="s">
        <v>1</v>
      </c>
      <c r="I429" s="175"/>
      <c r="L429" s="172"/>
      <c r="M429" s="176"/>
      <c r="N429" s="177"/>
      <c r="O429" s="177"/>
      <c r="P429" s="177"/>
      <c r="Q429" s="177"/>
      <c r="R429" s="177"/>
      <c r="S429" s="177"/>
      <c r="T429" s="178"/>
      <c r="AT429" s="173" t="s">
        <v>160</v>
      </c>
      <c r="AU429" s="173" t="s">
        <v>167</v>
      </c>
      <c r="AV429" s="14" t="s">
        <v>31</v>
      </c>
      <c r="AW429" s="14" t="s">
        <v>30</v>
      </c>
      <c r="AX429" s="14" t="s">
        <v>75</v>
      </c>
      <c r="AY429" s="173" t="s">
        <v>151</v>
      </c>
    </row>
    <row r="430" spans="1:65" s="14" customFormat="1">
      <c r="B430" s="172"/>
      <c r="D430" s="164" t="s">
        <v>160</v>
      </c>
      <c r="E430" s="173" t="s">
        <v>1</v>
      </c>
      <c r="F430" s="174" t="s">
        <v>2062</v>
      </c>
      <c r="H430" s="173" t="s">
        <v>1</v>
      </c>
      <c r="I430" s="175"/>
      <c r="L430" s="172"/>
      <c r="M430" s="176"/>
      <c r="N430" s="177"/>
      <c r="O430" s="177"/>
      <c r="P430" s="177"/>
      <c r="Q430" s="177"/>
      <c r="R430" s="177"/>
      <c r="S430" s="177"/>
      <c r="T430" s="178"/>
      <c r="AT430" s="173" t="s">
        <v>160</v>
      </c>
      <c r="AU430" s="173" t="s">
        <v>167</v>
      </c>
      <c r="AV430" s="14" t="s">
        <v>31</v>
      </c>
      <c r="AW430" s="14" t="s">
        <v>30</v>
      </c>
      <c r="AX430" s="14" t="s">
        <v>75</v>
      </c>
      <c r="AY430" s="173" t="s">
        <v>151</v>
      </c>
    </row>
    <row r="431" spans="1:65" s="13" customFormat="1">
      <c r="B431" s="163"/>
      <c r="D431" s="164" t="s">
        <v>160</v>
      </c>
      <c r="E431" s="165" t="s">
        <v>1</v>
      </c>
      <c r="F431" s="166" t="s">
        <v>2071</v>
      </c>
      <c r="H431" s="167">
        <v>12</v>
      </c>
      <c r="I431" s="168"/>
      <c r="L431" s="163"/>
      <c r="M431" s="169"/>
      <c r="N431" s="170"/>
      <c r="O431" s="170"/>
      <c r="P431" s="170"/>
      <c r="Q431" s="170"/>
      <c r="R431" s="170"/>
      <c r="S431" s="170"/>
      <c r="T431" s="171"/>
      <c r="AT431" s="165" t="s">
        <v>160</v>
      </c>
      <c r="AU431" s="165" t="s">
        <v>167</v>
      </c>
      <c r="AV431" s="13" t="s">
        <v>83</v>
      </c>
      <c r="AW431" s="13" t="s">
        <v>30</v>
      </c>
      <c r="AX431" s="13" t="s">
        <v>31</v>
      </c>
      <c r="AY431" s="165" t="s">
        <v>151</v>
      </c>
    </row>
    <row r="432" spans="1:65" s="2" customFormat="1" ht="16.5" customHeight="1">
      <c r="A432" s="33"/>
      <c r="B432" s="149"/>
      <c r="C432" s="150" t="s">
        <v>1444</v>
      </c>
      <c r="D432" s="150" t="s">
        <v>153</v>
      </c>
      <c r="E432" s="151" t="s">
        <v>2072</v>
      </c>
      <c r="F432" s="152" t="s">
        <v>2073</v>
      </c>
      <c r="G432" s="153" t="s">
        <v>350</v>
      </c>
      <c r="H432" s="154">
        <v>4</v>
      </c>
      <c r="I432" s="155"/>
      <c r="J432" s="156">
        <f>ROUND(I432*H432,2)</f>
        <v>0</v>
      </c>
      <c r="K432" s="152" t="s">
        <v>1</v>
      </c>
      <c r="L432" s="34"/>
      <c r="M432" s="157" t="s">
        <v>1</v>
      </c>
      <c r="N432" s="158" t="s">
        <v>40</v>
      </c>
      <c r="O432" s="59"/>
      <c r="P432" s="159">
        <f>O432*H432</f>
        <v>0</v>
      </c>
      <c r="Q432" s="159">
        <v>2E-3</v>
      </c>
      <c r="R432" s="159">
        <f>Q432*H432</f>
        <v>8.0000000000000002E-3</v>
      </c>
      <c r="S432" s="159">
        <v>0</v>
      </c>
      <c r="T432" s="160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1" t="s">
        <v>158</v>
      </c>
      <c r="AT432" s="161" t="s">
        <v>153</v>
      </c>
      <c r="AU432" s="161" t="s">
        <v>167</v>
      </c>
      <c r="AY432" s="18" t="s">
        <v>151</v>
      </c>
      <c r="BE432" s="162">
        <f>IF(N432="základní",J432,0)</f>
        <v>0</v>
      </c>
      <c r="BF432" s="162">
        <f>IF(N432="snížená",J432,0)</f>
        <v>0</v>
      </c>
      <c r="BG432" s="162">
        <f>IF(N432="zákl. přenesená",J432,0)</f>
        <v>0</v>
      </c>
      <c r="BH432" s="162">
        <f>IF(N432="sníž. přenesená",J432,0)</f>
        <v>0</v>
      </c>
      <c r="BI432" s="162">
        <f>IF(N432="nulová",J432,0)</f>
        <v>0</v>
      </c>
      <c r="BJ432" s="18" t="s">
        <v>31</v>
      </c>
      <c r="BK432" s="162">
        <f>ROUND(I432*H432,2)</f>
        <v>0</v>
      </c>
      <c r="BL432" s="18" t="s">
        <v>158</v>
      </c>
      <c r="BM432" s="161" t="s">
        <v>2074</v>
      </c>
    </row>
    <row r="433" spans="1:65" s="14" customFormat="1">
      <c r="B433" s="172"/>
      <c r="D433" s="164" t="s">
        <v>160</v>
      </c>
      <c r="E433" s="173" t="s">
        <v>1</v>
      </c>
      <c r="F433" s="174" t="s">
        <v>2075</v>
      </c>
      <c r="H433" s="173" t="s">
        <v>1</v>
      </c>
      <c r="I433" s="175"/>
      <c r="L433" s="172"/>
      <c r="M433" s="176"/>
      <c r="N433" s="177"/>
      <c r="O433" s="177"/>
      <c r="P433" s="177"/>
      <c r="Q433" s="177"/>
      <c r="R433" s="177"/>
      <c r="S433" s="177"/>
      <c r="T433" s="178"/>
      <c r="AT433" s="173" t="s">
        <v>160</v>
      </c>
      <c r="AU433" s="173" t="s">
        <v>167</v>
      </c>
      <c r="AV433" s="14" t="s">
        <v>31</v>
      </c>
      <c r="AW433" s="14" t="s">
        <v>30</v>
      </c>
      <c r="AX433" s="14" t="s">
        <v>75</v>
      </c>
      <c r="AY433" s="173" t="s">
        <v>151</v>
      </c>
    </row>
    <row r="434" spans="1:65" s="14" customFormat="1">
      <c r="B434" s="172"/>
      <c r="D434" s="164" t="s">
        <v>160</v>
      </c>
      <c r="E434" s="173" t="s">
        <v>1</v>
      </c>
      <c r="F434" s="174" t="s">
        <v>2068</v>
      </c>
      <c r="H434" s="173" t="s">
        <v>1</v>
      </c>
      <c r="I434" s="175"/>
      <c r="L434" s="172"/>
      <c r="M434" s="176"/>
      <c r="N434" s="177"/>
      <c r="O434" s="177"/>
      <c r="P434" s="177"/>
      <c r="Q434" s="177"/>
      <c r="R434" s="177"/>
      <c r="S434" s="177"/>
      <c r="T434" s="178"/>
      <c r="AT434" s="173" t="s">
        <v>160</v>
      </c>
      <c r="AU434" s="173" t="s">
        <v>167</v>
      </c>
      <c r="AV434" s="14" t="s">
        <v>31</v>
      </c>
      <c r="AW434" s="14" t="s">
        <v>30</v>
      </c>
      <c r="AX434" s="14" t="s">
        <v>75</v>
      </c>
      <c r="AY434" s="173" t="s">
        <v>151</v>
      </c>
    </row>
    <row r="435" spans="1:65" s="14" customFormat="1">
      <c r="B435" s="172"/>
      <c r="D435" s="164" t="s">
        <v>160</v>
      </c>
      <c r="E435" s="173" t="s">
        <v>1</v>
      </c>
      <c r="F435" s="174" t="s">
        <v>2069</v>
      </c>
      <c r="H435" s="173" t="s">
        <v>1</v>
      </c>
      <c r="I435" s="175"/>
      <c r="L435" s="172"/>
      <c r="M435" s="176"/>
      <c r="N435" s="177"/>
      <c r="O435" s="177"/>
      <c r="P435" s="177"/>
      <c r="Q435" s="177"/>
      <c r="R435" s="177"/>
      <c r="S435" s="177"/>
      <c r="T435" s="178"/>
      <c r="AT435" s="173" t="s">
        <v>160</v>
      </c>
      <c r="AU435" s="173" t="s">
        <v>167</v>
      </c>
      <c r="AV435" s="14" t="s">
        <v>31</v>
      </c>
      <c r="AW435" s="14" t="s">
        <v>30</v>
      </c>
      <c r="AX435" s="14" t="s">
        <v>75</v>
      </c>
      <c r="AY435" s="173" t="s">
        <v>151</v>
      </c>
    </row>
    <row r="436" spans="1:65" s="14" customFormat="1">
      <c r="B436" s="172"/>
      <c r="D436" s="164" t="s">
        <v>160</v>
      </c>
      <c r="E436" s="173" t="s">
        <v>1</v>
      </c>
      <c r="F436" s="174" t="s">
        <v>2070</v>
      </c>
      <c r="H436" s="173" t="s">
        <v>1</v>
      </c>
      <c r="I436" s="175"/>
      <c r="L436" s="172"/>
      <c r="M436" s="176"/>
      <c r="N436" s="177"/>
      <c r="O436" s="177"/>
      <c r="P436" s="177"/>
      <c r="Q436" s="177"/>
      <c r="R436" s="177"/>
      <c r="S436" s="177"/>
      <c r="T436" s="178"/>
      <c r="AT436" s="173" t="s">
        <v>160</v>
      </c>
      <c r="AU436" s="173" t="s">
        <v>167</v>
      </c>
      <c r="AV436" s="14" t="s">
        <v>31</v>
      </c>
      <c r="AW436" s="14" t="s">
        <v>30</v>
      </c>
      <c r="AX436" s="14" t="s">
        <v>75</v>
      </c>
      <c r="AY436" s="173" t="s">
        <v>151</v>
      </c>
    </row>
    <row r="437" spans="1:65" s="14" customFormat="1">
      <c r="B437" s="172"/>
      <c r="D437" s="164" t="s">
        <v>160</v>
      </c>
      <c r="E437" s="173" t="s">
        <v>1</v>
      </c>
      <c r="F437" s="174" t="s">
        <v>2062</v>
      </c>
      <c r="H437" s="173" t="s">
        <v>1</v>
      </c>
      <c r="I437" s="175"/>
      <c r="L437" s="172"/>
      <c r="M437" s="176"/>
      <c r="N437" s="177"/>
      <c r="O437" s="177"/>
      <c r="P437" s="177"/>
      <c r="Q437" s="177"/>
      <c r="R437" s="177"/>
      <c r="S437" s="177"/>
      <c r="T437" s="178"/>
      <c r="AT437" s="173" t="s">
        <v>160</v>
      </c>
      <c r="AU437" s="173" t="s">
        <v>167</v>
      </c>
      <c r="AV437" s="14" t="s">
        <v>31</v>
      </c>
      <c r="AW437" s="14" t="s">
        <v>30</v>
      </c>
      <c r="AX437" s="14" t="s">
        <v>75</v>
      </c>
      <c r="AY437" s="173" t="s">
        <v>151</v>
      </c>
    </row>
    <row r="438" spans="1:65" s="13" customFormat="1">
      <c r="B438" s="163"/>
      <c r="D438" s="164" t="s">
        <v>160</v>
      </c>
      <c r="E438" s="165" t="s">
        <v>1</v>
      </c>
      <c r="F438" s="166" t="s">
        <v>2063</v>
      </c>
      <c r="H438" s="167">
        <v>4</v>
      </c>
      <c r="I438" s="168"/>
      <c r="L438" s="163"/>
      <c r="M438" s="169"/>
      <c r="N438" s="170"/>
      <c r="O438" s="170"/>
      <c r="P438" s="170"/>
      <c r="Q438" s="170"/>
      <c r="R438" s="170"/>
      <c r="S438" s="170"/>
      <c r="T438" s="171"/>
      <c r="AT438" s="165" t="s">
        <v>160</v>
      </c>
      <c r="AU438" s="165" t="s">
        <v>167</v>
      </c>
      <c r="AV438" s="13" t="s">
        <v>83</v>
      </c>
      <c r="AW438" s="13" t="s">
        <v>30</v>
      </c>
      <c r="AX438" s="13" t="s">
        <v>31</v>
      </c>
      <c r="AY438" s="165" t="s">
        <v>151</v>
      </c>
    </row>
    <row r="439" spans="1:65" s="2" customFormat="1" ht="16.5" customHeight="1">
      <c r="A439" s="33"/>
      <c r="B439" s="149"/>
      <c r="C439" s="150" t="s">
        <v>1450</v>
      </c>
      <c r="D439" s="150" t="s">
        <v>153</v>
      </c>
      <c r="E439" s="151" t="s">
        <v>2076</v>
      </c>
      <c r="F439" s="152" t="s">
        <v>2077</v>
      </c>
      <c r="G439" s="153" t="s">
        <v>350</v>
      </c>
      <c r="H439" s="154">
        <v>2</v>
      </c>
      <c r="I439" s="155"/>
      <c r="J439" s="156">
        <f>ROUND(I439*H439,2)</f>
        <v>0</v>
      </c>
      <c r="K439" s="152" t="s">
        <v>1</v>
      </c>
      <c r="L439" s="34"/>
      <c r="M439" s="157" t="s">
        <v>1</v>
      </c>
      <c r="N439" s="158" t="s">
        <v>40</v>
      </c>
      <c r="O439" s="59"/>
      <c r="P439" s="159">
        <f>O439*H439</f>
        <v>0</v>
      </c>
      <c r="Q439" s="159">
        <v>0</v>
      </c>
      <c r="R439" s="159">
        <f>Q439*H439</f>
        <v>0</v>
      </c>
      <c r="S439" s="159">
        <v>0</v>
      </c>
      <c r="T439" s="160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1" t="s">
        <v>158</v>
      </c>
      <c r="AT439" s="161" t="s">
        <v>153</v>
      </c>
      <c r="AU439" s="161" t="s">
        <v>167</v>
      </c>
      <c r="AY439" s="18" t="s">
        <v>151</v>
      </c>
      <c r="BE439" s="162">
        <f>IF(N439="základní",J439,0)</f>
        <v>0</v>
      </c>
      <c r="BF439" s="162">
        <f>IF(N439="snížená",J439,0)</f>
        <v>0</v>
      </c>
      <c r="BG439" s="162">
        <f>IF(N439="zákl. přenesená",J439,0)</f>
        <v>0</v>
      </c>
      <c r="BH439" s="162">
        <f>IF(N439="sníž. přenesená",J439,0)</f>
        <v>0</v>
      </c>
      <c r="BI439" s="162">
        <f>IF(N439="nulová",J439,0)</f>
        <v>0</v>
      </c>
      <c r="BJ439" s="18" t="s">
        <v>31</v>
      </c>
      <c r="BK439" s="162">
        <f>ROUND(I439*H439,2)</f>
        <v>0</v>
      </c>
      <c r="BL439" s="18" t="s">
        <v>158</v>
      </c>
      <c r="BM439" s="161" t="s">
        <v>2078</v>
      </c>
    </row>
    <row r="440" spans="1:65" s="13" customFormat="1">
      <c r="B440" s="163"/>
      <c r="D440" s="164" t="s">
        <v>160</v>
      </c>
      <c r="E440" s="165" t="s">
        <v>1</v>
      </c>
      <c r="F440" s="166" t="s">
        <v>2079</v>
      </c>
      <c r="H440" s="167">
        <v>2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160</v>
      </c>
      <c r="AU440" s="165" t="s">
        <v>167</v>
      </c>
      <c r="AV440" s="13" t="s">
        <v>83</v>
      </c>
      <c r="AW440" s="13" t="s">
        <v>30</v>
      </c>
      <c r="AX440" s="13" t="s">
        <v>31</v>
      </c>
      <c r="AY440" s="165" t="s">
        <v>151</v>
      </c>
    </row>
    <row r="441" spans="1:65" s="2" customFormat="1" ht="16.5" customHeight="1">
      <c r="A441" s="33"/>
      <c r="B441" s="149"/>
      <c r="C441" s="150" t="s">
        <v>1453</v>
      </c>
      <c r="D441" s="150" t="s">
        <v>153</v>
      </c>
      <c r="E441" s="151" t="s">
        <v>2080</v>
      </c>
      <c r="F441" s="152" t="s">
        <v>2081</v>
      </c>
      <c r="G441" s="153" t="s">
        <v>350</v>
      </c>
      <c r="H441" s="154">
        <v>15</v>
      </c>
      <c r="I441" s="155"/>
      <c r="J441" s="156">
        <f>ROUND(I441*H441,2)</f>
        <v>0</v>
      </c>
      <c r="K441" s="152" t="s">
        <v>1</v>
      </c>
      <c r="L441" s="34"/>
      <c r="M441" s="157" t="s">
        <v>1</v>
      </c>
      <c r="N441" s="158" t="s">
        <v>40</v>
      </c>
      <c r="O441" s="59"/>
      <c r="P441" s="159">
        <f>O441*H441</f>
        <v>0</v>
      </c>
      <c r="Q441" s="159">
        <v>0</v>
      </c>
      <c r="R441" s="159">
        <f>Q441*H441</f>
        <v>0</v>
      </c>
      <c r="S441" s="159">
        <v>0</v>
      </c>
      <c r="T441" s="160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61" t="s">
        <v>158</v>
      </c>
      <c r="AT441" s="161" t="s">
        <v>153</v>
      </c>
      <c r="AU441" s="161" t="s">
        <v>167</v>
      </c>
      <c r="AY441" s="18" t="s">
        <v>151</v>
      </c>
      <c r="BE441" s="162">
        <f>IF(N441="základní",J441,0)</f>
        <v>0</v>
      </c>
      <c r="BF441" s="162">
        <f>IF(N441="snížená",J441,0)</f>
        <v>0</v>
      </c>
      <c r="BG441" s="162">
        <f>IF(N441="zákl. přenesená",J441,0)</f>
        <v>0</v>
      </c>
      <c r="BH441" s="162">
        <f>IF(N441="sníž. přenesená",J441,0)</f>
        <v>0</v>
      </c>
      <c r="BI441" s="162">
        <f>IF(N441="nulová",J441,0)</f>
        <v>0</v>
      </c>
      <c r="BJ441" s="18" t="s">
        <v>31</v>
      </c>
      <c r="BK441" s="162">
        <f>ROUND(I441*H441,2)</f>
        <v>0</v>
      </c>
      <c r="BL441" s="18" t="s">
        <v>158</v>
      </c>
      <c r="BM441" s="161" t="s">
        <v>2082</v>
      </c>
    </row>
    <row r="442" spans="1:65" s="13" customFormat="1">
      <c r="B442" s="163"/>
      <c r="D442" s="164" t="s">
        <v>160</v>
      </c>
      <c r="E442" s="165" t="s">
        <v>1</v>
      </c>
      <c r="F442" s="166" t="s">
        <v>2083</v>
      </c>
      <c r="H442" s="167">
        <v>15</v>
      </c>
      <c r="I442" s="168"/>
      <c r="L442" s="163"/>
      <c r="M442" s="169"/>
      <c r="N442" s="170"/>
      <c r="O442" s="170"/>
      <c r="P442" s="170"/>
      <c r="Q442" s="170"/>
      <c r="R442" s="170"/>
      <c r="S442" s="170"/>
      <c r="T442" s="171"/>
      <c r="AT442" s="165" t="s">
        <v>160</v>
      </c>
      <c r="AU442" s="165" t="s">
        <v>167</v>
      </c>
      <c r="AV442" s="13" t="s">
        <v>83</v>
      </c>
      <c r="AW442" s="13" t="s">
        <v>30</v>
      </c>
      <c r="AX442" s="13" t="s">
        <v>31</v>
      </c>
      <c r="AY442" s="165" t="s">
        <v>151</v>
      </c>
    </row>
    <row r="443" spans="1:65" s="2" customFormat="1" ht="16.5" customHeight="1">
      <c r="A443" s="33"/>
      <c r="B443" s="149"/>
      <c r="C443" s="150" t="s">
        <v>1456</v>
      </c>
      <c r="D443" s="150" t="s">
        <v>153</v>
      </c>
      <c r="E443" s="151" t="s">
        <v>2084</v>
      </c>
      <c r="F443" s="152" t="s">
        <v>2085</v>
      </c>
      <c r="G443" s="153" t="s">
        <v>350</v>
      </c>
      <c r="H443" s="154">
        <v>10</v>
      </c>
      <c r="I443" s="155"/>
      <c r="J443" s="156">
        <f>ROUND(I443*H443,2)</f>
        <v>0</v>
      </c>
      <c r="K443" s="152" t="s">
        <v>1</v>
      </c>
      <c r="L443" s="34"/>
      <c r="M443" s="157" t="s">
        <v>1</v>
      </c>
      <c r="N443" s="158" t="s">
        <v>40</v>
      </c>
      <c r="O443" s="59"/>
      <c r="P443" s="159">
        <f>O443*H443</f>
        <v>0</v>
      </c>
      <c r="Q443" s="159">
        <v>0</v>
      </c>
      <c r="R443" s="159">
        <f>Q443*H443</f>
        <v>0</v>
      </c>
      <c r="S443" s="159">
        <v>0</v>
      </c>
      <c r="T443" s="160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1" t="s">
        <v>158</v>
      </c>
      <c r="AT443" s="161" t="s">
        <v>153</v>
      </c>
      <c r="AU443" s="161" t="s">
        <v>167</v>
      </c>
      <c r="AY443" s="18" t="s">
        <v>151</v>
      </c>
      <c r="BE443" s="162">
        <f>IF(N443="základní",J443,0)</f>
        <v>0</v>
      </c>
      <c r="BF443" s="162">
        <f>IF(N443="snížená",J443,0)</f>
        <v>0</v>
      </c>
      <c r="BG443" s="162">
        <f>IF(N443="zákl. přenesená",J443,0)</f>
        <v>0</v>
      </c>
      <c r="BH443" s="162">
        <f>IF(N443="sníž. přenesená",J443,0)</f>
        <v>0</v>
      </c>
      <c r="BI443" s="162">
        <f>IF(N443="nulová",J443,0)</f>
        <v>0</v>
      </c>
      <c r="BJ443" s="18" t="s">
        <v>31</v>
      </c>
      <c r="BK443" s="162">
        <f>ROUND(I443*H443,2)</f>
        <v>0</v>
      </c>
      <c r="BL443" s="18" t="s">
        <v>158</v>
      </c>
      <c r="BM443" s="161" t="s">
        <v>2086</v>
      </c>
    </row>
    <row r="444" spans="1:65" s="13" customFormat="1">
      <c r="B444" s="163"/>
      <c r="D444" s="164" t="s">
        <v>160</v>
      </c>
      <c r="E444" s="165" t="s">
        <v>1</v>
      </c>
      <c r="F444" s="166" t="s">
        <v>2087</v>
      </c>
      <c r="H444" s="167">
        <v>10</v>
      </c>
      <c r="I444" s="168"/>
      <c r="L444" s="163"/>
      <c r="M444" s="169"/>
      <c r="N444" s="170"/>
      <c r="O444" s="170"/>
      <c r="P444" s="170"/>
      <c r="Q444" s="170"/>
      <c r="R444" s="170"/>
      <c r="S444" s="170"/>
      <c r="T444" s="171"/>
      <c r="AT444" s="165" t="s">
        <v>160</v>
      </c>
      <c r="AU444" s="165" t="s">
        <v>167</v>
      </c>
      <c r="AV444" s="13" t="s">
        <v>83</v>
      </c>
      <c r="AW444" s="13" t="s">
        <v>30</v>
      </c>
      <c r="AX444" s="13" t="s">
        <v>31</v>
      </c>
      <c r="AY444" s="165" t="s">
        <v>151</v>
      </c>
    </row>
    <row r="445" spans="1:65" s="2" customFormat="1" ht="16.5" customHeight="1">
      <c r="A445" s="33"/>
      <c r="B445" s="149"/>
      <c r="C445" s="150" t="s">
        <v>1461</v>
      </c>
      <c r="D445" s="150" t="s">
        <v>153</v>
      </c>
      <c r="E445" s="151" t="s">
        <v>2088</v>
      </c>
      <c r="F445" s="152" t="s">
        <v>2089</v>
      </c>
      <c r="G445" s="153" t="s">
        <v>350</v>
      </c>
      <c r="H445" s="154">
        <v>17</v>
      </c>
      <c r="I445" s="155"/>
      <c r="J445" s="156">
        <f>ROUND(I445*H445,2)</f>
        <v>0</v>
      </c>
      <c r="K445" s="152" t="s">
        <v>1</v>
      </c>
      <c r="L445" s="34"/>
      <c r="M445" s="157" t="s">
        <v>1</v>
      </c>
      <c r="N445" s="158" t="s">
        <v>40</v>
      </c>
      <c r="O445" s="59"/>
      <c r="P445" s="159">
        <f>O445*H445</f>
        <v>0</v>
      </c>
      <c r="Q445" s="159">
        <v>5.0000000000000001E-4</v>
      </c>
      <c r="R445" s="159">
        <f>Q445*H445</f>
        <v>8.5000000000000006E-3</v>
      </c>
      <c r="S445" s="159">
        <v>0</v>
      </c>
      <c r="T445" s="160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1" t="s">
        <v>158</v>
      </c>
      <c r="AT445" s="161" t="s">
        <v>153</v>
      </c>
      <c r="AU445" s="161" t="s">
        <v>167</v>
      </c>
      <c r="AY445" s="18" t="s">
        <v>151</v>
      </c>
      <c r="BE445" s="162">
        <f>IF(N445="základní",J445,0)</f>
        <v>0</v>
      </c>
      <c r="BF445" s="162">
        <f>IF(N445="snížená",J445,0)</f>
        <v>0</v>
      </c>
      <c r="BG445" s="162">
        <f>IF(N445="zákl. přenesená",J445,0)</f>
        <v>0</v>
      </c>
      <c r="BH445" s="162">
        <f>IF(N445="sníž. přenesená",J445,0)</f>
        <v>0</v>
      </c>
      <c r="BI445" s="162">
        <f>IF(N445="nulová",J445,0)</f>
        <v>0</v>
      </c>
      <c r="BJ445" s="18" t="s">
        <v>31</v>
      </c>
      <c r="BK445" s="162">
        <f>ROUND(I445*H445,2)</f>
        <v>0</v>
      </c>
      <c r="BL445" s="18" t="s">
        <v>158</v>
      </c>
      <c r="BM445" s="161" t="s">
        <v>2090</v>
      </c>
    </row>
    <row r="446" spans="1:65" s="13" customFormat="1">
      <c r="B446" s="163"/>
      <c r="D446" s="164" t="s">
        <v>160</v>
      </c>
      <c r="E446" s="165" t="s">
        <v>1</v>
      </c>
      <c r="F446" s="166" t="s">
        <v>242</v>
      </c>
      <c r="H446" s="167">
        <v>17</v>
      </c>
      <c r="I446" s="168"/>
      <c r="L446" s="163"/>
      <c r="M446" s="169"/>
      <c r="N446" s="170"/>
      <c r="O446" s="170"/>
      <c r="P446" s="170"/>
      <c r="Q446" s="170"/>
      <c r="R446" s="170"/>
      <c r="S446" s="170"/>
      <c r="T446" s="171"/>
      <c r="AT446" s="165" t="s">
        <v>160</v>
      </c>
      <c r="AU446" s="165" t="s">
        <v>167</v>
      </c>
      <c r="AV446" s="13" t="s">
        <v>83</v>
      </c>
      <c r="AW446" s="13" t="s">
        <v>30</v>
      </c>
      <c r="AX446" s="13" t="s">
        <v>31</v>
      </c>
      <c r="AY446" s="165" t="s">
        <v>151</v>
      </c>
    </row>
    <row r="447" spans="1:65" s="2" customFormat="1" ht="16.5" customHeight="1">
      <c r="A447" s="33"/>
      <c r="B447" s="149"/>
      <c r="C447" s="150" t="s">
        <v>1465</v>
      </c>
      <c r="D447" s="150" t="s">
        <v>153</v>
      </c>
      <c r="E447" s="151" t="s">
        <v>2091</v>
      </c>
      <c r="F447" s="152" t="s">
        <v>2092</v>
      </c>
      <c r="G447" s="153" t="s">
        <v>350</v>
      </c>
      <c r="H447" s="154">
        <v>6</v>
      </c>
      <c r="I447" s="155"/>
      <c r="J447" s="156">
        <f>ROUND(I447*H447,2)</f>
        <v>0</v>
      </c>
      <c r="K447" s="152" t="s">
        <v>1</v>
      </c>
      <c r="L447" s="34"/>
      <c r="M447" s="157" t="s">
        <v>1</v>
      </c>
      <c r="N447" s="158" t="s">
        <v>40</v>
      </c>
      <c r="O447" s="59"/>
      <c r="P447" s="159">
        <f>O447*H447</f>
        <v>0</v>
      </c>
      <c r="Q447" s="159">
        <v>1.005E-2</v>
      </c>
      <c r="R447" s="159">
        <f>Q447*H447</f>
        <v>6.0299999999999999E-2</v>
      </c>
      <c r="S447" s="159">
        <v>0</v>
      </c>
      <c r="T447" s="160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1" t="s">
        <v>158</v>
      </c>
      <c r="AT447" s="161" t="s">
        <v>153</v>
      </c>
      <c r="AU447" s="161" t="s">
        <v>167</v>
      </c>
      <c r="AY447" s="18" t="s">
        <v>151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8" t="s">
        <v>31</v>
      </c>
      <c r="BK447" s="162">
        <f>ROUND(I447*H447,2)</f>
        <v>0</v>
      </c>
      <c r="BL447" s="18" t="s">
        <v>158</v>
      </c>
      <c r="BM447" s="161" t="s">
        <v>2093</v>
      </c>
    </row>
    <row r="448" spans="1:65" s="14" customFormat="1">
      <c r="B448" s="172"/>
      <c r="D448" s="164" t="s">
        <v>160</v>
      </c>
      <c r="E448" s="173" t="s">
        <v>1</v>
      </c>
      <c r="F448" s="174" t="s">
        <v>2094</v>
      </c>
      <c r="H448" s="173" t="s">
        <v>1</v>
      </c>
      <c r="I448" s="175"/>
      <c r="L448" s="172"/>
      <c r="M448" s="176"/>
      <c r="N448" s="177"/>
      <c r="O448" s="177"/>
      <c r="P448" s="177"/>
      <c r="Q448" s="177"/>
      <c r="R448" s="177"/>
      <c r="S448" s="177"/>
      <c r="T448" s="178"/>
      <c r="AT448" s="173" t="s">
        <v>160</v>
      </c>
      <c r="AU448" s="173" t="s">
        <v>167</v>
      </c>
      <c r="AV448" s="14" t="s">
        <v>31</v>
      </c>
      <c r="AW448" s="14" t="s">
        <v>30</v>
      </c>
      <c r="AX448" s="14" t="s">
        <v>75</v>
      </c>
      <c r="AY448" s="173" t="s">
        <v>151</v>
      </c>
    </row>
    <row r="449" spans="1:65" s="13" customFormat="1">
      <c r="B449" s="163"/>
      <c r="D449" s="164" t="s">
        <v>160</v>
      </c>
      <c r="E449" s="165" t="s">
        <v>1</v>
      </c>
      <c r="F449" s="166" t="s">
        <v>2095</v>
      </c>
      <c r="H449" s="167">
        <v>6</v>
      </c>
      <c r="I449" s="168"/>
      <c r="L449" s="163"/>
      <c r="M449" s="169"/>
      <c r="N449" s="170"/>
      <c r="O449" s="170"/>
      <c r="P449" s="170"/>
      <c r="Q449" s="170"/>
      <c r="R449" s="170"/>
      <c r="S449" s="170"/>
      <c r="T449" s="171"/>
      <c r="AT449" s="165" t="s">
        <v>160</v>
      </c>
      <c r="AU449" s="165" t="s">
        <v>167</v>
      </c>
      <c r="AV449" s="13" t="s">
        <v>83</v>
      </c>
      <c r="AW449" s="13" t="s">
        <v>30</v>
      </c>
      <c r="AX449" s="13" t="s">
        <v>31</v>
      </c>
      <c r="AY449" s="165" t="s">
        <v>151</v>
      </c>
    </row>
    <row r="450" spans="1:65" s="2" customFormat="1" ht="16.5" customHeight="1">
      <c r="A450" s="33"/>
      <c r="B450" s="149"/>
      <c r="C450" s="150" t="s">
        <v>1470</v>
      </c>
      <c r="D450" s="150" t="s">
        <v>153</v>
      </c>
      <c r="E450" s="151" t="s">
        <v>2096</v>
      </c>
      <c r="F450" s="152" t="s">
        <v>2097</v>
      </c>
      <c r="G450" s="153" t="s">
        <v>350</v>
      </c>
      <c r="H450" s="154">
        <v>3</v>
      </c>
      <c r="I450" s="155"/>
      <c r="J450" s="156">
        <f>ROUND(I450*H450,2)</f>
        <v>0</v>
      </c>
      <c r="K450" s="152" t="s">
        <v>1</v>
      </c>
      <c r="L450" s="34"/>
      <c r="M450" s="157" t="s">
        <v>1</v>
      </c>
      <c r="N450" s="158" t="s">
        <v>40</v>
      </c>
      <c r="O450" s="59"/>
      <c r="P450" s="159">
        <f>O450*H450</f>
        <v>0</v>
      </c>
      <c r="Q450" s="159">
        <v>5.0000000000000001E-4</v>
      </c>
      <c r="R450" s="159">
        <f>Q450*H450</f>
        <v>1.5E-3</v>
      </c>
      <c r="S450" s="159">
        <v>0</v>
      </c>
      <c r="T450" s="160">
        <f>S450*H450</f>
        <v>0</v>
      </c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R450" s="161" t="s">
        <v>158</v>
      </c>
      <c r="AT450" s="161" t="s">
        <v>153</v>
      </c>
      <c r="AU450" s="161" t="s">
        <v>167</v>
      </c>
      <c r="AY450" s="18" t="s">
        <v>151</v>
      </c>
      <c r="BE450" s="162">
        <f>IF(N450="základní",J450,0)</f>
        <v>0</v>
      </c>
      <c r="BF450" s="162">
        <f>IF(N450="snížená",J450,0)</f>
        <v>0</v>
      </c>
      <c r="BG450" s="162">
        <f>IF(N450="zákl. přenesená",J450,0)</f>
        <v>0</v>
      </c>
      <c r="BH450" s="162">
        <f>IF(N450="sníž. přenesená",J450,0)</f>
        <v>0</v>
      </c>
      <c r="BI450" s="162">
        <f>IF(N450="nulová",J450,0)</f>
        <v>0</v>
      </c>
      <c r="BJ450" s="18" t="s">
        <v>31</v>
      </c>
      <c r="BK450" s="162">
        <f>ROUND(I450*H450,2)</f>
        <v>0</v>
      </c>
      <c r="BL450" s="18" t="s">
        <v>158</v>
      </c>
      <c r="BM450" s="161" t="s">
        <v>2098</v>
      </c>
    </row>
    <row r="451" spans="1:65" s="13" customFormat="1">
      <c r="B451" s="163"/>
      <c r="D451" s="164" t="s">
        <v>160</v>
      </c>
      <c r="E451" s="165" t="s">
        <v>1</v>
      </c>
      <c r="F451" s="166" t="s">
        <v>167</v>
      </c>
      <c r="H451" s="167">
        <v>3</v>
      </c>
      <c r="I451" s="168"/>
      <c r="L451" s="163"/>
      <c r="M451" s="169"/>
      <c r="N451" s="170"/>
      <c r="O451" s="170"/>
      <c r="P451" s="170"/>
      <c r="Q451" s="170"/>
      <c r="R451" s="170"/>
      <c r="S451" s="170"/>
      <c r="T451" s="171"/>
      <c r="AT451" s="165" t="s">
        <v>160</v>
      </c>
      <c r="AU451" s="165" t="s">
        <v>167</v>
      </c>
      <c r="AV451" s="13" t="s">
        <v>83</v>
      </c>
      <c r="AW451" s="13" t="s">
        <v>30</v>
      </c>
      <c r="AX451" s="13" t="s">
        <v>31</v>
      </c>
      <c r="AY451" s="165" t="s">
        <v>151</v>
      </c>
    </row>
    <row r="452" spans="1:65" s="2" customFormat="1" ht="16.5" customHeight="1">
      <c r="A452" s="33"/>
      <c r="B452" s="149"/>
      <c r="C452" s="150" t="s">
        <v>1475</v>
      </c>
      <c r="D452" s="150" t="s">
        <v>153</v>
      </c>
      <c r="E452" s="151" t="s">
        <v>2099</v>
      </c>
      <c r="F452" s="152" t="s">
        <v>2100</v>
      </c>
      <c r="G452" s="153" t="s">
        <v>350</v>
      </c>
      <c r="H452" s="154">
        <v>11</v>
      </c>
      <c r="I452" s="155"/>
      <c r="J452" s="156">
        <f>ROUND(I452*H452,2)</f>
        <v>0</v>
      </c>
      <c r="K452" s="152" t="s">
        <v>157</v>
      </c>
      <c r="L452" s="34"/>
      <c r="M452" s="157" t="s">
        <v>1</v>
      </c>
      <c r="N452" s="158" t="s">
        <v>40</v>
      </c>
      <c r="O452" s="59"/>
      <c r="P452" s="159">
        <f>O452*H452</f>
        <v>0</v>
      </c>
      <c r="Q452" s="159">
        <v>0.04</v>
      </c>
      <c r="R452" s="159">
        <f>Q452*H452</f>
        <v>0.44</v>
      </c>
      <c r="S452" s="159">
        <v>0</v>
      </c>
      <c r="T452" s="160">
        <f>S452*H452</f>
        <v>0</v>
      </c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R452" s="161" t="s">
        <v>158</v>
      </c>
      <c r="AT452" s="161" t="s">
        <v>153</v>
      </c>
      <c r="AU452" s="161" t="s">
        <v>167</v>
      </c>
      <c r="AY452" s="18" t="s">
        <v>151</v>
      </c>
      <c r="BE452" s="162">
        <f>IF(N452="základní",J452,0)</f>
        <v>0</v>
      </c>
      <c r="BF452" s="162">
        <f>IF(N452="snížená",J452,0)</f>
        <v>0</v>
      </c>
      <c r="BG452" s="162">
        <f>IF(N452="zákl. přenesená",J452,0)</f>
        <v>0</v>
      </c>
      <c r="BH452" s="162">
        <f>IF(N452="sníž. přenesená",J452,0)</f>
        <v>0</v>
      </c>
      <c r="BI452" s="162">
        <f>IF(N452="nulová",J452,0)</f>
        <v>0</v>
      </c>
      <c r="BJ452" s="18" t="s">
        <v>31</v>
      </c>
      <c r="BK452" s="162">
        <f>ROUND(I452*H452,2)</f>
        <v>0</v>
      </c>
      <c r="BL452" s="18" t="s">
        <v>158</v>
      </c>
      <c r="BM452" s="161" t="s">
        <v>2101</v>
      </c>
    </row>
    <row r="453" spans="1:65" s="13" customFormat="1">
      <c r="B453" s="163"/>
      <c r="D453" s="164" t="s">
        <v>160</v>
      </c>
      <c r="E453" s="165" t="s">
        <v>1</v>
      </c>
      <c r="F453" s="166" t="s">
        <v>211</v>
      </c>
      <c r="H453" s="167">
        <v>11</v>
      </c>
      <c r="I453" s="168"/>
      <c r="L453" s="163"/>
      <c r="M453" s="169"/>
      <c r="N453" s="170"/>
      <c r="O453" s="170"/>
      <c r="P453" s="170"/>
      <c r="Q453" s="170"/>
      <c r="R453" s="170"/>
      <c r="S453" s="170"/>
      <c r="T453" s="171"/>
      <c r="AT453" s="165" t="s">
        <v>160</v>
      </c>
      <c r="AU453" s="165" t="s">
        <v>167</v>
      </c>
      <c r="AV453" s="13" t="s">
        <v>83</v>
      </c>
      <c r="AW453" s="13" t="s">
        <v>30</v>
      </c>
      <c r="AX453" s="13" t="s">
        <v>31</v>
      </c>
      <c r="AY453" s="165" t="s">
        <v>151</v>
      </c>
    </row>
    <row r="454" spans="1:65" s="2" customFormat="1" ht="16.5" customHeight="1">
      <c r="A454" s="33"/>
      <c r="B454" s="149"/>
      <c r="C454" s="187" t="s">
        <v>1480</v>
      </c>
      <c r="D454" s="187" t="s">
        <v>413</v>
      </c>
      <c r="E454" s="188" t="s">
        <v>2102</v>
      </c>
      <c r="F454" s="189" t="s">
        <v>2103</v>
      </c>
      <c r="G454" s="190" t="s">
        <v>350</v>
      </c>
      <c r="H454" s="191">
        <v>11</v>
      </c>
      <c r="I454" s="192"/>
      <c r="J454" s="193">
        <f>ROUND(I454*H454,2)</f>
        <v>0</v>
      </c>
      <c r="K454" s="189" t="s">
        <v>157</v>
      </c>
      <c r="L454" s="194"/>
      <c r="M454" s="195" t="s">
        <v>1</v>
      </c>
      <c r="N454" s="196" t="s">
        <v>40</v>
      </c>
      <c r="O454" s="59"/>
      <c r="P454" s="159">
        <f>O454*H454</f>
        <v>0</v>
      </c>
      <c r="Q454" s="159">
        <v>7.3000000000000001E-3</v>
      </c>
      <c r="R454" s="159">
        <f>Q454*H454</f>
        <v>8.0299999999999996E-2</v>
      </c>
      <c r="S454" s="159">
        <v>0</v>
      </c>
      <c r="T454" s="160">
        <f>S454*H454</f>
        <v>0</v>
      </c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R454" s="161" t="s">
        <v>194</v>
      </c>
      <c r="AT454" s="161" t="s">
        <v>413</v>
      </c>
      <c r="AU454" s="161" t="s">
        <v>167</v>
      </c>
      <c r="AY454" s="18" t="s">
        <v>151</v>
      </c>
      <c r="BE454" s="162">
        <f>IF(N454="základní",J454,0)</f>
        <v>0</v>
      </c>
      <c r="BF454" s="162">
        <f>IF(N454="snížená",J454,0)</f>
        <v>0</v>
      </c>
      <c r="BG454" s="162">
        <f>IF(N454="zákl. přenesená",J454,0)</f>
        <v>0</v>
      </c>
      <c r="BH454" s="162">
        <f>IF(N454="sníž. přenesená",J454,0)</f>
        <v>0</v>
      </c>
      <c r="BI454" s="162">
        <f>IF(N454="nulová",J454,0)</f>
        <v>0</v>
      </c>
      <c r="BJ454" s="18" t="s">
        <v>31</v>
      </c>
      <c r="BK454" s="162">
        <f>ROUND(I454*H454,2)</f>
        <v>0</v>
      </c>
      <c r="BL454" s="18" t="s">
        <v>158</v>
      </c>
      <c r="BM454" s="161" t="s">
        <v>2104</v>
      </c>
    </row>
    <row r="455" spans="1:65" s="13" customFormat="1">
      <c r="B455" s="163"/>
      <c r="D455" s="164" t="s">
        <v>160</v>
      </c>
      <c r="E455" s="165" t="s">
        <v>1</v>
      </c>
      <c r="F455" s="166" t="s">
        <v>211</v>
      </c>
      <c r="H455" s="167">
        <v>11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160</v>
      </c>
      <c r="AU455" s="165" t="s">
        <v>167</v>
      </c>
      <c r="AV455" s="13" t="s">
        <v>83</v>
      </c>
      <c r="AW455" s="13" t="s">
        <v>30</v>
      </c>
      <c r="AX455" s="13" t="s">
        <v>31</v>
      </c>
      <c r="AY455" s="165" t="s">
        <v>151</v>
      </c>
    </row>
    <row r="456" spans="1:65" s="2" customFormat="1" ht="16.5" customHeight="1">
      <c r="A456" s="33"/>
      <c r="B456" s="149"/>
      <c r="C456" s="187" t="s">
        <v>1403</v>
      </c>
      <c r="D456" s="187" t="s">
        <v>413</v>
      </c>
      <c r="E456" s="188" t="s">
        <v>2105</v>
      </c>
      <c r="F456" s="189" t="s">
        <v>2106</v>
      </c>
      <c r="G456" s="190" t="s">
        <v>350</v>
      </c>
      <c r="H456" s="191">
        <v>11</v>
      </c>
      <c r="I456" s="192"/>
      <c r="J456" s="193">
        <f>ROUND(I456*H456,2)</f>
        <v>0</v>
      </c>
      <c r="K456" s="189" t="s">
        <v>1</v>
      </c>
      <c r="L456" s="194"/>
      <c r="M456" s="195" t="s">
        <v>1</v>
      </c>
      <c r="N456" s="196" t="s">
        <v>40</v>
      </c>
      <c r="O456" s="59"/>
      <c r="P456" s="159">
        <f>O456*H456</f>
        <v>0</v>
      </c>
      <c r="Q456" s="159">
        <v>1E-3</v>
      </c>
      <c r="R456" s="159">
        <f>Q456*H456</f>
        <v>1.0999999999999999E-2</v>
      </c>
      <c r="S456" s="159">
        <v>0</v>
      </c>
      <c r="T456" s="160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61" t="s">
        <v>194</v>
      </c>
      <c r="AT456" s="161" t="s">
        <v>413</v>
      </c>
      <c r="AU456" s="161" t="s">
        <v>167</v>
      </c>
      <c r="AY456" s="18" t="s">
        <v>151</v>
      </c>
      <c r="BE456" s="162">
        <f>IF(N456="základní",J456,0)</f>
        <v>0</v>
      </c>
      <c r="BF456" s="162">
        <f>IF(N456="snížená",J456,0)</f>
        <v>0</v>
      </c>
      <c r="BG456" s="162">
        <f>IF(N456="zákl. přenesená",J456,0)</f>
        <v>0</v>
      </c>
      <c r="BH456" s="162">
        <f>IF(N456="sníž. přenesená",J456,0)</f>
        <v>0</v>
      </c>
      <c r="BI456" s="162">
        <f>IF(N456="nulová",J456,0)</f>
        <v>0</v>
      </c>
      <c r="BJ456" s="18" t="s">
        <v>31</v>
      </c>
      <c r="BK456" s="162">
        <f>ROUND(I456*H456,2)</f>
        <v>0</v>
      </c>
      <c r="BL456" s="18" t="s">
        <v>158</v>
      </c>
      <c r="BM456" s="161" t="s">
        <v>2107</v>
      </c>
    </row>
    <row r="457" spans="1:65" s="13" customFormat="1">
      <c r="B457" s="163"/>
      <c r="D457" s="164" t="s">
        <v>160</v>
      </c>
      <c r="E457" s="165" t="s">
        <v>1</v>
      </c>
      <c r="F457" s="166" t="s">
        <v>211</v>
      </c>
      <c r="H457" s="167">
        <v>11</v>
      </c>
      <c r="I457" s="168"/>
      <c r="L457" s="163"/>
      <c r="M457" s="169"/>
      <c r="N457" s="170"/>
      <c r="O457" s="170"/>
      <c r="P457" s="170"/>
      <c r="Q457" s="170"/>
      <c r="R457" s="170"/>
      <c r="S457" s="170"/>
      <c r="T457" s="171"/>
      <c r="AT457" s="165" t="s">
        <v>160</v>
      </c>
      <c r="AU457" s="165" t="s">
        <v>167</v>
      </c>
      <c r="AV457" s="13" t="s">
        <v>83</v>
      </c>
      <c r="AW457" s="13" t="s">
        <v>30</v>
      </c>
      <c r="AX457" s="13" t="s">
        <v>31</v>
      </c>
      <c r="AY457" s="165" t="s">
        <v>151</v>
      </c>
    </row>
    <row r="458" spans="1:65" s="2" customFormat="1" ht="16.5" customHeight="1">
      <c r="A458" s="33"/>
      <c r="B458" s="149"/>
      <c r="C458" s="150" t="s">
        <v>1408</v>
      </c>
      <c r="D458" s="150" t="s">
        <v>153</v>
      </c>
      <c r="E458" s="151" t="s">
        <v>2108</v>
      </c>
      <c r="F458" s="152" t="s">
        <v>2109</v>
      </c>
      <c r="G458" s="153" t="s">
        <v>350</v>
      </c>
      <c r="H458" s="154">
        <v>6</v>
      </c>
      <c r="I458" s="155"/>
      <c r="J458" s="156">
        <f>ROUND(I458*H458,2)</f>
        <v>0</v>
      </c>
      <c r="K458" s="152" t="s">
        <v>157</v>
      </c>
      <c r="L458" s="34"/>
      <c r="M458" s="157" t="s">
        <v>1</v>
      </c>
      <c r="N458" s="158" t="s">
        <v>40</v>
      </c>
      <c r="O458" s="59"/>
      <c r="P458" s="159">
        <f>O458*H458</f>
        <v>0</v>
      </c>
      <c r="Q458" s="159">
        <v>0.1230316</v>
      </c>
      <c r="R458" s="159">
        <f>Q458*H458</f>
        <v>0.7381896</v>
      </c>
      <c r="S458" s="159">
        <v>0</v>
      </c>
      <c r="T458" s="160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61" t="s">
        <v>158</v>
      </c>
      <c r="AT458" s="161" t="s">
        <v>153</v>
      </c>
      <c r="AU458" s="161" t="s">
        <v>167</v>
      </c>
      <c r="AY458" s="18" t="s">
        <v>151</v>
      </c>
      <c r="BE458" s="162">
        <f>IF(N458="základní",J458,0)</f>
        <v>0</v>
      </c>
      <c r="BF458" s="162">
        <f>IF(N458="snížená",J458,0)</f>
        <v>0</v>
      </c>
      <c r="BG458" s="162">
        <f>IF(N458="zákl. přenesená",J458,0)</f>
        <v>0</v>
      </c>
      <c r="BH458" s="162">
        <f>IF(N458="sníž. přenesená",J458,0)</f>
        <v>0</v>
      </c>
      <c r="BI458" s="162">
        <f>IF(N458="nulová",J458,0)</f>
        <v>0</v>
      </c>
      <c r="BJ458" s="18" t="s">
        <v>31</v>
      </c>
      <c r="BK458" s="162">
        <f>ROUND(I458*H458,2)</f>
        <v>0</v>
      </c>
      <c r="BL458" s="18" t="s">
        <v>158</v>
      </c>
      <c r="BM458" s="161" t="s">
        <v>2110</v>
      </c>
    </row>
    <row r="459" spans="1:65" s="13" customFormat="1">
      <c r="B459" s="163"/>
      <c r="D459" s="164" t="s">
        <v>160</v>
      </c>
      <c r="E459" s="165" t="s">
        <v>1</v>
      </c>
      <c r="F459" s="166" t="s">
        <v>183</v>
      </c>
      <c r="H459" s="167">
        <v>6</v>
      </c>
      <c r="I459" s="168"/>
      <c r="L459" s="163"/>
      <c r="M459" s="169"/>
      <c r="N459" s="170"/>
      <c r="O459" s="170"/>
      <c r="P459" s="170"/>
      <c r="Q459" s="170"/>
      <c r="R459" s="170"/>
      <c r="S459" s="170"/>
      <c r="T459" s="171"/>
      <c r="AT459" s="165" t="s">
        <v>160</v>
      </c>
      <c r="AU459" s="165" t="s">
        <v>167</v>
      </c>
      <c r="AV459" s="13" t="s">
        <v>83</v>
      </c>
      <c r="AW459" s="13" t="s">
        <v>30</v>
      </c>
      <c r="AX459" s="13" t="s">
        <v>31</v>
      </c>
      <c r="AY459" s="165" t="s">
        <v>151</v>
      </c>
    </row>
    <row r="460" spans="1:65" s="2" customFormat="1" ht="16.5" customHeight="1">
      <c r="A460" s="33"/>
      <c r="B460" s="149"/>
      <c r="C460" s="187" t="s">
        <v>2111</v>
      </c>
      <c r="D460" s="187" t="s">
        <v>413</v>
      </c>
      <c r="E460" s="188" t="s">
        <v>2112</v>
      </c>
      <c r="F460" s="189" t="s">
        <v>2113</v>
      </c>
      <c r="G460" s="190" t="s">
        <v>350</v>
      </c>
      <c r="H460" s="191">
        <v>6</v>
      </c>
      <c r="I460" s="192"/>
      <c r="J460" s="193">
        <f>ROUND(I460*H460,2)</f>
        <v>0</v>
      </c>
      <c r="K460" s="189" t="s">
        <v>157</v>
      </c>
      <c r="L460" s="194"/>
      <c r="M460" s="195" t="s">
        <v>1</v>
      </c>
      <c r="N460" s="196" t="s">
        <v>40</v>
      </c>
      <c r="O460" s="59"/>
      <c r="P460" s="159">
        <f>O460*H460</f>
        <v>0</v>
      </c>
      <c r="Q460" s="159">
        <v>1.3299999999999999E-2</v>
      </c>
      <c r="R460" s="159">
        <f>Q460*H460</f>
        <v>7.9799999999999996E-2</v>
      </c>
      <c r="S460" s="159">
        <v>0</v>
      </c>
      <c r="T460" s="160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1" t="s">
        <v>194</v>
      </c>
      <c r="AT460" s="161" t="s">
        <v>413</v>
      </c>
      <c r="AU460" s="161" t="s">
        <v>167</v>
      </c>
      <c r="AY460" s="18" t="s">
        <v>151</v>
      </c>
      <c r="BE460" s="162">
        <f>IF(N460="základní",J460,0)</f>
        <v>0</v>
      </c>
      <c r="BF460" s="162">
        <f>IF(N460="snížená",J460,0)</f>
        <v>0</v>
      </c>
      <c r="BG460" s="162">
        <f>IF(N460="zákl. přenesená",J460,0)</f>
        <v>0</v>
      </c>
      <c r="BH460" s="162">
        <f>IF(N460="sníž. přenesená",J460,0)</f>
        <v>0</v>
      </c>
      <c r="BI460" s="162">
        <f>IF(N460="nulová",J460,0)</f>
        <v>0</v>
      </c>
      <c r="BJ460" s="18" t="s">
        <v>31</v>
      </c>
      <c r="BK460" s="162">
        <f>ROUND(I460*H460,2)</f>
        <v>0</v>
      </c>
      <c r="BL460" s="18" t="s">
        <v>158</v>
      </c>
      <c r="BM460" s="161" t="s">
        <v>2114</v>
      </c>
    </row>
    <row r="461" spans="1:65" s="13" customFormat="1">
      <c r="B461" s="163"/>
      <c r="D461" s="164" t="s">
        <v>160</v>
      </c>
      <c r="E461" s="165" t="s">
        <v>1</v>
      </c>
      <c r="F461" s="166" t="s">
        <v>183</v>
      </c>
      <c r="H461" s="167">
        <v>6</v>
      </c>
      <c r="I461" s="168"/>
      <c r="L461" s="163"/>
      <c r="M461" s="169"/>
      <c r="N461" s="170"/>
      <c r="O461" s="170"/>
      <c r="P461" s="170"/>
      <c r="Q461" s="170"/>
      <c r="R461" s="170"/>
      <c r="S461" s="170"/>
      <c r="T461" s="171"/>
      <c r="AT461" s="165" t="s">
        <v>160</v>
      </c>
      <c r="AU461" s="165" t="s">
        <v>167</v>
      </c>
      <c r="AV461" s="13" t="s">
        <v>83</v>
      </c>
      <c r="AW461" s="13" t="s">
        <v>30</v>
      </c>
      <c r="AX461" s="13" t="s">
        <v>31</v>
      </c>
      <c r="AY461" s="165" t="s">
        <v>151</v>
      </c>
    </row>
    <row r="462" spans="1:65" s="2" customFormat="1" ht="16.5" customHeight="1">
      <c r="A462" s="33"/>
      <c r="B462" s="149"/>
      <c r="C462" s="187" t="s">
        <v>2115</v>
      </c>
      <c r="D462" s="187" t="s">
        <v>413</v>
      </c>
      <c r="E462" s="188" t="s">
        <v>2116</v>
      </c>
      <c r="F462" s="189" t="s">
        <v>2117</v>
      </c>
      <c r="G462" s="190" t="s">
        <v>350</v>
      </c>
      <c r="H462" s="191">
        <v>6</v>
      </c>
      <c r="I462" s="192"/>
      <c r="J462" s="193">
        <f>ROUND(I462*H462,2)</f>
        <v>0</v>
      </c>
      <c r="K462" s="189" t="s">
        <v>1</v>
      </c>
      <c r="L462" s="194"/>
      <c r="M462" s="195" t="s">
        <v>1</v>
      </c>
      <c r="N462" s="196" t="s">
        <v>40</v>
      </c>
      <c r="O462" s="59"/>
      <c r="P462" s="159">
        <f>O462*H462</f>
        <v>0</v>
      </c>
      <c r="Q462" s="159">
        <v>1E-3</v>
      </c>
      <c r="R462" s="159">
        <f>Q462*H462</f>
        <v>6.0000000000000001E-3</v>
      </c>
      <c r="S462" s="159">
        <v>0</v>
      </c>
      <c r="T462" s="160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61" t="s">
        <v>194</v>
      </c>
      <c r="AT462" s="161" t="s">
        <v>413</v>
      </c>
      <c r="AU462" s="161" t="s">
        <v>167</v>
      </c>
      <c r="AY462" s="18" t="s">
        <v>151</v>
      </c>
      <c r="BE462" s="162">
        <f>IF(N462="základní",J462,0)</f>
        <v>0</v>
      </c>
      <c r="BF462" s="162">
        <f>IF(N462="snížená",J462,0)</f>
        <v>0</v>
      </c>
      <c r="BG462" s="162">
        <f>IF(N462="zákl. přenesená",J462,0)</f>
        <v>0</v>
      </c>
      <c r="BH462" s="162">
        <f>IF(N462="sníž. přenesená",J462,0)</f>
        <v>0</v>
      </c>
      <c r="BI462" s="162">
        <f>IF(N462="nulová",J462,0)</f>
        <v>0</v>
      </c>
      <c r="BJ462" s="18" t="s">
        <v>31</v>
      </c>
      <c r="BK462" s="162">
        <f>ROUND(I462*H462,2)</f>
        <v>0</v>
      </c>
      <c r="BL462" s="18" t="s">
        <v>158</v>
      </c>
      <c r="BM462" s="161" t="s">
        <v>2118</v>
      </c>
    </row>
    <row r="463" spans="1:65" s="13" customFormat="1">
      <c r="B463" s="163"/>
      <c r="D463" s="164" t="s">
        <v>160</v>
      </c>
      <c r="E463" s="165" t="s">
        <v>1</v>
      </c>
      <c r="F463" s="166" t="s">
        <v>183</v>
      </c>
      <c r="H463" s="167">
        <v>6</v>
      </c>
      <c r="I463" s="168"/>
      <c r="L463" s="163"/>
      <c r="M463" s="169"/>
      <c r="N463" s="170"/>
      <c r="O463" s="170"/>
      <c r="P463" s="170"/>
      <c r="Q463" s="170"/>
      <c r="R463" s="170"/>
      <c r="S463" s="170"/>
      <c r="T463" s="171"/>
      <c r="AT463" s="165" t="s">
        <v>160</v>
      </c>
      <c r="AU463" s="165" t="s">
        <v>167</v>
      </c>
      <c r="AV463" s="13" t="s">
        <v>83</v>
      </c>
      <c r="AW463" s="13" t="s">
        <v>30</v>
      </c>
      <c r="AX463" s="13" t="s">
        <v>31</v>
      </c>
      <c r="AY463" s="165" t="s">
        <v>151</v>
      </c>
    </row>
    <row r="464" spans="1:65" s="2" customFormat="1" ht="16.5" customHeight="1">
      <c r="A464" s="33"/>
      <c r="B464" s="149"/>
      <c r="C464" s="150" t="s">
        <v>2119</v>
      </c>
      <c r="D464" s="150" t="s">
        <v>153</v>
      </c>
      <c r="E464" s="151" t="s">
        <v>2120</v>
      </c>
      <c r="F464" s="152" t="s">
        <v>2121</v>
      </c>
      <c r="G464" s="153" t="s">
        <v>350</v>
      </c>
      <c r="H464" s="154">
        <v>3</v>
      </c>
      <c r="I464" s="155"/>
      <c r="J464" s="156">
        <f>ROUND(I464*H464,2)</f>
        <v>0</v>
      </c>
      <c r="K464" s="152" t="s">
        <v>157</v>
      </c>
      <c r="L464" s="34"/>
      <c r="M464" s="157" t="s">
        <v>1</v>
      </c>
      <c r="N464" s="158" t="s">
        <v>40</v>
      </c>
      <c r="O464" s="59"/>
      <c r="P464" s="159">
        <f>O464*H464</f>
        <v>0</v>
      </c>
      <c r="Q464" s="159">
        <v>0.32905679999999998</v>
      </c>
      <c r="R464" s="159">
        <f>Q464*H464</f>
        <v>0.98717039999999989</v>
      </c>
      <c r="S464" s="159">
        <v>0</v>
      </c>
      <c r="T464" s="160">
        <f>S464*H464</f>
        <v>0</v>
      </c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R464" s="161" t="s">
        <v>158</v>
      </c>
      <c r="AT464" s="161" t="s">
        <v>153</v>
      </c>
      <c r="AU464" s="161" t="s">
        <v>167</v>
      </c>
      <c r="AY464" s="18" t="s">
        <v>151</v>
      </c>
      <c r="BE464" s="162">
        <f>IF(N464="základní",J464,0)</f>
        <v>0</v>
      </c>
      <c r="BF464" s="162">
        <f>IF(N464="snížená",J464,0)</f>
        <v>0</v>
      </c>
      <c r="BG464" s="162">
        <f>IF(N464="zákl. přenesená",J464,0)</f>
        <v>0</v>
      </c>
      <c r="BH464" s="162">
        <f>IF(N464="sníž. přenesená",J464,0)</f>
        <v>0</v>
      </c>
      <c r="BI464" s="162">
        <f>IF(N464="nulová",J464,0)</f>
        <v>0</v>
      </c>
      <c r="BJ464" s="18" t="s">
        <v>31</v>
      </c>
      <c r="BK464" s="162">
        <f>ROUND(I464*H464,2)</f>
        <v>0</v>
      </c>
      <c r="BL464" s="18" t="s">
        <v>158</v>
      </c>
      <c r="BM464" s="161" t="s">
        <v>2122</v>
      </c>
    </row>
    <row r="465" spans="1:65" s="13" customFormat="1">
      <c r="B465" s="163"/>
      <c r="D465" s="164" t="s">
        <v>160</v>
      </c>
      <c r="E465" s="165" t="s">
        <v>1</v>
      </c>
      <c r="F465" s="166" t="s">
        <v>167</v>
      </c>
      <c r="H465" s="167">
        <v>3</v>
      </c>
      <c r="I465" s="168"/>
      <c r="L465" s="163"/>
      <c r="M465" s="169"/>
      <c r="N465" s="170"/>
      <c r="O465" s="170"/>
      <c r="P465" s="170"/>
      <c r="Q465" s="170"/>
      <c r="R465" s="170"/>
      <c r="S465" s="170"/>
      <c r="T465" s="171"/>
      <c r="AT465" s="165" t="s">
        <v>160</v>
      </c>
      <c r="AU465" s="165" t="s">
        <v>167</v>
      </c>
      <c r="AV465" s="13" t="s">
        <v>83</v>
      </c>
      <c r="AW465" s="13" t="s">
        <v>30</v>
      </c>
      <c r="AX465" s="13" t="s">
        <v>31</v>
      </c>
      <c r="AY465" s="165" t="s">
        <v>151</v>
      </c>
    </row>
    <row r="466" spans="1:65" s="2" customFormat="1" ht="16.5" customHeight="1">
      <c r="A466" s="33"/>
      <c r="B466" s="149"/>
      <c r="C466" s="187" t="s">
        <v>2123</v>
      </c>
      <c r="D466" s="187" t="s">
        <v>413</v>
      </c>
      <c r="E466" s="188" t="s">
        <v>2124</v>
      </c>
      <c r="F466" s="189" t="s">
        <v>2125</v>
      </c>
      <c r="G466" s="190" t="s">
        <v>350</v>
      </c>
      <c r="H466" s="191">
        <v>3</v>
      </c>
      <c r="I466" s="192"/>
      <c r="J466" s="193">
        <f>ROUND(I466*H466,2)</f>
        <v>0</v>
      </c>
      <c r="K466" s="189" t="s">
        <v>157</v>
      </c>
      <c r="L466" s="194"/>
      <c r="M466" s="195" t="s">
        <v>1</v>
      </c>
      <c r="N466" s="196" t="s">
        <v>40</v>
      </c>
      <c r="O466" s="59"/>
      <c r="P466" s="159">
        <f>O466*H466</f>
        <v>0</v>
      </c>
      <c r="Q466" s="159">
        <v>2.9499999999999998E-2</v>
      </c>
      <c r="R466" s="159">
        <f>Q466*H466</f>
        <v>8.8499999999999995E-2</v>
      </c>
      <c r="S466" s="159">
        <v>0</v>
      </c>
      <c r="T466" s="160">
        <f>S466*H466</f>
        <v>0</v>
      </c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R466" s="161" t="s">
        <v>194</v>
      </c>
      <c r="AT466" s="161" t="s">
        <v>413</v>
      </c>
      <c r="AU466" s="161" t="s">
        <v>167</v>
      </c>
      <c r="AY466" s="18" t="s">
        <v>151</v>
      </c>
      <c r="BE466" s="162">
        <f>IF(N466="základní",J466,0)</f>
        <v>0</v>
      </c>
      <c r="BF466" s="162">
        <f>IF(N466="snížená",J466,0)</f>
        <v>0</v>
      </c>
      <c r="BG466" s="162">
        <f>IF(N466="zákl. přenesená",J466,0)</f>
        <v>0</v>
      </c>
      <c r="BH466" s="162">
        <f>IF(N466="sníž. přenesená",J466,0)</f>
        <v>0</v>
      </c>
      <c r="BI466" s="162">
        <f>IF(N466="nulová",J466,0)</f>
        <v>0</v>
      </c>
      <c r="BJ466" s="18" t="s">
        <v>31</v>
      </c>
      <c r="BK466" s="162">
        <f>ROUND(I466*H466,2)</f>
        <v>0</v>
      </c>
      <c r="BL466" s="18" t="s">
        <v>158</v>
      </c>
      <c r="BM466" s="161" t="s">
        <v>2126</v>
      </c>
    </row>
    <row r="467" spans="1:65" s="13" customFormat="1">
      <c r="B467" s="163"/>
      <c r="D467" s="164" t="s">
        <v>160</v>
      </c>
      <c r="E467" s="165" t="s">
        <v>1</v>
      </c>
      <c r="F467" s="166" t="s">
        <v>167</v>
      </c>
      <c r="H467" s="167">
        <v>3</v>
      </c>
      <c r="I467" s="168"/>
      <c r="L467" s="163"/>
      <c r="M467" s="169"/>
      <c r="N467" s="170"/>
      <c r="O467" s="170"/>
      <c r="P467" s="170"/>
      <c r="Q467" s="170"/>
      <c r="R467" s="170"/>
      <c r="S467" s="170"/>
      <c r="T467" s="171"/>
      <c r="AT467" s="165" t="s">
        <v>160</v>
      </c>
      <c r="AU467" s="165" t="s">
        <v>167</v>
      </c>
      <c r="AV467" s="13" t="s">
        <v>83</v>
      </c>
      <c r="AW467" s="13" t="s">
        <v>30</v>
      </c>
      <c r="AX467" s="13" t="s">
        <v>31</v>
      </c>
      <c r="AY467" s="165" t="s">
        <v>151</v>
      </c>
    </row>
    <row r="468" spans="1:65" s="2" customFormat="1" ht="16.5" customHeight="1">
      <c r="A468" s="33"/>
      <c r="B468" s="149"/>
      <c r="C468" s="187" t="s">
        <v>2127</v>
      </c>
      <c r="D468" s="187" t="s">
        <v>413</v>
      </c>
      <c r="E468" s="188" t="s">
        <v>2128</v>
      </c>
      <c r="F468" s="189" t="s">
        <v>2129</v>
      </c>
      <c r="G468" s="190" t="s">
        <v>350</v>
      </c>
      <c r="H468" s="191">
        <v>559</v>
      </c>
      <c r="I468" s="192"/>
      <c r="J468" s="193">
        <f>ROUND(I468*H468,2)</f>
        <v>0</v>
      </c>
      <c r="K468" s="189" t="s">
        <v>1</v>
      </c>
      <c r="L468" s="194"/>
      <c r="M468" s="195" t="s">
        <v>1</v>
      </c>
      <c r="N468" s="196" t="s">
        <v>40</v>
      </c>
      <c r="O468" s="59"/>
      <c r="P468" s="159">
        <f>O468*H468</f>
        <v>0</v>
      </c>
      <c r="Q468" s="159">
        <v>2E-3</v>
      </c>
      <c r="R468" s="159">
        <f>Q468*H468</f>
        <v>1.1180000000000001</v>
      </c>
      <c r="S468" s="159">
        <v>0</v>
      </c>
      <c r="T468" s="160">
        <f>S468*H468</f>
        <v>0</v>
      </c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R468" s="161" t="s">
        <v>194</v>
      </c>
      <c r="AT468" s="161" t="s">
        <v>413</v>
      </c>
      <c r="AU468" s="161" t="s">
        <v>167</v>
      </c>
      <c r="AY468" s="18" t="s">
        <v>151</v>
      </c>
      <c r="BE468" s="162">
        <f>IF(N468="základní",J468,0)</f>
        <v>0</v>
      </c>
      <c r="BF468" s="162">
        <f>IF(N468="snížená",J468,0)</f>
        <v>0</v>
      </c>
      <c r="BG468" s="162">
        <f>IF(N468="zákl. přenesená",J468,0)</f>
        <v>0</v>
      </c>
      <c r="BH468" s="162">
        <f>IF(N468="sníž. přenesená",J468,0)</f>
        <v>0</v>
      </c>
      <c r="BI468" s="162">
        <f>IF(N468="nulová",J468,0)</f>
        <v>0</v>
      </c>
      <c r="BJ468" s="18" t="s">
        <v>31</v>
      </c>
      <c r="BK468" s="162">
        <f>ROUND(I468*H468,2)</f>
        <v>0</v>
      </c>
      <c r="BL468" s="18" t="s">
        <v>158</v>
      </c>
      <c r="BM468" s="161" t="s">
        <v>2130</v>
      </c>
    </row>
    <row r="469" spans="1:65" s="13" customFormat="1">
      <c r="B469" s="163"/>
      <c r="D469" s="164" t="s">
        <v>160</v>
      </c>
      <c r="E469" s="165" t="s">
        <v>1</v>
      </c>
      <c r="F469" s="166" t="s">
        <v>2131</v>
      </c>
      <c r="H469" s="167">
        <v>559</v>
      </c>
      <c r="I469" s="168"/>
      <c r="L469" s="163"/>
      <c r="M469" s="169"/>
      <c r="N469" s="170"/>
      <c r="O469" s="170"/>
      <c r="P469" s="170"/>
      <c r="Q469" s="170"/>
      <c r="R469" s="170"/>
      <c r="S469" s="170"/>
      <c r="T469" s="171"/>
      <c r="AT469" s="165" t="s">
        <v>160</v>
      </c>
      <c r="AU469" s="165" t="s">
        <v>167</v>
      </c>
      <c r="AV469" s="13" t="s">
        <v>83</v>
      </c>
      <c r="AW469" s="13" t="s">
        <v>30</v>
      </c>
      <c r="AX469" s="13" t="s">
        <v>31</v>
      </c>
      <c r="AY469" s="165" t="s">
        <v>151</v>
      </c>
    </row>
    <row r="470" spans="1:65" s="2" customFormat="1" ht="16.5" customHeight="1">
      <c r="A470" s="33"/>
      <c r="B470" s="149"/>
      <c r="C470" s="150" t="s">
        <v>2132</v>
      </c>
      <c r="D470" s="150" t="s">
        <v>153</v>
      </c>
      <c r="E470" s="151" t="s">
        <v>2133</v>
      </c>
      <c r="F470" s="152" t="s">
        <v>2134</v>
      </c>
      <c r="G470" s="153" t="s">
        <v>350</v>
      </c>
      <c r="H470" s="154">
        <v>6</v>
      </c>
      <c r="I470" s="155"/>
      <c r="J470" s="156">
        <f>ROUND(I470*H470,2)</f>
        <v>0</v>
      </c>
      <c r="K470" s="152" t="s">
        <v>1</v>
      </c>
      <c r="L470" s="34"/>
      <c r="M470" s="157" t="s">
        <v>1</v>
      </c>
      <c r="N470" s="158" t="s">
        <v>40</v>
      </c>
      <c r="O470" s="59"/>
      <c r="P470" s="159">
        <f>O470*H470</f>
        <v>0</v>
      </c>
      <c r="Q470" s="159">
        <v>2.0000000000000001E-4</v>
      </c>
      <c r="R470" s="159">
        <f>Q470*H470</f>
        <v>1.2000000000000001E-3</v>
      </c>
      <c r="S470" s="159">
        <v>0</v>
      </c>
      <c r="T470" s="160">
        <f>S470*H470</f>
        <v>0</v>
      </c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R470" s="161" t="s">
        <v>158</v>
      </c>
      <c r="AT470" s="161" t="s">
        <v>153</v>
      </c>
      <c r="AU470" s="161" t="s">
        <v>167</v>
      </c>
      <c r="AY470" s="18" t="s">
        <v>151</v>
      </c>
      <c r="BE470" s="162">
        <f>IF(N470="základní",J470,0)</f>
        <v>0</v>
      </c>
      <c r="BF470" s="162">
        <f>IF(N470="snížená",J470,0)</f>
        <v>0</v>
      </c>
      <c r="BG470" s="162">
        <f>IF(N470="zákl. přenesená",J470,0)</f>
        <v>0</v>
      </c>
      <c r="BH470" s="162">
        <f>IF(N470="sníž. přenesená",J470,0)</f>
        <v>0</v>
      </c>
      <c r="BI470" s="162">
        <f>IF(N470="nulová",J470,0)</f>
        <v>0</v>
      </c>
      <c r="BJ470" s="18" t="s">
        <v>31</v>
      </c>
      <c r="BK470" s="162">
        <f>ROUND(I470*H470,2)</f>
        <v>0</v>
      </c>
      <c r="BL470" s="18" t="s">
        <v>158</v>
      </c>
      <c r="BM470" s="161" t="s">
        <v>2135</v>
      </c>
    </row>
    <row r="471" spans="1:65" s="13" customFormat="1">
      <c r="B471" s="163"/>
      <c r="D471" s="164" t="s">
        <v>160</v>
      </c>
      <c r="E471" s="165" t="s">
        <v>1</v>
      </c>
      <c r="F471" s="166" t="s">
        <v>183</v>
      </c>
      <c r="H471" s="167">
        <v>6</v>
      </c>
      <c r="I471" s="168"/>
      <c r="L471" s="163"/>
      <c r="M471" s="169"/>
      <c r="N471" s="170"/>
      <c r="O471" s="170"/>
      <c r="P471" s="170"/>
      <c r="Q471" s="170"/>
      <c r="R471" s="170"/>
      <c r="S471" s="170"/>
      <c r="T471" s="171"/>
      <c r="AT471" s="165" t="s">
        <v>160</v>
      </c>
      <c r="AU471" s="165" t="s">
        <v>167</v>
      </c>
      <c r="AV471" s="13" t="s">
        <v>83</v>
      </c>
      <c r="AW471" s="13" t="s">
        <v>30</v>
      </c>
      <c r="AX471" s="13" t="s">
        <v>31</v>
      </c>
      <c r="AY471" s="165" t="s">
        <v>151</v>
      </c>
    </row>
    <row r="472" spans="1:65" s="2" customFormat="1" ht="16.5" customHeight="1">
      <c r="A472" s="33"/>
      <c r="B472" s="149"/>
      <c r="C472" s="150" t="s">
        <v>2136</v>
      </c>
      <c r="D472" s="150" t="s">
        <v>153</v>
      </c>
      <c r="E472" s="151" t="s">
        <v>2137</v>
      </c>
      <c r="F472" s="152" t="s">
        <v>2138</v>
      </c>
      <c r="G472" s="153" t="s">
        <v>215</v>
      </c>
      <c r="H472" s="154">
        <v>480</v>
      </c>
      <c r="I472" s="155"/>
      <c r="J472" s="156">
        <f>ROUND(I472*H472,2)</f>
        <v>0</v>
      </c>
      <c r="K472" s="152" t="s">
        <v>1</v>
      </c>
      <c r="L472" s="34"/>
      <c r="M472" s="157" t="s">
        <v>1</v>
      </c>
      <c r="N472" s="158" t="s">
        <v>40</v>
      </c>
      <c r="O472" s="59"/>
      <c r="P472" s="159">
        <f>O472*H472</f>
        <v>0</v>
      </c>
      <c r="Q472" s="159">
        <v>1.9000000000000001E-4</v>
      </c>
      <c r="R472" s="159">
        <f>Q472*H472</f>
        <v>9.1200000000000003E-2</v>
      </c>
      <c r="S472" s="159">
        <v>0</v>
      </c>
      <c r="T472" s="160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1" t="s">
        <v>158</v>
      </c>
      <c r="AT472" s="161" t="s">
        <v>153</v>
      </c>
      <c r="AU472" s="161" t="s">
        <v>167</v>
      </c>
      <c r="AY472" s="18" t="s">
        <v>151</v>
      </c>
      <c r="BE472" s="162">
        <f>IF(N472="základní",J472,0)</f>
        <v>0</v>
      </c>
      <c r="BF472" s="162">
        <f>IF(N472="snížená",J472,0)</f>
        <v>0</v>
      </c>
      <c r="BG472" s="162">
        <f>IF(N472="zákl. přenesená",J472,0)</f>
        <v>0</v>
      </c>
      <c r="BH472" s="162">
        <f>IF(N472="sníž. přenesená",J472,0)</f>
        <v>0</v>
      </c>
      <c r="BI472" s="162">
        <f>IF(N472="nulová",J472,0)</f>
        <v>0</v>
      </c>
      <c r="BJ472" s="18" t="s">
        <v>31</v>
      </c>
      <c r="BK472" s="162">
        <f>ROUND(I472*H472,2)</f>
        <v>0</v>
      </c>
      <c r="BL472" s="18" t="s">
        <v>158</v>
      </c>
      <c r="BM472" s="161" t="s">
        <v>2139</v>
      </c>
    </row>
    <row r="473" spans="1:65" s="13" customFormat="1">
      <c r="B473" s="163"/>
      <c r="D473" s="164" t="s">
        <v>160</v>
      </c>
      <c r="E473" s="165" t="s">
        <v>1</v>
      </c>
      <c r="F473" s="166" t="s">
        <v>2140</v>
      </c>
      <c r="H473" s="167">
        <v>480</v>
      </c>
      <c r="I473" s="168"/>
      <c r="L473" s="163"/>
      <c r="M473" s="169"/>
      <c r="N473" s="170"/>
      <c r="O473" s="170"/>
      <c r="P473" s="170"/>
      <c r="Q473" s="170"/>
      <c r="R473" s="170"/>
      <c r="S473" s="170"/>
      <c r="T473" s="171"/>
      <c r="AT473" s="165" t="s">
        <v>160</v>
      </c>
      <c r="AU473" s="165" t="s">
        <v>167</v>
      </c>
      <c r="AV473" s="13" t="s">
        <v>83</v>
      </c>
      <c r="AW473" s="13" t="s">
        <v>30</v>
      </c>
      <c r="AX473" s="13" t="s">
        <v>31</v>
      </c>
      <c r="AY473" s="165" t="s">
        <v>151</v>
      </c>
    </row>
    <row r="474" spans="1:65" s="2" customFormat="1" ht="16.5" customHeight="1">
      <c r="A474" s="33"/>
      <c r="B474" s="149"/>
      <c r="C474" s="150" t="s">
        <v>2141</v>
      </c>
      <c r="D474" s="150" t="s">
        <v>153</v>
      </c>
      <c r="E474" s="151" t="s">
        <v>2142</v>
      </c>
      <c r="F474" s="152" t="s">
        <v>2143</v>
      </c>
      <c r="G474" s="153" t="s">
        <v>215</v>
      </c>
      <c r="H474" s="154">
        <v>220</v>
      </c>
      <c r="I474" s="155"/>
      <c r="J474" s="156">
        <f>ROUND(I474*H474,2)</f>
        <v>0</v>
      </c>
      <c r="K474" s="152" t="s">
        <v>157</v>
      </c>
      <c r="L474" s="34"/>
      <c r="M474" s="157" t="s">
        <v>1</v>
      </c>
      <c r="N474" s="158" t="s">
        <v>40</v>
      </c>
      <c r="O474" s="59"/>
      <c r="P474" s="159">
        <f>O474*H474</f>
        <v>0</v>
      </c>
      <c r="Q474" s="159">
        <v>6.9999999999999994E-5</v>
      </c>
      <c r="R474" s="159">
        <f>Q474*H474</f>
        <v>1.5399999999999999E-2</v>
      </c>
      <c r="S474" s="159">
        <v>0</v>
      </c>
      <c r="T474" s="160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1" t="s">
        <v>158</v>
      </c>
      <c r="AT474" s="161" t="s">
        <v>153</v>
      </c>
      <c r="AU474" s="161" t="s">
        <v>167</v>
      </c>
      <c r="AY474" s="18" t="s">
        <v>151</v>
      </c>
      <c r="BE474" s="162">
        <f>IF(N474="základní",J474,0)</f>
        <v>0</v>
      </c>
      <c r="BF474" s="162">
        <f>IF(N474="snížená",J474,0)</f>
        <v>0</v>
      </c>
      <c r="BG474" s="162">
        <f>IF(N474="zákl. přenesená",J474,0)</f>
        <v>0</v>
      </c>
      <c r="BH474" s="162">
        <f>IF(N474="sníž. přenesená",J474,0)</f>
        <v>0</v>
      </c>
      <c r="BI474" s="162">
        <f>IF(N474="nulová",J474,0)</f>
        <v>0</v>
      </c>
      <c r="BJ474" s="18" t="s">
        <v>31</v>
      </c>
      <c r="BK474" s="162">
        <f>ROUND(I474*H474,2)</f>
        <v>0</v>
      </c>
      <c r="BL474" s="18" t="s">
        <v>158</v>
      </c>
      <c r="BM474" s="161" t="s">
        <v>2144</v>
      </c>
    </row>
    <row r="475" spans="1:65" s="14" customFormat="1">
      <c r="B475" s="172"/>
      <c r="D475" s="164" t="s">
        <v>160</v>
      </c>
      <c r="E475" s="173" t="s">
        <v>1</v>
      </c>
      <c r="F475" s="174" t="s">
        <v>1945</v>
      </c>
      <c r="H475" s="173" t="s">
        <v>1</v>
      </c>
      <c r="I475" s="175"/>
      <c r="L475" s="172"/>
      <c r="M475" s="176"/>
      <c r="N475" s="177"/>
      <c r="O475" s="177"/>
      <c r="P475" s="177"/>
      <c r="Q475" s="177"/>
      <c r="R475" s="177"/>
      <c r="S475" s="177"/>
      <c r="T475" s="178"/>
      <c r="AT475" s="173" t="s">
        <v>160</v>
      </c>
      <c r="AU475" s="173" t="s">
        <v>167</v>
      </c>
      <c r="AV475" s="14" t="s">
        <v>31</v>
      </c>
      <c r="AW475" s="14" t="s">
        <v>30</v>
      </c>
      <c r="AX475" s="14" t="s">
        <v>75</v>
      </c>
      <c r="AY475" s="173" t="s">
        <v>151</v>
      </c>
    </row>
    <row r="476" spans="1:65" s="13" customFormat="1">
      <c r="B476" s="163"/>
      <c r="D476" s="164" t="s">
        <v>160</v>
      </c>
      <c r="E476" s="165" t="s">
        <v>1</v>
      </c>
      <c r="F476" s="166" t="s">
        <v>2145</v>
      </c>
      <c r="H476" s="167">
        <v>220</v>
      </c>
      <c r="I476" s="168"/>
      <c r="L476" s="163"/>
      <c r="M476" s="169"/>
      <c r="N476" s="170"/>
      <c r="O476" s="170"/>
      <c r="P476" s="170"/>
      <c r="Q476" s="170"/>
      <c r="R476" s="170"/>
      <c r="S476" s="170"/>
      <c r="T476" s="171"/>
      <c r="AT476" s="165" t="s">
        <v>160</v>
      </c>
      <c r="AU476" s="165" t="s">
        <v>167</v>
      </c>
      <c r="AV476" s="13" t="s">
        <v>83</v>
      </c>
      <c r="AW476" s="13" t="s">
        <v>30</v>
      </c>
      <c r="AX476" s="13" t="s">
        <v>31</v>
      </c>
      <c r="AY476" s="165" t="s">
        <v>151</v>
      </c>
    </row>
    <row r="477" spans="1:65" s="12" customFormat="1" ht="20.85" customHeight="1">
      <c r="B477" s="136"/>
      <c r="D477" s="137" t="s">
        <v>74</v>
      </c>
      <c r="E477" s="147" t="s">
        <v>1365</v>
      </c>
      <c r="F477" s="147" t="s">
        <v>2146</v>
      </c>
      <c r="I477" s="139"/>
      <c r="J477" s="148">
        <f>BK477</f>
        <v>0</v>
      </c>
      <c r="L477" s="136"/>
      <c r="M477" s="141"/>
      <c r="N477" s="142"/>
      <c r="O477" s="142"/>
      <c r="P477" s="143">
        <f>SUM(P478:P508)</f>
        <v>0</v>
      </c>
      <c r="Q477" s="142"/>
      <c r="R477" s="143">
        <f>SUM(R478:R508)</f>
        <v>0.39602660000000006</v>
      </c>
      <c r="S477" s="142"/>
      <c r="T477" s="144">
        <f>SUM(T478:T508)</f>
        <v>0</v>
      </c>
      <c r="AR477" s="137" t="s">
        <v>31</v>
      </c>
      <c r="AT477" s="145" t="s">
        <v>74</v>
      </c>
      <c r="AU477" s="145" t="s">
        <v>83</v>
      </c>
      <c r="AY477" s="137" t="s">
        <v>151</v>
      </c>
      <c r="BK477" s="146">
        <f>SUM(BK478:BK508)</f>
        <v>0</v>
      </c>
    </row>
    <row r="478" spans="1:65" s="2" customFormat="1" ht="16.5" customHeight="1">
      <c r="A478" s="33"/>
      <c r="B478" s="149"/>
      <c r="C478" s="150" t="s">
        <v>2147</v>
      </c>
      <c r="D478" s="150" t="s">
        <v>153</v>
      </c>
      <c r="E478" s="151" t="s">
        <v>2148</v>
      </c>
      <c r="F478" s="152" t="s">
        <v>2149</v>
      </c>
      <c r="G478" s="153" t="s">
        <v>215</v>
      </c>
      <c r="H478" s="154">
        <v>20</v>
      </c>
      <c r="I478" s="155"/>
      <c r="J478" s="156">
        <f>ROUND(I478*H478,2)</f>
        <v>0</v>
      </c>
      <c r="K478" s="152" t="s">
        <v>157</v>
      </c>
      <c r="L478" s="34"/>
      <c r="M478" s="157" t="s">
        <v>1</v>
      </c>
      <c r="N478" s="158" t="s">
        <v>40</v>
      </c>
      <c r="O478" s="59"/>
      <c r="P478" s="159">
        <f>O478*H478</f>
        <v>0</v>
      </c>
      <c r="Q478" s="159">
        <v>0</v>
      </c>
      <c r="R478" s="159">
        <f>Q478*H478</f>
        <v>0</v>
      </c>
      <c r="S478" s="159">
        <v>0</v>
      </c>
      <c r="T478" s="160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61" t="s">
        <v>158</v>
      </c>
      <c r="AT478" s="161" t="s">
        <v>153</v>
      </c>
      <c r="AU478" s="161" t="s">
        <v>167</v>
      </c>
      <c r="AY478" s="18" t="s">
        <v>151</v>
      </c>
      <c r="BE478" s="162">
        <f>IF(N478="základní",J478,0)</f>
        <v>0</v>
      </c>
      <c r="BF478" s="162">
        <f>IF(N478="snížená",J478,0)</f>
        <v>0</v>
      </c>
      <c r="BG478" s="162">
        <f>IF(N478="zákl. přenesená",J478,0)</f>
        <v>0</v>
      </c>
      <c r="BH478" s="162">
        <f>IF(N478="sníž. přenesená",J478,0)</f>
        <v>0</v>
      </c>
      <c r="BI478" s="162">
        <f>IF(N478="nulová",J478,0)</f>
        <v>0</v>
      </c>
      <c r="BJ478" s="18" t="s">
        <v>31</v>
      </c>
      <c r="BK478" s="162">
        <f>ROUND(I478*H478,2)</f>
        <v>0</v>
      </c>
      <c r="BL478" s="18" t="s">
        <v>158</v>
      </c>
      <c r="BM478" s="161" t="s">
        <v>2150</v>
      </c>
    </row>
    <row r="479" spans="1:65" s="13" customFormat="1">
      <c r="B479" s="163"/>
      <c r="D479" s="164" t="s">
        <v>160</v>
      </c>
      <c r="E479" s="165" t="s">
        <v>1</v>
      </c>
      <c r="F479" s="166" t="s">
        <v>251</v>
      </c>
      <c r="H479" s="167">
        <v>20</v>
      </c>
      <c r="I479" s="168"/>
      <c r="L479" s="163"/>
      <c r="M479" s="169"/>
      <c r="N479" s="170"/>
      <c r="O479" s="170"/>
      <c r="P479" s="170"/>
      <c r="Q479" s="170"/>
      <c r="R479" s="170"/>
      <c r="S479" s="170"/>
      <c r="T479" s="171"/>
      <c r="AT479" s="165" t="s">
        <v>160</v>
      </c>
      <c r="AU479" s="165" t="s">
        <v>167</v>
      </c>
      <c r="AV479" s="13" t="s">
        <v>83</v>
      </c>
      <c r="AW479" s="13" t="s">
        <v>30</v>
      </c>
      <c r="AX479" s="13" t="s">
        <v>31</v>
      </c>
      <c r="AY479" s="165" t="s">
        <v>151</v>
      </c>
    </row>
    <row r="480" spans="1:65" s="2" customFormat="1" ht="16.5" customHeight="1">
      <c r="A480" s="33"/>
      <c r="B480" s="149"/>
      <c r="C480" s="187" t="s">
        <v>2151</v>
      </c>
      <c r="D480" s="187" t="s">
        <v>413</v>
      </c>
      <c r="E480" s="188" t="s">
        <v>2152</v>
      </c>
      <c r="F480" s="189" t="s">
        <v>2153</v>
      </c>
      <c r="G480" s="190" t="s">
        <v>215</v>
      </c>
      <c r="H480" s="191">
        <v>20.3</v>
      </c>
      <c r="I480" s="192"/>
      <c r="J480" s="193">
        <f>ROUND(I480*H480,2)</f>
        <v>0</v>
      </c>
      <c r="K480" s="189" t="s">
        <v>157</v>
      </c>
      <c r="L480" s="194"/>
      <c r="M480" s="195" t="s">
        <v>1</v>
      </c>
      <c r="N480" s="196" t="s">
        <v>40</v>
      </c>
      <c r="O480" s="59"/>
      <c r="P480" s="159">
        <f>O480*H480</f>
        <v>0</v>
      </c>
      <c r="Q480" s="159">
        <v>5.77E-3</v>
      </c>
      <c r="R480" s="159">
        <f>Q480*H480</f>
        <v>0.117131</v>
      </c>
      <c r="S480" s="159">
        <v>0</v>
      </c>
      <c r="T480" s="160">
        <f>S480*H480</f>
        <v>0</v>
      </c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R480" s="161" t="s">
        <v>194</v>
      </c>
      <c r="AT480" s="161" t="s">
        <v>413</v>
      </c>
      <c r="AU480" s="161" t="s">
        <v>167</v>
      </c>
      <c r="AY480" s="18" t="s">
        <v>151</v>
      </c>
      <c r="BE480" s="162">
        <f>IF(N480="základní",J480,0)</f>
        <v>0</v>
      </c>
      <c r="BF480" s="162">
        <f>IF(N480="snížená",J480,0)</f>
        <v>0</v>
      </c>
      <c r="BG480" s="162">
        <f>IF(N480="zákl. přenesená",J480,0)</f>
        <v>0</v>
      </c>
      <c r="BH480" s="162">
        <f>IF(N480="sníž. přenesená",J480,0)</f>
        <v>0</v>
      </c>
      <c r="BI480" s="162">
        <f>IF(N480="nulová",J480,0)</f>
        <v>0</v>
      </c>
      <c r="BJ480" s="18" t="s">
        <v>31</v>
      </c>
      <c r="BK480" s="162">
        <f>ROUND(I480*H480,2)</f>
        <v>0</v>
      </c>
      <c r="BL480" s="18" t="s">
        <v>158</v>
      </c>
      <c r="BM480" s="161" t="s">
        <v>2154</v>
      </c>
    </row>
    <row r="481" spans="1:65" s="13" customFormat="1">
      <c r="B481" s="163"/>
      <c r="D481" s="164" t="s">
        <v>160</v>
      </c>
      <c r="E481" s="165" t="s">
        <v>1</v>
      </c>
      <c r="F481" s="166" t="s">
        <v>2155</v>
      </c>
      <c r="H481" s="167">
        <v>20.3</v>
      </c>
      <c r="I481" s="168"/>
      <c r="L481" s="163"/>
      <c r="M481" s="169"/>
      <c r="N481" s="170"/>
      <c r="O481" s="170"/>
      <c r="P481" s="170"/>
      <c r="Q481" s="170"/>
      <c r="R481" s="170"/>
      <c r="S481" s="170"/>
      <c r="T481" s="171"/>
      <c r="AT481" s="165" t="s">
        <v>160</v>
      </c>
      <c r="AU481" s="165" t="s">
        <v>167</v>
      </c>
      <c r="AV481" s="13" t="s">
        <v>83</v>
      </c>
      <c r="AW481" s="13" t="s">
        <v>30</v>
      </c>
      <c r="AX481" s="13" t="s">
        <v>75</v>
      </c>
      <c r="AY481" s="165" t="s">
        <v>151</v>
      </c>
    </row>
    <row r="482" spans="1:65" s="15" customFormat="1">
      <c r="B482" s="179"/>
      <c r="D482" s="164" t="s">
        <v>160</v>
      </c>
      <c r="E482" s="180" t="s">
        <v>1</v>
      </c>
      <c r="F482" s="181" t="s">
        <v>182</v>
      </c>
      <c r="H482" s="182">
        <v>20.3</v>
      </c>
      <c r="I482" s="183"/>
      <c r="L482" s="179"/>
      <c r="M482" s="184"/>
      <c r="N482" s="185"/>
      <c r="O482" s="185"/>
      <c r="P482" s="185"/>
      <c r="Q482" s="185"/>
      <c r="R482" s="185"/>
      <c r="S482" s="185"/>
      <c r="T482" s="186"/>
      <c r="AT482" s="180" t="s">
        <v>160</v>
      </c>
      <c r="AU482" s="180" t="s">
        <v>167</v>
      </c>
      <c r="AV482" s="15" t="s">
        <v>158</v>
      </c>
      <c r="AW482" s="15" t="s">
        <v>30</v>
      </c>
      <c r="AX482" s="15" t="s">
        <v>31</v>
      </c>
      <c r="AY482" s="180" t="s">
        <v>151</v>
      </c>
    </row>
    <row r="483" spans="1:65" s="2" customFormat="1" ht="16.5" customHeight="1">
      <c r="A483" s="33"/>
      <c r="B483" s="149"/>
      <c r="C483" s="150" t="s">
        <v>2156</v>
      </c>
      <c r="D483" s="150" t="s">
        <v>153</v>
      </c>
      <c r="E483" s="151" t="s">
        <v>2157</v>
      </c>
      <c r="F483" s="152" t="s">
        <v>2158</v>
      </c>
      <c r="G483" s="153" t="s">
        <v>350</v>
      </c>
      <c r="H483" s="154">
        <v>2</v>
      </c>
      <c r="I483" s="155"/>
      <c r="J483" s="156">
        <f>ROUND(I483*H483,2)</f>
        <v>0</v>
      </c>
      <c r="K483" s="152" t="s">
        <v>1</v>
      </c>
      <c r="L483" s="34"/>
      <c r="M483" s="157" t="s">
        <v>1</v>
      </c>
      <c r="N483" s="158" t="s">
        <v>40</v>
      </c>
      <c r="O483" s="59"/>
      <c r="P483" s="159">
        <f>O483*H483</f>
        <v>0</v>
      </c>
      <c r="Q483" s="159">
        <v>0.02</v>
      </c>
      <c r="R483" s="159">
        <f>Q483*H483</f>
        <v>0.04</v>
      </c>
      <c r="S483" s="159">
        <v>0</v>
      </c>
      <c r="T483" s="160">
        <f>S483*H483</f>
        <v>0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61" t="s">
        <v>158</v>
      </c>
      <c r="AT483" s="161" t="s">
        <v>153</v>
      </c>
      <c r="AU483" s="161" t="s">
        <v>167</v>
      </c>
      <c r="AY483" s="18" t="s">
        <v>151</v>
      </c>
      <c r="BE483" s="162">
        <f>IF(N483="základní",J483,0)</f>
        <v>0</v>
      </c>
      <c r="BF483" s="162">
        <f>IF(N483="snížená",J483,0)</f>
        <v>0</v>
      </c>
      <c r="BG483" s="162">
        <f>IF(N483="zákl. přenesená",J483,0)</f>
        <v>0</v>
      </c>
      <c r="BH483" s="162">
        <f>IF(N483="sníž. přenesená",J483,0)</f>
        <v>0</v>
      </c>
      <c r="BI483" s="162">
        <f>IF(N483="nulová",J483,0)</f>
        <v>0</v>
      </c>
      <c r="BJ483" s="18" t="s">
        <v>31</v>
      </c>
      <c r="BK483" s="162">
        <f>ROUND(I483*H483,2)</f>
        <v>0</v>
      </c>
      <c r="BL483" s="18" t="s">
        <v>158</v>
      </c>
      <c r="BM483" s="161" t="s">
        <v>2159</v>
      </c>
    </row>
    <row r="484" spans="1:65" s="14" customFormat="1">
      <c r="B484" s="172"/>
      <c r="D484" s="164" t="s">
        <v>160</v>
      </c>
      <c r="E484" s="173" t="s">
        <v>1</v>
      </c>
      <c r="F484" s="174" t="s">
        <v>2160</v>
      </c>
      <c r="H484" s="173" t="s">
        <v>1</v>
      </c>
      <c r="I484" s="175"/>
      <c r="L484" s="172"/>
      <c r="M484" s="176"/>
      <c r="N484" s="177"/>
      <c r="O484" s="177"/>
      <c r="P484" s="177"/>
      <c r="Q484" s="177"/>
      <c r="R484" s="177"/>
      <c r="S484" s="177"/>
      <c r="T484" s="178"/>
      <c r="AT484" s="173" t="s">
        <v>160</v>
      </c>
      <c r="AU484" s="173" t="s">
        <v>167</v>
      </c>
      <c r="AV484" s="14" t="s">
        <v>31</v>
      </c>
      <c r="AW484" s="14" t="s">
        <v>30</v>
      </c>
      <c r="AX484" s="14" t="s">
        <v>75</v>
      </c>
      <c r="AY484" s="173" t="s">
        <v>151</v>
      </c>
    </row>
    <row r="485" spans="1:65" s="13" customFormat="1">
      <c r="B485" s="163"/>
      <c r="D485" s="164" t="s">
        <v>160</v>
      </c>
      <c r="E485" s="165" t="s">
        <v>1</v>
      </c>
      <c r="F485" s="166" t="s">
        <v>2161</v>
      </c>
      <c r="H485" s="167">
        <v>2</v>
      </c>
      <c r="I485" s="168"/>
      <c r="L485" s="163"/>
      <c r="M485" s="169"/>
      <c r="N485" s="170"/>
      <c r="O485" s="170"/>
      <c r="P485" s="170"/>
      <c r="Q485" s="170"/>
      <c r="R485" s="170"/>
      <c r="S485" s="170"/>
      <c r="T485" s="171"/>
      <c r="AT485" s="165" t="s">
        <v>160</v>
      </c>
      <c r="AU485" s="165" t="s">
        <v>167</v>
      </c>
      <c r="AV485" s="13" t="s">
        <v>83</v>
      </c>
      <c r="AW485" s="13" t="s">
        <v>30</v>
      </c>
      <c r="AX485" s="13" t="s">
        <v>31</v>
      </c>
      <c r="AY485" s="165" t="s">
        <v>151</v>
      </c>
    </row>
    <row r="486" spans="1:65" s="2" customFormat="1" ht="21.75" customHeight="1">
      <c r="A486" s="33"/>
      <c r="B486" s="149"/>
      <c r="C486" s="150" t="s">
        <v>2162</v>
      </c>
      <c r="D486" s="150" t="s">
        <v>153</v>
      </c>
      <c r="E486" s="151" t="s">
        <v>2163</v>
      </c>
      <c r="F486" s="152" t="s">
        <v>2164</v>
      </c>
      <c r="G486" s="153" t="s">
        <v>350</v>
      </c>
      <c r="H486" s="154">
        <v>8</v>
      </c>
      <c r="I486" s="155"/>
      <c r="J486" s="156">
        <f>ROUND(I486*H486,2)</f>
        <v>0</v>
      </c>
      <c r="K486" s="152" t="s">
        <v>1</v>
      </c>
      <c r="L486" s="34"/>
      <c r="M486" s="157" t="s">
        <v>1</v>
      </c>
      <c r="N486" s="158" t="s">
        <v>40</v>
      </c>
      <c r="O486" s="59"/>
      <c r="P486" s="159">
        <f>O486*H486</f>
        <v>0</v>
      </c>
      <c r="Q486" s="159">
        <v>1.2E-2</v>
      </c>
      <c r="R486" s="159">
        <f>Q486*H486</f>
        <v>9.6000000000000002E-2</v>
      </c>
      <c r="S486" s="159">
        <v>0</v>
      </c>
      <c r="T486" s="160">
        <f>S486*H486</f>
        <v>0</v>
      </c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R486" s="161" t="s">
        <v>158</v>
      </c>
      <c r="AT486" s="161" t="s">
        <v>153</v>
      </c>
      <c r="AU486" s="161" t="s">
        <v>167</v>
      </c>
      <c r="AY486" s="18" t="s">
        <v>151</v>
      </c>
      <c r="BE486" s="162">
        <f>IF(N486="základní",J486,0)</f>
        <v>0</v>
      </c>
      <c r="BF486" s="162">
        <f>IF(N486="snížená",J486,0)</f>
        <v>0</v>
      </c>
      <c r="BG486" s="162">
        <f>IF(N486="zákl. přenesená",J486,0)</f>
        <v>0</v>
      </c>
      <c r="BH486" s="162">
        <f>IF(N486="sníž. přenesená",J486,0)</f>
        <v>0</v>
      </c>
      <c r="BI486" s="162">
        <f>IF(N486="nulová",J486,0)</f>
        <v>0</v>
      </c>
      <c r="BJ486" s="18" t="s">
        <v>31</v>
      </c>
      <c r="BK486" s="162">
        <f>ROUND(I486*H486,2)</f>
        <v>0</v>
      </c>
      <c r="BL486" s="18" t="s">
        <v>158</v>
      </c>
      <c r="BM486" s="161" t="s">
        <v>2165</v>
      </c>
    </row>
    <row r="487" spans="1:65" s="13" customFormat="1">
      <c r="B487" s="163"/>
      <c r="D487" s="164" t="s">
        <v>160</v>
      </c>
      <c r="E487" s="165" t="s">
        <v>1</v>
      </c>
      <c r="F487" s="166" t="s">
        <v>2166</v>
      </c>
      <c r="H487" s="167">
        <v>8</v>
      </c>
      <c r="I487" s="168"/>
      <c r="L487" s="163"/>
      <c r="M487" s="169"/>
      <c r="N487" s="170"/>
      <c r="O487" s="170"/>
      <c r="P487" s="170"/>
      <c r="Q487" s="170"/>
      <c r="R487" s="170"/>
      <c r="S487" s="170"/>
      <c r="T487" s="171"/>
      <c r="AT487" s="165" t="s">
        <v>160</v>
      </c>
      <c r="AU487" s="165" t="s">
        <v>167</v>
      </c>
      <c r="AV487" s="13" t="s">
        <v>83</v>
      </c>
      <c r="AW487" s="13" t="s">
        <v>30</v>
      </c>
      <c r="AX487" s="13" t="s">
        <v>31</v>
      </c>
      <c r="AY487" s="165" t="s">
        <v>151</v>
      </c>
    </row>
    <row r="488" spans="1:65" s="2" customFormat="1" ht="21.75" customHeight="1">
      <c r="A488" s="33"/>
      <c r="B488" s="149"/>
      <c r="C488" s="150" t="s">
        <v>2167</v>
      </c>
      <c r="D488" s="150" t="s">
        <v>153</v>
      </c>
      <c r="E488" s="151" t="s">
        <v>2168</v>
      </c>
      <c r="F488" s="152" t="s">
        <v>2169</v>
      </c>
      <c r="G488" s="153" t="s">
        <v>350</v>
      </c>
      <c r="H488" s="154">
        <v>2</v>
      </c>
      <c r="I488" s="155"/>
      <c r="J488" s="156">
        <f>ROUND(I488*H488,2)</f>
        <v>0</v>
      </c>
      <c r="K488" s="152" t="s">
        <v>1</v>
      </c>
      <c r="L488" s="34"/>
      <c r="M488" s="157" t="s">
        <v>1</v>
      </c>
      <c r="N488" s="158" t="s">
        <v>40</v>
      </c>
      <c r="O488" s="59"/>
      <c r="P488" s="159">
        <f>O488*H488</f>
        <v>0</v>
      </c>
      <c r="Q488" s="159">
        <v>1.7000000000000001E-2</v>
      </c>
      <c r="R488" s="159">
        <f>Q488*H488</f>
        <v>3.4000000000000002E-2</v>
      </c>
      <c r="S488" s="159">
        <v>0</v>
      </c>
      <c r="T488" s="160">
        <f>S488*H488</f>
        <v>0</v>
      </c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R488" s="161" t="s">
        <v>158</v>
      </c>
      <c r="AT488" s="161" t="s">
        <v>153</v>
      </c>
      <c r="AU488" s="161" t="s">
        <v>167</v>
      </c>
      <c r="AY488" s="18" t="s">
        <v>151</v>
      </c>
      <c r="BE488" s="162">
        <f>IF(N488="základní",J488,0)</f>
        <v>0</v>
      </c>
      <c r="BF488" s="162">
        <f>IF(N488="snížená",J488,0)</f>
        <v>0</v>
      </c>
      <c r="BG488" s="162">
        <f>IF(N488="zákl. přenesená",J488,0)</f>
        <v>0</v>
      </c>
      <c r="BH488" s="162">
        <f>IF(N488="sníž. přenesená",J488,0)</f>
        <v>0</v>
      </c>
      <c r="BI488" s="162">
        <f>IF(N488="nulová",J488,0)</f>
        <v>0</v>
      </c>
      <c r="BJ488" s="18" t="s">
        <v>31</v>
      </c>
      <c r="BK488" s="162">
        <f>ROUND(I488*H488,2)</f>
        <v>0</v>
      </c>
      <c r="BL488" s="18" t="s">
        <v>158</v>
      </c>
      <c r="BM488" s="161" t="s">
        <v>2170</v>
      </c>
    </row>
    <row r="489" spans="1:65" s="13" customFormat="1">
      <c r="B489" s="163"/>
      <c r="D489" s="164" t="s">
        <v>160</v>
      </c>
      <c r="E489" s="165" t="s">
        <v>1</v>
      </c>
      <c r="F489" s="166" t="s">
        <v>83</v>
      </c>
      <c r="H489" s="167">
        <v>2</v>
      </c>
      <c r="I489" s="168"/>
      <c r="L489" s="163"/>
      <c r="M489" s="169"/>
      <c r="N489" s="170"/>
      <c r="O489" s="170"/>
      <c r="P489" s="170"/>
      <c r="Q489" s="170"/>
      <c r="R489" s="170"/>
      <c r="S489" s="170"/>
      <c r="T489" s="171"/>
      <c r="AT489" s="165" t="s">
        <v>160</v>
      </c>
      <c r="AU489" s="165" t="s">
        <v>167</v>
      </c>
      <c r="AV489" s="13" t="s">
        <v>83</v>
      </c>
      <c r="AW489" s="13" t="s">
        <v>30</v>
      </c>
      <c r="AX489" s="13" t="s">
        <v>31</v>
      </c>
      <c r="AY489" s="165" t="s">
        <v>151</v>
      </c>
    </row>
    <row r="490" spans="1:65" s="2" customFormat="1" ht="16.5" customHeight="1">
      <c r="A490" s="33"/>
      <c r="B490" s="149"/>
      <c r="C490" s="150" t="s">
        <v>2171</v>
      </c>
      <c r="D490" s="150" t="s">
        <v>153</v>
      </c>
      <c r="E490" s="151" t="s">
        <v>2172</v>
      </c>
      <c r="F490" s="152" t="s">
        <v>2173</v>
      </c>
      <c r="G490" s="153" t="s">
        <v>350</v>
      </c>
      <c r="H490" s="154">
        <v>1</v>
      </c>
      <c r="I490" s="155"/>
      <c r="J490" s="156">
        <f>ROUND(I490*H490,2)</f>
        <v>0</v>
      </c>
      <c r="K490" s="152" t="s">
        <v>157</v>
      </c>
      <c r="L490" s="34"/>
      <c r="M490" s="157" t="s">
        <v>1</v>
      </c>
      <c r="N490" s="158" t="s">
        <v>40</v>
      </c>
      <c r="O490" s="59"/>
      <c r="P490" s="159">
        <f>O490*H490</f>
        <v>0</v>
      </c>
      <c r="Q490" s="159">
        <v>6.9999999999999999E-4</v>
      </c>
      <c r="R490" s="159">
        <f>Q490*H490</f>
        <v>6.9999999999999999E-4</v>
      </c>
      <c r="S490" s="159">
        <v>0</v>
      </c>
      <c r="T490" s="160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1" t="s">
        <v>158</v>
      </c>
      <c r="AT490" s="161" t="s">
        <v>153</v>
      </c>
      <c r="AU490" s="161" t="s">
        <v>167</v>
      </c>
      <c r="AY490" s="18" t="s">
        <v>151</v>
      </c>
      <c r="BE490" s="162">
        <f>IF(N490="základní",J490,0)</f>
        <v>0</v>
      </c>
      <c r="BF490" s="162">
        <f>IF(N490="snížená",J490,0)</f>
        <v>0</v>
      </c>
      <c r="BG490" s="162">
        <f>IF(N490="zákl. přenesená",J490,0)</f>
        <v>0</v>
      </c>
      <c r="BH490" s="162">
        <f>IF(N490="sníž. přenesená",J490,0)</f>
        <v>0</v>
      </c>
      <c r="BI490" s="162">
        <f>IF(N490="nulová",J490,0)</f>
        <v>0</v>
      </c>
      <c r="BJ490" s="18" t="s">
        <v>31</v>
      </c>
      <c r="BK490" s="162">
        <f>ROUND(I490*H490,2)</f>
        <v>0</v>
      </c>
      <c r="BL490" s="18" t="s">
        <v>158</v>
      </c>
      <c r="BM490" s="161" t="s">
        <v>2174</v>
      </c>
    </row>
    <row r="491" spans="1:65" s="13" customFormat="1">
      <c r="B491" s="163"/>
      <c r="D491" s="164" t="s">
        <v>160</v>
      </c>
      <c r="E491" s="165" t="s">
        <v>1</v>
      </c>
      <c r="F491" s="166" t="s">
        <v>2175</v>
      </c>
      <c r="H491" s="167">
        <v>1</v>
      </c>
      <c r="I491" s="168"/>
      <c r="L491" s="163"/>
      <c r="M491" s="169"/>
      <c r="N491" s="170"/>
      <c r="O491" s="170"/>
      <c r="P491" s="170"/>
      <c r="Q491" s="170"/>
      <c r="R491" s="170"/>
      <c r="S491" s="170"/>
      <c r="T491" s="171"/>
      <c r="AT491" s="165" t="s">
        <v>160</v>
      </c>
      <c r="AU491" s="165" t="s">
        <v>167</v>
      </c>
      <c r="AV491" s="13" t="s">
        <v>83</v>
      </c>
      <c r="AW491" s="13" t="s">
        <v>30</v>
      </c>
      <c r="AX491" s="13" t="s">
        <v>31</v>
      </c>
      <c r="AY491" s="165" t="s">
        <v>151</v>
      </c>
    </row>
    <row r="492" spans="1:65" s="2" customFormat="1" ht="16.5" customHeight="1">
      <c r="A492" s="33"/>
      <c r="B492" s="149"/>
      <c r="C492" s="187" t="s">
        <v>2176</v>
      </c>
      <c r="D492" s="187" t="s">
        <v>413</v>
      </c>
      <c r="E492" s="188" t="s">
        <v>2177</v>
      </c>
      <c r="F492" s="189" t="s">
        <v>2178</v>
      </c>
      <c r="G492" s="190" t="s">
        <v>350</v>
      </c>
      <c r="H492" s="191">
        <v>1.01</v>
      </c>
      <c r="I492" s="192"/>
      <c r="J492" s="193">
        <f>ROUND(I492*H492,2)</f>
        <v>0</v>
      </c>
      <c r="K492" s="189" t="s">
        <v>157</v>
      </c>
      <c r="L492" s="194"/>
      <c r="M492" s="195" t="s">
        <v>1</v>
      </c>
      <c r="N492" s="196" t="s">
        <v>40</v>
      </c>
      <c r="O492" s="59"/>
      <c r="P492" s="159">
        <f>O492*H492</f>
        <v>0</v>
      </c>
      <c r="Q492" s="159">
        <v>4.7999999999999996E-3</v>
      </c>
      <c r="R492" s="159">
        <f>Q492*H492</f>
        <v>4.8479999999999999E-3</v>
      </c>
      <c r="S492" s="159">
        <v>0</v>
      </c>
      <c r="T492" s="160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1" t="s">
        <v>194</v>
      </c>
      <c r="AT492" s="161" t="s">
        <v>413</v>
      </c>
      <c r="AU492" s="161" t="s">
        <v>167</v>
      </c>
      <c r="AY492" s="18" t="s">
        <v>151</v>
      </c>
      <c r="BE492" s="162">
        <f>IF(N492="základní",J492,0)</f>
        <v>0</v>
      </c>
      <c r="BF492" s="162">
        <f>IF(N492="snížená",J492,0)</f>
        <v>0</v>
      </c>
      <c r="BG492" s="162">
        <f>IF(N492="zákl. přenesená",J492,0)</f>
        <v>0</v>
      </c>
      <c r="BH492" s="162">
        <f>IF(N492="sníž. přenesená",J492,0)</f>
        <v>0</v>
      </c>
      <c r="BI492" s="162">
        <f>IF(N492="nulová",J492,0)</f>
        <v>0</v>
      </c>
      <c r="BJ492" s="18" t="s">
        <v>31</v>
      </c>
      <c r="BK492" s="162">
        <f>ROUND(I492*H492,2)</f>
        <v>0</v>
      </c>
      <c r="BL492" s="18" t="s">
        <v>158</v>
      </c>
      <c r="BM492" s="161" t="s">
        <v>2179</v>
      </c>
    </row>
    <row r="493" spans="1:65" s="13" customFormat="1">
      <c r="B493" s="163"/>
      <c r="D493" s="164" t="s">
        <v>160</v>
      </c>
      <c r="E493" s="165" t="s">
        <v>1</v>
      </c>
      <c r="F493" s="166" t="s">
        <v>1270</v>
      </c>
      <c r="H493" s="167">
        <v>1.01</v>
      </c>
      <c r="I493" s="168"/>
      <c r="L493" s="163"/>
      <c r="M493" s="169"/>
      <c r="N493" s="170"/>
      <c r="O493" s="170"/>
      <c r="P493" s="170"/>
      <c r="Q493" s="170"/>
      <c r="R493" s="170"/>
      <c r="S493" s="170"/>
      <c r="T493" s="171"/>
      <c r="AT493" s="165" t="s">
        <v>160</v>
      </c>
      <c r="AU493" s="165" t="s">
        <v>167</v>
      </c>
      <c r="AV493" s="13" t="s">
        <v>83</v>
      </c>
      <c r="AW493" s="13" t="s">
        <v>30</v>
      </c>
      <c r="AX493" s="13" t="s">
        <v>75</v>
      </c>
      <c r="AY493" s="165" t="s">
        <v>151</v>
      </c>
    </row>
    <row r="494" spans="1:65" s="15" customFormat="1">
      <c r="B494" s="179"/>
      <c r="D494" s="164" t="s">
        <v>160</v>
      </c>
      <c r="E494" s="180" t="s">
        <v>1</v>
      </c>
      <c r="F494" s="181" t="s">
        <v>182</v>
      </c>
      <c r="H494" s="182">
        <v>1.01</v>
      </c>
      <c r="I494" s="183"/>
      <c r="L494" s="179"/>
      <c r="M494" s="184"/>
      <c r="N494" s="185"/>
      <c r="O494" s="185"/>
      <c r="P494" s="185"/>
      <c r="Q494" s="185"/>
      <c r="R494" s="185"/>
      <c r="S494" s="185"/>
      <c r="T494" s="186"/>
      <c r="AT494" s="180" t="s">
        <v>160</v>
      </c>
      <c r="AU494" s="180" t="s">
        <v>167</v>
      </c>
      <c r="AV494" s="15" t="s">
        <v>158</v>
      </c>
      <c r="AW494" s="15" t="s">
        <v>30</v>
      </c>
      <c r="AX494" s="15" t="s">
        <v>31</v>
      </c>
      <c r="AY494" s="180" t="s">
        <v>151</v>
      </c>
    </row>
    <row r="495" spans="1:65" s="2" customFormat="1" ht="16.5" customHeight="1">
      <c r="A495" s="33"/>
      <c r="B495" s="149"/>
      <c r="C495" s="150" t="s">
        <v>2180</v>
      </c>
      <c r="D495" s="150" t="s">
        <v>153</v>
      </c>
      <c r="E495" s="151" t="s">
        <v>2018</v>
      </c>
      <c r="F495" s="152" t="s">
        <v>2019</v>
      </c>
      <c r="G495" s="153" t="s">
        <v>350</v>
      </c>
      <c r="H495" s="154">
        <v>2</v>
      </c>
      <c r="I495" s="155"/>
      <c r="J495" s="156">
        <f>ROUND(I495*H495,2)</f>
        <v>0</v>
      </c>
      <c r="K495" s="152" t="s">
        <v>157</v>
      </c>
      <c r="L495" s="34"/>
      <c r="M495" s="157" t="s">
        <v>1</v>
      </c>
      <c r="N495" s="158" t="s">
        <v>40</v>
      </c>
      <c r="O495" s="59"/>
      <c r="P495" s="159">
        <f>O495*H495</f>
        <v>0</v>
      </c>
      <c r="Q495" s="159">
        <v>2.81E-3</v>
      </c>
      <c r="R495" s="159">
        <f>Q495*H495</f>
        <v>5.62E-3</v>
      </c>
      <c r="S495" s="159">
        <v>0</v>
      </c>
      <c r="T495" s="160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1" t="s">
        <v>158</v>
      </c>
      <c r="AT495" s="161" t="s">
        <v>153</v>
      </c>
      <c r="AU495" s="161" t="s">
        <v>167</v>
      </c>
      <c r="AY495" s="18" t="s">
        <v>151</v>
      </c>
      <c r="BE495" s="162">
        <f>IF(N495="základní",J495,0)</f>
        <v>0</v>
      </c>
      <c r="BF495" s="162">
        <f>IF(N495="snížená",J495,0)</f>
        <v>0</v>
      </c>
      <c r="BG495" s="162">
        <f>IF(N495="zákl. přenesená",J495,0)</f>
        <v>0</v>
      </c>
      <c r="BH495" s="162">
        <f>IF(N495="sníž. přenesená",J495,0)</f>
        <v>0</v>
      </c>
      <c r="BI495" s="162">
        <f>IF(N495="nulová",J495,0)</f>
        <v>0</v>
      </c>
      <c r="BJ495" s="18" t="s">
        <v>31</v>
      </c>
      <c r="BK495" s="162">
        <f>ROUND(I495*H495,2)</f>
        <v>0</v>
      </c>
      <c r="BL495" s="18" t="s">
        <v>158</v>
      </c>
      <c r="BM495" s="161" t="s">
        <v>2181</v>
      </c>
    </row>
    <row r="496" spans="1:65" s="13" customFormat="1">
      <c r="B496" s="163"/>
      <c r="D496" s="164" t="s">
        <v>160</v>
      </c>
      <c r="E496" s="165" t="s">
        <v>1</v>
      </c>
      <c r="F496" s="166" t="s">
        <v>2182</v>
      </c>
      <c r="H496" s="167">
        <v>2</v>
      </c>
      <c r="I496" s="168"/>
      <c r="L496" s="163"/>
      <c r="M496" s="169"/>
      <c r="N496" s="170"/>
      <c r="O496" s="170"/>
      <c r="P496" s="170"/>
      <c r="Q496" s="170"/>
      <c r="R496" s="170"/>
      <c r="S496" s="170"/>
      <c r="T496" s="171"/>
      <c r="AT496" s="165" t="s">
        <v>160</v>
      </c>
      <c r="AU496" s="165" t="s">
        <v>167</v>
      </c>
      <c r="AV496" s="13" t="s">
        <v>83</v>
      </c>
      <c r="AW496" s="13" t="s">
        <v>30</v>
      </c>
      <c r="AX496" s="13" t="s">
        <v>31</v>
      </c>
      <c r="AY496" s="165" t="s">
        <v>151</v>
      </c>
    </row>
    <row r="497" spans="1:65" s="2" customFormat="1" ht="16.5" customHeight="1">
      <c r="A497" s="33"/>
      <c r="B497" s="149"/>
      <c r="C497" s="187" t="s">
        <v>2183</v>
      </c>
      <c r="D497" s="187" t="s">
        <v>413</v>
      </c>
      <c r="E497" s="188" t="s">
        <v>2184</v>
      </c>
      <c r="F497" s="189" t="s">
        <v>2185</v>
      </c>
      <c r="G497" s="190" t="s">
        <v>350</v>
      </c>
      <c r="H497" s="191">
        <v>2.02</v>
      </c>
      <c r="I497" s="192"/>
      <c r="J497" s="193">
        <f>ROUND(I497*H497,2)</f>
        <v>0</v>
      </c>
      <c r="K497" s="189" t="s">
        <v>157</v>
      </c>
      <c r="L497" s="194"/>
      <c r="M497" s="195" t="s">
        <v>1</v>
      </c>
      <c r="N497" s="196" t="s">
        <v>40</v>
      </c>
      <c r="O497" s="59"/>
      <c r="P497" s="159">
        <f>O497*H497</f>
        <v>0</v>
      </c>
      <c r="Q497" s="159">
        <v>4.5999999999999999E-2</v>
      </c>
      <c r="R497" s="159">
        <f>Q497*H497</f>
        <v>9.2920000000000003E-2</v>
      </c>
      <c r="S497" s="159">
        <v>0</v>
      </c>
      <c r="T497" s="160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1" t="s">
        <v>194</v>
      </c>
      <c r="AT497" s="161" t="s">
        <v>413</v>
      </c>
      <c r="AU497" s="161" t="s">
        <v>167</v>
      </c>
      <c r="AY497" s="18" t="s">
        <v>151</v>
      </c>
      <c r="BE497" s="162">
        <f>IF(N497="základní",J497,0)</f>
        <v>0</v>
      </c>
      <c r="BF497" s="162">
        <f>IF(N497="snížená",J497,0)</f>
        <v>0</v>
      </c>
      <c r="BG497" s="162">
        <f>IF(N497="zákl. přenesená",J497,0)</f>
        <v>0</v>
      </c>
      <c r="BH497" s="162">
        <f>IF(N497="sníž. přenesená",J497,0)</f>
        <v>0</v>
      </c>
      <c r="BI497" s="162">
        <f>IF(N497="nulová",J497,0)</f>
        <v>0</v>
      </c>
      <c r="BJ497" s="18" t="s">
        <v>31</v>
      </c>
      <c r="BK497" s="162">
        <f>ROUND(I497*H497,2)</f>
        <v>0</v>
      </c>
      <c r="BL497" s="18" t="s">
        <v>158</v>
      </c>
      <c r="BM497" s="161" t="s">
        <v>2186</v>
      </c>
    </row>
    <row r="498" spans="1:65" s="13" customFormat="1">
      <c r="B498" s="163"/>
      <c r="D498" s="164" t="s">
        <v>160</v>
      </c>
      <c r="E498" s="165" t="s">
        <v>1</v>
      </c>
      <c r="F498" s="166" t="s">
        <v>1277</v>
      </c>
      <c r="H498" s="167">
        <v>2.02</v>
      </c>
      <c r="I498" s="168"/>
      <c r="L498" s="163"/>
      <c r="M498" s="169"/>
      <c r="N498" s="170"/>
      <c r="O498" s="170"/>
      <c r="P498" s="170"/>
      <c r="Q498" s="170"/>
      <c r="R498" s="170"/>
      <c r="S498" s="170"/>
      <c r="T498" s="171"/>
      <c r="AT498" s="165" t="s">
        <v>160</v>
      </c>
      <c r="AU498" s="165" t="s">
        <v>167</v>
      </c>
      <c r="AV498" s="13" t="s">
        <v>83</v>
      </c>
      <c r="AW498" s="13" t="s">
        <v>30</v>
      </c>
      <c r="AX498" s="13" t="s">
        <v>75</v>
      </c>
      <c r="AY498" s="165" t="s">
        <v>151</v>
      </c>
    </row>
    <row r="499" spans="1:65" s="15" customFormat="1">
      <c r="B499" s="179"/>
      <c r="D499" s="164" t="s">
        <v>160</v>
      </c>
      <c r="E499" s="180" t="s">
        <v>1</v>
      </c>
      <c r="F499" s="181" t="s">
        <v>182</v>
      </c>
      <c r="H499" s="182">
        <v>2.02</v>
      </c>
      <c r="I499" s="183"/>
      <c r="L499" s="179"/>
      <c r="M499" s="184"/>
      <c r="N499" s="185"/>
      <c r="O499" s="185"/>
      <c r="P499" s="185"/>
      <c r="Q499" s="185"/>
      <c r="R499" s="185"/>
      <c r="S499" s="185"/>
      <c r="T499" s="186"/>
      <c r="AT499" s="180" t="s">
        <v>160</v>
      </c>
      <c r="AU499" s="180" t="s">
        <v>167</v>
      </c>
      <c r="AV499" s="15" t="s">
        <v>158</v>
      </c>
      <c r="AW499" s="15" t="s">
        <v>30</v>
      </c>
      <c r="AX499" s="15" t="s">
        <v>31</v>
      </c>
      <c r="AY499" s="180" t="s">
        <v>151</v>
      </c>
    </row>
    <row r="500" spans="1:65" s="2" customFormat="1" ht="16.5" customHeight="1">
      <c r="A500" s="33"/>
      <c r="B500" s="149"/>
      <c r="C500" s="187" t="s">
        <v>2187</v>
      </c>
      <c r="D500" s="187" t="s">
        <v>413</v>
      </c>
      <c r="E500" s="188" t="s">
        <v>2188</v>
      </c>
      <c r="F500" s="189" t="s">
        <v>2189</v>
      </c>
      <c r="G500" s="190" t="s">
        <v>350</v>
      </c>
      <c r="H500" s="191">
        <v>2.02</v>
      </c>
      <c r="I500" s="192"/>
      <c r="J500" s="193">
        <f>ROUND(I500*H500,2)</f>
        <v>0</v>
      </c>
      <c r="K500" s="189" t="s">
        <v>157</v>
      </c>
      <c r="L500" s="194"/>
      <c r="M500" s="195" t="s">
        <v>1</v>
      </c>
      <c r="N500" s="196" t="s">
        <v>40</v>
      </c>
      <c r="O500" s="59"/>
      <c r="P500" s="159">
        <f>O500*H500</f>
        <v>0</v>
      </c>
      <c r="Q500" s="159">
        <v>2.3800000000000002E-3</v>
      </c>
      <c r="R500" s="159">
        <f>Q500*H500</f>
        <v>4.8076000000000004E-3</v>
      </c>
      <c r="S500" s="159">
        <v>0</v>
      </c>
      <c r="T500" s="160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61" t="s">
        <v>194</v>
      </c>
      <c r="AT500" s="161" t="s">
        <v>413</v>
      </c>
      <c r="AU500" s="161" t="s">
        <v>167</v>
      </c>
      <c r="AY500" s="18" t="s">
        <v>151</v>
      </c>
      <c r="BE500" s="162">
        <f>IF(N500="základní",J500,0)</f>
        <v>0</v>
      </c>
      <c r="BF500" s="162">
        <f>IF(N500="snížená",J500,0)</f>
        <v>0</v>
      </c>
      <c r="BG500" s="162">
        <f>IF(N500="zákl. přenesená",J500,0)</f>
        <v>0</v>
      </c>
      <c r="BH500" s="162">
        <f>IF(N500="sníž. přenesená",J500,0)</f>
        <v>0</v>
      </c>
      <c r="BI500" s="162">
        <f>IF(N500="nulová",J500,0)</f>
        <v>0</v>
      </c>
      <c r="BJ500" s="18" t="s">
        <v>31</v>
      </c>
      <c r="BK500" s="162">
        <f>ROUND(I500*H500,2)</f>
        <v>0</v>
      </c>
      <c r="BL500" s="18" t="s">
        <v>158</v>
      </c>
      <c r="BM500" s="161" t="s">
        <v>2190</v>
      </c>
    </row>
    <row r="501" spans="1:65" s="13" customFormat="1">
      <c r="B501" s="163"/>
      <c r="D501" s="164" t="s">
        <v>160</v>
      </c>
      <c r="E501" s="165" t="s">
        <v>1</v>
      </c>
      <c r="F501" s="166" t="s">
        <v>1277</v>
      </c>
      <c r="H501" s="167">
        <v>2.02</v>
      </c>
      <c r="I501" s="168"/>
      <c r="L501" s="163"/>
      <c r="M501" s="169"/>
      <c r="N501" s="170"/>
      <c r="O501" s="170"/>
      <c r="P501" s="170"/>
      <c r="Q501" s="170"/>
      <c r="R501" s="170"/>
      <c r="S501" s="170"/>
      <c r="T501" s="171"/>
      <c r="AT501" s="165" t="s">
        <v>160</v>
      </c>
      <c r="AU501" s="165" t="s">
        <v>167</v>
      </c>
      <c r="AV501" s="13" t="s">
        <v>83</v>
      </c>
      <c r="AW501" s="13" t="s">
        <v>30</v>
      </c>
      <c r="AX501" s="13" t="s">
        <v>75</v>
      </c>
      <c r="AY501" s="165" t="s">
        <v>151</v>
      </c>
    </row>
    <row r="502" spans="1:65" s="15" customFormat="1">
      <c r="B502" s="179"/>
      <c r="D502" s="164" t="s">
        <v>160</v>
      </c>
      <c r="E502" s="180" t="s">
        <v>1</v>
      </c>
      <c r="F502" s="181" t="s">
        <v>182</v>
      </c>
      <c r="H502" s="182">
        <v>2.02</v>
      </c>
      <c r="I502" s="183"/>
      <c r="L502" s="179"/>
      <c r="M502" s="184"/>
      <c r="N502" s="185"/>
      <c r="O502" s="185"/>
      <c r="P502" s="185"/>
      <c r="Q502" s="185"/>
      <c r="R502" s="185"/>
      <c r="S502" s="185"/>
      <c r="T502" s="186"/>
      <c r="AT502" s="180" t="s">
        <v>160</v>
      </c>
      <c r="AU502" s="180" t="s">
        <v>167</v>
      </c>
      <c r="AV502" s="15" t="s">
        <v>158</v>
      </c>
      <c r="AW502" s="15" t="s">
        <v>30</v>
      </c>
      <c r="AX502" s="15" t="s">
        <v>31</v>
      </c>
      <c r="AY502" s="180" t="s">
        <v>151</v>
      </c>
    </row>
    <row r="503" spans="1:65" s="2" customFormat="1" ht="16.5" customHeight="1">
      <c r="A503" s="33"/>
      <c r="B503" s="149"/>
      <c r="C503" s="150" t="s">
        <v>1259</v>
      </c>
      <c r="D503" s="150" t="s">
        <v>153</v>
      </c>
      <c r="E503" s="151" t="s">
        <v>2191</v>
      </c>
      <c r="F503" s="152" t="s">
        <v>2192</v>
      </c>
      <c r="G503" s="153" t="s">
        <v>376</v>
      </c>
      <c r="H503" s="154">
        <v>1</v>
      </c>
      <c r="I503" s="155"/>
      <c r="J503" s="156">
        <f>ROUND(I503*H503,2)</f>
        <v>0</v>
      </c>
      <c r="K503" s="152" t="s">
        <v>1</v>
      </c>
      <c r="L503" s="34"/>
      <c r="M503" s="157" t="s">
        <v>1</v>
      </c>
      <c r="N503" s="158" t="s">
        <v>40</v>
      </c>
      <c r="O503" s="59"/>
      <c r="P503" s="159">
        <f>O503*H503</f>
        <v>0</v>
      </c>
      <c r="Q503" s="159">
        <v>0</v>
      </c>
      <c r="R503" s="159">
        <f>Q503*H503</f>
        <v>0</v>
      </c>
      <c r="S503" s="159">
        <v>0</v>
      </c>
      <c r="T503" s="160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1" t="s">
        <v>158</v>
      </c>
      <c r="AT503" s="161" t="s">
        <v>153</v>
      </c>
      <c r="AU503" s="161" t="s">
        <v>167</v>
      </c>
      <c r="AY503" s="18" t="s">
        <v>151</v>
      </c>
      <c r="BE503" s="162">
        <f>IF(N503="základní",J503,0)</f>
        <v>0</v>
      </c>
      <c r="BF503" s="162">
        <f>IF(N503="snížená",J503,0)</f>
        <v>0</v>
      </c>
      <c r="BG503" s="162">
        <f>IF(N503="zákl. přenesená",J503,0)</f>
        <v>0</v>
      </c>
      <c r="BH503" s="162">
        <f>IF(N503="sníž. přenesená",J503,0)</f>
        <v>0</v>
      </c>
      <c r="BI503" s="162">
        <f>IF(N503="nulová",J503,0)</f>
        <v>0</v>
      </c>
      <c r="BJ503" s="18" t="s">
        <v>31</v>
      </c>
      <c r="BK503" s="162">
        <f>ROUND(I503*H503,2)</f>
        <v>0</v>
      </c>
      <c r="BL503" s="18" t="s">
        <v>158</v>
      </c>
      <c r="BM503" s="161" t="s">
        <v>2193</v>
      </c>
    </row>
    <row r="504" spans="1:65" s="13" customFormat="1">
      <c r="B504" s="163"/>
      <c r="D504" s="164" t="s">
        <v>160</v>
      </c>
      <c r="E504" s="165" t="s">
        <v>1</v>
      </c>
      <c r="F504" s="166" t="s">
        <v>31</v>
      </c>
      <c r="H504" s="167">
        <v>1</v>
      </c>
      <c r="I504" s="168"/>
      <c r="L504" s="163"/>
      <c r="M504" s="169"/>
      <c r="N504" s="170"/>
      <c r="O504" s="170"/>
      <c r="P504" s="170"/>
      <c r="Q504" s="170"/>
      <c r="R504" s="170"/>
      <c r="S504" s="170"/>
      <c r="T504" s="171"/>
      <c r="AT504" s="165" t="s">
        <v>160</v>
      </c>
      <c r="AU504" s="165" t="s">
        <v>167</v>
      </c>
      <c r="AV504" s="13" t="s">
        <v>83</v>
      </c>
      <c r="AW504" s="13" t="s">
        <v>30</v>
      </c>
      <c r="AX504" s="13" t="s">
        <v>31</v>
      </c>
      <c r="AY504" s="165" t="s">
        <v>151</v>
      </c>
    </row>
    <row r="505" spans="1:65" s="2" customFormat="1" ht="24.15" customHeight="1">
      <c r="A505" s="33"/>
      <c r="B505" s="149"/>
      <c r="C505" s="150" t="s">
        <v>2194</v>
      </c>
      <c r="D505" s="150" t="s">
        <v>153</v>
      </c>
      <c r="E505" s="151" t="s">
        <v>2195</v>
      </c>
      <c r="F505" s="152" t="s">
        <v>2196</v>
      </c>
      <c r="G505" s="153" t="s">
        <v>376</v>
      </c>
      <c r="H505" s="154">
        <v>1</v>
      </c>
      <c r="I505" s="155"/>
      <c r="J505" s="156">
        <f>ROUND(I505*H505,2)</f>
        <v>0</v>
      </c>
      <c r="K505" s="152" t="s">
        <v>1</v>
      </c>
      <c r="L505" s="34"/>
      <c r="M505" s="157" t="s">
        <v>1</v>
      </c>
      <c r="N505" s="158" t="s">
        <v>40</v>
      </c>
      <c r="O505" s="59"/>
      <c r="P505" s="159">
        <f>O505*H505</f>
        <v>0</v>
      </c>
      <c r="Q505" s="159">
        <v>0</v>
      </c>
      <c r="R505" s="159">
        <f>Q505*H505</f>
        <v>0</v>
      </c>
      <c r="S505" s="159">
        <v>0</v>
      </c>
      <c r="T505" s="160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1" t="s">
        <v>158</v>
      </c>
      <c r="AT505" s="161" t="s">
        <v>153</v>
      </c>
      <c r="AU505" s="161" t="s">
        <v>167</v>
      </c>
      <c r="AY505" s="18" t="s">
        <v>151</v>
      </c>
      <c r="BE505" s="162">
        <f>IF(N505="základní",J505,0)</f>
        <v>0</v>
      </c>
      <c r="BF505" s="162">
        <f>IF(N505="snížená",J505,0)</f>
        <v>0</v>
      </c>
      <c r="BG505" s="162">
        <f>IF(N505="zákl. přenesená",J505,0)</f>
        <v>0</v>
      </c>
      <c r="BH505" s="162">
        <f>IF(N505="sníž. přenesená",J505,0)</f>
        <v>0</v>
      </c>
      <c r="BI505" s="162">
        <f>IF(N505="nulová",J505,0)</f>
        <v>0</v>
      </c>
      <c r="BJ505" s="18" t="s">
        <v>31</v>
      </c>
      <c r="BK505" s="162">
        <f>ROUND(I505*H505,2)</f>
        <v>0</v>
      </c>
      <c r="BL505" s="18" t="s">
        <v>158</v>
      </c>
      <c r="BM505" s="161" t="s">
        <v>2197</v>
      </c>
    </row>
    <row r="506" spans="1:65" s="13" customFormat="1">
      <c r="B506" s="163"/>
      <c r="D506" s="164" t="s">
        <v>160</v>
      </c>
      <c r="E506" s="165" t="s">
        <v>1</v>
      </c>
      <c r="F506" s="166" t="s">
        <v>31</v>
      </c>
      <c r="H506" s="167">
        <v>1</v>
      </c>
      <c r="I506" s="168"/>
      <c r="L506" s="163"/>
      <c r="M506" s="169"/>
      <c r="N506" s="170"/>
      <c r="O506" s="170"/>
      <c r="P506" s="170"/>
      <c r="Q506" s="170"/>
      <c r="R506" s="170"/>
      <c r="S506" s="170"/>
      <c r="T506" s="171"/>
      <c r="AT506" s="165" t="s">
        <v>160</v>
      </c>
      <c r="AU506" s="165" t="s">
        <v>167</v>
      </c>
      <c r="AV506" s="13" t="s">
        <v>83</v>
      </c>
      <c r="AW506" s="13" t="s">
        <v>30</v>
      </c>
      <c r="AX506" s="13" t="s">
        <v>31</v>
      </c>
      <c r="AY506" s="165" t="s">
        <v>151</v>
      </c>
    </row>
    <row r="507" spans="1:65" s="2" customFormat="1" ht="16.5" customHeight="1">
      <c r="A507" s="33"/>
      <c r="B507" s="149"/>
      <c r="C507" s="150" t="s">
        <v>2198</v>
      </c>
      <c r="D507" s="150" t="s">
        <v>153</v>
      </c>
      <c r="E507" s="151" t="s">
        <v>2199</v>
      </c>
      <c r="F507" s="152" t="s">
        <v>2200</v>
      </c>
      <c r="G507" s="153" t="s">
        <v>376</v>
      </c>
      <c r="H507" s="154">
        <v>1</v>
      </c>
      <c r="I507" s="155"/>
      <c r="J507" s="156">
        <f>ROUND(I507*H507,2)</f>
        <v>0</v>
      </c>
      <c r="K507" s="152" t="s">
        <v>1</v>
      </c>
      <c r="L507" s="34"/>
      <c r="M507" s="157" t="s">
        <v>1</v>
      </c>
      <c r="N507" s="158" t="s">
        <v>40</v>
      </c>
      <c r="O507" s="59"/>
      <c r="P507" s="159">
        <f>O507*H507</f>
        <v>0</v>
      </c>
      <c r="Q507" s="159">
        <v>0</v>
      </c>
      <c r="R507" s="159">
        <f>Q507*H507</f>
        <v>0</v>
      </c>
      <c r="S507" s="159">
        <v>0</v>
      </c>
      <c r="T507" s="160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1" t="s">
        <v>158</v>
      </c>
      <c r="AT507" s="161" t="s">
        <v>153</v>
      </c>
      <c r="AU507" s="161" t="s">
        <v>167</v>
      </c>
      <c r="AY507" s="18" t="s">
        <v>151</v>
      </c>
      <c r="BE507" s="162">
        <f>IF(N507="základní",J507,0)</f>
        <v>0</v>
      </c>
      <c r="BF507" s="162">
        <f>IF(N507="snížená",J507,0)</f>
        <v>0</v>
      </c>
      <c r="BG507" s="162">
        <f>IF(N507="zákl. přenesená",J507,0)</f>
        <v>0</v>
      </c>
      <c r="BH507" s="162">
        <f>IF(N507="sníž. přenesená",J507,0)</f>
        <v>0</v>
      </c>
      <c r="BI507" s="162">
        <f>IF(N507="nulová",J507,0)</f>
        <v>0</v>
      </c>
      <c r="BJ507" s="18" t="s">
        <v>31</v>
      </c>
      <c r="BK507" s="162">
        <f>ROUND(I507*H507,2)</f>
        <v>0</v>
      </c>
      <c r="BL507" s="18" t="s">
        <v>158</v>
      </c>
      <c r="BM507" s="161" t="s">
        <v>2201</v>
      </c>
    </row>
    <row r="508" spans="1:65" s="13" customFormat="1">
      <c r="B508" s="163"/>
      <c r="D508" s="164" t="s">
        <v>160</v>
      </c>
      <c r="E508" s="165" t="s">
        <v>1</v>
      </c>
      <c r="F508" s="166" t="s">
        <v>31</v>
      </c>
      <c r="H508" s="167">
        <v>1</v>
      </c>
      <c r="I508" s="168"/>
      <c r="L508" s="163"/>
      <c r="M508" s="169"/>
      <c r="N508" s="170"/>
      <c r="O508" s="170"/>
      <c r="P508" s="170"/>
      <c r="Q508" s="170"/>
      <c r="R508" s="170"/>
      <c r="S508" s="170"/>
      <c r="T508" s="171"/>
      <c r="AT508" s="165" t="s">
        <v>160</v>
      </c>
      <c r="AU508" s="165" t="s">
        <v>167</v>
      </c>
      <c r="AV508" s="13" t="s">
        <v>83</v>
      </c>
      <c r="AW508" s="13" t="s">
        <v>30</v>
      </c>
      <c r="AX508" s="13" t="s">
        <v>31</v>
      </c>
      <c r="AY508" s="165" t="s">
        <v>151</v>
      </c>
    </row>
    <row r="509" spans="1:65" s="12" customFormat="1" ht="20.85" customHeight="1">
      <c r="B509" s="136"/>
      <c r="D509" s="137" t="s">
        <v>74</v>
      </c>
      <c r="E509" s="147" t="s">
        <v>1370</v>
      </c>
      <c r="F509" s="147" t="s">
        <v>2202</v>
      </c>
      <c r="I509" s="139"/>
      <c r="J509" s="148">
        <f>BK509</f>
        <v>0</v>
      </c>
      <c r="L509" s="136"/>
      <c r="M509" s="141"/>
      <c r="N509" s="142"/>
      <c r="O509" s="142"/>
      <c r="P509" s="143">
        <f>SUM(P510:P524)</f>
        <v>0</v>
      </c>
      <c r="Q509" s="142"/>
      <c r="R509" s="143">
        <f>SUM(R510:R524)</f>
        <v>5.8400000000000001E-2</v>
      </c>
      <c r="S509" s="142"/>
      <c r="T509" s="144">
        <f>SUM(T510:T524)</f>
        <v>0</v>
      </c>
      <c r="AR509" s="137" t="s">
        <v>31</v>
      </c>
      <c r="AT509" s="145" t="s">
        <v>74</v>
      </c>
      <c r="AU509" s="145" t="s">
        <v>83</v>
      </c>
      <c r="AY509" s="137" t="s">
        <v>151</v>
      </c>
      <c r="BK509" s="146">
        <f>SUM(BK510:BK524)</f>
        <v>0</v>
      </c>
    </row>
    <row r="510" spans="1:65" s="2" customFormat="1" ht="16.5" customHeight="1">
      <c r="A510" s="33"/>
      <c r="B510" s="149"/>
      <c r="C510" s="150" t="s">
        <v>2203</v>
      </c>
      <c r="D510" s="150" t="s">
        <v>153</v>
      </c>
      <c r="E510" s="151" t="s">
        <v>2204</v>
      </c>
      <c r="F510" s="152" t="s">
        <v>2205</v>
      </c>
      <c r="G510" s="153" t="s">
        <v>350</v>
      </c>
      <c r="H510" s="154">
        <v>2</v>
      </c>
      <c r="I510" s="155"/>
      <c r="J510" s="156">
        <f>ROUND(I510*H510,2)</f>
        <v>0</v>
      </c>
      <c r="K510" s="152" t="s">
        <v>1</v>
      </c>
      <c r="L510" s="34"/>
      <c r="M510" s="157" t="s">
        <v>1</v>
      </c>
      <c r="N510" s="158" t="s">
        <v>40</v>
      </c>
      <c r="O510" s="59"/>
      <c r="P510" s="159">
        <f>O510*H510</f>
        <v>0</v>
      </c>
      <c r="Q510" s="159">
        <v>1.7000000000000001E-2</v>
      </c>
      <c r="R510" s="159">
        <f>Q510*H510</f>
        <v>3.4000000000000002E-2</v>
      </c>
      <c r="S510" s="159">
        <v>0</v>
      </c>
      <c r="T510" s="160">
        <f>S510*H510</f>
        <v>0</v>
      </c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R510" s="161" t="s">
        <v>158</v>
      </c>
      <c r="AT510" s="161" t="s">
        <v>153</v>
      </c>
      <c r="AU510" s="161" t="s">
        <v>167</v>
      </c>
      <c r="AY510" s="18" t="s">
        <v>151</v>
      </c>
      <c r="BE510" s="162">
        <f>IF(N510="základní",J510,0)</f>
        <v>0</v>
      </c>
      <c r="BF510" s="162">
        <f>IF(N510="snížená",J510,0)</f>
        <v>0</v>
      </c>
      <c r="BG510" s="162">
        <f>IF(N510="zákl. přenesená",J510,0)</f>
        <v>0</v>
      </c>
      <c r="BH510" s="162">
        <f>IF(N510="sníž. přenesená",J510,0)</f>
        <v>0</v>
      </c>
      <c r="BI510" s="162">
        <f>IF(N510="nulová",J510,0)</f>
        <v>0</v>
      </c>
      <c r="BJ510" s="18" t="s">
        <v>31</v>
      </c>
      <c r="BK510" s="162">
        <f>ROUND(I510*H510,2)</f>
        <v>0</v>
      </c>
      <c r="BL510" s="18" t="s">
        <v>158</v>
      </c>
      <c r="BM510" s="161" t="s">
        <v>2206</v>
      </c>
    </row>
    <row r="511" spans="1:65" s="13" customFormat="1">
      <c r="B511" s="163"/>
      <c r="D511" s="164" t="s">
        <v>160</v>
      </c>
      <c r="E511" s="165" t="s">
        <v>1</v>
      </c>
      <c r="F511" s="166" t="s">
        <v>2207</v>
      </c>
      <c r="H511" s="167">
        <v>2</v>
      </c>
      <c r="I511" s="168"/>
      <c r="L511" s="163"/>
      <c r="M511" s="169"/>
      <c r="N511" s="170"/>
      <c r="O511" s="170"/>
      <c r="P511" s="170"/>
      <c r="Q511" s="170"/>
      <c r="R511" s="170"/>
      <c r="S511" s="170"/>
      <c r="T511" s="171"/>
      <c r="AT511" s="165" t="s">
        <v>160</v>
      </c>
      <c r="AU511" s="165" t="s">
        <v>167</v>
      </c>
      <c r="AV511" s="13" t="s">
        <v>83</v>
      </c>
      <c r="AW511" s="13" t="s">
        <v>30</v>
      </c>
      <c r="AX511" s="13" t="s">
        <v>31</v>
      </c>
      <c r="AY511" s="165" t="s">
        <v>151</v>
      </c>
    </row>
    <row r="512" spans="1:65" s="2" customFormat="1" ht="16.5" customHeight="1">
      <c r="A512" s="33"/>
      <c r="B512" s="149"/>
      <c r="C512" s="150" t="s">
        <v>2208</v>
      </c>
      <c r="D512" s="150" t="s">
        <v>153</v>
      </c>
      <c r="E512" s="151" t="s">
        <v>1953</v>
      </c>
      <c r="F512" s="152" t="s">
        <v>1954</v>
      </c>
      <c r="G512" s="153" t="s">
        <v>350</v>
      </c>
      <c r="H512" s="154">
        <v>2</v>
      </c>
      <c r="I512" s="155"/>
      <c r="J512" s="156">
        <f>ROUND(I512*H512,2)</f>
        <v>0</v>
      </c>
      <c r="K512" s="152" t="s">
        <v>157</v>
      </c>
      <c r="L512" s="34"/>
      <c r="M512" s="157" t="s">
        <v>1</v>
      </c>
      <c r="N512" s="158" t="s">
        <v>40</v>
      </c>
      <c r="O512" s="59"/>
      <c r="P512" s="159">
        <f>O512*H512</f>
        <v>0</v>
      </c>
      <c r="Q512" s="159">
        <v>2.82E-3</v>
      </c>
      <c r="R512" s="159">
        <f>Q512*H512</f>
        <v>5.64E-3</v>
      </c>
      <c r="S512" s="159">
        <v>0</v>
      </c>
      <c r="T512" s="160">
        <f>S512*H512</f>
        <v>0</v>
      </c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R512" s="161" t="s">
        <v>158</v>
      </c>
      <c r="AT512" s="161" t="s">
        <v>153</v>
      </c>
      <c r="AU512" s="161" t="s">
        <v>167</v>
      </c>
      <c r="AY512" s="18" t="s">
        <v>151</v>
      </c>
      <c r="BE512" s="162">
        <f>IF(N512="základní",J512,0)</f>
        <v>0</v>
      </c>
      <c r="BF512" s="162">
        <f>IF(N512="snížená",J512,0)</f>
        <v>0</v>
      </c>
      <c r="BG512" s="162">
        <f>IF(N512="zákl. přenesená",J512,0)</f>
        <v>0</v>
      </c>
      <c r="BH512" s="162">
        <f>IF(N512="sníž. přenesená",J512,0)</f>
        <v>0</v>
      </c>
      <c r="BI512" s="162">
        <f>IF(N512="nulová",J512,0)</f>
        <v>0</v>
      </c>
      <c r="BJ512" s="18" t="s">
        <v>31</v>
      </c>
      <c r="BK512" s="162">
        <f>ROUND(I512*H512,2)</f>
        <v>0</v>
      </c>
      <c r="BL512" s="18" t="s">
        <v>158</v>
      </c>
      <c r="BM512" s="161" t="s">
        <v>2209</v>
      </c>
    </row>
    <row r="513" spans="1:65" s="13" customFormat="1">
      <c r="B513" s="163"/>
      <c r="D513" s="164" t="s">
        <v>160</v>
      </c>
      <c r="E513" s="165" t="s">
        <v>1</v>
      </c>
      <c r="F513" s="166" t="s">
        <v>83</v>
      </c>
      <c r="H513" s="167">
        <v>2</v>
      </c>
      <c r="I513" s="168"/>
      <c r="L513" s="163"/>
      <c r="M513" s="169"/>
      <c r="N513" s="170"/>
      <c r="O513" s="170"/>
      <c r="P513" s="170"/>
      <c r="Q513" s="170"/>
      <c r="R513" s="170"/>
      <c r="S513" s="170"/>
      <c r="T513" s="171"/>
      <c r="AT513" s="165" t="s">
        <v>160</v>
      </c>
      <c r="AU513" s="165" t="s">
        <v>167</v>
      </c>
      <c r="AV513" s="13" t="s">
        <v>83</v>
      </c>
      <c r="AW513" s="13" t="s">
        <v>30</v>
      </c>
      <c r="AX513" s="13" t="s">
        <v>31</v>
      </c>
      <c r="AY513" s="165" t="s">
        <v>151</v>
      </c>
    </row>
    <row r="514" spans="1:65" s="2" customFormat="1" ht="16.5" customHeight="1">
      <c r="A514" s="33"/>
      <c r="B514" s="149"/>
      <c r="C514" s="187" t="s">
        <v>2210</v>
      </c>
      <c r="D514" s="187" t="s">
        <v>413</v>
      </c>
      <c r="E514" s="188" t="s">
        <v>2211</v>
      </c>
      <c r="F514" s="189" t="s">
        <v>2212</v>
      </c>
      <c r="G514" s="190" t="s">
        <v>350</v>
      </c>
      <c r="H514" s="191">
        <v>2.02</v>
      </c>
      <c r="I514" s="192"/>
      <c r="J514" s="193">
        <f>ROUND(I514*H514,2)</f>
        <v>0</v>
      </c>
      <c r="K514" s="189" t="s">
        <v>157</v>
      </c>
      <c r="L514" s="194"/>
      <c r="M514" s="195" t="s">
        <v>1</v>
      </c>
      <c r="N514" s="196" t="s">
        <v>40</v>
      </c>
      <c r="O514" s="59"/>
      <c r="P514" s="159">
        <f>O514*H514</f>
        <v>0</v>
      </c>
      <c r="Q514" s="159">
        <v>8.0000000000000002E-3</v>
      </c>
      <c r="R514" s="159">
        <f>Q514*H514</f>
        <v>1.6160000000000001E-2</v>
      </c>
      <c r="S514" s="159">
        <v>0</v>
      </c>
      <c r="T514" s="160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61" t="s">
        <v>194</v>
      </c>
      <c r="AT514" s="161" t="s">
        <v>413</v>
      </c>
      <c r="AU514" s="161" t="s">
        <v>167</v>
      </c>
      <c r="AY514" s="18" t="s">
        <v>151</v>
      </c>
      <c r="BE514" s="162">
        <f>IF(N514="základní",J514,0)</f>
        <v>0</v>
      </c>
      <c r="BF514" s="162">
        <f>IF(N514="snížená",J514,0)</f>
        <v>0</v>
      </c>
      <c r="BG514" s="162">
        <f>IF(N514="zákl. přenesená",J514,0)</f>
        <v>0</v>
      </c>
      <c r="BH514" s="162">
        <f>IF(N514="sníž. přenesená",J514,0)</f>
        <v>0</v>
      </c>
      <c r="BI514" s="162">
        <f>IF(N514="nulová",J514,0)</f>
        <v>0</v>
      </c>
      <c r="BJ514" s="18" t="s">
        <v>31</v>
      </c>
      <c r="BK514" s="162">
        <f>ROUND(I514*H514,2)</f>
        <v>0</v>
      </c>
      <c r="BL514" s="18" t="s">
        <v>158</v>
      </c>
      <c r="BM514" s="161" t="s">
        <v>2213</v>
      </c>
    </row>
    <row r="515" spans="1:65" s="13" customFormat="1">
      <c r="B515" s="163"/>
      <c r="D515" s="164" t="s">
        <v>160</v>
      </c>
      <c r="E515" s="165" t="s">
        <v>1</v>
      </c>
      <c r="F515" s="166" t="s">
        <v>2214</v>
      </c>
      <c r="H515" s="167">
        <v>2</v>
      </c>
      <c r="I515" s="168"/>
      <c r="L515" s="163"/>
      <c r="M515" s="169"/>
      <c r="N515" s="170"/>
      <c r="O515" s="170"/>
      <c r="P515" s="170"/>
      <c r="Q515" s="170"/>
      <c r="R515" s="170"/>
      <c r="S515" s="170"/>
      <c r="T515" s="171"/>
      <c r="AT515" s="165" t="s">
        <v>160</v>
      </c>
      <c r="AU515" s="165" t="s">
        <v>167</v>
      </c>
      <c r="AV515" s="13" t="s">
        <v>83</v>
      </c>
      <c r="AW515" s="13" t="s">
        <v>30</v>
      </c>
      <c r="AX515" s="13" t="s">
        <v>31</v>
      </c>
      <c r="AY515" s="165" t="s">
        <v>151</v>
      </c>
    </row>
    <row r="516" spans="1:65" s="13" customFormat="1">
      <c r="B516" s="163"/>
      <c r="D516" s="164" t="s">
        <v>160</v>
      </c>
      <c r="F516" s="166" t="s">
        <v>2215</v>
      </c>
      <c r="H516" s="167">
        <v>2.02</v>
      </c>
      <c r="I516" s="168"/>
      <c r="L516" s="163"/>
      <c r="M516" s="169"/>
      <c r="N516" s="170"/>
      <c r="O516" s="170"/>
      <c r="P516" s="170"/>
      <c r="Q516" s="170"/>
      <c r="R516" s="170"/>
      <c r="S516" s="170"/>
      <c r="T516" s="171"/>
      <c r="AT516" s="165" t="s">
        <v>160</v>
      </c>
      <c r="AU516" s="165" t="s">
        <v>167</v>
      </c>
      <c r="AV516" s="13" t="s">
        <v>83</v>
      </c>
      <c r="AW516" s="13" t="s">
        <v>3</v>
      </c>
      <c r="AX516" s="13" t="s">
        <v>31</v>
      </c>
      <c r="AY516" s="165" t="s">
        <v>151</v>
      </c>
    </row>
    <row r="517" spans="1:65" s="2" customFormat="1" ht="16.5" customHeight="1">
      <c r="A517" s="33"/>
      <c r="B517" s="149"/>
      <c r="C517" s="150" t="s">
        <v>2216</v>
      </c>
      <c r="D517" s="150" t="s">
        <v>153</v>
      </c>
      <c r="E517" s="151" t="s">
        <v>2217</v>
      </c>
      <c r="F517" s="152" t="s">
        <v>2218</v>
      </c>
      <c r="G517" s="153" t="s">
        <v>376</v>
      </c>
      <c r="H517" s="154">
        <v>1</v>
      </c>
      <c r="I517" s="155"/>
      <c r="J517" s="156">
        <f>ROUND(I517*H517,2)</f>
        <v>0</v>
      </c>
      <c r="K517" s="152" t="s">
        <v>1</v>
      </c>
      <c r="L517" s="34"/>
      <c r="M517" s="157" t="s">
        <v>1</v>
      </c>
      <c r="N517" s="158" t="s">
        <v>40</v>
      </c>
      <c r="O517" s="59"/>
      <c r="P517" s="159">
        <f>O517*H517</f>
        <v>0</v>
      </c>
      <c r="Q517" s="159">
        <v>1.6000000000000001E-3</v>
      </c>
      <c r="R517" s="159">
        <f>Q517*H517</f>
        <v>1.6000000000000001E-3</v>
      </c>
      <c r="S517" s="159">
        <v>0</v>
      </c>
      <c r="T517" s="160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1" t="s">
        <v>158</v>
      </c>
      <c r="AT517" s="161" t="s">
        <v>153</v>
      </c>
      <c r="AU517" s="161" t="s">
        <v>167</v>
      </c>
      <c r="AY517" s="18" t="s">
        <v>151</v>
      </c>
      <c r="BE517" s="162">
        <f>IF(N517="základní",J517,0)</f>
        <v>0</v>
      </c>
      <c r="BF517" s="162">
        <f>IF(N517="snížená",J517,0)</f>
        <v>0</v>
      </c>
      <c r="BG517" s="162">
        <f>IF(N517="zákl. přenesená",J517,0)</f>
        <v>0</v>
      </c>
      <c r="BH517" s="162">
        <f>IF(N517="sníž. přenesená",J517,0)</f>
        <v>0</v>
      </c>
      <c r="BI517" s="162">
        <f>IF(N517="nulová",J517,0)</f>
        <v>0</v>
      </c>
      <c r="BJ517" s="18" t="s">
        <v>31</v>
      </c>
      <c r="BK517" s="162">
        <f>ROUND(I517*H517,2)</f>
        <v>0</v>
      </c>
      <c r="BL517" s="18" t="s">
        <v>158</v>
      </c>
      <c r="BM517" s="161" t="s">
        <v>2219</v>
      </c>
    </row>
    <row r="518" spans="1:65" s="14" customFormat="1">
      <c r="B518" s="172"/>
      <c r="D518" s="164" t="s">
        <v>160</v>
      </c>
      <c r="E518" s="173" t="s">
        <v>1</v>
      </c>
      <c r="F518" s="174" t="s">
        <v>2220</v>
      </c>
      <c r="H518" s="173" t="s">
        <v>1</v>
      </c>
      <c r="I518" s="175"/>
      <c r="L518" s="172"/>
      <c r="M518" s="176"/>
      <c r="N518" s="177"/>
      <c r="O518" s="177"/>
      <c r="P518" s="177"/>
      <c r="Q518" s="177"/>
      <c r="R518" s="177"/>
      <c r="S518" s="177"/>
      <c r="T518" s="178"/>
      <c r="AT518" s="173" t="s">
        <v>160</v>
      </c>
      <c r="AU518" s="173" t="s">
        <v>167</v>
      </c>
      <c r="AV518" s="14" t="s">
        <v>31</v>
      </c>
      <c r="AW518" s="14" t="s">
        <v>30</v>
      </c>
      <c r="AX518" s="14" t="s">
        <v>75</v>
      </c>
      <c r="AY518" s="173" t="s">
        <v>151</v>
      </c>
    </row>
    <row r="519" spans="1:65" s="14" customFormat="1">
      <c r="B519" s="172"/>
      <c r="D519" s="164" t="s">
        <v>160</v>
      </c>
      <c r="E519" s="173" t="s">
        <v>1</v>
      </c>
      <c r="F519" s="174" t="s">
        <v>2221</v>
      </c>
      <c r="H519" s="173" t="s">
        <v>1</v>
      </c>
      <c r="I519" s="175"/>
      <c r="L519" s="172"/>
      <c r="M519" s="176"/>
      <c r="N519" s="177"/>
      <c r="O519" s="177"/>
      <c r="P519" s="177"/>
      <c r="Q519" s="177"/>
      <c r="R519" s="177"/>
      <c r="S519" s="177"/>
      <c r="T519" s="178"/>
      <c r="AT519" s="173" t="s">
        <v>160</v>
      </c>
      <c r="AU519" s="173" t="s">
        <v>167</v>
      </c>
      <c r="AV519" s="14" t="s">
        <v>31</v>
      </c>
      <c r="AW519" s="14" t="s">
        <v>30</v>
      </c>
      <c r="AX519" s="14" t="s">
        <v>75</v>
      </c>
      <c r="AY519" s="173" t="s">
        <v>151</v>
      </c>
    </row>
    <row r="520" spans="1:65" s="13" customFormat="1">
      <c r="B520" s="163"/>
      <c r="D520" s="164" t="s">
        <v>160</v>
      </c>
      <c r="E520" s="165" t="s">
        <v>1</v>
      </c>
      <c r="F520" s="166" t="s">
        <v>2222</v>
      </c>
      <c r="H520" s="167">
        <v>1</v>
      </c>
      <c r="I520" s="168"/>
      <c r="L520" s="163"/>
      <c r="M520" s="169"/>
      <c r="N520" s="170"/>
      <c r="O520" s="170"/>
      <c r="P520" s="170"/>
      <c r="Q520" s="170"/>
      <c r="R520" s="170"/>
      <c r="S520" s="170"/>
      <c r="T520" s="171"/>
      <c r="AT520" s="165" t="s">
        <v>160</v>
      </c>
      <c r="AU520" s="165" t="s">
        <v>167</v>
      </c>
      <c r="AV520" s="13" t="s">
        <v>83</v>
      </c>
      <c r="AW520" s="13" t="s">
        <v>30</v>
      </c>
      <c r="AX520" s="13" t="s">
        <v>31</v>
      </c>
      <c r="AY520" s="165" t="s">
        <v>151</v>
      </c>
    </row>
    <row r="521" spans="1:65" s="2" customFormat="1" ht="16.5" customHeight="1">
      <c r="A521" s="33"/>
      <c r="B521" s="149"/>
      <c r="C521" s="150" t="s">
        <v>2223</v>
      </c>
      <c r="D521" s="150" t="s">
        <v>153</v>
      </c>
      <c r="E521" s="151" t="s">
        <v>2224</v>
      </c>
      <c r="F521" s="152" t="s">
        <v>2225</v>
      </c>
      <c r="G521" s="153" t="s">
        <v>350</v>
      </c>
      <c r="H521" s="154">
        <v>2</v>
      </c>
      <c r="I521" s="155"/>
      <c r="J521" s="156">
        <f>ROUND(I521*H521,2)</f>
        <v>0</v>
      </c>
      <c r="K521" s="152" t="s">
        <v>157</v>
      </c>
      <c r="L521" s="34"/>
      <c r="M521" s="157" t="s">
        <v>1</v>
      </c>
      <c r="N521" s="158" t="s">
        <v>40</v>
      </c>
      <c r="O521" s="59"/>
      <c r="P521" s="159">
        <f>O521*H521</f>
        <v>0</v>
      </c>
      <c r="Q521" s="159">
        <v>5.0000000000000001E-4</v>
      </c>
      <c r="R521" s="159">
        <f>Q521*H521</f>
        <v>1E-3</v>
      </c>
      <c r="S521" s="159">
        <v>0</v>
      </c>
      <c r="T521" s="160">
        <f>S521*H521</f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61" t="s">
        <v>158</v>
      </c>
      <c r="AT521" s="161" t="s">
        <v>153</v>
      </c>
      <c r="AU521" s="161" t="s">
        <v>167</v>
      </c>
      <c r="AY521" s="18" t="s">
        <v>151</v>
      </c>
      <c r="BE521" s="162">
        <f>IF(N521="základní",J521,0)</f>
        <v>0</v>
      </c>
      <c r="BF521" s="162">
        <f>IF(N521="snížená",J521,0)</f>
        <v>0</v>
      </c>
      <c r="BG521" s="162">
        <f>IF(N521="zákl. přenesená",J521,0)</f>
        <v>0</v>
      </c>
      <c r="BH521" s="162">
        <f>IF(N521="sníž. přenesená",J521,0)</f>
        <v>0</v>
      </c>
      <c r="BI521" s="162">
        <f>IF(N521="nulová",J521,0)</f>
        <v>0</v>
      </c>
      <c r="BJ521" s="18" t="s">
        <v>31</v>
      </c>
      <c r="BK521" s="162">
        <f>ROUND(I521*H521,2)</f>
        <v>0</v>
      </c>
      <c r="BL521" s="18" t="s">
        <v>158</v>
      </c>
      <c r="BM521" s="161" t="s">
        <v>2226</v>
      </c>
    </row>
    <row r="522" spans="1:65" s="13" customFormat="1">
      <c r="B522" s="163"/>
      <c r="D522" s="164" t="s">
        <v>160</v>
      </c>
      <c r="E522" s="165" t="s">
        <v>1</v>
      </c>
      <c r="F522" s="166" t="s">
        <v>2227</v>
      </c>
      <c r="H522" s="167">
        <v>2</v>
      </c>
      <c r="I522" s="168"/>
      <c r="L522" s="163"/>
      <c r="M522" s="169"/>
      <c r="N522" s="170"/>
      <c r="O522" s="170"/>
      <c r="P522" s="170"/>
      <c r="Q522" s="170"/>
      <c r="R522" s="170"/>
      <c r="S522" s="170"/>
      <c r="T522" s="171"/>
      <c r="AT522" s="165" t="s">
        <v>160</v>
      </c>
      <c r="AU522" s="165" t="s">
        <v>167</v>
      </c>
      <c r="AV522" s="13" t="s">
        <v>83</v>
      </c>
      <c r="AW522" s="13" t="s">
        <v>30</v>
      </c>
      <c r="AX522" s="13" t="s">
        <v>31</v>
      </c>
      <c r="AY522" s="165" t="s">
        <v>151</v>
      </c>
    </row>
    <row r="523" spans="1:65" s="2" customFormat="1" ht="16.5" customHeight="1">
      <c r="A523" s="33"/>
      <c r="B523" s="149"/>
      <c r="C523" s="150" t="s">
        <v>2228</v>
      </c>
      <c r="D523" s="150" t="s">
        <v>153</v>
      </c>
      <c r="E523" s="151" t="s">
        <v>2229</v>
      </c>
      <c r="F523" s="152" t="s">
        <v>2230</v>
      </c>
      <c r="G523" s="153" t="s">
        <v>376</v>
      </c>
      <c r="H523" s="154">
        <v>1</v>
      </c>
      <c r="I523" s="155"/>
      <c r="J523" s="156">
        <f>ROUND(I523*H523,2)</f>
        <v>0</v>
      </c>
      <c r="K523" s="152" t="s">
        <v>1</v>
      </c>
      <c r="L523" s="34"/>
      <c r="M523" s="157" t="s">
        <v>1</v>
      </c>
      <c r="N523" s="158" t="s">
        <v>40</v>
      </c>
      <c r="O523" s="59"/>
      <c r="P523" s="159">
        <f>O523*H523</f>
        <v>0</v>
      </c>
      <c r="Q523" s="159">
        <v>0</v>
      </c>
      <c r="R523" s="159">
        <f>Q523*H523</f>
        <v>0</v>
      </c>
      <c r="S523" s="159">
        <v>0</v>
      </c>
      <c r="T523" s="160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61" t="s">
        <v>158</v>
      </c>
      <c r="AT523" s="161" t="s">
        <v>153</v>
      </c>
      <c r="AU523" s="161" t="s">
        <v>167</v>
      </c>
      <c r="AY523" s="18" t="s">
        <v>151</v>
      </c>
      <c r="BE523" s="162">
        <f>IF(N523="základní",J523,0)</f>
        <v>0</v>
      </c>
      <c r="BF523" s="162">
        <f>IF(N523="snížená",J523,0)</f>
        <v>0</v>
      </c>
      <c r="BG523" s="162">
        <f>IF(N523="zákl. přenesená",J523,0)</f>
        <v>0</v>
      </c>
      <c r="BH523" s="162">
        <f>IF(N523="sníž. přenesená",J523,0)</f>
        <v>0</v>
      </c>
      <c r="BI523" s="162">
        <f>IF(N523="nulová",J523,0)</f>
        <v>0</v>
      </c>
      <c r="BJ523" s="18" t="s">
        <v>31</v>
      </c>
      <c r="BK523" s="162">
        <f>ROUND(I523*H523,2)</f>
        <v>0</v>
      </c>
      <c r="BL523" s="18" t="s">
        <v>158</v>
      </c>
      <c r="BM523" s="161" t="s">
        <v>2231</v>
      </c>
    </row>
    <row r="524" spans="1:65" s="13" customFormat="1">
      <c r="B524" s="163"/>
      <c r="D524" s="164" t="s">
        <v>160</v>
      </c>
      <c r="E524" s="165" t="s">
        <v>1</v>
      </c>
      <c r="F524" s="166" t="s">
        <v>31</v>
      </c>
      <c r="H524" s="167">
        <v>1</v>
      </c>
      <c r="I524" s="168"/>
      <c r="L524" s="163"/>
      <c r="M524" s="169"/>
      <c r="N524" s="170"/>
      <c r="O524" s="170"/>
      <c r="P524" s="170"/>
      <c r="Q524" s="170"/>
      <c r="R524" s="170"/>
      <c r="S524" s="170"/>
      <c r="T524" s="171"/>
      <c r="AT524" s="165" t="s">
        <v>160</v>
      </c>
      <c r="AU524" s="165" t="s">
        <v>167</v>
      </c>
      <c r="AV524" s="13" t="s">
        <v>83</v>
      </c>
      <c r="AW524" s="13" t="s">
        <v>30</v>
      </c>
      <c r="AX524" s="13" t="s">
        <v>31</v>
      </c>
      <c r="AY524" s="165" t="s">
        <v>151</v>
      </c>
    </row>
    <row r="525" spans="1:65" s="12" customFormat="1" ht="22.8" customHeight="1">
      <c r="B525" s="136"/>
      <c r="D525" s="137" t="s">
        <v>74</v>
      </c>
      <c r="E525" s="147" t="s">
        <v>199</v>
      </c>
      <c r="F525" s="147" t="s">
        <v>1439</v>
      </c>
      <c r="I525" s="139"/>
      <c r="J525" s="148">
        <f>BK525</f>
        <v>0</v>
      </c>
      <c r="L525" s="136"/>
      <c r="M525" s="141"/>
      <c r="N525" s="142"/>
      <c r="O525" s="142"/>
      <c r="P525" s="143">
        <f>SUM(P526:P543)</f>
        <v>0</v>
      </c>
      <c r="Q525" s="142"/>
      <c r="R525" s="143">
        <f>SUM(R526:R543)</f>
        <v>0</v>
      </c>
      <c r="S525" s="142"/>
      <c r="T525" s="144">
        <f>SUM(T526:T543)</f>
        <v>0</v>
      </c>
      <c r="AR525" s="137" t="s">
        <v>31</v>
      </c>
      <c r="AT525" s="145" t="s">
        <v>74</v>
      </c>
      <c r="AU525" s="145" t="s">
        <v>31</v>
      </c>
      <c r="AY525" s="137" t="s">
        <v>151</v>
      </c>
      <c r="BK525" s="146">
        <f>SUM(BK526:BK543)</f>
        <v>0</v>
      </c>
    </row>
    <row r="526" spans="1:65" s="2" customFormat="1" ht="16.5" customHeight="1">
      <c r="A526" s="33"/>
      <c r="B526" s="149"/>
      <c r="C526" s="150" t="s">
        <v>2232</v>
      </c>
      <c r="D526" s="150" t="s">
        <v>153</v>
      </c>
      <c r="E526" s="151" t="s">
        <v>2233</v>
      </c>
      <c r="F526" s="152" t="s">
        <v>2234</v>
      </c>
      <c r="G526" s="153" t="s">
        <v>215</v>
      </c>
      <c r="H526" s="154">
        <v>420</v>
      </c>
      <c r="I526" s="155"/>
      <c r="J526" s="156">
        <f>ROUND(I526*H526,2)</f>
        <v>0</v>
      </c>
      <c r="K526" s="152" t="s">
        <v>157</v>
      </c>
      <c r="L526" s="34"/>
      <c r="M526" s="157" t="s">
        <v>1</v>
      </c>
      <c r="N526" s="158" t="s">
        <v>40</v>
      </c>
      <c r="O526" s="59"/>
      <c r="P526" s="159">
        <f>O526*H526</f>
        <v>0</v>
      </c>
      <c r="Q526" s="159">
        <v>0</v>
      </c>
      <c r="R526" s="159">
        <f>Q526*H526</f>
        <v>0</v>
      </c>
      <c r="S526" s="159">
        <v>0</v>
      </c>
      <c r="T526" s="160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61" t="s">
        <v>158</v>
      </c>
      <c r="AT526" s="161" t="s">
        <v>153</v>
      </c>
      <c r="AU526" s="161" t="s">
        <v>83</v>
      </c>
      <c r="AY526" s="18" t="s">
        <v>151</v>
      </c>
      <c r="BE526" s="162">
        <f>IF(N526="základní",J526,0)</f>
        <v>0</v>
      </c>
      <c r="BF526" s="162">
        <f>IF(N526="snížená",J526,0)</f>
        <v>0</v>
      </c>
      <c r="BG526" s="162">
        <f>IF(N526="zákl. přenesená",J526,0)</f>
        <v>0</v>
      </c>
      <c r="BH526" s="162">
        <f>IF(N526="sníž. přenesená",J526,0)</f>
        <v>0</v>
      </c>
      <c r="BI526" s="162">
        <f>IF(N526="nulová",J526,0)</f>
        <v>0</v>
      </c>
      <c r="BJ526" s="18" t="s">
        <v>31</v>
      </c>
      <c r="BK526" s="162">
        <f>ROUND(I526*H526,2)</f>
        <v>0</v>
      </c>
      <c r="BL526" s="18" t="s">
        <v>158</v>
      </c>
      <c r="BM526" s="161" t="s">
        <v>2235</v>
      </c>
    </row>
    <row r="527" spans="1:65" s="13" customFormat="1">
      <c r="B527" s="163"/>
      <c r="D527" s="164" t="s">
        <v>160</v>
      </c>
      <c r="E527" s="165" t="s">
        <v>1</v>
      </c>
      <c r="F527" s="166" t="s">
        <v>2236</v>
      </c>
      <c r="H527" s="167">
        <v>420</v>
      </c>
      <c r="I527" s="168"/>
      <c r="L527" s="163"/>
      <c r="M527" s="169"/>
      <c r="N527" s="170"/>
      <c r="O527" s="170"/>
      <c r="P527" s="170"/>
      <c r="Q527" s="170"/>
      <c r="R527" s="170"/>
      <c r="S527" s="170"/>
      <c r="T527" s="171"/>
      <c r="AT527" s="165" t="s">
        <v>160</v>
      </c>
      <c r="AU527" s="165" t="s">
        <v>83</v>
      </c>
      <c r="AV527" s="13" t="s">
        <v>83</v>
      </c>
      <c r="AW527" s="13" t="s">
        <v>30</v>
      </c>
      <c r="AX527" s="13" t="s">
        <v>31</v>
      </c>
      <c r="AY527" s="165" t="s">
        <v>151</v>
      </c>
    </row>
    <row r="528" spans="1:65" s="2" customFormat="1" ht="16.5" customHeight="1">
      <c r="A528" s="33"/>
      <c r="B528" s="149"/>
      <c r="C528" s="150" t="s">
        <v>2237</v>
      </c>
      <c r="D528" s="150" t="s">
        <v>153</v>
      </c>
      <c r="E528" s="151" t="s">
        <v>223</v>
      </c>
      <c r="F528" s="152" t="s">
        <v>224</v>
      </c>
      <c r="G528" s="153" t="s">
        <v>164</v>
      </c>
      <c r="H528" s="154">
        <v>146.98500000000001</v>
      </c>
      <c r="I528" s="155"/>
      <c r="J528" s="156">
        <f>ROUND(I528*H528,2)</f>
        <v>0</v>
      </c>
      <c r="K528" s="152" t="s">
        <v>157</v>
      </c>
      <c r="L528" s="34"/>
      <c r="M528" s="157" t="s">
        <v>1</v>
      </c>
      <c r="N528" s="158" t="s">
        <v>40</v>
      </c>
      <c r="O528" s="59"/>
      <c r="P528" s="159">
        <f>O528*H528</f>
        <v>0</v>
      </c>
      <c r="Q528" s="159">
        <v>0</v>
      </c>
      <c r="R528" s="159">
        <f>Q528*H528</f>
        <v>0</v>
      </c>
      <c r="S528" s="159">
        <v>0</v>
      </c>
      <c r="T528" s="160">
        <f>S528*H528</f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61" t="s">
        <v>158</v>
      </c>
      <c r="AT528" s="161" t="s">
        <v>153</v>
      </c>
      <c r="AU528" s="161" t="s">
        <v>83</v>
      </c>
      <c r="AY528" s="18" t="s">
        <v>151</v>
      </c>
      <c r="BE528" s="162">
        <f>IF(N528="základní",J528,0)</f>
        <v>0</v>
      </c>
      <c r="BF528" s="162">
        <f>IF(N528="snížená",J528,0)</f>
        <v>0</v>
      </c>
      <c r="BG528" s="162">
        <f>IF(N528="zákl. přenesená",J528,0)</f>
        <v>0</v>
      </c>
      <c r="BH528" s="162">
        <f>IF(N528="sníž. přenesená",J528,0)</f>
        <v>0</v>
      </c>
      <c r="BI528" s="162">
        <f>IF(N528="nulová",J528,0)</f>
        <v>0</v>
      </c>
      <c r="BJ528" s="18" t="s">
        <v>31</v>
      </c>
      <c r="BK528" s="162">
        <f>ROUND(I528*H528,2)</f>
        <v>0</v>
      </c>
      <c r="BL528" s="18" t="s">
        <v>158</v>
      </c>
      <c r="BM528" s="161" t="s">
        <v>2238</v>
      </c>
    </row>
    <row r="529" spans="1:65" s="13" customFormat="1">
      <c r="B529" s="163"/>
      <c r="D529" s="164" t="s">
        <v>160</v>
      </c>
      <c r="E529" s="165" t="s">
        <v>1</v>
      </c>
      <c r="F529" s="166" t="s">
        <v>2239</v>
      </c>
      <c r="H529" s="167">
        <v>146.98500000000001</v>
      </c>
      <c r="I529" s="168"/>
      <c r="L529" s="163"/>
      <c r="M529" s="169"/>
      <c r="N529" s="170"/>
      <c r="O529" s="170"/>
      <c r="P529" s="170"/>
      <c r="Q529" s="170"/>
      <c r="R529" s="170"/>
      <c r="S529" s="170"/>
      <c r="T529" s="171"/>
      <c r="AT529" s="165" t="s">
        <v>160</v>
      </c>
      <c r="AU529" s="165" t="s">
        <v>83</v>
      </c>
      <c r="AV529" s="13" t="s">
        <v>83</v>
      </c>
      <c r="AW529" s="13" t="s">
        <v>30</v>
      </c>
      <c r="AX529" s="13" t="s">
        <v>31</v>
      </c>
      <c r="AY529" s="165" t="s">
        <v>151</v>
      </c>
    </row>
    <row r="530" spans="1:65" s="2" customFormat="1" ht="16.5" customHeight="1">
      <c r="A530" s="33"/>
      <c r="B530" s="149"/>
      <c r="C530" s="150" t="s">
        <v>2240</v>
      </c>
      <c r="D530" s="150" t="s">
        <v>153</v>
      </c>
      <c r="E530" s="151" t="s">
        <v>228</v>
      </c>
      <c r="F530" s="152" t="s">
        <v>229</v>
      </c>
      <c r="G530" s="153" t="s">
        <v>164</v>
      </c>
      <c r="H530" s="154">
        <v>1175.8800000000001</v>
      </c>
      <c r="I530" s="155"/>
      <c r="J530" s="156">
        <f>ROUND(I530*H530,2)</f>
        <v>0</v>
      </c>
      <c r="K530" s="152" t="s">
        <v>157</v>
      </c>
      <c r="L530" s="34"/>
      <c r="M530" s="157" t="s">
        <v>1</v>
      </c>
      <c r="N530" s="158" t="s">
        <v>40</v>
      </c>
      <c r="O530" s="59"/>
      <c r="P530" s="159">
        <f>O530*H530</f>
        <v>0</v>
      </c>
      <c r="Q530" s="159">
        <v>0</v>
      </c>
      <c r="R530" s="159">
        <f>Q530*H530</f>
        <v>0</v>
      </c>
      <c r="S530" s="159">
        <v>0</v>
      </c>
      <c r="T530" s="160">
        <f>S530*H530</f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1" t="s">
        <v>158</v>
      </c>
      <c r="AT530" s="161" t="s">
        <v>153</v>
      </c>
      <c r="AU530" s="161" t="s">
        <v>83</v>
      </c>
      <c r="AY530" s="18" t="s">
        <v>151</v>
      </c>
      <c r="BE530" s="162">
        <f>IF(N530="základní",J530,0)</f>
        <v>0</v>
      </c>
      <c r="BF530" s="162">
        <f>IF(N530="snížená",J530,0)</f>
        <v>0</v>
      </c>
      <c r="BG530" s="162">
        <f>IF(N530="zákl. přenesená",J530,0)</f>
        <v>0</v>
      </c>
      <c r="BH530" s="162">
        <f>IF(N530="sníž. přenesená",J530,0)</f>
        <v>0</v>
      </c>
      <c r="BI530" s="162">
        <f>IF(N530="nulová",J530,0)</f>
        <v>0</v>
      </c>
      <c r="BJ530" s="18" t="s">
        <v>31</v>
      </c>
      <c r="BK530" s="162">
        <f>ROUND(I530*H530,2)</f>
        <v>0</v>
      </c>
      <c r="BL530" s="18" t="s">
        <v>158</v>
      </c>
      <c r="BM530" s="161" t="s">
        <v>2241</v>
      </c>
    </row>
    <row r="531" spans="1:65" s="13" customFormat="1">
      <c r="B531" s="163"/>
      <c r="D531" s="164" t="s">
        <v>160</v>
      </c>
      <c r="E531" s="165" t="s">
        <v>1</v>
      </c>
      <c r="F531" s="166" t="s">
        <v>2242</v>
      </c>
      <c r="H531" s="167">
        <v>1175.8800000000001</v>
      </c>
      <c r="I531" s="168"/>
      <c r="L531" s="163"/>
      <c r="M531" s="169"/>
      <c r="N531" s="170"/>
      <c r="O531" s="170"/>
      <c r="P531" s="170"/>
      <c r="Q531" s="170"/>
      <c r="R531" s="170"/>
      <c r="S531" s="170"/>
      <c r="T531" s="171"/>
      <c r="AT531" s="165" t="s">
        <v>160</v>
      </c>
      <c r="AU531" s="165" t="s">
        <v>83</v>
      </c>
      <c r="AV531" s="13" t="s">
        <v>83</v>
      </c>
      <c r="AW531" s="13" t="s">
        <v>30</v>
      </c>
      <c r="AX531" s="13" t="s">
        <v>75</v>
      </c>
      <c r="AY531" s="165" t="s">
        <v>151</v>
      </c>
    </row>
    <row r="532" spans="1:65" s="15" customFormat="1">
      <c r="B532" s="179"/>
      <c r="D532" s="164" t="s">
        <v>160</v>
      </c>
      <c r="E532" s="180" t="s">
        <v>1</v>
      </c>
      <c r="F532" s="181" t="s">
        <v>182</v>
      </c>
      <c r="H532" s="182">
        <v>1175.8800000000001</v>
      </c>
      <c r="I532" s="183"/>
      <c r="L532" s="179"/>
      <c r="M532" s="184"/>
      <c r="N532" s="185"/>
      <c r="O532" s="185"/>
      <c r="P532" s="185"/>
      <c r="Q532" s="185"/>
      <c r="R532" s="185"/>
      <c r="S532" s="185"/>
      <c r="T532" s="186"/>
      <c r="AT532" s="180" t="s">
        <v>160</v>
      </c>
      <c r="AU532" s="180" t="s">
        <v>83</v>
      </c>
      <c r="AV532" s="15" t="s">
        <v>158</v>
      </c>
      <c r="AW532" s="15" t="s">
        <v>30</v>
      </c>
      <c r="AX532" s="15" t="s">
        <v>31</v>
      </c>
      <c r="AY532" s="180" t="s">
        <v>151</v>
      </c>
    </row>
    <row r="533" spans="1:65" s="2" customFormat="1" ht="16.5" customHeight="1">
      <c r="A533" s="33"/>
      <c r="B533" s="149"/>
      <c r="C533" s="150" t="s">
        <v>2243</v>
      </c>
      <c r="D533" s="150" t="s">
        <v>153</v>
      </c>
      <c r="E533" s="151" t="s">
        <v>1457</v>
      </c>
      <c r="F533" s="152" t="s">
        <v>1458</v>
      </c>
      <c r="G533" s="153" t="s">
        <v>164</v>
      </c>
      <c r="H533" s="154">
        <v>53.488999999999997</v>
      </c>
      <c r="I533" s="155"/>
      <c r="J533" s="156">
        <f>ROUND(I533*H533,2)</f>
        <v>0</v>
      </c>
      <c r="K533" s="152" t="s">
        <v>1</v>
      </c>
      <c r="L533" s="34"/>
      <c r="M533" s="157" t="s">
        <v>1</v>
      </c>
      <c r="N533" s="158" t="s">
        <v>40</v>
      </c>
      <c r="O533" s="59"/>
      <c r="P533" s="159">
        <f>O533*H533</f>
        <v>0</v>
      </c>
      <c r="Q533" s="159">
        <v>0</v>
      </c>
      <c r="R533" s="159">
        <f>Q533*H533</f>
        <v>0</v>
      </c>
      <c r="S533" s="159">
        <v>0</v>
      </c>
      <c r="T533" s="160">
        <f>S533*H533</f>
        <v>0</v>
      </c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R533" s="161" t="s">
        <v>158</v>
      </c>
      <c r="AT533" s="161" t="s">
        <v>153</v>
      </c>
      <c r="AU533" s="161" t="s">
        <v>83</v>
      </c>
      <c r="AY533" s="18" t="s">
        <v>151</v>
      </c>
      <c r="BE533" s="162">
        <f>IF(N533="základní",J533,0)</f>
        <v>0</v>
      </c>
      <c r="BF533" s="162">
        <f>IF(N533="snížená",J533,0)</f>
        <v>0</v>
      </c>
      <c r="BG533" s="162">
        <f>IF(N533="zákl. přenesená",J533,0)</f>
        <v>0</v>
      </c>
      <c r="BH533" s="162">
        <f>IF(N533="sníž. přenesená",J533,0)</f>
        <v>0</v>
      </c>
      <c r="BI533" s="162">
        <f>IF(N533="nulová",J533,0)</f>
        <v>0</v>
      </c>
      <c r="BJ533" s="18" t="s">
        <v>31</v>
      </c>
      <c r="BK533" s="162">
        <f>ROUND(I533*H533,2)</f>
        <v>0</v>
      </c>
      <c r="BL533" s="18" t="s">
        <v>158</v>
      </c>
      <c r="BM533" s="161" t="s">
        <v>2244</v>
      </c>
    </row>
    <row r="534" spans="1:65" s="13" customFormat="1">
      <c r="B534" s="163"/>
      <c r="D534" s="164" t="s">
        <v>160</v>
      </c>
      <c r="E534" s="165" t="s">
        <v>1</v>
      </c>
      <c r="F534" s="166" t="s">
        <v>2245</v>
      </c>
      <c r="H534" s="167">
        <v>13.872</v>
      </c>
      <c r="I534" s="168"/>
      <c r="L534" s="163"/>
      <c r="M534" s="169"/>
      <c r="N534" s="170"/>
      <c r="O534" s="170"/>
      <c r="P534" s="170"/>
      <c r="Q534" s="170"/>
      <c r="R534" s="170"/>
      <c r="S534" s="170"/>
      <c r="T534" s="171"/>
      <c r="AT534" s="165" t="s">
        <v>160</v>
      </c>
      <c r="AU534" s="165" t="s">
        <v>83</v>
      </c>
      <c r="AV534" s="13" t="s">
        <v>83</v>
      </c>
      <c r="AW534" s="13" t="s">
        <v>30</v>
      </c>
      <c r="AX534" s="13" t="s">
        <v>75</v>
      </c>
      <c r="AY534" s="165" t="s">
        <v>151</v>
      </c>
    </row>
    <row r="535" spans="1:65" s="13" customFormat="1">
      <c r="B535" s="163"/>
      <c r="D535" s="164" t="s">
        <v>160</v>
      </c>
      <c r="E535" s="165" t="s">
        <v>1</v>
      </c>
      <c r="F535" s="166" t="s">
        <v>2246</v>
      </c>
      <c r="H535" s="167">
        <v>26.73</v>
      </c>
      <c r="I535" s="168"/>
      <c r="L535" s="163"/>
      <c r="M535" s="169"/>
      <c r="N535" s="170"/>
      <c r="O535" s="170"/>
      <c r="P535" s="170"/>
      <c r="Q535" s="170"/>
      <c r="R535" s="170"/>
      <c r="S535" s="170"/>
      <c r="T535" s="171"/>
      <c r="AT535" s="165" t="s">
        <v>160</v>
      </c>
      <c r="AU535" s="165" t="s">
        <v>83</v>
      </c>
      <c r="AV535" s="13" t="s">
        <v>83</v>
      </c>
      <c r="AW535" s="13" t="s">
        <v>30</v>
      </c>
      <c r="AX535" s="13" t="s">
        <v>75</v>
      </c>
      <c r="AY535" s="165" t="s">
        <v>151</v>
      </c>
    </row>
    <row r="536" spans="1:65" s="13" customFormat="1">
      <c r="B536" s="163"/>
      <c r="D536" s="164" t="s">
        <v>160</v>
      </c>
      <c r="E536" s="165" t="s">
        <v>1</v>
      </c>
      <c r="F536" s="166" t="s">
        <v>2247</v>
      </c>
      <c r="H536" s="167">
        <v>12.887</v>
      </c>
      <c r="I536" s="168"/>
      <c r="L536" s="163"/>
      <c r="M536" s="169"/>
      <c r="N536" s="170"/>
      <c r="O536" s="170"/>
      <c r="P536" s="170"/>
      <c r="Q536" s="170"/>
      <c r="R536" s="170"/>
      <c r="S536" s="170"/>
      <c r="T536" s="171"/>
      <c r="AT536" s="165" t="s">
        <v>160</v>
      </c>
      <c r="AU536" s="165" t="s">
        <v>83</v>
      </c>
      <c r="AV536" s="13" t="s">
        <v>83</v>
      </c>
      <c r="AW536" s="13" t="s">
        <v>30</v>
      </c>
      <c r="AX536" s="13" t="s">
        <v>75</v>
      </c>
      <c r="AY536" s="165" t="s">
        <v>151</v>
      </c>
    </row>
    <row r="537" spans="1:65" s="15" customFormat="1">
      <c r="B537" s="179"/>
      <c r="D537" s="164" t="s">
        <v>160</v>
      </c>
      <c r="E537" s="180" t="s">
        <v>1</v>
      </c>
      <c r="F537" s="181" t="s">
        <v>182</v>
      </c>
      <c r="H537" s="182">
        <v>53.488999999999997</v>
      </c>
      <c r="I537" s="183"/>
      <c r="L537" s="179"/>
      <c r="M537" s="184"/>
      <c r="N537" s="185"/>
      <c r="O537" s="185"/>
      <c r="P537" s="185"/>
      <c r="Q537" s="185"/>
      <c r="R537" s="185"/>
      <c r="S537" s="185"/>
      <c r="T537" s="186"/>
      <c r="AT537" s="180" t="s">
        <v>160</v>
      </c>
      <c r="AU537" s="180" t="s">
        <v>83</v>
      </c>
      <c r="AV537" s="15" t="s">
        <v>158</v>
      </c>
      <c r="AW537" s="15" t="s">
        <v>30</v>
      </c>
      <c r="AX537" s="15" t="s">
        <v>31</v>
      </c>
      <c r="AY537" s="180" t="s">
        <v>151</v>
      </c>
    </row>
    <row r="538" spans="1:65" s="2" customFormat="1" ht="16.5" customHeight="1">
      <c r="A538" s="33"/>
      <c r="B538" s="149"/>
      <c r="C538" s="150" t="s">
        <v>2248</v>
      </c>
      <c r="D538" s="150" t="s">
        <v>153</v>
      </c>
      <c r="E538" s="151" t="s">
        <v>1462</v>
      </c>
      <c r="F538" s="152" t="s">
        <v>1232</v>
      </c>
      <c r="G538" s="153" t="s">
        <v>164</v>
      </c>
      <c r="H538" s="154">
        <v>93.495999999999995</v>
      </c>
      <c r="I538" s="155"/>
      <c r="J538" s="156">
        <f>ROUND(I538*H538,2)</f>
        <v>0</v>
      </c>
      <c r="K538" s="152" t="s">
        <v>1</v>
      </c>
      <c r="L538" s="34"/>
      <c r="M538" s="157" t="s">
        <v>1</v>
      </c>
      <c r="N538" s="158" t="s">
        <v>40</v>
      </c>
      <c r="O538" s="59"/>
      <c r="P538" s="159">
        <f>O538*H538</f>
        <v>0</v>
      </c>
      <c r="Q538" s="159">
        <v>0</v>
      </c>
      <c r="R538" s="159">
        <f>Q538*H538</f>
        <v>0</v>
      </c>
      <c r="S538" s="159">
        <v>0</v>
      </c>
      <c r="T538" s="160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1" t="s">
        <v>158</v>
      </c>
      <c r="AT538" s="161" t="s">
        <v>153</v>
      </c>
      <c r="AU538" s="161" t="s">
        <v>83</v>
      </c>
      <c r="AY538" s="18" t="s">
        <v>151</v>
      </c>
      <c r="BE538" s="162">
        <f>IF(N538="základní",J538,0)</f>
        <v>0</v>
      </c>
      <c r="BF538" s="162">
        <f>IF(N538="snížená",J538,0)</f>
        <v>0</v>
      </c>
      <c r="BG538" s="162">
        <f>IF(N538="zákl. přenesená",J538,0)</f>
        <v>0</v>
      </c>
      <c r="BH538" s="162">
        <f>IF(N538="sníž. přenesená",J538,0)</f>
        <v>0</v>
      </c>
      <c r="BI538" s="162">
        <f>IF(N538="nulová",J538,0)</f>
        <v>0</v>
      </c>
      <c r="BJ538" s="18" t="s">
        <v>31</v>
      </c>
      <c r="BK538" s="162">
        <f>ROUND(I538*H538,2)</f>
        <v>0</v>
      </c>
      <c r="BL538" s="18" t="s">
        <v>158</v>
      </c>
      <c r="BM538" s="161" t="s">
        <v>2249</v>
      </c>
    </row>
    <row r="539" spans="1:65" s="13" customFormat="1">
      <c r="B539" s="163"/>
      <c r="D539" s="164" t="s">
        <v>160</v>
      </c>
      <c r="E539" s="165" t="s">
        <v>1</v>
      </c>
      <c r="F539" s="166" t="s">
        <v>2250</v>
      </c>
      <c r="H539" s="167">
        <v>93.495999999999995</v>
      </c>
      <c r="I539" s="168"/>
      <c r="L539" s="163"/>
      <c r="M539" s="169"/>
      <c r="N539" s="170"/>
      <c r="O539" s="170"/>
      <c r="P539" s="170"/>
      <c r="Q539" s="170"/>
      <c r="R539" s="170"/>
      <c r="S539" s="170"/>
      <c r="T539" s="171"/>
      <c r="AT539" s="165" t="s">
        <v>160</v>
      </c>
      <c r="AU539" s="165" t="s">
        <v>83</v>
      </c>
      <c r="AV539" s="13" t="s">
        <v>83</v>
      </c>
      <c r="AW539" s="13" t="s">
        <v>30</v>
      </c>
      <c r="AX539" s="13" t="s">
        <v>75</v>
      </c>
      <c r="AY539" s="165" t="s">
        <v>151</v>
      </c>
    </row>
    <row r="540" spans="1:65" s="15" customFormat="1">
      <c r="B540" s="179"/>
      <c r="D540" s="164" t="s">
        <v>160</v>
      </c>
      <c r="E540" s="180" t="s">
        <v>1</v>
      </c>
      <c r="F540" s="181" t="s">
        <v>182</v>
      </c>
      <c r="H540" s="182">
        <v>93.495999999999995</v>
      </c>
      <c r="I540" s="183"/>
      <c r="L540" s="179"/>
      <c r="M540" s="184"/>
      <c r="N540" s="185"/>
      <c r="O540" s="185"/>
      <c r="P540" s="185"/>
      <c r="Q540" s="185"/>
      <c r="R540" s="185"/>
      <c r="S540" s="185"/>
      <c r="T540" s="186"/>
      <c r="AT540" s="180" t="s">
        <v>160</v>
      </c>
      <c r="AU540" s="180" t="s">
        <v>83</v>
      </c>
      <c r="AV540" s="15" t="s">
        <v>158</v>
      </c>
      <c r="AW540" s="15" t="s">
        <v>30</v>
      </c>
      <c r="AX540" s="15" t="s">
        <v>31</v>
      </c>
      <c r="AY540" s="180" t="s">
        <v>151</v>
      </c>
    </row>
    <row r="541" spans="1:65" s="2" customFormat="1" ht="16.5" customHeight="1">
      <c r="A541" s="33"/>
      <c r="B541" s="149"/>
      <c r="C541" s="150" t="s">
        <v>2251</v>
      </c>
      <c r="D541" s="150" t="s">
        <v>153</v>
      </c>
      <c r="E541" s="151" t="s">
        <v>2252</v>
      </c>
      <c r="F541" s="152" t="s">
        <v>2253</v>
      </c>
      <c r="G541" s="153" t="s">
        <v>164</v>
      </c>
      <c r="H541" s="154">
        <v>13.866</v>
      </c>
      <c r="I541" s="155"/>
      <c r="J541" s="156">
        <f>ROUND(I541*H541,2)</f>
        <v>0</v>
      </c>
      <c r="K541" s="152" t="s">
        <v>157</v>
      </c>
      <c r="L541" s="34"/>
      <c r="M541" s="157" t="s">
        <v>1</v>
      </c>
      <c r="N541" s="158" t="s">
        <v>40</v>
      </c>
      <c r="O541" s="59"/>
      <c r="P541" s="159">
        <f>O541*H541</f>
        <v>0</v>
      </c>
      <c r="Q541" s="159">
        <v>0</v>
      </c>
      <c r="R541" s="159">
        <f>Q541*H541</f>
        <v>0</v>
      </c>
      <c r="S541" s="159">
        <v>0</v>
      </c>
      <c r="T541" s="160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61" t="s">
        <v>158</v>
      </c>
      <c r="AT541" s="161" t="s">
        <v>153</v>
      </c>
      <c r="AU541" s="161" t="s">
        <v>83</v>
      </c>
      <c r="AY541" s="18" t="s">
        <v>151</v>
      </c>
      <c r="BE541" s="162">
        <f>IF(N541="základní",J541,0)</f>
        <v>0</v>
      </c>
      <c r="BF541" s="162">
        <f>IF(N541="snížená",J541,0)</f>
        <v>0</v>
      </c>
      <c r="BG541" s="162">
        <f>IF(N541="zákl. přenesená",J541,0)</f>
        <v>0</v>
      </c>
      <c r="BH541" s="162">
        <f>IF(N541="sníž. přenesená",J541,0)</f>
        <v>0</v>
      </c>
      <c r="BI541" s="162">
        <f>IF(N541="nulová",J541,0)</f>
        <v>0</v>
      </c>
      <c r="BJ541" s="18" t="s">
        <v>31</v>
      </c>
      <c r="BK541" s="162">
        <f>ROUND(I541*H541,2)</f>
        <v>0</v>
      </c>
      <c r="BL541" s="18" t="s">
        <v>158</v>
      </c>
      <c r="BM541" s="161" t="s">
        <v>2254</v>
      </c>
    </row>
    <row r="542" spans="1:65" s="13" customFormat="1">
      <c r="B542" s="163"/>
      <c r="D542" s="164" t="s">
        <v>160</v>
      </c>
      <c r="E542" s="165" t="s">
        <v>1</v>
      </c>
      <c r="F542" s="166" t="s">
        <v>2255</v>
      </c>
      <c r="H542" s="167">
        <v>13.866</v>
      </c>
      <c r="I542" s="168"/>
      <c r="L542" s="163"/>
      <c r="M542" s="169"/>
      <c r="N542" s="170"/>
      <c r="O542" s="170"/>
      <c r="P542" s="170"/>
      <c r="Q542" s="170"/>
      <c r="R542" s="170"/>
      <c r="S542" s="170"/>
      <c r="T542" s="171"/>
      <c r="AT542" s="165" t="s">
        <v>160</v>
      </c>
      <c r="AU542" s="165" t="s">
        <v>83</v>
      </c>
      <c r="AV542" s="13" t="s">
        <v>83</v>
      </c>
      <c r="AW542" s="13" t="s">
        <v>30</v>
      </c>
      <c r="AX542" s="13" t="s">
        <v>75</v>
      </c>
      <c r="AY542" s="165" t="s">
        <v>151</v>
      </c>
    </row>
    <row r="543" spans="1:65" s="15" customFormat="1">
      <c r="B543" s="179"/>
      <c r="D543" s="164" t="s">
        <v>160</v>
      </c>
      <c r="E543" s="180" t="s">
        <v>1</v>
      </c>
      <c r="F543" s="181" t="s">
        <v>182</v>
      </c>
      <c r="H543" s="182">
        <v>13.866</v>
      </c>
      <c r="I543" s="183"/>
      <c r="L543" s="179"/>
      <c r="M543" s="219"/>
      <c r="N543" s="220"/>
      <c r="O543" s="220"/>
      <c r="P543" s="220"/>
      <c r="Q543" s="220"/>
      <c r="R543" s="220"/>
      <c r="S543" s="220"/>
      <c r="T543" s="221"/>
      <c r="AT543" s="180" t="s">
        <v>160</v>
      </c>
      <c r="AU543" s="180" t="s">
        <v>83</v>
      </c>
      <c r="AV543" s="15" t="s">
        <v>158</v>
      </c>
      <c r="AW543" s="15" t="s">
        <v>30</v>
      </c>
      <c r="AX543" s="15" t="s">
        <v>31</v>
      </c>
      <c r="AY543" s="180" t="s">
        <v>151</v>
      </c>
    </row>
    <row r="544" spans="1:65" s="2" customFormat="1" ht="6.9" customHeight="1">
      <c r="A544" s="33"/>
      <c r="B544" s="48"/>
      <c r="C544" s="49"/>
      <c r="D544" s="49"/>
      <c r="E544" s="49"/>
      <c r="F544" s="49"/>
      <c r="G544" s="49"/>
      <c r="H544" s="49"/>
      <c r="I544" s="49"/>
      <c r="J544" s="49"/>
      <c r="K544" s="49"/>
      <c r="L544" s="34"/>
      <c r="M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</row>
  </sheetData>
  <autoFilter ref="C125:K543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60"/>
  <sheetViews>
    <sheetView showGridLines="0" workbookViewId="0">
      <selection activeCell="J12" sqref="J12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100.85546875" style="1" customWidth="1"/>
    <col min="7" max="7" width="7.42578125" style="1" customWidth="1"/>
    <col min="8" max="8" width="14" style="1" customWidth="1"/>
    <col min="9" max="9" width="15.85546875" style="1" customWidth="1"/>
    <col min="10" max="11" width="22.28515625" style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56" s="1" customFormat="1" ht="36.9" customHeight="1">
      <c r="L2" s="246" t="s">
        <v>5</v>
      </c>
      <c r="M2" s="247"/>
      <c r="N2" s="247"/>
      <c r="O2" s="247"/>
      <c r="P2" s="247"/>
      <c r="Q2" s="247"/>
      <c r="R2" s="247"/>
      <c r="S2" s="247"/>
      <c r="T2" s="247"/>
      <c r="U2" s="247"/>
      <c r="V2" s="247"/>
      <c r="AT2" s="18" t="s">
        <v>110</v>
      </c>
      <c r="AZ2" s="202" t="s">
        <v>1722</v>
      </c>
      <c r="BA2" s="202" t="s">
        <v>1723</v>
      </c>
      <c r="BB2" s="202" t="s">
        <v>156</v>
      </c>
      <c r="BC2" s="202" t="s">
        <v>2256</v>
      </c>
      <c r="BD2" s="202" t="s">
        <v>83</v>
      </c>
    </row>
    <row r="3" spans="1:56" s="1" customFormat="1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83</v>
      </c>
    </row>
    <row r="4" spans="1:56" s="1" customFormat="1" ht="24.9" customHeight="1">
      <c r="B4" s="21"/>
      <c r="D4" s="22" t="s">
        <v>118</v>
      </c>
      <c r="L4" s="21"/>
      <c r="M4" s="99" t="s">
        <v>10</v>
      </c>
      <c r="AT4" s="18" t="s">
        <v>3</v>
      </c>
    </row>
    <row r="5" spans="1:56" s="1" customFormat="1" ht="6.9" customHeight="1">
      <c r="B5" s="21"/>
      <c r="L5" s="21"/>
    </row>
    <row r="6" spans="1:56" s="1" customFormat="1" ht="12" customHeight="1">
      <c r="B6" s="21"/>
      <c r="D6" s="28" t="s">
        <v>16</v>
      </c>
      <c r="L6" s="21"/>
    </row>
    <row r="7" spans="1:56" s="1" customFormat="1" ht="16.5" customHeight="1">
      <c r="B7" s="21"/>
      <c r="E7" s="274" t="str">
        <f>'Rekapitulace stavby'!K6</f>
        <v>Brno, Hlávkova  – rekonstrukce kanalizace a vodovodu</v>
      </c>
      <c r="F7" s="275"/>
      <c r="G7" s="275"/>
      <c r="H7" s="275"/>
      <c r="L7" s="21"/>
    </row>
    <row r="8" spans="1:56" s="2" customFormat="1" ht="12" customHeight="1">
      <c r="A8" s="33"/>
      <c r="B8" s="34"/>
      <c r="C8" s="33"/>
      <c r="D8" s="28" t="s">
        <v>119</v>
      </c>
      <c r="E8" s="33"/>
      <c r="F8" s="33"/>
      <c r="G8" s="33"/>
      <c r="H8" s="33"/>
      <c r="I8" s="3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57" t="s">
        <v>2257</v>
      </c>
      <c r="F9" s="273"/>
      <c r="G9" s="273"/>
      <c r="H9" s="273"/>
      <c r="I9" s="3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111</v>
      </c>
      <c r="G11" s="33"/>
      <c r="H11" s="33"/>
      <c r="I11" s="28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28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">
        <v>1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">
        <v>1729</v>
      </c>
      <c r="F15" s="33"/>
      <c r="G15" s="33"/>
      <c r="H15" s="33"/>
      <c r="I15" s="28" t="s">
        <v>26</v>
      </c>
      <c r="J15" s="26" t="s">
        <v>1</v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28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76" t="str">
        <f>'Rekapitulace stavby'!E14</f>
        <v>Vyplň údaj</v>
      </c>
      <c r="F18" s="263"/>
      <c r="G18" s="263"/>
      <c r="H18" s="263"/>
      <c r="I18" s="28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28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28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32</v>
      </c>
      <c r="E23" s="33"/>
      <c r="F23" s="33"/>
      <c r="G23" s="33"/>
      <c r="H23" s="33"/>
      <c r="I23" s="28" t="s">
        <v>24</v>
      </c>
      <c r="J23" s="26" t="s">
        <v>1</v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">
        <v>1730</v>
      </c>
      <c r="F24" s="33"/>
      <c r="G24" s="33"/>
      <c r="H24" s="33"/>
      <c r="I24" s="28" t="s">
        <v>26</v>
      </c>
      <c r="J24" s="26" t="s">
        <v>1</v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33</v>
      </c>
      <c r="E26" s="33"/>
      <c r="F26" s="33"/>
      <c r="G26" s="33"/>
      <c r="H26" s="33"/>
      <c r="I26" s="3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0"/>
      <c r="B27" s="101"/>
      <c r="C27" s="100"/>
      <c r="D27" s="100"/>
      <c r="E27" s="267" t="s">
        <v>1</v>
      </c>
      <c r="F27" s="267"/>
      <c r="G27" s="267"/>
      <c r="H27" s="267"/>
      <c r="I27" s="100"/>
      <c r="J27" s="100"/>
      <c r="K27" s="100"/>
      <c r="L27" s="102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</row>
    <row r="28" spans="1:31" s="2" customFormat="1" ht="6.9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" customHeight="1">
      <c r="A29" s="33"/>
      <c r="B29" s="34"/>
      <c r="C29" s="33"/>
      <c r="D29" s="67"/>
      <c r="E29" s="67"/>
      <c r="F29" s="67"/>
      <c r="G29" s="67"/>
      <c r="H29" s="67"/>
      <c r="I29" s="67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03" t="s">
        <v>35</v>
      </c>
      <c r="E30" s="33"/>
      <c r="F30" s="33"/>
      <c r="G30" s="33"/>
      <c r="H30" s="33"/>
      <c r="I30" s="33"/>
      <c r="J30" s="72">
        <f>ROUND(J125, 0)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" customHeight="1">
      <c r="A31" s="33"/>
      <c r="B31" s="34"/>
      <c r="C31" s="33"/>
      <c r="D31" s="67"/>
      <c r="E31" s="67"/>
      <c r="F31" s="67"/>
      <c r="G31" s="67"/>
      <c r="H31" s="67"/>
      <c r="I31" s="67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" customHeight="1">
      <c r="A32" s="33"/>
      <c r="B32" s="34"/>
      <c r="C32" s="33"/>
      <c r="D32" s="33"/>
      <c r="E32" s="33"/>
      <c r="F32" s="37" t="s">
        <v>37</v>
      </c>
      <c r="G32" s="33"/>
      <c r="H32" s="33"/>
      <c r="I32" s="37" t="s">
        <v>36</v>
      </c>
      <c r="J32" s="37" t="s">
        <v>38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" customHeight="1">
      <c r="A33" s="33"/>
      <c r="B33" s="34"/>
      <c r="C33" s="33"/>
      <c r="D33" s="104" t="s">
        <v>39</v>
      </c>
      <c r="E33" s="28" t="s">
        <v>40</v>
      </c>
      <c r="F33" s="105">
        <f>ROUND((SUM(BE125:BE459)),  0)</f>
        <v>0</v>
      </c>
      <c r="G33" s="33"/>
      <c r="H33" s="33"/>
      <c r="I33" s="106">
        <v>0.21</v>
      </c>
      <c r="J33" s="105">
        <f>ROUND(((SUM(BE125:BE459))*I33),  0)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" customHeight="1">
      <c r="A34" s="33"/>
      <c r="B34" s="34"/>
      <c r="C34" s="33"/>
      <c r="D34" s="33"/>
      <c r="E34" s="28" t="s">
        <v>41</v>
      </c>
      <c r="F34" s="105">
        <f>ROUND((SUM(BF125:BF459)),  0)</f>
        <v>0</v>
      </c>
      <c r="G34" s="33"/>
      <c r="H34" s="33"/>
      <c r="I34" s="106">
        <v>0.12</v>
      </c>
      <c r="J34" s="105">
        <f>ROUND(((SUM(BF125:BF459))*I34),  0)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" hidden="1" customHeight="1">
      <c r="A35" s="33"/>
      <c r="B35" s="34"/>
      <c r="C35" s="33"/>
      <c r="D35" s="33"/>
      <c r="E35" s="28" t="s">
        <v>42</v>
      </c>
      <c r="F35" s="105">
        <f>ROUND((SUM(BG125:BG459)),  0)</f>
        <v>0</v>
      </c>
      <c r="G35" s="33"/>
      <c r="H35" s="33"/>
      <c r="I35" s="106">
        <v>0.21</v>
      </c>
      <c r="J35" s="105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" hidden="1" customHeight="1">
      <c r="A36" s="33"/>
      <c r="B36" s="34"/>
      <c r="C36" s="33"/>
      <c r="D36" s="33"/>
      <c r="E36" s="28" t="s">
        <v>43</v>
      </c>
      <c r="F36" s="105">
        <f>ROUND((SUM(BH125:BH459)),  0)</f>
        <v>0</v>
      </c>
      <c r="G36" s="33"/>
      <c r="H36" s="33"/>
      <c r="I36" s="106">
        <v>0.12</v>
      </c>
      <c r="J36" s="105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" hidden="1" customHeight="1">
      <c r="A37" s="33"/>
      <c r="B37" s="34"/>
      <c r="C37" s="33"/>
      <c r="D37" s="33"/>
      <c r="E37" s="28" t="s">
        <v>44</v>
      </c>
      <c r="F37" s="105">
        <f>ROUND((SUM(BI125:BI459)),  0)</f>
        <v>0</v>
      </c>
      <c r="G37" s="33"/>
      <c r="H37" s="33"/>
      <c r="I37" s="106">
        <v>0</v>
      </c>
      <c r="J37" s="105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07"/>
      <c r="D39" s="108" t="s">
        <v>45</v>
      </c>
      <c r="E39" s="61"/>
      <c r="F39" s="61"/>
      <c r="G39" s="109" t="s">
        <v>46</v>
      </c>
      <c r="H39" s="110" t="s">
        <v>47</v>
      </c>
      <c r="I39" s="61"/>
      <c r="J39" s="111">
        <f>SUM(J30:J37)</f>
        <v>0</v>
      </c>
      <c r="K39" s="112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" customHeight="1">
      <c r="B41" s="21"/>
      <c r="L41" s="21"/>
    </row>
    <row r="42" spans="1:31" s="1" customFormat="1" ht="14.4" customHeight="1">
      <c r="B42" s="21"/>
      <c r="L42" s="21"/>
    </row>
    <row r="43" spans="1:31" s="1" customFormat="1" ht="14.4" customHeight="1">
      <c r="B43" s="21"/>
      <c r="L43" s="21"/>
    </row>
    <row r="44" spans="1:31" s="1" customFormat="1" ht="14.4" customHeight="1">
      <c r="B44" s="21"/>
      <c r="L44" s="21"/>
    </row>
    <row r="45" spans="1:31" s="1" customFormat="1" ht="14.4" customHeight="1">
      <c r="B45" s="21"/>
      <c r="L45" s="21"/>
    </row>
    <row r="46" spans="1:31" s="1" customFormat="1" ht="14.4" customHeight="1">
      <c r="B46" s="21"/>
      <c r="L46" s="21"/>
    </row>
    <row r="47" spans="1:31" s="1" customFormat="1" ht="14.4" customHeight="1">
      <c r="B47" s="21"/>
      <c r="L47" s="21"/>
    </row>
    <row r="48" spans="1:31" s="1" customFormat="1" ht="14.4" customHeight="1">
      <c r="B48" s="21"/>
      <c r="L48" s="21"/>
    </row>
    <row r="49" spans="1:31" s="1" customFormat="1" ht="14.4" customHeight="1">
      <c r="B49" s="21"/>
      <c r="L49" s="21"/>
    </row>
    <row r="50" spans="1:31" s="2" customFormat="1" ht="14.4" customHeight="1">
      <c r="B50" s="43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43"/>
    </row>
    <row r="51" spans="1:31">
      <c r="B51" s="21"/>
      <c r="L51" s="21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 s="2" customFormat="1" ht="13.2">
      <c r="A61" s="33"/>
      <c r="B61" s="34"/>
      <c r="C61" s="33"/>
      <c r="D61" s="46" t="s">
        <v>50</v>
      </c>
      <c r="E61" s="36"/>
      <c r="F61" s="113" t="s">
        <v>51</v>
      </c>
      <c r="G61" s="46" t="s">
        <v>50</v>
      </c>
      <c r="H61" s="36"/>
      <c r="I61" s="36"/>
      <c r="J61" s="114" t="s">
        <v>51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21"/>
      <c r="L62" s="21"/>
    </row>
    <row r="63" spans="1:31">
      <c r="B63" s="21"/>
      <c r="L63" s="21"/>
    </row>
    <row r="64" spans="1:31">
      <c r="B64" s="21"/>
      <c r="L64" s="21"/>
    </row>
    <row r="65" spans="1:31" s="2" customFormat="1" ht="13.2">
      <c r="A65" s="33"/>
      <c r="B65" s="34"/>
      <c r="C65" s="33"/>
      <c r="D65" s="44" t="s">
        <v>52</v>
      </c>
      <c r="E65" s="47"/>
      <c r="F65" s="47"/>
      <c r="G65" s="44" t="s">
        <v>53</v>
      </c>
      <c r="H65" s="47"/>
      <c r="I65" s="47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21"/>
      <c r="L66" s="21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 s="2" customFormat="1" ht="13.2">
      <c r="A76" s="33"/>
      <c r="B76" s="34"/>
      <c r="C76" s="33"/>
      <c r="D76" s="46" t="s">
        <v>50</v>
      </c>
      <c r="E76" s="36"/>
      <c r="F76" s="113" t="s">
        <v>51</v>
      </c>
      <c r="G76" s="46" t="s">
        <v>50</v>
      </c>
      <c r="H76" s="36"/>
      <c r="I76" s="36"/>
      <c r="J76" s="114" t="s">
        <v>51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" customHeight="1">
      <c r="A82" s="33"/>
      <c r="B82" s="34"/>
      <c r="C82" s="22" t="s">
        <v>124</v>
      </c>
      <c r="D82" s="33"/>
      <c r="E82" s="33"/>
      <c r="F82" s="33"/>
      <c r="G82" s="33"/>
      <c r="H82" s="33"/>
      <c r="I82" s="3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3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3"/>
      <c r="D85" s="33"/>
      <c r="E85" s="274" t="str">
        <f>E7</f>
        <v>Brno, Hlávkova  – rekonstrukce kanalizace a vodovodu</v>
      </c>
      <c r="F85" s="275"/>
      <c r="G85" s="275"/>
      <c r="H85" s="275"/>
      <c r="I85" s="3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119</v>
      </c>
      <c r="D86" s="33"/>
      <c r="E86" s="33"/>
      <c r="F86" s="33"/>
      <c r="G86" s="33"/>
      <c r="H86" s="33"/>
      <c r="I86" s="3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57" t="str">
        <f>E9</f>
        <v>SO 340 - Vodovodní přípojky</v>
      </c>
      <c r="F87" s="273"/>
      <c r="G87" s="273"/>
      <c r="H87" s="273"/>
      <c r="I87" s="3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Brno</v>
      </c>
      <c r="G89" s="33"/>
      <c r="H89" s="33"/>
      <c r="I89" s="28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15" customHeight="1">
      <c r="A91" s="33"/>
      <c r="B91" s="34"/>
      <c r="C91" s="28" t="s">
        <v>23</v>
      </c>
      <c r="D91" s="33"/>
      <c r="E91" s="33"/>
      <c r="F91" s="26" t="str">
        <f>E15</f>
        <v>Statutární město Brno</v>
      </c>
      <c r="G91" s="33"/>
      <c r="H91" s="33"/>
      <c r="I91" s="28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15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28" t="s">
        <v>32</v>
      </c>
      <c r="J92" s="31" t="str">
        <f>E24</f>
        <v>AQUATIS a.s.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15" t="s">
        <v>125</v>
      </c>
      <c r="D94" s="107"/>
      <c r="E94" s="107"/>
      <c r="F94" s="107"/>
      <c r="G94" s="107"/>
      <c r="H94" s="107"/>
      <c r="I94" s="107"/>
      <c r="J94" s="116" t="s">
        <v>126</v>
      </c>
      <c r="K94" s="107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8" customHeight="1">
      <c r="A96" s="33"/>
      <c r="B96" s="34"/>
      <c r="C96" s="117" t="s">
        <v>127</v>
      </c>
      <c r="D96" s="33"/>
      <c r="E96" s="33"/>
      <c r="F96" s="33"/>
      <c r="G96" s="33"/>
      <c r="H96" s="33"/>
      <c r="I96" s="3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128</v>
      </c>
    </row>
    <row r="97" spans="1:31" s="9" customFormat="1" ht="24.9" customHeight="1">
      <c r="B97" s="118"/>
      <c r="D97" s="119" t="s">
        <v>129</v>
      </c>
      <c r="E97" s="120"/>
      <c r="F97" s="120"/>
      <c r="G97" s="120"/>
      <c r="H97" s="120"/>
      <c r="I97" s="120"/>
      <c r="J97" s="121">
        <f>J126</f>
        <v>0</v>
      </c>
      <c r="L97" s="118"/>
    </row>
    <row r="98" spans="1:31" s="10" customFormat="1" ht="19.95" customHeight="1">
      <c r="B98" s="122"/>
      <c r="D98" s="123" t="s">
        <v>130</v>
      </c>
      <c r="E98" s="124"/>
      <c r="F98" s="124"/>
      <c r="G98" s="124"/>
      <c r="H98" s="124"/>
      <c r="I98" s="124"/>
      <c r="J98" s="125">
        <f>J127</f>
        <v>0</v>
      </c>
      <c r="L98" s="122"/>
    </row>
    <row r="99" spans="1:31" s="10" customFormat="1" ht="19.95" customHeight="1">
      <c r="B99" s="122"/>
      <c r="D99" s="123" t="s">
        <v>464</v>
      </c>
      <c r="E99" s="124"/>
      <c r="F99" s="124"/>
      <c r="G99" s="124"/>
      <c r="H99" s="124"/>
      <c r="I99" s="124"/>
      <c r="J99" s="125">
        <f>J250</f>
        <v>0</v>
      </c>
      <c r="L99" s="122"/>
    </row>
    <row r="100" spans="1:31" s="10" customFormat="1" ht="19.95" customHeight="1">
      <c r="B100" s="122"/>
      <c r="D100" s="123" t="s">
        <v>465</v>
      </c>
      <c r="E100" s="124"/>
      <c r="F100" s="124"/>
      <c r="G100" s="124"/>
      <c r="H100" s="124"/>
      <c r="I100" s="124"/>
      <c r="J100" s="125">
        <f>J274</f>
        <v>0</v>
      </c>
      <c r="L100" s="122"/>
    </row>
    <row r="101" spans="1:31" s="10" customFormat="1" ht="19.95" customHeight="1">
      <c r="B101" s="122"/>
      <c r="D101" s="123" t="s">
        <v>1731</v>
      </c>
      <c r="E101" s="124"/>
      <c r="F101" s="124"/>
      <c r="G101" s="124"/>
      <c r="H101" s="124"/>
      <c r="I101" s="124"/>
      <c r="J101" s="125">
        <f>J281</f>
        <v>0</v>
      </c>
      <c r="L101" s="122"/>
    </row>
    <row r="102" spans="1:31" s="10" customFormat="1" ht="19.95" customHeight="1">
      <c r="B102" s="122"/>
      <c r="D102" s="123" t="s">
        <v>133</v>
      </c>
      <c r="E102" s="124"/>
      <c r="F102" s="124"/>
      <c r="G102" s="124"/>
      <c r="H102" s="124"/>
      <c r="I102" s="124"/>
      <c r="J102" s="125">
        <f>J305</f>
        <v>0</v>
      </c>
      <c r="L102" s="122"/>
    </row>
    <row r="103" spans="1:31" s="10" customFormat="1" ht="19.95" customHeight="1">
      <c r="B103" s="122"/>
      <c r="D103" s="123" t="s">
        <v>1052</v>
      </c>
      <c r="E103" s="124"/>
      <c r="F103" s="124"/>
      <c r="G103" s="124"/>
      <c r="H103" s="124"/>
      <c r="I103" s="124"/>
      <c r="J103" s="125">
        <f>J406</f>
        <v>0</v>
      </c>
      <c r="L103" s="122"/>
    </row>
    <row r="104" spans="1:31" s="9" customFormat="1" ht="24.9" customHeight="1">
      <c r="B104" s="118"/>
      <c r="D104" s="119" t="s">
        <v>2258</v>
      </c>
      <c r="E104" s="120"/>
      <c r="F104" s="120"/>
      <c r="G104" s="120"/>
      <c r="H104" s="120"/>
      <c r="I104" s="120"/>
      <c r="J104" s="121">
        <f>J443</f>
        <v>0</v>
      </c>
      <c r="L104" s="118"/>
    </row>
    <row r="105" spans="1:31" s="10" customFormat="1" ht="19.95" customHeight="1">
      <c r="B105" s="122"/>
      <c r="D105" s="123" t="s">
        <v>2259</v>
      </c>
      <c r="E105" s="124"/>
      <c r="F105" s="124"/>
      <c r="G105" s="124"/>
      <c r="H105" s="124"/>
      <c r="I105" s="124"/>
      <c r="J105" s="125">
        <f>J444</f>
        <v>0</v>
      </c>
      <c r="L105" s="122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" customHeight="1">
      <c r="A107" s="33"/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" customHeight="1">
      <c r="A111" s="33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" customHeight="1">
      <c r="A112" s="33"/>
      <c r="B112" s="34"/>
      <c r="C112" s="22" t="s">
        <v>136</v>
      </c>
      <c r="D112" s="33"/>
      <c r="E112" s="33"/>
      <c r="F112" s="33"/>
      <c r="G112" s="33"/>
      <c r="H112" s="33"/>
      <c r="I112" s="3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" customHeight="1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3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74" t="str">
        <f>E7</f>
        <v>Brno, Hlávkova  – rekonstrukce kanalizace a vodovodu</v>
      </c>
      <c r="F115" s="275"/>
      <c r="G115" s="275"/>
      <c r="H115" s="275"/>
      <c r="I115" s="3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119</v>
      </c>
      <c r="D116" s="33"/>
      <c r="E116" s="33"/>
      <c r="F116" s="33"/>
      <c r="G116" s="33"/>
      <c r="H116" s="33"/>
      <c r="I116" s="3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57" t="str">
        <f>E9</f>
        <v>SO 340 - Vodovodní přípojky</v>
      </c>
      <c r="F117" s="273"/>
      <c r="G117" s="273"/>
      <c r="H117" s="273"/>
      <c r="I117" s="3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3"/>
      <c r="E119" s="33"/>
      <c r="F119" s="26" t="str">
        <f>F12</f>
        <v>Brno</v>
      </c>
      <c r="G119" s="33"/>
      <c r="H119" s="33"/>
      <c r="I119" s="28" t="s">
        <v>22</v>
      </c>
      <c r="J119" s="56" t="str">
        <f>IF(J12="","",J12)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15" customHeight="1">
      <c r="A121" s="33"/>
      <c r="B121" s="34"/>
      <c r="C121" s="28" t="s">
        <v>23</v>
      </c>
      <c r="D121" s="33"/>
      <c r="E121" s="33"/>
      <c r="F121" s="26" t="str">
        <f>E15</f>
        <v>Statutární město Brno</v>
      </c>
      <c r="G121" s="33"/>
      <c r="H121" s="33"/>
      <c r="I121" s="28" t="s">
        <v>29</v>
      </c>
      <c r="J121" s="31" t="str">
        <f>E21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15" customHeight="1">
      <c r="A122" s="33"/>
      <c r="B122" s="34"/>
      <c r="C122" s="28" t="s">
        <v>27</v>
      </c>
      <c r="D122" s="33"/>
      <c r="E122" s="33"/>
      <c r="F122" s="26" t="str">
        <f>IF(E18="","",E18)</f>
        <v>Vyplň údaj</v>
      </c>
      <c r="G122" s="33"/>
      <c r="H122" s="33"/>
      <c r="I122" s="28" t="s">
        <v>32</v>
      </c>
      <c r="J122" s="31" t="str">
        <f>E24</f>
        <v>AQUATIS a.s.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26"/>
      <c r="B124" s="127"/>
      <c r="C124" s="128" t="s">
        <v>137</v>
      </c>
      <c r="D124" s="129" t="s">
        <v>60</v>
      </c>
      <c r="E124" s="129" t="s">
        <v>56</v>
      </c>
      <c r="F124" s="129" t="s">
        <v>57</v>
      </c>
      <c r="G124" s="129" t="s">
        <v>138</v>
      </c>
      <c r="H124" s="129" t="s">
        <v>139</v>
      </c>
      <c r="I124" s="129" t="s">
        <v>140</v>
      </c>
      <c r="J124" s="129" t="s">
        <v>126</v>
      </c>
      <c r="K124" s="130" t="s">
        <v>141</v>
      </c>
      <c r="L124" s="131"/>
      <c r="M124" s="63" t="s">
        <v>1</v>
      </c>
      <c r="N124" s="64" t="s">
        <v>39</v>
      </c>
      <c r="O124" s="64" t="s">
        <v>142</v>
      </c>
      <c r="P124" s="64" t="s">
        <v>143</v>
      </c>
      <c r="Q124" s="64" t="s">
        <v>144</v>
      </c>
      <c r="R124" s="64" t="s">
        <v>145</v>
      </c>
      <c r="S124" s="64" t="s">
        <v>146</v>
      </c>
      <c r="T124" s="65" t="s">
        <v>147</v>
      </c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</row>
    <row r="125" spans="1:65" s="2" customFormat="1" ht="22.8" customHeight="1">
      <c r="A125" s="33"/>
      <c r="B125" s="34"/>
      <c r="C125" s="70" t="s">
        <v>148</v>
      </c>
      <c r="D125" s="33"/>
      <c r="E125" s="33"/>
      <c r="F125" s="33"/>
      <c r="G125" s="33"/>
      <c r="H125" s="33"/>
      <c r="I125" s="33"/>
      <c r="J125" s="132">
        <f>BK125</f>
        <v>0</v>
      </c>
      <c r="K125" s="33"/>
      <c r="L125" s="34"/>
      <c r="M125" s="66"/>
      <c r="N125" s="57"/>
      <c r="O125" s="67"/>
      <c r="P125" s="133">
        <f>P126+P443</f>
        <v>0</v>
      </c>
      <c r="Q125" s="67"/>
      <c r="R125" s="133">
        <f>R126+R443</f>
        <v>57.616786477500007</v>
      </c>
      <c r="S125" s="67"/>
      <c r="T125" s="134">
        <f>T126+T443</f>
        <v>62.796200000000006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74</v>
      </c>
      <c r="AU125" s="18" t="s">
        <v>128</v>
      </c>
      <c r="BK125" s="135">
        <f>BK126+BK443</f>
        <v>0</v>
      </c>
    </row>
    <row r="126" spans="1:65" s="12" customFormat="1" ht="25.95" customHeight="1">
      <c r="B126" s="136"/>
      <c r="D126" s="137" t="s">
        <v>74</v>
      </c>
      <c r="E126" s="138" t="s">
        <v>149</v>
      </c>
      <c r="F126" s="138" t="s">
        <v>150</v>
      </c>
      <c r="I126" s="139"/>
      <c r="J126" s="140">
        <f>BK126</f>
        <v>0</v>
      </c>
      <c r="L126" s="136"/>
      <c r="M126" s="141"/>
      <c r="N126" s="142"/>
      <c r="O126" s="142"/>
      <c r="P126" s="143">
        <f>P127+P250+P274+P281+P305+P406</f>
        <v>0</v>
      </c>
      <c r="Q126" s="142"/>
      <c r="R126" s="143">
        <f>R127+R250+R274+R281+R305+R406</f>
        <v>57.589076477500008</v>
      </c>
      <c r="S126" s="142"/>
      <c r="T126" s="144">
        <f>T127+T250+T274+T281+T305+T406</f>
        <v>62.796200000000006</v>
      </c>
      <c r="AR126" s="137" t="s">
        <v>31</v>
      </c>
      <c r="AT126" s="145" t="s">
        <v>74</v>
      </c>
      <c r="AU126" s="145" t="s">
        <v>75</v>
      </c>
      <c r="AY126" s="137" t="s">
        <v>151</v>
      </c>
      <c r="BK126" s="146">
        <f>BK127+BK250+BK274+BK281+BK305+BK406</f>
        <v>0</v>
      </c>
    </row>
    <row r="127" spans="1:65" s="12" customFormat="1" ht="22.8" customHeight="1">
      <c r="B127" s="136"/>
      <c r="D127" s="137" t="s">
        <v>74</v>
      </c>
      <c r="E127" s="147" t="s">
        <v>31</v>
      </c>
      <c r="F127" s="147" t="s">
        <v>152</v>
      </c>
      <c r="I127" s="139"/>
      <c r="J127" s="148">
        <f>BK127</f>
        <v>0</v>
      </c>
      <c r="L127" s="136"/>
      <c r="M127" s="141"/>
      <c r="N127" s="142"/>
      <c r="O127" s="142"/>
      <c r="P127" s="143">
        <f>SUM(P128:P249)</f>
        <v>0</v>
      </c>
      <c r="Q127" s="142"/>
      <c r="R127" s="143">
        <f>SUM(R128:R249)</f>
        <v>3.4499323975</v>
      </c>
      <c r="S127" s="142"/>
      <c r="T127" s="144">
        <f>SUM(T128:T249)</f>
        <v>62.796200000000006</v>
      </c>
      <c r="AR127" s="137" t="s">
        <v>31</v>
      </c>
      <c r="AT127" s="145" t="s">
        <v>74</v>
      </c>
      <c r="AU127" s="145" t="s">
        <v>31</v>
      </c>
      <c r="AY127" s="137" t="s">
        <v>151</v>
      </c>
      <c r="BK127" s="146">
        <f>SUM(BK128:BK249)</f>
        <v>0</v>
      </c>
    </row>
    <row r="128" spans="1:65" s="2" customFormat="1" ht="16.5" customHeight="1">
      <c r="A128" s="33"/>
      <c r="B128" s="149"/>
      <c r="C128" s="150" t="s">
        <v>31</v>
      </c>
      <c r="D128" s="150" t="s">
        <v>153</v>
      </c>
      <c r="E128" s="151" t="s">
        <v>1501</v>
      </c>
      <c r="F128" s="152" t="s">
        <v>1502</v>
      </c>
      <c r="G128" s="153" t="s">
        <v>207</v>
      </c>
      <c r="H128" s="154">
        <v>31.6</v>
      </c>
      <c r="I128" s="155"/>
      <c r="J128" s="156">
        <f>ROUND(I128*H128,2)</f>
        <v>0</v>
      </c>
      <c r="K128" s="152" t="s">
        <v>157</v>
      </c>
      <c r="L128" s="34"/>
      <c r="M128" s="157" t="s">
        <v>1</v>
      </c>
      <c r="N128" s="158" t="s">
        <v>40</v>
      </c>
      <c r="O128" s="59"/>
      <c r="P128" s="159">
        <f>O128*H128</f>
        <v>0</v>
      </c>
      <c r="Q128" s="159">
        <v>0</v>
      </c>
      <c r="R128" s="159">
        <f>Q128*H128</f>
        <v>0</v>
      </c>
      <c r="S128" s="159">
        <v>0.255</v>
      </c>
      <c r="T128" s="160">
        <f>S128*H128</f>
        <v>8.0579999999999998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1" t="s">
        <v>158</v>
      </c>
      <c r="AT128" s="161" t="s">
        <v>153</v>
      </c>
      <c r="AU128" s="161" t="s">
        <v>83</v>
      </c>
      <c r="AY128" s="18" t="s">
        <v>151</v>
      </c>
      <c r="BE128" s="162">
        <f>IF(N128="základní",J128,0)</f>
        <v>0</v>
      </c>
      <c r="BF128" s="162">
        <f>IF(N128="snížená",J128,0)</f>
        <v>0</v>
      </c>
      <c r="BG128" s="162">
        <f>IF(N128="zákl. přenesená",J128,0)</f>
        <v>0</v>
      </c>
      <c r="BH128" s="162">
        <f>IF(N128="sníž. přenesená",J128,0)</f>
        <v>0</v>
      </c>
      <c r="BI128" s="162">
        <f>IF(N128="nulová",J128,0)</f>
        <v>0</v>
      </c>
      <c r="BJ128" s="18" t="s">
        <v>31</v>
      </c>
      <c r="BK128" s="162">
        <f>ROUND(I128*H128,2)</f>
        <v>0</v>
      </c>
      <c r="BL128" s="18" t="s">
        <v>158</v>
      </c>
      <c r="BM128" s="161" t="s">
        <v>2260</v>
      </c>
    </row>
    <row r="129" spans="1:65" s="14" customFormat="1">
      <c r="B129" s="172"/>
      <c r="D129" s="164" t="s">
        <v>160</v>
      </c>
      <c r="E129" s="173" t="s">
        <v>1</v>
      </c>
      <c r="F129" s="174" t="s">
        <v>2261</v>
      </c>
      <c r="H129" s="173" t="s">
        <v>1</v>
      </c>
      <c r="I129" s="175"/>
      <c r="L129" s="172"/>
      <c r="M129" s="176"/>
      <c r="N129" s="177"/>
      <c r="O129" s="177"/>
      <c r="P129" s="177"/>
      <c r="Q129" s="177"/>
      <c r="R129" s="177"/>
      <c r="S129" s="177"/>
      <c r="T129" s="178"/>
      <c r="AT129" s="173" t="s">
        <v>160</v>
      </c>
      <c r="AU129" s="173" t="s">
        <v>83</v>
      </c>
      <c r="AV129" s="14" t="s">
        <v>31</v>
      </c>
      <c r="AW129" s="14" t="s">
        <v>30</v>
      </c>
      <c r="AX129" s="14" t="s">
        <v>75</v>
      </c>
      <c r="AY129" s="173" t="s">
        <v>151</v>
      </c>
    </row>
    <row r="130" spans="1:65" s="13" customFormat="1">
      <c r="B130" s="163"/>
      <c r="D130" s="164" t="s">
        <v>160</v>
      </c>
      <c r="E130" s="165" t="s">
        <v>1</v>
      </c>
      <c r="F130" s="166" t="s">
        <v>2262</v>
      </c>
      <c r="H130" s="167">
        <v>31.6</v>
      </c>
      <c r="I130" s="168"/>
      <c r="L130" s="163"/>
      <c r="M130" s="169"/>
      <c r="N130" s="170"/>
      <c r="O130" s="170"/>
      <c r="P130" s="170"/>
      <c r="Q130" s="170"/>
      <c r="R130" s="170"/>
      <c r="S130" s="170"/>
      <c r="T130" s="171"/>
      <c r="AT130" s="165" t="s">
        <v>160</v>
      </c>
      <c r="AU130" s="165" t="s">
        <v>83</v>
      </c>
      <c r="AV130" s="13" t="s">
        <v>83</v>
      </c>
      <c r="AW130" s="13" t="s">
        <v>30</v>
      </c>
      <c r="AX130" s="13" t="s">
        <v>75</v>
      </c>
      <c r="AY130" s="165" t="s">
        <v>151</v>
      </c>
    </row>
    <row r="131" spans="1:65" s="15" customFormat="1">
      <c r="B131" s="179"/>
      <c r="D131" s="164" t="s">
        <v>160</v>
      </c>
      <c r="E131" s="180" t="s">
        <v>1</v>
      </c>
      <c r="F131" s="181" t="s">
        <v>182</v>
      </c>
      <c r="H131" s="182">
        <v>31.6</v>
      </c>
      <c r="I131" s="183"/>
      <c r="L131" s="179"/>
      <c r="M131" s="184"/>
      <c r="N131" s="185"/>
      <c r="O131" s="185"/>
      <c r="P131" s="185"/>
      <c r="Q131" s="185"/>
      <c r="R131" s="185"/>
      <c r="S131" s="185"/>
      <c r="T131" s="186"/>
      <c r="AT131" s="180" t="s">
        <v>160</v>
      </c>
      <c r="AU131" s="180" t="s">
        <v>83</v>
      </c>
      <c r="AV131" s="15" t="s">
        <v>158</v>
      </c>
      <c r="AW131" s="15" t="s">
        <v>30</v>
      </c>
      <c r="AX131" s="15" t="s">
        <v>31</v>
      </c>
      <c r="AY131" s="180" t="s">
        <v>151</v>
      </c>
    </row>
    <row r="132" spans="1:65" s="2" customFormat="1" ht="16.5" customHeight="1">
      <c r="A132" s="33"/>
      <c r="B132" s="149"/>
      <c r="C132" s="150" t="s">
        <v>83</v>
      </c>
      <c r="D132" s="150" t="s">
        <v>153</v>
      </c>
      <c r="E132" s="151" t="s">
        <v>2263</v>
      </c>
      <c r="F132" s="152" t="s">
        <v>2264</v>
      </c>
      <c r="G132" s="153" t="s">
        <v>207</v>
      </c>
      <c r="H132" s="154">
        <v>3.6</v>
      </c>
      <c r="I132" s="155"/>
      <c r="J132" s="156">
        <f>ROUND(I132*H132,2)</f>
        <v>0</v>
      </c>
      <c r="K132" s="152" t="s">
        <v>157</v>
      </c>
      <c r="L132" s="34"/>
      <c r="M132" s="157" t="s">
        <v>1</v>
      </c>
      <c r="N132" s="158" t="s">
        <v>40</v>
      </c>
      <c r="O132" s="59"/>
      <c r="P132" s="159">
        <f>O132*H132</f>
        <v>0</v>
      </c>
      <c r="Q132" s="159">
        <v>0</v>
      </c>
      <c r="R132" s="159">
        <f>Q132*H132</f>
        <v>0</v>
      </c>
      <c r="S132" s="159">
        <v>0.23499999999999999</v>
      </c>
      <c r="T132" s="160">
        <f>S132*H132</f>
        <v>0.84599999999999997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1" t="s">
        <v>158</v>
      </c>
      <c r="AT132" s="161" t="s">
        <v>153</v>
      </c>
      <c r="AU132" s="161" t="s">
        <v>83</v>
      </c>
      <c r="AY132" s="18" t="s">
        <v>151</v>
      </c>
      <c r="BE132" s="162">
        <f>IF(N132="základní",J132,0)</f>
        <v>0</v>
      </c>
      <c r="BF132" s="162">
        <f>IF(N132="snížená",J132,0)</f>
        <v>0</v>
      </c>
      <c r="BG132" s="162">
        <f>IF(N132="zákl. přenesená",J132,0)</f>
        <v>0</v>
      </c>
      <c r="BH132" s="162">
        <f>IF(N132="sníž. přenesená",J132,0)</f>
        <v>0</v>
      </c>
      <c r="BI132" s="162">
        <f>IF(N132="nulová",J132,0)</f>
        <v>0</v>
      </c>
      <c r="BJ132" s="18" t="s">
        <v>31</v>
      </c>
      <c r="BK132" s="162">
        <f>ROUND(I132*H132,2)</f>
        <v>0</v>
      </c>
      <c r="BL132" s="18" t="s">
        <v>158</v>
      </c>
      <c r="BM132" s="161" t="s">
        <v>2265</v>
      </c>
    </row>
    <row r="133" spans="1:65" s="14" customFormat="1">
      <c r="B133" s="172"/>
      <c r="D133" s="164" t="s">
        <v>160</v>
      </c>
      <c r="E133" s="173" t="s">
        <v>1</v>
      </c>
      <c r="F133" s="174" t="s">
        <v>2261</v>
      </c>
      <c r="H133" s="173" t="s">
        <v>1</v>
      </c>
      <c r="I133" s="175"/>
      <c r="L133" s="172"/>
      <c r="M133" s="176"/>
      <c r="N133" s="177"/>
      <c r="O133" s="177"/>
      <c r="P133" s="177"/>
      <c r="Q133" s="177"/>
      <c r="R133" s="177"/>
      <c r="S133" s="177"/>
      <c r="T133" s="178"/>
      <c r="AT133" s="173" t="s">
        <v>160</v>
      </c>
      <c r="AU133" s="173" t="s">
        <v>83</v>
      </c>
      <c r="AV133" s="14" t="s">
        <v>31</v>
      </c>
      <c r="AW133" s="14" t="s">
        <v>30</v>
      </c>
      <c r="AX133" s="14" t="s">
        <v>75</v>
      </c>
      <c r="AY133" s="173" t="s">
        <v>151</v>
      </c>
    </row>
    <row r="134" spans="1:65" s="13" customFormat="1">
      <c r="B134" s="163"/>
      <c r="D134" s="164" t="s">
        <v>160</v>
      </c>
      <c r="E134" s="165" t="s">
        <v>1</v>
      </c>
      <c r="F134" s="166" t="s">
        <v>2266</v>
      </c>
      <c r="H134" s="167">
        <v>3.6</v>
      </c>
      <c r="I134" s="168"/>
      <c r="L134" s="163"/>
      <c r="M134" s="169"/>
      <c r="N134" s="170"/>
      <c r="O134" s="170"/>
      <c r="P134" s="170"/>
      <c r="Q134" s="170"/>
      <c r="R134" s="170"/>
      <c r="S134" s="170"/>
      <c r="T134" s="171"/>
      <c r="AT134" s="165" t="s">
        <v>160</v>
      </c>
      <c r="AU134" s="165" t="s">
        <v>83</v>
      </c>
      <c r="AV134" s="13" t="s">
        <v>83</v>
      </c>
      <c r="AW134" s="13" t="s">
        <v>30</v>
      </c>
      <c r="AX134" s="13" t="s">
        <v>31</v>
      </c>
      <c r="AY134" s="165" t="s">
        <v>151</v>
      </c>
    </row>
    <row r="135" spans="1:65" s="2" customFormat="1" ht="16.5" customHeight="1">
      <c r="A135" s="33"/>
      <c r="B135" s="149"/>
      <c r="C135" s="150" t="s">
        <v>167</v>
      </c>
      <c r="D135" s="150" t="s">
        <v>153</v>
      </c>
      <c r="E135" s="151" t="s">
        <v>2267</v>
      </c>
      <c r="F135" s="152" t="s">
        <v>2268</v>
      </c>
      <c r="G135" s="153" t="s">
        <v>207</v>
      </c>
      <c r="H135" s="154">
        <v>5.7</v>
      </c>
      <c r="I135" s="155"/>
      <c r="J135" s="156">
        <f>ROUND(I135*H135,2)</f>
        <v>0</v>
      </c>
      <c r="K135" s="152" t="s">
        <v>157</v>
      </c>
      <c r="L135" s="34"/>
      <c r="M135" s="157" t="s">
        <v>1</v>
      </c>
      <c r="N135" s="158" t="s">
        <v>40</v>
      </c>
      <c r="O135" s="59"/>
      <c r="P135" s="159">
        <f>O135*H135</f>
        <v>0</v>
      </c>
      <c r="Q135" s="159">
        <v>0</v>
      </c>
      <c r="R135" s="159">
        <f>Q135*H135</f>
        <v>0</v>
      </c>
      <c r="S135" s="159">
        <v>0.26</v>
      </c>
      <c r="T135" s="160">
        <f>S135*H135</f>
        <v>1.4820000000000002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1" t="s">
        <v>158</v>
      </c>
      <c r="AT135" s="161" t="s">
        <v>153</v>
      </c>
      <c r="AU135" s="161" t="s">
        <v>83</v>
      </c>
      <c r="AY135" s="18" t="s">
        <v>151</v>
      </c>
      <c r="BE135" s="162">
        <f>IF(N135="základní",J135,0)</f>
        <v>0</v>
      </c>
      <c r="BF135" s="162">
        <f>IF(N135="snížená",J135,0)</f>
        <v>0</v>
      </c>
      <c r="BG135" s="162">
        <f>IF(N135="zákl. přenesená",J135,0)</f>
        <v>0</v>
      </c>
      <c r="BH135" s="162">
        <f>IF(N135="sníž. přenesená",J135,0)</f>
        <v>0</v>
      </c>
      <c r="BI135" s="162">
        <f>IF(N135="nulová",J135,0)</f>
        <v>0</v>
      </c>
      <c r="BJ135" s="18" t="s">
        <v>31</v>
      </c>
      <c r="BK135" s="162">
        <f>ROUND(I135*H135,2)</f>
        <v>0</v>
      </c>
      <c r="BL135" s="18" t="s">
        <v>158</v>
      </c>
      <c r="BM135" s="161" t="s">
        <v>2269</v>
      </c>
    </row>
    <row r="136" spans="1:65" s="14" customFormat="1">
      <c r="B136" s="172"/>
      <c r="D136" s="164" t="s">
        <v>160</v>
      </c>
      <c r="E136" s="173" t="s">
        <v>1</v>
      </c>
      <c r="F136" s="174" t="s">
        <v>2261</v>
      </c>
      <c r="H136" s="173" t="s">
        <v>1</v>
      </c>
      <c r="I136" s="175"/>
      <c r="L136" s="172"/>
      <c r="M136" s="176"/>
      <c r="N136" s="177"/>
      <c r="O136" s="177"/>
      <c r="P136" s="177"/>
      <c r="Q136" s="177"/>
      <c r="R136" s="177"/>
      <c r="S136" s="177"/>
      <c r="T136" s="178"/>
      <c r="AT136" s="173" t="s">
        <v>160</v>
      </c>
      <c r="AU136" s="173" t="s">
        <v>83</v>
      </c>
      <c r="AV136" s="14" t="s">
        <v>31</v>
      </c>
      <c r="AW136" s="14" t="s">
        <v>30</v>
      </c>
      <c r="AX136" s="14" t="s">
        <v>75</v>
      </c>
      <c r="AY136" s="173" t="s">
        <v>151</v>
      </c>
    </row>
    <row r="137" spans="1:65" s="13" customFormat="1">
      <c r="B137" s="163"/>
      <c r="D137" s="164" t="s">
        <v>160</v>
      </c>
      <c r="E137" s="165" t="s">
        <v>1</v>
      </c>
      <c r="F137" s="166" t="s">
        <v>2270</v>
      </c>
      <c r="H137" s="167">
        <v>5.7</v>
      </c>
      <c r="I137" s="168"/>
      <c r="L137" s="163"/>
      <c r="M137" s="169"/>
      <c r="N137" s="170"/>
      <c r="O137" s="170"/>
      <c r="P137" s="170"/>
      <c r="Q137" s="170"/>
      <c r="R137" s="170"/>
      <c r="S137" s="170"/>
      <c r="T137" s="171"/>
      <c r="AT137" s="165" t="s">
        <v>160</v>
      </c>
      <c r="AU137" s="165" t="s">
        <v>83</v>
      </c>
      <c r="AV137" s="13" t="s">
        <v>83</v>
      </c>
      <c r="AW137" s="13" t="s">
        <v>30</v>
      </c>
      <c r="AX137" s="13" t="s">
        <v>31</v>
      </c>
      <c r="AY137" s="165" t="s">
        <v>151</v>
      </c>
    </row>
    <row r="138" spans="1:65" s="2" customFormat="1" ht="16.5" customHeight="1">
      <c r="A138" s="33"/>
      <c r="B138" s="149"/>
      <c r="C138" s="150" t="s">
        <v>158</v>
      </c>
      <c r="D138" s="150" t="s">
        <v>153</v>
      </c>
      <c r="E138" s="151" t="s">
        <v>888</v>
      </c>
      <c r="F138" s="152" t="s">
        <v>1511</v>
      </c>
      <c r="G138" s="153" t="s">
        <v>207</v>
      </c>
      <c r="H138" s="154">
        <v>5.5</v>
      </c>
      <c r="I138" s="155"/>
      <c r="J138" s="156">
        <f>ROUND(I138*H138,2)</f>
        <v>0</v>
      </c>
      <c r="K138" s="152" t="s">
        <v>157</v>
      </c>
      <c r="L138" s="34"/>
      <c r="M138" s="157" t="s">
        <v>1</v>
      </c>
      <c r="N138" s="158" t="s">
        <v>40</v>
      </c>
      <c r="O138" s="59"/>
      <c r="P138" s="159">
        <f>O138*H138</f>
        <v>0</v>
      </c>
      <c r="Q138" s="159">
        <v>0</v>
      </c>
      <c r="R138" s="159">
        <f>Q138*H138</f>
        <v>0</v>
      </c>
      <c r="S138" s="159">
        <v>0.28999999999999998</v>
      </c>
      <c r="T138" s="160">
        <f>S138*H138</f>
        <v>1.595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1" t="s">
        <v>158</v>
      </c>
      <c r="AT138" s="161" t="s">
        <v>153</v>
      </c>
      <c r="AU138" s="161" t="s">
        <v>83</v>
      </c>
      <c r="AY138" s="18" t="s">
        <v>151</v>
      </c>
      <c r="BE138" s="162">
        <f>IF(N138="základní",J138,0)</f>
        <v>0</v>
      </c>
      <c r="BF138" s="162">
        <f>IF(N138="snížená",J138,0)</f>
        <v>0</v>
      </c>
      <c r="BG138" s="162">
        <f>IF(N138="zákl. přenesená",J138,0)</f>
        <v>0</v>
      </c>
      <c r="BH138" s="162">
        <f>IF(N138="sníž. přenesená",J138,0)</f>
        <v>0</v>
      </c>
      <c r="BI138" s="162">
        <f>IF(N138="nulová",J138,0)</f>
        <v>0</v>
      </c>
      <c r="BJ138" s="18" t="s">
        <v>31</v>
      </c>
      <c r="BK138" s="162">
        <f>ROUND(I138*H138,2)</f>
        <v>0</v>
      </c>
      <c r="BL138" s="18" t="s">
        <v>158</v>
      </c>
      <c r="BM138" s="161" t="s">
        <v>2271</v>
      </c>
    </row>
    <row r="139" spans="1:65" s="14" customFormat="1">
      <c r="B139" s="172"/>
      <c r="D139" s="164" t="s">
        <v>160</v>
      </c>
      <c r="E139" s="173" t="s">
        <v>1</v>
      </c>
      <c r="F139" s="174" t="s">
        <v>2261</v>
      </c>
      <c r="H139" s="173" t="s">
        <v>1</v>
      </c>
      <c r="I139" s="175"/>
      <c r="L139" s="172"/>
      <c r="M139" s="176"/>
      <c r="N139" s="177"/>
      <c r="O139" s="177"/>
      <c r="P139" s="177"/>
      <c r="Q139" s="177"/>
      <c r="R139" s="177"/>
      <c r="S139" s="177"/>
      <c r="T139" s="178"/>
      <c r="AT139" s="173" t="s">
        <v>160</v>
      </c>
      <c r="AU139" s="173" t="s">
        <v>83</v>
      </c>
      <c r="AV139" s="14" t="s">
        <v>31</v>
      </c>
      <c r="AW139" s="14" t="s">
        <v>30</v>
      </c>
      <c r="AX139" s="14" t="s">
        <v>75</v>
      </c>
      <c r="AY139" s="173" t="s">
        <v>151</v>
      </c>
    </row>
    <row r="140" spans="1:65" s="13" customFormat="1">
      <c r="B140" s="163"/>
      <c r="D140" s="164" t="s">
        <v>160</v>
      </c>
      <c r="E140" s="165" t="s">
        <v>1</v>
      </c>
      <c r="F140" s="166" t="s">
        <v>2272</v>
      </c>
      <c r="H140" s="167">
        <v>5.5</v>
      </c>
      <c r="I140" s="168"/>
      <c r="L140" s="163"/>
      <c r="M140" s="169"/>
      <c r="N140" s="170"/>
      <c r="O140" s="170"/>
      <c r="P140" s="170"/>
      <c r="Q140" s="170"/>
      <c r="R140" s="170"/>
      <c r="S140" s="170"/>
      <c r="T140" s="171"/>
      <c r="AT140" s="165" t="s">
        <v>160</v>
      </c>
      <c r="AU140" s="165" t="s">
        <v>83</v>
      </c>
      <c r="AV140" s="13" t="s">
        <v>83</v>
      </c>
      <c r="AW140" s="13" t="s">
        <v>30</v>
      </c>
      <c r="AX140" s="13" t="s">
        <v>31</v>
      </c>
      <c r="AY140" s="165" t="s">
        <v>151</v>
      </c>
    </row>
    <row r="141" spans="1:65" s="2" customFormat="1" ht="16.5" customHeight="1">
      <c r="A141" s="33"/>
      <c r="B141" s="149"/>
      <c r="C141" s="150" t="s">
        <v>176</v>
      </c>
      <c r="D141" s="150" t="s">
        <v>153</v>
      </c>
      <c r="E141" s="151" t="s">
        <v>1518</v>
      </c>
      <c r="F141" s="152" t="s">
        <v>1519</v>
      </c>
      <c r="G141" s="153" t="s">
        <v>207</v>
      </c>
      <c r="H141" s="154">
        <v>67.8</v>
      </c>
      <c r="I141" s="155"/>
      <c r="J141" s="156">
        <f>ROUND(I141*H141,2)</f>
        <v>0</v>
      </c>
      <c r="K141" s="152" t="s">
        <v>157</v>
      </c>
      <c r="L141" s="34"/>
      <c r="M141" s="157" t="s">
        <v>1</v>
      </c>
      <c r="N141" s="158" t="s">
        <v>40</v>
      </c>
      <c r="O141" s="59"/>
      <c r="P141" s="159">
        <f>O141*H141</f>
        <v>0</v>
      </c>
      <c r="Q141" s="159">
        <v>0</v>
      </c>
      <c r="R141" s="159">
        <f>Q141*H141</f>
        <v>0</v>
      </c>
      <c r="S141" s="159">
        <v>0.57999999999999996</v>
      </c>
      <c r="T141" s="160">
        <f>S141*H141</f>
        <v>39.323999999999998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1" t="s">
        <v>158</v>
      </c>
      <c r="AT141" s="161" t="s">
        <v>153</v>
      </c>
      <c r="AU141" s="161" t="s">
        <v>83</v>
      </c>
      <c r="AY141" s="18" t="s">
        <v>151</v>
      </c>
      <c r="BE141" s="162">
        <f>IF(N141="základní",J141,0)</f>
        <v>0</v>
      </c>
      <c r="BF141" s="162">
        <f>IF(N141="snížená",J141,0)</f>
        <v>0</v>
      </c>
      <c r="BG141" s="162">
        <f>IF(N141="zákl. přenesená",J141,0)</f>
        <v>0</v>
      </c>
      <c r="BH141" s="162">
        <f>IF(N141="sníž. přenesená",J141,0)</f>
        <v>0</v>
      </c>
      <c r="BI141" s="162">
        <f>IF(N141="nulová",J141,0)</f>
        <v>0</v>
      </c>
      <c r="BJ141" s="18" t="s">
        <v>31</v>
      </c>
      <c r="BK141" s="162">
        <f>ROUND(I141*H141,2)</f>
        <v>0</v>
      </c>
      <c r="BL141" s="18" t="s">
        <v>158</v>
      </c>
      <c r="BM141" s="161" t="s">
        <v>2273</v>
      </c>
    </row>
    <row r="142" spans="1:65" s="14" customFormat="1">
      <c r="B142" s="172"/>
      <c r="D142" s="164" t="s">
        <v>160</v>
      </c>
      <c r="E142" s="173" t="s">
        <v>1</v>
      </c>
      <c r="F142" s="174" t="s">
        <v>2261</v>
      </c>
      <c r="H142" s="173" t="s">
        <v>1</v>
      </c>
      <c r="I142" s="175"/>
      <c r="L142" s="172"/>
      <c r="M142" s="176"/>
      <c r="N142" s="177"/>
      <c r="O142" s="177"/>
      <c r="P142" s="177"/>
      <c r="Q142" s="177"/>
      <c r="R142" s="177"/>
      <c r="S142" s="177"/>
      <c r="T142" s="178"/>
      <c r="AT142" s="173" t="s">
        <v>160</v>
      </c>
      <c r="AU142" s="173" t="s">
        <v>83</v>
      </c>
      <c r="AV142" s="14" t="s">
        <v>31</v>
      </c>
      <c r="AW142" s="14" t="s">
        <v>30</v>
      </c>
      <c r="AX142" s="14" t="s">
        <v>75</v>
      </c>
      <c r="AY142" s="173" t="s">
        <v>151</v>
      </c>
    </row>
    <row r="143" spans="1:65" s="13" customFormat="1">
      <c r="B143" s="163"/>
      <c r="D143" s="164" t="s">
        <v>160</v>
      </c>
      <c r="E143" s="165" t="s">
        <v>1</v>
      </c>
      <c r="F143" s="166" t="s">
        <v>2274</v>
      </c>
      <c r="H143" s="167">
        <v>26.9</v>
      </c>
      <c r="I143" s="168"/>
      <c r="L143" s="163"/>
      <c r="M143" s="169"/>
      <c r="N143" s="170"/>
      <c r="O143" s="170"/>
      <c r="P143" s="170"/>
      <c r="Q143" s="170"/>
      <c r="R143" s="170"/>
      <c r="S143" s="170"/>
      <c r="T143" s="171"/>
      <c r="AT143" s="165" t="s">
        <v>160</v>
      </c>
      <c r="AU143" s="165" t="s">
        <v>83</v>
      </c>
      <c r="AV143" s="13" t="s">
        <v>83</v>
      </c>
      <c r="AW143" s="13" t="s">
        <v>30</v>
      </c>
      <c r="AX143" s="13" t="s">
        <v>75</v>
      </c>
      <c r="AY143" s="165" t="s">
        <v>151</v>
      </c>
    </row>
    <row r="144" spans="1:65" s="13" customFormat="1">
      <c r="B144" s="163"/>
      <c r="D144" s="164" t="s">
        <v>160</v>
      </c>
      <c r="E144" s="165" t="s">
        <v>1</v>
      </c>
      <c r="F144" s="166" t="s">
        <v>2275</v>
      </c>
      <c r="H144" s="167">
        <v>3.6</v>
      </c>
      <c r="I144" s="168"/>
      <c r="L144" s="163"/>
      <c r="M144" s="169"/>
      <c r="N144" s="170"/>
      <c r="O144" s="170"/>
      <c r="P144" s="170"/>
      <c r="Q144" s="170"/>
      <c r="R144" s="170"/>
      <c r="S144" s="170"/>
      <c r="T144" s="171"/>
      <c r="AT144" s="165" t="s">
        <v>160</v>
      </c>
      <c r="AU144" s="165" t="s">
        <v>83</v>
      </c>
      <c r="AV144" s="13" t="s">
        <v>83</v>
      </c>
      <c r="AW144" s="13" t="s">
        <v>30</v>
      </c>
      <c r="AX144" s="13" t="s">
        <v>75</v>
      </c>
      <c r="AY144" s="165" t="s">
        <v>151</v>
      </c>
    </row>
    <row r="145" spans="1:65" s="13" customFormat="1">
      <c r="B145" s="163"/>
      <c r="D145" s="164" t="s">
        <v>160</v>
      </c>
      <c r="E145" s="165" t="s">
        <v>1</v>
      </c>
      <c r="F145" s="166" t="s">
        <v>2276</v>
      </c>
      <c r="H145" s="167">
        <v>5.7</v>
      </c>
      <c r="I145" s="168"/>
      <c r="L145" s="163"/>
      <c r="M145" s="169"/>
      <c r="N145" s="170"/>
      <c r="O145" s="170"/>
      <c r="P145" s="170"/>
      <c r="Q145" s="170"/>
      <c r="R145" s="170"/>
      <c r="S145" s="170"/>
      <c r="T145" s="171"/>
      <c r="AT145" s="165" t="s">
        <v>160</v>
      </c>
      <c r="AU145" s="165" t="s">
        <v>83</v>
      </c>
      <c r="AV145" s="13" t="s">
        <v>83</v>
      </c>
      <c r="AW145" s="13" t="s">
        <v>30</v>
      </c>
      <c r="AX145" s="13" t="s">
        <v>75</v>
      </c>
      <c r="AY145" s="165" t="s">
        <v>151</v>
      </c>
    </row>
    <row r="146" spans="1:65" s="13" customFormat="1">
      <c r="B146" s="163"/>
      <c r="D146" s="164" t="s">
        <v>160</v>
      </c>
      <c r="E146" s="165" t="s">
        <v>1</v>
      </c>
      <c r="F146" s="166" t="s">
        <v>2277</v>
      </c>
      <c r="H146" s="167">
        <v>31.6</v>
      </c>
      <c r="I146" s="168"/>
      <c r="L146" s="163"/>
      <c r="M146" s="169"/>
      <c r="N146" s="170"/>
      <c r="O146" s="170"/>
      <c r="P146" s="170"/>
      <c r="Q146" s="170"/>
      <c r="R146" s="170"/>
      <c r="S146" s="170"/>
      <c r="T146" s="171"/>
      <c r="AT146" s="165" t="s">
        <v>160</v>
      </c>
      <c r="AU146" s="165" t="s">
        <v>83</v>
      </c>
      <c r="AV146" s="13" t="s">
        <v>83</v>
      </c>
      <c r="AW146" s="13" t="s">
        <v>30</v>
      </c>
      <c r="AX146" s="13" t="s">
        <v>75</v>
      </c>
      <c r="AY146" s="165" t="s">
        <v>151</v>
      </c>
    </row>
    <row r="147" spans="1:65" s="15" customFormat="1">
      <c r="B147" s="179"/>
      <c r="D147" s="164" t="s">
        <v>160</v>
      </c>
      <c r="E147" s="180" t="s">
        <v>1</v>
      </c>
      <c r="F147" s="181" t="s">
        <v>182</v>
      </c>
      <c r="H147" s="182">
        <v>67.8</v>
      </c>
      <c r="I147" s="183"/>
      <c r="L147" s="179"/>
      <c r="M147" s="184"/>
      <c r="N147" s="185"/>
      <c r="O147" s="185"/>
      <c r="P147" s="185"/>
      <c r="Q147" s="185"/>
      <c r="R147" s="185"/>
      <c r="S147" s="185"/>
      <c r="T147" s="186"/>
      <c r="AT147" s="180" t="s">
        <v>160</v>
      </c>
      <c r="AU147" s="180" t="s">
        <v>83</v>
      </c>
      <c r="AV147" s="15" t="s">
        <v>158</v>
      </c>
      <c r="AW147" s="15" t="s">
        <v>30</v>
      </c>
      <c r="AX147" s="15" t="s">
        <v>31</v>
      </c>
      <c r="AY147" s="180" t="s">
        <v>151</v>
      </c>
    </row>
    <row r="148" spans="1:65" s="2" customFormat="1" ht="16.5" customHeight="1">
      <c r="A148" s="33"/>
      <c r="B148" s="149"/>
      <c r="C148" s="150" t="s">
        <v>183</v>
      </c>
      <c r="D148" s="150" t="s">
        <v>153</v>
      </c>
      <c r="E148" s="151" t="s">
        <v>897</v>
      </c>
      <c r="F148" s="152" t="s">
        <v>898</v>
      </c>
      <c r="G148" s="153" t="s">
        <v>207</v>
      </c>
      <c r="H148" s="154">
        <v>26.9</v>
      </c>
      <c r="I148" s="155"/>
      <c r="J148" s="156">
        <f>ROUND(I148*H148,2)</f>
        <v>0</v>
      </c>
      <c r="K148" s="152" t="s">
        <v>1</v>
      </c>
      <c r="L148" s="34"/>
      <c r="M148" s="157" t="s">
        <v>1</v>
      </c>
      <c r="N148" s="158" t="s">
        <v>40</v>
      </c>
      <c r="O148" s="59"/>
      <c r="P148" s="159">
        <f>O148*H148</f>
        <v>0</v>
      </c>
      <c r="Q148" s="159">
        <v>0</v>
      </c>
      <c r="R148" s="159">
        <f>Q148*H148</f>
        <v>0</v>
      </c>
      <c r="S148" s="159">
        <v>9.8000000000000004E-2</v>
      </c>
      <c r="T148" s="160">
        <f>S148*H148</f>
        <v>2.6362000000000001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1" t="s">
        <v>158</v>
      </c>
      <c r="AT148" s="161" t="s">
        <v>153</v>
      </c>
      <c r="AU148" s="161" t="s">
        <v>83</v>
      </c>
      <c r="AY148" s="18" t="s">
        <v>151</v>
      </c>
      <c r="BE148" s="162">
        <f>IF(N148="základní",J148,0)</f>
        <v>0</v>
      </c>
      <c r="BF148" s="162">
        <f>IF(N148="snížená",J148,0)</f>
        <v>0</v>
      </c>
      <c r="BG148" s="162">
        <f>IF(N148="zákl. přenesená",J148,0)</f>
        <v>0</v>
      </c>
      <c r="BH148" s="162">
        <f>IF(N148="sníž. přenesená",J148,0)</f>
        <v>0</v>
      </c>
      <c r="BI148" s="162">
        <f>IF(N148="nulová",J148,0)</f>
        <v>0</v>
      </c>
      <c r="BJ148" s="18" t="s">
        <v>31</v>
      </c>
      <c r="BK148" s="162">
        <f>ROUND(I148*H148,2)</f>
        <v>0</v>
      </c>
      <c r="BL148" s="18" t="s">
        <v>158</v>
      </c>
      <c r="BM148" s="161" t="s">
        <v>2278</v>
      </c>
    </row>
    <row r="149" spans="1:65" s="14" customFormat="1">
      <c r="B149" s="172"/>
      <c r="D149" s="164" t="s">
        <v>160</v>
      </c>
      <c r="E149" s="173" t="s">
        <v>1</v>
      </c>
      <c r="F149" s="174" t="s">
        <v>2261</v>
      </c>
      <c r="H149" s="173" t="s">
        <v>1</v>
      </c>
      <c r="I149" s="175"/>
      <c r="L149" s="172"/>
      <c r="M149" s="176"/>
      <c r="N149" s="177"/>
      <c r="O149" s="177"/>
      <c r="P149" s="177"/>
      <c r="Q149" s="177"/>
      <c r="R149" s="177"/>
      <c r="S149" s="177"/>
      <c r="T149" s="178"/>
      <c r="AT149" s="173" t="s">
        <v>160</v>
      </c>
      <c r="AU149" s="173" t="s">
        <v>83</v>
      </c>
      <c r="AV149" s="14" t="s">
        <v>31</v>
      </c>
      <c r="AW149" s="14" t="s">
        <v>30</v>
      </c>
      <c r="AX149" s="14" t="s">
        <v>75</v>
      </c>
      <c r="AY149" s="173" t="s">
        <v>151</v>
      </c>
    </row>
    <row r="150" spans="1:65" s="13" customFormat="1">
      <c r="B150" s="163"/>
      <c r="D150" s="164" t="s">
        <v>160</v>
      </c>
      <c r="E150" s="165" t="s">
        <v>1</v>
      </c>
      <c r="F150" s="166" t="s">
        <v>2279</v>
      </c>
      <c r="H150" s="167">
        <v>26.9</v>
      </c>
      <c r="I150" s="168"/>
      <c r="L150" s="163"/>
      <c r="M150" s="169"/>
      <c r="N150" s="170"/>
      <c r="O150" s="170"/>
      <c r="P150" s="170"/>
      <c r="Q150" s="170"/>
      <c r="R150" s="170"/>
      <c r="S150" s="170"/>
      <c r="T150" s="171"/>
      <c r="AT150" s="165" t="s">
        <v>160</v>
      </c>
      <c r="AU150" s="165" t="s">
        <v>83</v>
      </c>
      <c r="AV150" s="13" t="s">
        <v>83</v>
      </c>
      <c r="AW150" s="13" t="s">
        <v>30</v>
      </c>
      <c r="AX150" s="13" t="s">
        <v>31</v>
      </c>
      <c r="AY150" s="165" t="s">
        <v>151</v>
      </c>
    </row>
    <row r="151" spans="1:65" s="2" customFormat="1" ht="16.5" customHeight="1">
      <c r="A151" s="33"/>
      <c r="B151" s="149"/>
      <c r="C151" s="150" t="s">
        <v>188</v>
      </c>
      <c r="D151" s="150" t="s">
        <v>153</v>
      </c>
      <c r="E151" s="151" t="s">
        <v>1526</v>
      </c>
      <c r="F151" s="152" t="s">
        <v>1527</v>
      </c>
      <c r="G151" s="153" t="s">
        <v>207</v>
      </c>
      <c r="H151" s="154">
        <v>5.5</v>
      </c>
      <c r="I151" s="155"/>
      <c r="J151" s="156">
        <f>ROUND(I151*H151,2)</f>
        <v>0</v>
      </c>
      <c r="K151" s="152" t="s">
        <v>1</v>
      </c>
      <c r="L151" s="34"/>
      <c r="M151" s="157" t="s">
        <v>1</v>
      </c>
      <c r="N151" s="158" t="s">
        <v>40</v>
      </c>
      <c r="O151" s="59"/>
      <c r="P151" s="159">
        <f>O151*H151</f>
        <v>0</v>
      </c>
      <c r="Q151" s="159">
        <v>0</v>
      </c>
      <c r="R151" s="159">
        <f>Q151*H151</f>
        <v>0</v>
      </c>
      <c r="S151" s="159">
        <v>0.45</v>
      </c>
      <c r="T151" s="160">
        <f>S151*H151</f>
        <v>2.4750000000000001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1" t="s">
        <v>158</v>
      </c>
      <c r="AT151" s="161" t="s">
        <v>153</v>
      </c>
      <c r="AU151" s="161" t="s">
        <v>83</v>
      </c>
      <c r="AY151" s="18" t="s">
        <v>151</v>
      </c>
      <c r="BE151" s="162">
        <f>IF(N151="základní",J151,0)</f>
        <v>0</v>
      </c>
      <c r="BF151" s="162">
        <f>IF(N151="snížená",J151,0)</f>
        <v>0</v>
      </c>
      <c r="BG151" s="162">
        <f>IF(N151="zákl. přenesená",J151,0)</f>
        <v>0</v>
      </c>
      <c r="BH151" s="162">
        <f>IF(N151="sníž. přenesená",J151,0)</f>
        <v>0</v>
      </c>
      <c r="BI151" s="162">
        <f>IF(N151="nulová",J151,0)</f>
        <v>0</v>
      </c>
      <c r="BJ151" s="18" t="s">
        <v>31</v>
      </c>
      <c r="BK151" s="162">
        <f>ROUND(I151*H151,2)</f>
        <v>0</v>
      </c>
      <c r="BL151" s="18" t="s">
        <v>158</v>
      </c>
      <c r="BM151" s="161" t="s">
        <v>2280</v>
      </c>
    </row>
    <row r="152" spans="1:65" s="14" customFormat="1">
      <c r="B152" s="172"/>
      <c r="D152" s="164" t="s">
        <v>160</v>
      </c>
      <c r="E152" s="173" t="s">
        <v>1</v>
      </c>
      <c r="F152" s="174" t="s">
        <v>2261</v>
      </c>
      <c r="H152" s="173" t="s">
        <v>1</v>
      </c>
      <c r="I152" s="175"/>
      <c r="L152" s="172"/>
      <c r="M152" s="176"/>
      <c r="N152" s="177"/>
      <c r="O152" s="177"/>
      <c r="P152" s="177"/>
      <c r="Q152" s="177"/>
      <c r="R152" s="177"/>
      <c r="S152" s="177"/>
      <c r="T152" s="178"/>
      <c r="AT152" s="173" t="s">
        <v>160</v>
      </c>
      <c r="AU152" s="173" t="s">
        <v>83</v>
      </c>
      <c r="AV152" s="14" t="s">
        <v>31</v>
      </c>
      <c r="AW152" s="14" t="s">
        <v>30</v>
      </c>
      <c r="AX152" s="14" t="s">
        <v>75</v>
      </c>
      <c r="AY152" s="173" t="s">
        <v>151</v>
      </c>
    </row>
    <row r="153" spans="1:65" s="13" customFormat="1">
      <c r="B153" s="163"/>
      <c r="D153" s="164" t="s">
        <v>160</v>
      </c>
      <c r="E153" s="165" t="s">
        <v>1</v>
      </c>
      <c r="F153" s="166" t="s">
        <v>2281</v>
      </c>
      <c r="H153" s="167">
        <v>5.5</v>
      </c>
      <c r="I153" s="168"/>
      <c r="L153" s="163"/>
      <c r="M153" s="169"/>
      <c r="N153" s="170"/>
      <c r="O153" s="170"/>
      <c r="P153" s="170"/>
      <c r="Q153" s="170"/>
      <c r="R153" s="170"/>
      <c r="S153" s="170"/>
      <c r="T153" s="171"/>
      <c r="AT153" s="165" t="s">
        <v>160</v>
      </c>
      <c r="AU153" s="165" t="s">
        <v>83</v>
      </c>
      <c r="AV153" s="13" t="s">
        <v>83</v>
      </c>
      <c r="AW153" s="13" t="s">
        <v>30</v>
      </c>
      <c r="AX153" s="13" t="s">
        <v>31</v>
      </c>
      <c r="AY153" s="165" t="s">
        <v>151</v>
      </c>
    </row>
    <row r="154" spans="1:65" s="2" customFormat="1" ht="16.5" customHeight="1">
      <c r="A154" s="33"/>
      <c r="B154" s="149"/>
      <c r="C154" s="150" t="s">
        <v>194</v>
      </c>
      <c r="D154" s="150" t="s">
        <v>153</v>
      </c>
      <c r="E154" s="151" t="s">
        <v>298</v>
      </c>
      <c r="F154" s="152" t="s">
        <v>299</v>
      </c>
      <c r="G154" s="153" t="s">
        <v>215</v>
      </c>
      <c r="H154" s="154">
        <v>22</v>
      </c>
      <c r="I154" s="155"/>
      <c r="J154" s="156">
        <f>ROUND(I154*H154,2)</f>
        <v>0</v>
      </c>
      <c r="K154" s="152" t="s">
        <v>157</v>
      </c>
      <c r="L154" s="34"/>
      <c r="M154" s="157" t="s">
        <v>1</v>
      </c>
      <c r="N154" s="158" t="s">
        <v>40</v>
      </c>
      <c r="O154" s="59"/>
      <c r="P154" s="159">
        <f>O154*H154</f>
        <v>0</v>
      </c>
      <c r="Q154" s="159">
        <v>0</v>
      </c>
      <c r="R154" s="159">
        <f>Q154*H154</f>
        <v>0</v>
      </c>
      <c r="S154" s="159">
        <v>0.28999999999999998</v>
      </c>
      <c r="T154" s="160">
        <f>S154*H154</f>
        <v>6.38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1" t="s">
        <v>158</v>
      </c>
      <c r="AT154" s="161" t="s">
        <v>153</v>
      </c>
      <c r="AU154" s="161" t="s">
        <v>83</v>
      </c>
      <c r="AY154" s="18" t="s">
        <v>151</v>
      </c>
      <c r="BE154" s="162">
        <f>IF(N154="základní",J154,0)</f>
        <v>0</v>
      </c>
      <c r="BF154" s="162">
        <f>IF(N154="snížená",J154,0)</f>
        <v>0</v>
      </c>
      <c r="BG154" s="162">
        <f>IF(N154="zákl. přenesená",J154,0)</f>
        <v>0</v>
      </c>
      <c r="BH154" s="162">
        <f>IF(N154="sníž. přenesená",J154,0)</f>
        <v>0</v>
      </c>
      <c r="BI154" s="162">
        <f>IF(N154="nulová",J154,0)</f>
        <v>0</v>
      </c>
      <c r="BJ154" s="18" t="s">
        <v>31</v>
      </c>
      <c r="BK154" s="162">
        <f>ROUND(I154*H154,2)</f>
        <v>0</v>
      </c>
      <c r="BL154" s="18" t="s">
        <v>158</v>
      </c>
      <c r="BM154" s="161" t="s">
        <v>2282</v>
      </c>
    </row>
    <row r="155" spans="1:65" s="13" customFormat="1">
      <c r="B155" s="163"/>
      <c r="D155" s="164" t="s">
        <v>160</v>
      </c>
      <c r="E155" s="165" t="s">
        <v>1</v>
      </c>
      <c r="F155" s="166" t="s">
        <v>2283</v>
      </c>
      <c r="H155" s="167">
        <v>22</v>
      </c>
      <c r="I155" s="168"/>
      <c r="L155" s="163"/>
      <c r="M155" s="169"/>
      <c r="N155" s="170"/>
      <c r="O155" s="170"/>
      <c r="P155" s="170"/>
      <c r="Q155" s="170"/>
      <c r="R155" s="170"/>
      <c r="S155" s="170"/>
      <c r="T155" s="171"/>
      <c r="AT155" s="165" t="s">
        <v>160</v>
      </c>
      <c r="AU155" s="165" t="s">
        <v>83</v>
      </c>
      <c r="AV155" s="13" t="s">
        <v>83</v>
      </c>
      <c r="AW155" s="13" t="s">
        <v>30</v>
      </c>
      <c r="AX155" s="13" t="s">
        <v>31</v>
      </c>
      <c r="AY155" s="165" t="s">
        <v>151</v>
      </c>
    </row>
    <row r="156" spans="1:65" s="2" customFormat="1" ht="16.5" customHeight="1">
      <c r="A156" s="33"/>
      <c r="B156" s="149"/>
      <c r="C156" s="150" t="s">
        <v>199</v>
      </c>
      <c r="D156" s="150" t="s">
        <v>153</v>
      </c>
      <c r="E156" s="151" t="s">
        <v>1083</v>
      </c>
      <c r="F156" s="152" t="s">
        <v>1084</v>
      </c>
      <c r="G156" s="153" t="s">
        <v>215</v>
      </c>
      <c r="H156" s="154">
        <v>6.6</v>
      </c>
      <c r="I156" s="155"/>
      <c r="J156" s="156">
        <f>ROUND(I156*H156,2)</f>
        <v>0</v>
      </c>
      <c r="K156" s="152" t="s">
        <v>157</v>
      </c>
      <c r="L156" s="34"/>
      <c r="M156" s="157" t="s">
        <v>1</v>
      </c>
      <c r="N156" s="158" t="s">
        <v>40</v>
      </c>
      <c r="O156" s="59"/>
      <c r="P156" s="159">
        <f>O156*H156</f>
        <v>0</v>
      </c>
      <c r="Q156" s="159">
        <v>8.6800000000000002E-3</v>
      </c>
      <c r="R156" s="159">
        <f>Q156*H156</f>
        <v>5.7287999999999999E-2</v>
      </c>
      <c r="S156" s="159">
        <v>0</v>
      </c>
      <c r="T156" s="160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1" t="s">
        <v>158</v>
      </c>
      <c r="AT156" s="161" t="s">
        <v>153</v>
      </c>
      <c r="AU156" s="161" t="s">
        <v>83</v>
      </c>
      <c r="AY156" s="18" t="s">
        <v>151</v>
      </c>
      <c r="BE156" s="162">
        <f>IF(N156="základní",J156,0)</f>
        <v>0</v>
      </c>
      <c r="BF156" s="162">
        <f>IF(N156="snížená",J156,0)</f>
        <v>0</v>
      </c>
      <c r="BG156" s="162">
        <f>IF(N156="zákl. přenesená",J156,0)</f>
        <v>0</v>
      </c>
      <c r="BH156" s="162">
        <f>IF(N156="sníž. přenesená",J156,0)</f>
        <v>0</v>
      </c>
      <c r="BI156" s="162">
        <f>IF(N156="nulová",J156,0)</f>
        <v>0</v>
      </c>
      <c r="BJ156" s="18" t="s">
        <v>31</v>
      </c>
      <c r="BK156" s="162">
        <f>ROUND(I156*H156,2)</f>
        <v>0</v>
      </c>
      <c r="BL156" s="18" t="s">
        <v>158</v>
      </c>
      <c r="BM156" s="161" t="s">
        <v>2284</v>
      </c>
    </row>
    <row r="157" spans="1:65" s="13" customFormat="1">
      <c r="B157" s="163"/>
      <c r="D157" s="164" t="s">
        <v>160</v>
      </c>
      <c r="E157" s="165" t="s">
        <v>1</v>
      </c>
      <c r="F157" s="166" t="s">
        <v>2285</v>
      </c>
      <c r="H157" s="167">
        <v>6.6</v>
      </c>
      <c r="I157" s="168"/>
      <c r="L157" s="163"/>
      <c r="M157" s="169"/>
      <c r="N157" s="170"/>
      <c r="O157" s="170"/>
      <c r="P157" s="170"/>
      <c r="Q157" s="170"/>
      <c r="R157" s="170"/>
      <c r="S157" s="170"/>
      <c r="T157" s="171"/>
      <c r="AT157" s="165" t="s">
        <v>160</v>
      </c>
      <c r="AU157" s="165" t="s">
        <v>83</v>
      </c>
      <c r="AV157" s="13" t="s">
        <v>83</v>
      </c>
      <c r="AW157" s="13" t="s">
        <v>30</v>
      </c>
      <c r="AX157" s="13" t="s">
        <v>31</v>
      </c>
      <c r="AY157" s="165" t="s">
        <v>151</v>
      </c>
    </row>
    <row r="158" spans="1:65" s="2" customFormat="1" ht="16.5" customHeight="1">
      <c r="A158" s="33"/>
      <c r="B158" s="149"/>
      <c r="C158" s="150" t="s">
        <v>204</v>
      </c>
      <c r="D158" s="150" t="s">
        <v>153</v>
      </c>
      <c r="E158" s="151" t="s">
        <v>1088</v>
      </c>
      <c r="F158" s="152" t="s">
        <v>1089</v>
      </c>
      <c r="G158" s="153" t="s">
        <v>215</v>
      </c>
      <c r="H158" s="154">
        <v>5.5</v>
      </c>
      <c r="I158" s="155"/>
      <c r="J158" s="156">
        <f>ROUND(I158*H158,2)</f>
        <v>0</v>
      </c>
      <c r="K158" s="152" t="s">
        <v>157</v>
      </c>
      <c r="L158" s="34"/>
      <c r="M158" s="157" t="s">
        <v>1</v>
      </c>
      <c r="N158" s="158" t="s">
        <v>40</v>
      </c>
      <c r="O158" s="59"/>
      <c r="P158" s="159">
        <f>O158*H158</f>
        <v>0</v>
      </c>
      <c r="Q158" s="159">
        <v>3.6904300000000001E-2</v>
      </c>
      <c r="R158" s="159">
        <f>Q158*H158</f>
        <v>0.20297365000000001</v>
      </c>
      <c r="S158" s="159">
        <v>0</v>
      </c>
      <c r="T158" s="160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1" t="s">
        <v>158</v>
      </c>
      <c r="AT158" s="161" t="s">
        <v>153</v>
      </c>
      <c r="AU158" s="161" t="s">
        <v>83</v>
      </c>
      <c r="AY158" s="18" t="s">
        <v>151</v>
      </c>
      <c r="BE158" s="162">
        <f>IF(N158="základní",J158,0)</f>
        <v>0</v>
      </c>
      <c r="BF158" s="162">
        <f>IF(N158="snížená",J158,0)</f>
        <v>0</v>
      </c>
      <c r="BG158" s="162">
        <f>IF(N158="zákl. přenesená",J158,0)</f>
        <v>0</v>
      </c>
      <c r="BH158" s="162">
        <f>IF(N158="sníž. přenesená",J158,0)</f>
        <v>0</v>
      </c>
      <c r="BI158" s="162">
        <f>IF(N158="nulová",J158,0)</f>
        <v>0</v>
      </c>
      <c r="BJ158" s="18" t="s">
        <v>31</v>
      </c>
      <c r="BK158" s="162">
        <f>ROUND(I158*H158,2)</f>
        <v>0</v>
      </c>
      <c r="BL158" s="18" t="s">
        <v>158</v>
      </c>
      <c r="BM158" s="161" t="s">
        <v>2286</v>
      </c>
    </row>
    <row r="159" spans="1:65" s="13" customFormat="1">
      <c r="B159" s="163"/>
      <c r="D159" s="164" t="s">
        <v>160</v>
      </c>
      <c r="E159" s="165" t="s">
        <v>1</v>
      </c>
      <c r="F159" s="166" t="s">
        <v>2287</v>
      </c>
      <c r="H159" s="167">
        <v>5.5</v>
      </c>
      <c r="I159" s="168"/>
      <c r="L159" s="163"/>
      <c r="M159" s="169"/>
      <c r="N159" s="170"/>
      <c r="O159" s="170"/>
      <c r="P159" s="170"/>
      <c r="Q159" s="170"/>
      <c r="R159" s="170"/>
      <c r="S159" s="170"/>
      <c r="T159" s="171"/>
      <c r="AT159" s="165" t="s">
        <v>160</v>
      </c>
      <c r="AU159" s="165" t="s">
        <v>83</v>
      </c>
      <c r="AV159" s="13" t="s">
        <v>83</v>
      </c>
      <c r="AW159" s="13" t="s">
        <v>30</v>
      </c>
      <c r="AX159" s="13" t="s">
        <v>31</v>
      </c>
      <c r="AY159" s="165" t="s">
        <v>151</v>
      </c>
    </row>
    <row r="160" spans="1:65" s="2" customFormat="1" ht="16.5" customHeight="1">
      <c r="A160" s="33"/>
      <c r="B160" s="149"/>
      <c r="C160" s="150" t="s">
        <v>211</v>
      </c>
      <c r="D160" s="150" t="s">
        <v>153</v>
      </c>
      <c r="E160" s="151" t="s">
        <v>1100</v>
      </c>
      <c r="F160" s="152" t="s">
        <v>1101</v>
      </c>
      <c r="G160" s="153" t="s">
        <v>215</v>
      </c>
      <c r="H160" s="154">
        <v>79.2</v>
      </c>
      <c r="I160" s="155"/>
      <c r="J160" s="156">
        <f>ROUND(I160*H160,2)</f>
        <v>0</v>
      </c>
      <c r="K160" s="152" t="s">
        <v>157</v>
      </c>
      <c r="L160" s="34"/>
      <c r="M160" s="157" t="s">
        <v>1</v>
      </c>
      <c r="N160" s="158" t="s">
        <v>40</v>
      </c>
      <c r="O160" s="59"/>
      <c r="P160" s="159">
        <f>O160*H160</f>
        <v>0</v>
      </c>
      <c r="Q160" s="159">
        <v>3.6904300000000001E-2</v>
      </c>
      <c r="R160" s="159">
        <f>Q160*H160</f>
        <v>2.9228205600000003</v>
      </c>
      <c r="S160" s="159">
        <v>0</v>
      </c>
      <c r="T160" s="160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1" t="s">
        <v>158</v>
      </c>
      <c r="AT160" s="161" t="s">
        <v>153</v>
      </c>
      <c r="AU160" s="161" t="s">
        <v>83</v>
      </c>
      <c r="AY160" s="18" t="s">
        <v>151</v>
      </c>
      <c r="BE160" s="162">
        <f>IF(N160="základní",J160,0)</f>
        <v>0</v>
      </c>
      <c r="BF160" s="162">
        <f>IF(N160="snížená",J160,0)</f>
        <v>0</v>
      </c>
      <c r="BG160" s="162">
        <f>IF(N160="zákl. přenesená",J160,0)</f>
        <v>0</v>
      </c>
      <c r="BH160" s="162">
        <f>IF(N160="sníž. přenesená",J160,0)</f>
        <v>0</v>
      </c>
      <c r="BI160" s="162">
        <f>IF(N160="nulová",J160,0)</f>
        <v>0</v>
      </c>
      <c r="BJ160" s="18" t="s">
        <v>31</v>
      </c>
      <c r="BK160" s="162">
        <f>ROUND(I160*H160,2)</f>
        <v>0</v>
      </c>
      <c r="BL160" s="18" t="s">
        <v>158</v>
      </c>
      <c r="BM160" s="161" t="s">
        <v>2288</v>
      </c>
    </row>
    <row r="161" spans="1:65" s="14" customFormat="1">
      <c r="B161" s="172"/>
      <c r="D161" s="164" t="s">
        <v>160</v>
      </c>
      <c r="E161" s="173" t="s">
        <v>1</v>
      </c>
      <c r="F161" s="174" t="s">
        <v>2289</v>
      </c>
      <c r="H161" s="173" t="s">
        <v>1</v>
      </c>
      <c r="I161" s="175"/>
      <c r="L161" s="172"/>
      <c r="M161" s="176"/>
      <c r="N161" s="177"/>
      <c r="O161" s="177"/>
      <c r="P161" s="177"/>
      <c r="Q161" s="177"/>
      <c r="R161" s="177"/>
      <c r="S161" s="177"/>
      <c r="T161" s="178"/>
      <c r="AT161" s="173" t="s">
        <v>160</v>
      </c>
      <c r="AU161" s="173" t="s">
        <v>83</v>
      </c>
      <c r="AV161" s="14" t="s">
        <v>31</v>
      </c>
      <c r="AW161" s="14" t="s">
        <v>30</v>
      </c>
      <c r="AX161" s="14" t="s">
        <v>75</v>
      </c>
      <c r="AY161" s="173" t="s">
        <v>151</v>
      </c>
    </row>
    <row r="162" spans="1:65" s="13" customFormat="1">
      <c r="B162" s="163"/>
      <c r="D162" s="164" t="s">
        <v>160</v>
      </c>
      <c r="E162" s="165" t="s">
        <v>1</v>
      </c>
      <c r="F162" s="166" t="s">
        <v>2290</v>
      </c>
      <c r="H162" s="167">
        <v>79.2</v>
      </c>
      <c r="I162" s="168"/>
      <c r="L162" s="163"/>
      <c r="M162" s="169"/>
      <c r="N162" s="170"/>
      <c r="O162" s="170"/>
      <c r="P162" s="170"/>
      <c r="Q162" s="170"/>
      <c r="R162" s="170"/>
      <c r="S162" s="170"/>
      <c r="T162" s="171"/>
      <c r="AT162" s="165" t="s">
        <v>160</v>
      </c>
      <c r="AU162" s="165" t="s">
        <v>83</v>
      </c>
      <c r="AV162" s="13" t="s">
        <v>83</v>
      </c>
      <c r="AW162" s="13" t="s">
        <v>30</v>
      </c>
      <c r="AX162" s="13" t="s">
        <v>31</v>
      </c>
      <c r="AY162" s="165" t="s">
        <v>151</v>
      </c>
    </row>
    <row r="163" spans="1:65" s="2" customFormat="1" ht="16.5" customHeight="1">
      <c r="A163" s="33"/>
      <c r="B163" s="149"/>
      <c r="C163" s="150" t="s">
        <v>8</v>
      </c>
      <c r="D163" s="150" t="s">
        <v>153</v>
      </c>
      <c r="E163" s="151" t="s">
        <v>1769</v>
      </c>
      <c r="F163" s="152" t="s">
        <v>1770</v>
      </c>
      <c r="G163" s="153" t="s">
        <v>215</v>
      </c>
      <c r="H163" s="154">
        <v>223.2</v>
      </c>
      <c r="I163" s="155"/>
      <c r="J163" s="156">
        <f>ROUND(I163*H163,2)</f>
        <v>0</v>
      </c>
      <c r="K163" s="152" t="s">
        <v>157</v>
      </c>
      <c r="L163" s="34"/>
      <c r="M163" s="157" t="s">
        <v>1</v>
      </c>
      <c r="N163" s="158" t="s">
        <v>40</v>
      </c>
      <c r="O163" s="59"/>
      <c r="P163" s="159">
        <f>O163*H163</f>
        <v>0</v>
      </c>
      <c r="Q163" s="159">
        <v>6.9999999999999994E-5</v>
      </c>
      <c r="R163" s="159">
        <f>Q163*H163</f>
        <v>1.5623999999999997E-2</v>
      </c>
      <c r="S163" s="159">
        <v>0</v>
      </c>
      <c r="T163" s="160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1" t="s">
        <v>158</v>
      </c>
      <c r="AT163" s="161" t="s">
        <v>153</v>
      </c>
      <c r="AU163" s="161" t="s">
        <v>83</v>
      </c>
      <c r="AY163" s="18" t="s">
        <v>151</v>
      </c>
      <c r="BE163" s="162">
        <f>IF(N163="základní",J163,0)</f>
        <v>0</v>
      </c>
      <c r="BF163" s="162">
        <f>IF(N163="snížená",J163,0)</f>
        <v>0</v>
      </c>
      <c r="BG163" s="162">
        <f>IF(N163="zákl. přenesená",J163,0)</f>
        <v>0</v>
      </c>
      <c r="BH163" s="162">
        <f>IF(N163="sníž. přenesená",J163,0)</f>
        <v>0</v>
      </c>
      <c r="BI163" s="162">
        <f>IF(N163="nulová",J163,0)</f>
        <v>0</v>
      </c>
      <c r="BJ163" s="18" t="s">
        <v>31</v>
      </c>
      <c r="BK163" s="162">
        <f>ROUND(I163*H163,2)</f>
        <v>0</v>
      </c>
      <c r="BL163" s="18" t="s">
        <v>158</v>
      </c>
      <c r="BM163" s="161" t="s">
        <v>2291</v>
      </c>
    </row>
    <row r="164" spans="1:65" s="14" customFormat="1">
      <c r="B164" s="172"/>
      <c r="D164" s="164" t="s">
        <v>160</v>
      </c>
      <c r="E164" s="173" t="s">
        <v>1</v>
      </c>
      <c r="F164" s="174" t="s">
        <v>2289</v>
      </c>
      <c r="H164" s="173" t="s">
        <v>1</v>
      </c>
      <c r="I164" s="175"/>
      <c r="L164" s="172"/>
      <c r="M164" s="176"/>
      <c r="N164" s="177"/>
      <c r="O164" s="177"/>
      <c r="P164" s="177"/>
      <c r="Q164" s="177"/>
      <c r="R164" s="177"/>
      <c r="S164" s="177"/>
      <c r="T164" s="178"/>
      <c r="AT164" s="173" t="s">
        <v>160</v>
      </c>
      <c r="AU164" s="173" t="s">
        <v>83</v>
      </c>
      <c r="AV164" s="14" t="s">
        <v>31</v>
      </c>
      <c r="AW164" s="14" t="s">
        <v>30</v>
      </c>
      <c r="AX164" s="14" t="s">
        <v>75</v>
      </c>
      <c r="AY164" s="173" t="s">
        <v>151</v>
      </c>
    </row>
    <row r="165" spans="1:65" s="13" customFormat="1">
      <c r="B165" s="163"/>
      <c r="D165" s="164" t="s">
        <v>160</v>
      </c>
      <c r="E165" s="165" t="s">
        <v>1</v>
      </c>
      <c r="F165" s="166" t="s">
        <v>2292</v>
      </c>
      <c r="H165" s="167">
        <v>223.2</v>
      </c>
      <c r="I165" s="168"/>
      <c r="L165" s="163"/>
      <c r="M165" s="169"/>
      <c r="N165" s="170"/>
      <c r="O165" s="170"/>
      <c r="P165" s="170"/>
      <c r="Q165" s="170"/>
      <c r="R165" s="170"/>
      <c r="S165" s="170"/>
      <c r="T165" s="171"/>
      <c r="AT165" s="165" t="s">
        <v>160</v>
      </c>
      <c r="AU165" s="165" t="s">
        <v>83</v>
      </c>
      <c r="AV165" s="13" t="s">
        <v>83</v>
      </c>
      <c r="AW165" s="13" t="s">
        <v>30</v>
      </c>
      <c r="AX165" s="13" t="s">
        <v>75</v>
      </c>
      <c r="AY165" s="165" t="s">
        <v>151</v>
      </c>
    </row>
    <row r="166" spans="1:65" s="15" customFormat="1">
      <c r="B166" s="179"/>
      <c r="D166" s="164" t="s">
        <v>160</v>
      </c>
      <c r="E166" s="180" t="s">
        <v>1</v>
      </c>
      <c r="F166" s="181" t="s">
        <v>182</v>
      </c>
      <c r="H166" s="182">
        <v>223.2</v>
      </c>
      <c r="I166" s="183"/>
      <c r="L166" s="179"/>
      <c r="M166" s="184"/>
      <c r="N166" s="185"/>
      <c r="O166" s="185"/>
      <c r="P166" s="185"/>
      <c r="Q166" s="185"/>
      <c r="R166" s="185"/>
      <c r="S166" s="185"/>
      <c r="T166" s="186"/>
      <c r="AT166" s="180" t="s">
        <v>160</v>
      </c>
      <c r="AU166" s="180" t="s">
        <v>83</v>
      </c>
      <c r="AV166" s="15" t="s">
        <v>158</v>
      </c>
      <c r="AW166" s="15" t="s">
        <v>30</v>
      </c>
      <c r="AX166" s="15" t="s">
        <v>31</v>
      </c>
      <c r="AY166" s="180" t="s">
        <v>151</v>
      </c>
    </row>
    <row r="167" spans="1:65" s="2" customFormat="1" ht="16.5" customHeight="1">
      <c r="A167" s="33"/>
      <c r="B167" s="149"/>
      <c r="C167" s="150" t="s">
        <v>222</v>
      </c>
      <c r="D167" s="150" t="s">
        <v>153</v>
      </c>
      <c r="E167" s="151" t="s">
        <v>1773</v>
      </c>
      <c r="F167" s="152" t="s">
        <v>1774</v>
      </c>
      <c r="G167" s="153" t="s">
        <v>215</v>
      </c>
      <c r="H167" s="154">
        <v>223.2</v>
      </c>
      <c r="I167" s="155"/>
      <c r="J167" s="156">
        <f>ROUND(I167*H167,2)</f>
        <v>0</v>
      </c>
      <c r="K167" s="152" t="s">
        <v>1</v>
      </c>
      <c r="L167" s="34"/>
      <c r="M167" s="157" t="s">
        <v>1</v>
      </c>
      <c r="N167" s="158" t="s">
        <v>40</v>
      </c>
      <c r="O167" s="59"/>
      <c r="P167" s="159">
        <f>O167*H167</f>
        <v>0</v>
      </c>
      <c r="Q167" s="159">
        <v>0</v>
      </c>
      <c r="R167" s="159">
        <f>Q167*H167</f>
        <v>0</v>
      </c>
      <c r="S167" s="159">
        <v>0</v>
      </c>
      <c r="T167" s="160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1" t="s">
        <v>158</v>
      </c>
      <c r="AT167" s="161" t="s">
        <v>153</v>
      </c>
      <c r="AU167" s="161" t="s">
        <v>83</v>
      </c>
      <c r="AY167" s="18" t="s">
        <v>151</v>
      </c>
      <c r="BE167" s="162">
        <f>IF(N167="základní",J167,0)</f>
        <v>0</v>
      </c>
      <c r="BF167" s="162">
        <f>IF(N167="snížená",J167,0)</f>
        <v>0</v>
      </c>
      <c r="BG167" s="162">
        <f>IF(N167="zákl. přenesená",J167,0)</f>
        <v>0</v>
      </c>
      <c r="BH167" s="162">
        <f>IF(N167="sníž. přenesená",J167,0)</f>
        <v>0</v>
      </c>
      <c r="BI167" s="162">
        <f>IF(N167="nulová",J167,0)</f>
        <v>0</v>
      </c>
      <c r="BJ167" s="18" t="s">
        <v>31</v>
      </c>
      <c r="BK167" s="162">
        <f>ROUND(I167*H167,2)</f>
        <v>0</v>
      </c>
      <c r="BL167" s="18" t="s">
        <v>158</v>
      </c>
      <c r="BM167" s="161" t="s">
        <v>2293</v>
      </c>
    </row>
    <row r="168" spans="1:65" s="14" customFormat="1">
      <c r="B168" s="172"/>
      <c r="D168" s="164" t="s">
        <v>160</v>
      </c>
      <c r="E168" s="173" t="s">
        <v>1</v>
      </c>
      <c r="F168" s="174" t="s">
        <v>1776</v>
      </c>
      <c r="H168" s="173" t="s">
        <v>1</v>
      </c>
      <c r="I168" s="175"/>
      <c r="L168" s="172"/>
      <c r="M168" s="176"/>
      <c r="N168" s="177"/>
      <c r="O168" s="177"/>
      <c r="P168" s="177"/>
      <c r="Q168" s="177"/>
      <c r="R168" s="177"/>
      <c r="S168" s="177"/>
      <c r="T168" s="178"/>
      <c r="AT168" s="173" t="s">
        <v>160</v>
      </c>
      <c r="AU168" s="173" t="s">
        <v>83</v>
      </c>
      <c r="AV168" s="14" t="s">
        <v>31</v>
      </c>
      <c r="AW168" s="14" t="s">
        <v>30</v>
      </c>
      <c r="AX168" s="14" t="s">
        <v>75</v>
      </c>
      <c r="AY168" s="173" t="s">
        <v>151</v>
      </c>
    </row>
    <row r="169" spans="1:65" s="14" customFormat="1">
      <c r="B169" s="172"/>
      <c r="D169" s="164" t="s">
        <v>160</v>
      </c>
      <c r="E169" s="173" t="s">
        <v>1</v>
      </c>
      <c r="F169" s="174" t="s">
        <v>1777</v>
      </c>
      <c r="H169" s="173" t="s">
        <v>1</v>
      </c>
      <c r="I169" s="175"/>
      <c r="L169" s="172"/>
      <c r="M169" s="176"/>
      <c r="N169" s="177"/>
      <c r="O169" s="177"/>
      <c r="P169" s="177"/>
      <c r="Q169" s="177"/>
      <c r="R169" s="177"/>
      <c r="S169" s="177"/>
      <c r="T169" s="178"/>
      <c r="AT169" s="173" t="s">
        <v>160</v>
      </c>
      <c r="AU169" s="173" t="s">
        <v>83</v>
      </c>
      <c r="AV169" s="14" t="s">
        <v>31</v>
      </c>
      <c r="AW169" s="14" t="s">
        <v>30</v>
      </c>
      <c r="AX169" s="14" t="s">
        <v>75</v>
      </c>
      <c r="AY169" s="173" t="s">
        <v>151</v>
      </c>
    </row>
    <row r="170" spans="1:65" s="14" customFormat="1">
      <c r="B170" s="172"/>
      <c r="D170" s="164" t="s">
        <v>160</v>
      </c>
      <c r="E170" s="173" t="s">
        <v>1</v>
      </c>
      <c r="F170" s="174" t="s">
        <v>1778</v>
      </c>
      <c r="H170" s="173" t="s">
        <v>1</v>
      </c>
      <c r="I170" s="175"/>
      <c r="L170" s="172"/>
      <c r="M170" s="176"/>
      <c r="N170" s="177"/>
      <c r="O170" s="177"/>
      <c r="P170" s="177"/>
      <c r="Q170" s="177"/>
      <c r="R170" s="177"/>
      <c r="S170" s="177"/>
      <c r="T170" s="178"/>
      <c r="AT170" s="173" t="s">
        <v>160</v>
      </c>
      <c r="AU170" s="173" t="s">
        <v>83</v>
      </c>
      <c r="AV170" s="14" t="s">
        <v>31</v>
      </c>
      <c r="AW170" s="14" t="s">
        <v>30</v>
      </c>
      <c r="AX170" s="14" t="s">
        <v>75</v>
      </c>
      <c r="AY170" s="173" t="s">
        <v>151</v>
      </c>
    </row>
    <row r="171" spans="1:65" s="13" customFormat="1">
      <c r="B171" s="163"/>
      <c r="D171" s="164" t="s">
        <v>160</v>
      </c>
      <c r="E171" s="165" t="s">
        <v>1</v>
      </c>
      <c r="F171" s="166" t="s">
        <v>2294</v>
      </c>
      <c r="H171" s="167">
        <v>223.2</v>
      </c>
      <c r="I171" s="168"/>
      <c r="L171" s="163"/>
      <c r="M171" s="169"/>
      <c r="N171" s="170"/>
      <c r="O171" s="170"/>
      <c r="P171" s="170"/>
      <c r="Q171" s="170"/>
      <c r="R171" s="170"/>
      <c r="S171" s="170"/>
      <c r="T171" s="171"/>
      <c r="AT171" s="165" t="s">
        <v>160</v>
      </c>
      <c r="AU171" s="165" t="s">
        <v>83</v>
      </c>
      <c r="AV171" s="13" t="s">
        <v>83</v>
      </c>
      <c r="AW171" s="13" t="s">
        <v>30</v>
      </c>
      <c r="AX171" s="13" t="s">
        <v>31</v>
      </c>
      <c r="AY171" s="165" t="s">
        <v>151</v>
      </c>
    </row>
    <row r="172" spans="1:65" s="2" customFormat="1" ht="16.5" customHeight="1">
      <c r="A172" s="33"/>
      <c r="B172" s="149"/>
      <c r="C172" s="150" t="s">
        <v>227</v>
      </c>
      <c r="D172" s="150" t="s">
        <v>153</v>
      </c>
      <c r="E172" s="151" t="s">
        <v>1104</v>
      </c>
      <c r="F172" s="152" t="s">
        <v>1105</v>
      </c>
      <c r="G172" s="153" t="s">
        <v>156</v>
      </c>
      <c r="H172" s="154">
        <v>56.12</v>
      </c>
      <c r="I172" s="155"/>
      <c r="J172" s="156">
        <f>ROUND(I172*H172,2)</f>
        <v>0</v>
      </c>
      <c r="K172" s="152" t="s">
        <v>157</v>
      </c>
      <c r="L172" s="34"/>
      <c r="M172" s="157" t="s">
        <v>1</v>
      </c>
      <c r="N172" s="158" t="s">
        <v>40</v>
      </c>
      <c r="O172" s="59"/>
      <c r="P172" s="159">
        <f>O172*H172</f>
        <v>0</v>
      </c>
      <c r="Q172" s="159">
        <v>0</v>
      </c>
      <c r="R172" s="159">
        <f>Q172*H172</f>
        <v>0</v>
      </c>
      <c r="S172" s="159">
        <v>0</v>
      </c>
      <c r="T172" s="160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1" t="s">
        <v>158</v>
      </c>
      <c r="AT172" s="161" t="s">
        <v>153</v>
      </c>
      <c r="AU172" s="161" t="s">
        <v>83</v>
      </c>
      <c r="AY172" s="18" t="s">
        <v>151</v>
      </c>
      <c r="BE172" s="162">
        <f>IF(N172="základní",J172,0)</f>
        <v>0</v>
      </c>
      <c r="BF172" s="162">
        <f>IF(N172="snížená",J172,0)</f>
        <v>0</v>
      </c>
      <c r="BG172" s="162">
        <f>IF(N172="zákl. přenesená",J172,0)</f>
        <v>0</v>
      </c>
      <c r="BH172" s="162">
        <f>IF(N172="sníž. přenesená",J172,0)</f>
        <v>0</v>
      </c>
      <c r="BI172" s="162">
        <f>IF(N172="nulová",J172,0)</f>
        <v>0</v>
      </c>
      <c r="BJ172" s="18" t="s">
        <v>31</v>
      </c>
      <c r="BK172" s="162">
        <f>ROUND(I172*H172,2)</f>
        <v>0</v>
      </c>
      <c r="BL172" s="18" t="s">
        <v>158</v>
      </c>
      <c r="BM172" s="161" t="s">
        <v>2295</v>
      </c>
    </row>
    <row r="173" spans="1:65" s="13" customFormat="1">
      <c r="B173" s="163"/>
      <c r="D173" s="164" t="s">
        <v>160</v>
      </c>
      <c r="E173" s="165" t="s">
        <v>1</v>
      </c>
      <c r="F173" s="166" t="s">
        <v>2296</v>
      </c>
      <c r="H173" s="167">
        <v>56.12</v>
      </c>
      <c r="I173" s="168"/>
      <c r="L173" s="163"/>
      <c r="M173" s="169"/>
      <c r="N173" s="170"/>
      <c r="O173" s="170"/>
      <c r="P173" s="170"/>
      <c r="Q173" s="170"/>
      <c r="R173" s="170"/>
      <c r="S173" s="170"/>
      <c r="T173" s="171"/>
      <c r="AT173" s="165" t="s">
        <v>160</v>
      </c>
      <c r="AU173" s="165" t="s">
        <v>83</v>
      </c>
      <c r="AV173" s="13" t="s">
        <v>83</v>
      </c>
      <c r="AW173" s="13" t="s">
        <v>30</v>
      </c>
      <c r="AX173" s="13" t="s">
        <v>31</v>
      </c>
      <c r="AY173" s="165" t="s">
        <v>151</v>
      </c>
    </row>
    <row r="174" spans="1:65" s="2" customFormat="1" ht="16.5" customHeight="1">
      <c r="A174" s="33"/>
      <c r="B174" s="149"/>
      <c r="C174" s="150" t="s">
        <v>232</v>
      </c>
      <c r="D174" s="150" t="s">
        <v>153</v>
      </c>
      <c r="E174" s="151" t="s">
        <v>2297</v>
      </c>
      <c r="F174" s="152" t="s">
        <v>2298</v>
      </c>
      <c r="G174" s="153" t="s">
        <v>207</v>
      </c>
      <c r="H174" s="154">
        <v>22.8</v>
      </c>
      <c r="I174" s="155"/>
      <c r="J174" s="156">
        <f>ROUND(I174*H174,2)</f>
        <v>0</v>
      </c>
      <c r="K174" s="152" t="s">
        <v>157</v>
      </c>
      <c r="L174" s="34"/>
      <c r="M174" s="157" t="s">
        <v>1</v>
      </c>
      <c r="N174" s="158" t="s">
        <v>40</v>
      </c>
      <c r="O174" s="59"/>
      <c r="P174" s="159">
        <f>O174*H174</f>
        <v>0</v>
      </c>
      <c r="Q174" s="159">
        <v>0</v>
      </c>
      <c r="R174" s="159">
        <f>Q174*H174</f>
        <v>0</v>
      </c>
      <c r="S174" s="159">
        <v>0</v>
      </c>
      <c r="T174" s="160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1" t="s">
        <v>158</v>
      </c>
      <c r="AT174" s="161" t="s">
        <v>153</v>
      </c>
      <c r="AU174" s="161" t="s">
        <v>83</v>
      </c>
      <c r="AY174" s="18" t="s">
        <v>151</v>
      </c>
      <c r="BE174" s="162">
        <f>IF(N174="základní",J174,0)</f>
        <v>0</v>
      </c>
      <c r="BF174" s="162">
        <f>IF(N174="snížená",J174,0)</f>
        <v>0</v>
      </c>
      <c r="BG174" s="162">
        <f>IF(N174="zákl. přenesená",J174,0)</f>
        <v>0</v>
      </c>
      <c r="BH174" s="162">
        <f>IF(N174="sníž. přenesená",J174,0)</f>
        <v>0</v>
      </c>
      <c r="BI174" s="162">
        <f>IF(N174="nulová",J174,0)</f>
        <v>0</v>
      </c>
      <c r="BJ174" s="18" t="s">
        <v>31</v>
      </c>
      <c r="BK174" s="162">
        <f>ROUND(I174*H174,2)</f>
        <v>0</v>
      </c>
      <c r="BL174" s="18" t="s">
        <v>158</v>
      </c>
      <c r="BM174" s="161" t="s">
        <v>2299</v>
      </c>
    </row>
    <row r="175" spans="1:65" s="13" customFormat="1">
      <c r="B175" s="163"/>
      <c r="D175" s="164" t="s">
        <v>160</v>
      </c>
      <c r="E175" s="165" t="s">
        <v>1</v>
      </c>
      <c r="F175" s="166" t="s">
        <v>2300</v>
      </c>
      <c r="H175" s="167">
        <v>22.8</v>
      </c>
      <c r="I175" s="168"/>
      <c r="L175" s="163"/>
      <c r="M175" s="169"/>
      <c r="N175" s="170"/>
      <c r="O175" s="170"/>
      <c r="P175" s="170"/>
      <c r="Q175" s="170"/>
      <c r="R175" s="170"/>
      <c r="S175" s="170"/>
      <c r="T175" s="171"/>
      <c r="AT175" s="165" t="s">
        <v>160</v>
      </c>
      <c r="AU175" s="165" t="s">
        <v>83</v>
      </c>
      <c r="AV175" s="13" t="s">
        <v>83</v>
      </c>
      <c r="AW175" s="13" t="s">
        <v>30</v>
      </c>
      <c r="AX175" s="13" t="s">
        <v>31</v>
      </c>
      <c r="AY175" s="165" t="s">
        <v>151</v>
      </c>
    </row>
    <row r="176" spans="1:65" s="2" customFormat="1" ht="24.15" customHeight="1">
      <c r="A176" s="33"/>
      <c r="B176" s="149"/>
      <c r="C176" s="150" t="s">
        <v>237</v>
      </c>
      <c r="D176" s="150" t="s">
        <v>153</v>
      </c>
      <c r="E176" s="151" t="s">
        <v>2301</v>
      </c>
      <c r="F176" s="152" t="s">
        <v>2302</v>
      </c>
      <c r="G176" s="153" t="s">
        <v>156</v>
      </c>
      <c r="H176" s="154">
        <v>84.18</v>
      </c>
      <c r="I176" s="155"/>
      <c r="J176" s="156">
        <f>ROUND(I176*H176,2)</f>
        <v>0</v>
      </c>
      <c r="K176" s="152" t="s">
        <v>157</v>
      </c>
      <c r="L176" s="34"/>
      <c r="M176" s="157" t="s">
        <v>1</v>
      </c>
      <c r="N176" s="158" t="s">
        <v>40</v>
      </c>
      <c r="O176" s="59"/>
      <c r="P176" s="159">
        <f>O176*H176</f>
        <v>0</v>
      </c>
      <c r="Q176" s="159">
        <v>0</v>
      </c>
      <c r="R176" s="159">
        <f>Q176*H176</f>
        <v>0</v>
      </c>
      <c r="S176" s="159">
        <v>0</v>
      </c>
      <c r="T176" s="160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1" t="s">
        <v>158</v>
      </c>
      <c r="AT176" s="161" t="s">
        <v>153</v>
      </c>
      <c r="AU176" s="161" t="s">
        <v>83</v>
      </c>
      <c r="AY176" s="18" t="s">
        <v>151</v>
      </c>
      <c r="BE176" s="162">
        <f>IF(N176="základní",J176,0)</f>
        <v>0</v>
      </c>
      <c r="BF176" s="162">
        <f>IF(N176="snížená",J176,0)</f>
        <v>0</v>
      </c>
      <c r="BG176" s="162">
        <f>IF(N176="zákl. přenesená",J176,0)</f>
        <v>0</v>
      </c>
      <c r="BH176" s="162">
        <f>IF(N176="sníž. přenesená",J176,0)</f>
        <v>0</v>
      </c>
      <c r="BI176" s="162">
        <f>IF(N176="nulová",J176,0)</f>
        <v>0</v>
      </c>
      <c r="BJ176" s="18" t="s">
        <v>31</v>
      </c>
      <c r="BK176" s="162">
        <f>ROUND(I176*H176,2)</f>
        <v>0</v>
      </c>
      <c r="BL176" s="18" t="s">
        <v>158</v>
      </c>
      <c r="BM176" s="161" t="s">
        <v>2303</v>
      </c>
    </row>
    <row r="177" spans="1:65" s="13" customFormat="1">
      <c r="B177" s="163"/>
      <c r="D177" s="164" t="s">
        <v>160</v>
      </c>
      <c r="E177" s="165" t="s">
        <v>1</v>
      </c>
      <c r="F177" s="166" t="s">
        <v>2304</v>
      </c>
      <c r="H177" s="167">
        <v>140.30000000000001</v>
      </c>
      <c r="I177" s="168"/>
      <c r="L177" s="163"/>
      <c r="M177" s="169"/>
      <c r="N177" s="170"/>
      <c r="O177" s="170"/>
      <c r="P177" s="170"/>
      <c r="Q177" s="170"/>
      <c r="R177" s="170"/>
      <c r="S177" s="170"/>
      <c r="T177" s="171"/>
      <c r="AT177" s="165" t="s">
        <v>160</v>
      </c>
      <c r="AU177" s="165" t="s">
        <v>83</v>
      </c>
      <c r="AV177" s="13" t="s">
        <v>83</v>
      </c>
      <c r="AW177" s="13" t="s">
        <v>30</v>
      </c>
      <c r="AX177" s="13" t="s">
        <v>75</v>
      </c>
      <c r="AY177" s="165" t="s">
        <v>151</v>
      </c>
    </row>
    <row r="178" spans="1:65" s="14" customFormat="1">
      <c r="B178" s="172"/>
      <c r="D178" s="164" t="s">
        <v>160</v>
      </c>
      <c r="E178" s="173" t="s">
        <v>1</v>
      </c>
      <c r="F178" s="174" t="s">
        <v>2305</v>
      </c>
      <c r="H178" s="173" t="s">
        <v>1</v>
      </c>
      <c r="I178" s="175"/>
      <c r="L178" s="172"/>
      <c r="M178" s="176"/>
      <c r="N178" s="177"/>
      <c r="O178" s="177"/>
      <c r="P178" s="177"/>
      <c r="Q178" s="177"/>
      <c r="R178" s="177"/>
      <c r="S178" s="177"/>
      <c r="T178" s="178"/>
      <c r="AT178" s="173" t="s">
        <v>160</v>
      </c>
      <c r="AU178" s="173" t="s">
        <v>83</v>
      </c>
      <c r="AV178" s="14" t="s">
        <v>31</v>
      </c>
      <c r="AW178" s="14" t="s">
        <v>30</v>
      </c>
      <c r="AX178" s="14" t="s">
        <v>75</v>
      </c>
      <c r="AY178" s="173" t="s">
        <v>151</v>
      </c>
    </row>
    <row r="179" spans="1:65" s="13" customFormat="1">
      <c r="B179" s="163"/>
      <c r="D179" s="164" t="s">
        <v>160</v>
      </c>
      <c r="E179" s="165" t="s">
        <v>1</v>
      </c>
      <c r="F179" s="166" t="s">
        <v>2306</v>
      </c>
      <c r="H179" s="167">
        <v>84.18</v>
      </c>
      <c r="I179" s="168"/>
      <c r="L179" s="163"/>
      <c r="M179" s="169"/>
      <c r="N179" s="170"/>
      <c r="O179" s="170"/>
      <c r="P179" s="170"/>
      <c r="Q179" s="170"/>
      <c r="R179" s="170"/>
      <c r="S179" s="170"/>
      <c r="T179" s="171"/>
      <c r="AT179" s="165" t="s">
        <v>160</v>
      </c>
      <c r="AU179" s="165" t="s">
        <v>83</v>
      </c>
      <c r="AV179" s="13" t="s">
        <v>83</v>
      </c>
      <c r="AW179" s="13" t="s">
        <v>30</v>
      </c>
      <c r="AX179" s="13" t="s">
        <v>31</v>
      </c>
      <c r="AY179" s="165" t="s">
        <v>151</v>
      </c>
    </row>
    <row r="180" spans="1:65" s="2" customFormat="1">
      <c r="A180" s="33"/>
      <c r="B180" s="34"/>
      <c r="C180" s="33"/>
      <c r="D180" s="164" t="s">
        <v>1059</v>
      </c>
      <c r="E180" s="33"/>
      <c r="F180" s="203" t="s">
        <v>1810</v>
      </c>
      <c r="G180" s="33"/>
      <c r="H180" s="33"/>
      <c r="I180" s="33"/>
      <c r="J180" s="33"/>
      <c r="K180" s="33"/>
      <c r="L180" s="34"/>
      <c r="M180" s="204"/>
      <c r="N180" s="205"/>
      <c r="O180" s="59"/>
      <c r="P180" s="59"/>
      <c r="Q180" s="59"/>
      <c r="R180" s="59"/>
      <c r="S180" s="59"/>
      <c r="T180" s="60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U180" s="18" t="s">
        <v>83</v>
      </c>
    </row>
    <row r="181" spans="1:65" s="2" customFormat="1">
      <c r="A181" s="33"/>
      <c r="B181" s="34"/>
      <c r="C181" s="33"/>
      <c r="D181" s="164" t="s">
        <v>1059</v>
      </c>
      <c r="E181" s="33"/>
      <c r="F181" s="206" t="s">
        <v>2304</v>
      </c>
      <c r="G181" s="33"/>
      <c r="H181" s="207">
        <v>140.30000000000001</v>
      </c>
      <c r="I181" s="33"/>
      <c r="J181" s="33"/>
      <c r="K181" s="33"/>
      <c r="L181" s="34"/>
      <c r="M181" s="204"/>
      <c r="N181" s="205"/>
      <c r="O181" s="59"/>
      <c r="P181" s="59"/>
      <c r="Q181" s="59"/>
      <c r="R181" s="59"/>
      <c r="S181" s="59"/>
      <c r="T181" s="60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U181" s="18" t="s">
        <v>83</v>
      </c>
    </row>
    <row r="182" spans="1:65" s="2" customFormat="1" ht="24.15" customHeight="1">
      <c r="A182" s="33"/>
      <c r="B182" s="149"/>
      <c r="C182" s="150" t="s">
        <v>242</v>
      </c>
      <c r="D182" s="150" t="s">
        <v>153</v>
      </c>
      <c r="E182" s="151" t="s">
        <v>1570</v>
      </c>
      <c r="F182" s="152" t="s">
        <v>2307</v>
      </c>
      <c r="G182" s="153" t="s">
        <v>156</v>
      </c>
      <c r="H182" s="154">
        <v>56.12</v>
      </c>
      <c r="I182" s="155"/>
      <c r="J182" s="156">
        <f>ROUND(I182*H182,2)</f>
        <v>0</v>
      </c>
      <c r="K182" s="152" t="s">
        <v>157</v>
      </c>
      <c r="L182" s="34"/>
      <c r="M182" s="157" t="s">
        <v>1</v>
      </c>
      <c r="N182" s="158" t="s">
        <v>40</v>
      </c>
      <c r="O182" s="59"/>
      <c r="P182" s="159">
        <f>O182*H182</f>
        <v>0</v>
      </c>
      <c r="Q182" s="159">
        <v>0</v>
      </c>
      <c r="R182" s="159">
        <f>Q182*H182</f>
        <v>0</v>
      </c>
      <c r="S182" s="159">
        <v>0</v>
      </c>
      <c r="T182" s="160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1" t="s">
        <v>158</v>
      </c>
      <c r="AT182" s="161" t="s">
        <v>153</v>
      </c>
      <c r="AU182" s="161" t="s">
        <v>83</v>
      </c>
      <c r="AY182" s="18" t="s">
        <v>151</v>
      </c>
      <c r="BE182" s="162">
        <f>IF(N182="základní",J182,0)</f>
        <v>0</v>
      </c>
      <c r="BF182" s="162">
        <f>IF(N182="snížená",J182,0)</f>
        <v>0</v>
      </c>
      <c r="BG182" s="162">
        <f>IF(N182="zákl. přenesená",J182,0)</f>
        <v>0</v>
      </c>
      <c r="BH182" s="162">
        <f>IF(N182="sníž. přenesená",J182,0)</f>
        <v>0</v>
      </c>
      <c r="BI182" s="162">
        <f>IF(N182="nulová",J182,0)</f>
        <v>0</v>
      </c>
      <c r="BJ182" s="18" t="s">
        <v>31</v>
      </c>
      <c r="BK182" s="162">
        <f>ROUND(I182*H182,2)</f>
        <v>0</v>
      </c>
      <c r="BL182" s="18" t="s">
        <v>158</v>
      </c>
      <c r="BM182" s="161" t="s">
        <v>2308</v>
      </c>
    </row>
    <row r="183" spans="1:65" s="13" customFormat="1">
      <c r="B183" s="163"/>
      <c r="D183" s="164" t="s">
        <v>160</v>
      </c>
      <c r="E183" s="165" t="s">
        <v>1</v>
      </c>
      <c r="F183" s="166" t="s">
        <v>2309</v>
      </c>
      <c r="H183" s="167">
        <v>56.12</v>
      </c>
      <c r="I183" s="168"/>
      <c r="L183" s="163"/>
      <c r="M183" s="169"/>
      <c r="N183" s="170"/>
      <c r="O183" s="170"/>
      <c r="P183" s="170"/>
      <c r="Q183" s="170"/>
      <c r="R183" s="170"/>
      <c r="S183" s="170"/>
      <c r="T183" s="171"/>
      <c r="AT183" s="165" t="s">
        <v>160</v>
      </c>
      <c r="AU183" s="165" t="s">
        <v>83</v>
      </c>
      <c r="AV183" s="13" t="s">
        <v>83</v>
      </c>
      <c r="AW183" s="13" t="s">
        <v>30</v>
      </c>
      <c r="AX183" s="13" t="s">
        <v>31</v>
      </c>
      <c r="AY183" s="165" t="s">
        <v>151</v>
      </c>
    </row>
    <row r="184" spans="1:65" s="2" customFormat="1">
      <c r="A184" s="33"/>
      <c r="B184" s="34"/>
      <c r="C184" s="33"/>
      <c r="D184" s="164" t="s">
        <v>1059</v>
      </c>
      <c r="E184" s="33"/>
      <c r="F184" s="203" t="s">
        <v>1810</v>
      </c>
      <c r="G184" s="33"/>
      <c r="H184" s="33"/>
      <c r="I184" s="33"/>
      <c r="J184" s="33"/>
      <c r="K184" s="33"/>
      <c r="L184" s="34"/>
      <c r="M184" s="204"/>
      <c r="N184" s="205"/>
      <c r="O184" s="59"/>
      <c r="P184" s="59"/>
      <c r="Q184" s="59"/>
      <c r="R184" s="59"/>
      <c r="S184" s="59"/>
      <c r="T184" s="60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U184" s="18" t="s">
        <v>83</v>
      </c>
    </row>
    <row r="185" spans="1:65" s="2" customFormat="1">
      <c r="A185" s="33"/>
      <c r="B185" s="34"/>
      <c r="C185" s="33"/>
      <c r="D185" s="164" t="s">
        <v>1059</v>
      </c>
      <c r="E185" s="33"/>
      <c r="F185" s="206" t="s">
        <v>2304</v>
      </c>
      <c r="G185" s="33"/>
      <c r="H185" s="207">
        <v>140.30000000000001</v>
      </c>
      <c r="I185" s="33"/>
      <c r="J185" s="33"/>
      <c r="K185" s="33"/>
      <c r="L185" s="34"/>
      <c r="M185" s="204"/>
      <c r="N185" s="205"/>
      <c r="O185" s="59"/>
      <c r="P185" s="59"/>
      <c r="Q185" s="59"/>
      <c r="R185" s="59"/>
      <c r="S185" s="59"/>
      <c r="T185" s="60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U185" s="18" t="s">
        <v>83</v>
      </c>
    </row>
    <row r="186" spans="1:65" s="2" customFormat="1" ht="24.15" customHeight="1">
      <c r="A186" s="33"/>
      <c r="B186" s="149"/>
      <c r="C186" s="150" t="s">
        <v>245</v>
      </c>
      <c r="D186" s="150" t="s">
        <v>153</v>
      </c>
      <c r="E186" s="151" t="s">
        <v>2310</v>
      </c>
      <c r="F186" s="152" t="s">
        <v>2311</v>
      </c>
      <c r="G186" s="153" t="s">
        <v>215</v>
      </c>
      <c r="H186" s="154">
        <v>19.8</v>
      </c>
      <c r="I186" s="155"/>
      <c r="J186" s="156">
        <f>ROUND(I186*H186,2)</f>
        <v>0</v>
      </c>
      <c r="K186" s="152" t="s">
        <v>157</v>
      </c>
      <c r="L186" s="34"/>
      <c r="M186" s="157" t="s">
        <v>1</v>
      </c>
      <c r="N186" s="158" t="s">
        <v>40</v>
      </c>
      <c r="O186" s="59"/>
      <c r="P186" s="159">
        <f>O186*H186</f>
        <v>0</v>
      </c>
      <c r="Q186" s="159">
        <v>1.8E-3</v>
      </c>
      <c r="R186" s="159">
        <f>Q186*H186</f>
        <v>3.5639999999999998E-2</v>
      </c>
      <c r="S186" s="159">
        <v>0</v>
      </c>
      <c r="T186" s="160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1" t="s">
        <v>158</v>
      </c>
      <c r="AT186" s="161" t="s">
        <v>153</v>
      </c>
      <c r="AU186" s="161" t="s">
        <v>83</v>
      </c>
      <c r="AY186" s="18" t="s">
        <v>151</v>
      </c>
      <c r="BE186" s="162">
        <f>IF(N186="základní",J186,0)</f>
        <v>0</v>
      </c>
      <c r="BF186" s="162">
        <f>IF(N186="snížená",J186,0)</f>
        <v>0</v>
      </c>
      <c r="BG186" s="162">
        <f>IF(N186="zákl. přenesená",J186,0)</f>
        <v>0</v>
      </c>
      <c r="BH186" s="162">
        <f>IF(N186="sníž. přenesená",J186,0)</f>
        <v>0</v>
      </c>
      <c r="BI186" s="162">
        <f>IF(N186="nulová",J186,0)</f>
        <v>0</v>
      </c>
      <c r="BJ186" s="18" t="s">
        <v>31</v>
      </c>
      <c r="BK186" s="162">
        <f>ROUND(I186*H186,2)</f>
        <v>0</v>
      </c>
      <c r="BL186" s="18" t="s">
        <v>158</v>
      </c>
      <c r="BM186" s="161" t="s">
        <v>2312</v>
      </c>
    </row>
    <row r="187" spans="1:65" s="13" customFormat="1">
      <c r="B187" s="163"/>
      <c r="D187" s="164" t="s">
        <v>160</v>
      </c>
      <c r="E187" s="165" t="s">
        <v>1</v>
      </c>
      <c r="F187" s="166" t="s">
        <v>2313</v>
      </c>
      <c r="H187" s="167">
        <v>19.8</v>
      </c>
      <c r="I187" s="168"/>
      <c r="L187" s="163"/>
      <c r="M187" s="169"/>
      <c r="N187" s="170"/>
      <c r="O187" s="170"/>
      <c r="P187" s="170"/>
      <c r="Q187" s="170"/>
      <c r="R187" s="170"/>
      <c r="S187" s="170"/>
      <c r="T187" s="171"/>
      <c r="AT187" s="165" t="s">
        <v>160</v>
      </c>
      <c r="AU187" s="165" t="s">
        <v>83</v>
      </c>
      <c r="AV187" s="13" t="s">
        <v>83</v>
      </c>
      <c r="AW187" s="13" t="s">
        <v>30</v>
      </c>
      <c r="AX187" s="13" t="s">
        <v>31</v>
      </c>
      <c r="AY187" s="165" t="s">
        <v>151</v>
      </c>
    </row>
    <row r="188" spans="1:65" s="2" customFormat="1" ht="16.5" customHeight="1">
      <c r="A188" s="33"/>
      <c r="B188" s="149"/>
      <c r="C188" s="150" t="s">
        <v>248</v>
      </c>
      <c r="D188" s="150" t="s">
        <v>153</v>
      </c>
      <c r="E188" s="151" t="s">
        <v>1794</v>
      </c>
      <c r="F188" s="152" t="s">
        <v>1795</v>
      </c>
      <c r="G188" s="153" t="s">
        <v>207</v>
      </c>
      <c r="H188" s="154">
        <v>256.25</v>
      </c>
      <c r="I188" s="155"/>
      <c r="J188" s="156">
        <f>ROUND(I188*H188,2)</f>
        <v>0</v>
      </c>
      <c r="K188" s="152" t="s">
        <v>157</v>
      </c>
      <c r="L188" s="34"/>
      <c r="M188" s="157" t="s">
        <v>1</v>
      </c>
      <c r="N188" s="158" t="s">
        <v>40</v>
      </c>
      <c r="O188" s="59"/>
      <c r="P188" s="159">
        <f>O188*H188</f>
        <v>0</v>
      </c>
      <c r="Q188" s="159">
        <v>8.3850999999999999E-4</v>
      </c>
      <c r="R188" s="159">
        <f>Q188*H188</f>
        <v>0.2148681875</v>
      </c>
      <c r="S188" s="159">
        <v>0</v>
      </c>
      <c r="T188" s="160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1" t="s">
        <v>158</v>
      </c>
      <c r="AT188" s="161" t="s">
        <v>153</v>
      </c>
      <c r="AU188" s="161" t="s">
        <v>83</v>
      </c>
      <c r="AY188" s="18" t="s">
        <v>151</v>
      </c>
      <c r="BE188" s="162">
        <f>IF(N188="základní",J188,0)</f>
        <v>0</v>
      </c>
      <c r="BF188" s="162">
        <f>IF(N188="snížená",J188,0)</f>
        <v>0</v>
      </c>
      <c r="BG188" s="162">
        <f>IF(N188="zákl. přenesená",J188,0)</f>
        <v>0</v>
      </c>
      <c r="BH188" s="162">
        <f>IF(N188="sníž. přenesená",J188,0)</f>
        <v>0</v>
      </c>
      <c r="BI188" s="162">
        <f>IF(N188="nulová",J188,0)</f>
        <v>0</v>
      </c>
      <c r="BJ188" s="18" t="s">
        <v>31</v>
      </c>
      <c r="BK188" s="162">
        <f>ROUND(I188*H188,2)</f>
        <v>0</v>
      </c>
      <c r="BL188" s="18" t="s">
        <v>158</v>
      </c>
      <c r="BM188" s="161" t="s">
        <v>2314</v>
      </c>
    </row>
    <row r="189" spans="1:65" s="13" customFormat="1">
      <c r="B189" s="163"/>
      <c r="D189" s="164" t="s">
        <v>160</v>
      </c>
      <c r="E189" s="165" t="s">
        <v>1</v>
      </c>
      <c r="F189" s="166" t="s">
        <v>2315</v>
      </c>
      <c r="H189" s="167">
        <v>256.25</v>
      </c>
      <c r="I189" s="168"/>
      <c r="L189" s="163"/>
      <c r="M189" s="169"/>
      <c r="N189" s="170"/>
      <c r="O189" s="170"/>
      <c r="P189" s="170"/>
      <c r="Q189" s="170"/>
      <c r="R189" s="170"/>
      <c r="S189" s="170"/>
      <c r="T189" s="171"/>
      <c r="AT189" s="165" t="s">
        <v>160</v>
      </c>
      <c r="AU189" s="165" t="s">
        <v>83</v>
      </c>
      <c r="AV189" s="13" t="s">
        <v>83</v>
      </c>
      <c r="AW189" s="13" t="s">
        <v>30</v>
      </c>
      <c r="AX189" s="13" t="s">
        <v>31</v>
      </c>
      <c r="AY189" s="165" t="s">
        <v>151</v>
      </c>
    </row>
    <row r="190" spans="1:65" s="2" customFormat="1" ht="16.5" customHeight="1">
      <c r="A190" s="33"/>
      <c r="B190" s="149"/>
      <c r="C190" s="150" t="s">
        <v>251</v>
      </c>
      <c r="D190" s="150" t="s">
        <v>153</v>
      </c>
      <c r="E190" s="151" t="s">
        <v>1798</v>
      </c>
      <c r="F190" s="152" t="s">
        <v>1799</v>
      </c>
      <c r="G190" s="153" t="s">
        <v>207</v>
      </c>
      <c r="H190" s="154">
        <v>256.25</v>
      </c>
      <c r="I190" s="155"/>
      <c r="J190" s="156">
        <f>ROUND(I190*H190,2)</f>
        <v>0</v>
      </c>
      <c r="K190" s="152" t="s">
        <v>157</v>
      </c>
      <c r="L190" s="34"/>
      <c r="M190" s="157" t="s">
        <v>1</v>
      </c>
      <c r="N190" s="158" t="s">
        <v>40</v>
      </c>
      <c r="O190" s="59"/>
      <c r="P190" s="159">
        <f>O190*H190</f>
        <v>0</v>
      </c>
      <c r="Q190" s="159">
        <v>0</v>
      </c>
      <c r="R190" s="159">
        <f>Q190*H190</f>
        <v>0</v>
      </c>
      <c r="S190" s="159">
        <v>0</v>
      </c>
      <c r="T190" s="160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1" t="s">
        <v>158</v>
      </c>
      <c r="AT190" s="161" t="s">
        <v>153</v>
      </c>
      <c r="AU190" s="161" t="s">
        <v>83</v>
      </c>
      <c r="AY190" s="18" t="s">
        <v>151</v>
      </c>
      <c r="BE190" s="162">
        <f>IF(N190="základní",J190,0)</f>
        <v>0</v>
      </c>
      <c r="BF190" s="162">
        <f>IF(N190="snížená",J190,0)</f>
        <v>0</v>
      </c>
      <c r="BG190" s="162">
        <f>IF(N190="zákl. přenesená",J190,0)</f>
        <v>0</v>
      </c>
      <c r="BH190" s="162">
        <f>IF(N190="sníž. přenesená",J190,0)</f>
        <v>0</v>
      </c>
      <c r="BI190" s="162">
        <f>IF(N190="nulová",J190,0)</f>
        <v>0</v>
      </c>
      <c r="BJ190" s="18" t="s">
        <v>31</v>
      </c>
      <c r="BK190" s="162">
        <f>ROUND(I190*H190,2)</f>
        <v>0</v>
      </c>
      <c r="BL190" s="18" t="s">
        <v>158</v>
      </c>
      <c r="BM190" s="161" t="s">
        <v>2316</v>
      </c>
    </row>
    <row r="191" spans="1:65" s="13" customFormat="1">
      <c r="B191" s="163"/>
      <c r="D191" s="164" t="s">
        <v>160</v>
      </c>
      <c r="E191" s="165" t="s">
        <v>1</v>
      </c>
      <c r="F191" s="166" t="s">
        <v>2317</v>
      </c>
      <c r="H191" s="167">
        <v>256.25</v>
      </c>
      <c r="I191" s="168"/>
      <c r="L191" s="163"/>
      <c r="M191" s="169"/>
      <c r="N191" s="170"/>
      <c r="O191" s="170"/>
      <c r="P191" s="170"/>
      <c r="Q191" s="170"/>
      <c r="R191" s="170"/>
      <c r="S191" s="170"/>
      <c r="T191" s="171"/>
      <c r="AT191" s="165" t="s">
        <v>160</v>
      </c>
      <c r="AU191" s="165" t="s">
        <v>83</v>
      </c>
      <c r="AV191" s="13" t="s">
        <v>83</v>
      </c>
      <c r="AW191" s="13" t="s">
        <v>30</v>
      </c>
      <c r="AX191" s="13" t="s">
        <v>31</v>
      </c>
      <c r="AY191" s="165" t="s">
        <v>151</v>
      </c>
    </row>
    <row r="192" spans="1:65" s="2" customFormat="1" ht="21.75" customHeight="1">
      <c r="A192" s="33"/>
      <c r="B192" s="149"/>
      <c r="C192" s="150" t="s">
        <v>7</v>
      </c>
      <c r="D192" s="150" t="s">
        <v>153</v>
      </c>
      <c r="E192" s="151" t="s">
        <v>189</v>
      </c>
      <c r="F192" s="152" t="s">
        <v>190</v>
      </c>
      <c r="G192" s="153" t="s">
        <v>156</v>
      </c>
      <c r="H192" s="154">
        <v>144.73599999999999</v>
      </c>
      <c r="I192" s="155"/>
      <c r="J192" s="156">
        <f>ROUND(I192*H192,2)</f>
        <v>0</v>
      </c>
      <c r="K192" s="152" t="s">
        <v>157</v>
      </c>
      <c r="L192" s="34"/>
      <c r="M192" s="157" t="s">
        <v>1</v>
      </c>
      <c r="N192" s="158" t="s">
        <v>40</v>
      </c>
      <c r="O192" s="59"/>
      <c r="P192" s="159">
        <f>O192*H192</f>
        <v>0</v>
      </c>
      <c r="Q192" s="159">
        <v>0</v>
      </c>
      <c r="R192" s="159">
        <f>Q192*H192</f>
        <v>0</v>
      </c>
      <c r="S192" s="159">
        <v>0</v>
      </c>
      <c r="T192" s="160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1" t="s">
        <v>158</v>
      </c>
      <c r="AT192" s="161" t="s">
        <v>153</v>
      </c>
      <c r="AU192" s="161" t="s">
        <v>83</v>
      </c>
      <c r="AY192" s="18" t="s">
        <v>151</v>
      </c>
      <c r="BE192" s="162">
        <f>IF(N192="základní",J192,0)</f>
        <v>0</v>
      </c>
      <c r="BF192" s="162">
        <f>IF(N192="snížená",J192,0)</f>
        <v>0</v>
      </c>
      <c r="BG192" s="162">
        <f>IF(N192="zákl. přenesená",J192,0)</f>
        <v>0</v>
      </c>
      <c r="BH192" s="162">
        <f>IF(N192="sníž. přenesená",J192,0)</f>
        <v>0</v>
      </c>
      <c r="BI192" s="162">
        <f>IF(N192="nulová",J192,0)</f>
        <v>0</v>
      </c>
      <c r="BJ192" s="18" t="s">
        <v>31</v>
      </c>
      <c r="BK192" s="162">
        <f>ROUND(I192*H192,2)</f>
        <v>0</v>
      </c>
      <c r="BL192" s="18" t="s">
        <v>158</v>
      </c>
      <c r="BM192" s="161" t="s">
        <v>2318</v>
      </c>
    </row>
    <row r="193" spans="1:65" s="14" customFormat="1">
      <c r="B193" s="172"/>
      <c r="D193" s="164" t="s">
        <v>160</v>
      </c>
      <c r="E193" s="173" t="s">
        <v>1</v>
      </c>
      <c r="F193" s="174" t="s">
        <v>2319</v>
      </c>
      <c r="H193" s="173" t="s">
        <v>1</v>
      </c>
      <c r="I193" s="175"/>
      <c r="L193" s="172"/>
      <c r="M193" s="176"/>
      <c r="N193" s="177"/>
      <c r="O193" s="177"/>
      <c r="P193" s="177"/>
      <c r="Q193" s="177"/>
      <c r="R193" s="177"/>
      <c r="S193" s="177"/>
      <c r="T193" s="178"/>
      <c r="AT193" s="173" t="s">
        <v>160</v>
      </c>
      <c r="AU193" s="173" t="s">
        <v>83</v>
      </c>
      <c r="AV193" s="14" t="s">
        <v>31</v>
      </c>
      <c r="AW193" s="14" t="s">
        <v>30</v>
      </c>
      <c r="AX193" s="14" t="s">
        <v>75</v>
      </c>
      <c r="AY193" s="173" t="s">
        <v>151</v>
      </c>
    </row>
    <row r="194" spans="1:65" s="13" customFormat="1">
      <c r="B194" s="163"/>
      <c r="D194" s="164" t="s">
        <v>160</v>
      </c>
      <c r="E194" s="165" t="s">
        <v>1</v>
      </c>
      <c r="F194" s="166" t="s">
        <v>2320</v>
      </c>
      <c r="H194" s="167">
        <v>4.4359999999999999</v>
      </c>
      <c r="I194" s="168"/>
      <c r="L194" s="163"/>
      <c r="M194" s="169"/>
      <c r="N194" s="170"/>
      <c r="O194" s="170"/>
      <c r="P194" s="170"/>
      <c r="Q194" s="170"/>
      <c r="R194" s="170"/>
      <c r="S194" s="170"/>
      <c r="T194" s="171"/>
      <c r="AT194" s="165" t="s">
        <v>160</v>
      </c>
      <c r="AU194" s="165" t="s">
        <v>83</v>
      </c>
      <c r="AV194" s="13" t="s">
        <v>83</v>
      </c>
      <c r="AW194" s="13" t="s">
        <v>30</v>
      </c>
      <c r="AX194" s="13" t="s">
        <v>75</v>
      </c>
      <c r="AY194" s="165" t="s">
        <v>151</v>
      </c>
    </row>
    <row r="195" spans="1:65" s="16" customFormat="1">
      <c r="B195" s="211"/>
      <c r="D195" s="164" t="s">
        <v>160</v>
      </c>
      <c r="E195" s="212" t="s">
        <v>1</v>
      </c>
      <c r="F195" s="213" t="s">
        <v>1615</v>
      </c>
      <c r="H195" s="214">
        <v>4.4359999999999999</v>
      </c>
      <c r="I195" s="215"/>
      <c r="L195" s="211"/>
      <c r="M195" s="216"/>
      <c r="N195" s="217"/>
      <c r="O195" s="217"/>
      <c r="P195" s="217"/>
      <c r="Q195" s="217"/>
      <c r="R195" s="217"/>
      <c r="S195" s="217"/>
      <c r="T195" s="218"/>
      <c r="AT195" s="212" t="s">
        <v>160</v>
      </c>
      <c r="AU195" s="212" t="s">
        <v>83</v>
      </c>
      <c r="AV195" s="16" t="s">
        <v>167</v>
      </c>
      <c r="AW195" s="16" t="s">
        <v>30</v>
      </c>
      <c r="AX195" s="16" t="s">
        <v>75</v>
      </c>
      <c r="AY195" s="212" t="s">
        <v>151</v>
      </c>
    </row>
    <row r="196" spans="1:65" s="13" customFormat="1">
      <c r="B196" s="163"/>
      <c r="D196" s="164" t="s">
        <v>160</v>
      </c>
      <c r="E196" s="165" t="s">
        <v>1</v>
      </c>
      <c r="F196" s="166" t="s">
        <v>2321</v>
      </c>
      <c r="H196" s="167">
        <v>84.18</v>
      </c>
      <c r="I196" s="168"/>
      <c r="L196" s="163"/>
      <c r="M196" s="169"/>
      <c r="N196" s="170"/>
      <c r="O196" s="170"/>
      <c r="P196" s="170"/>
      <c r="Q196" s="170"/>
      <c r="R196" s="170"/>
      <c r="S196" s="170"/>
      <c r="T196" s="171"/>
      <c r="AT196" s="165" t="s">
        <v>160</v>
      </c>
      <c r="AU196" s="165" t="s">
        <v>83</v>
      </c>
      <c r="AV196" s="13" t="s">
        <v>83</v>
      </c>
      <c r="AW196" s="13" t="s">
        <v>30</v>
      </c>
      <c r="AX196" s="13" t="s">
        <v>75</v>
      </c>
      <c r="AY196" s="165" t="s">
        <v>151</v>
      </c>
    </row>
    <row r="197" spans="1:65" s="13" customFormat="1">
      <c r="B197" s="163"/>
      <c r="D197" s="164" t="s">
        <v>160</v>
      </c>
      <c r="E197" s="165" t="s">
        <v>1</v>
      </c>
      <c r="F197" s="166" t="s">
        <v>2296</v>
      </c>
      <c r="H197" s="167">
        <v>56.12</v>
      </c>
      <c r="I197" s="168"/>
      <c r="L197" s="163"/>
      <c r="M197" s="169"/>
      <c r="N197" s="170"/>
      <c r="O197" s="170"/>
      <c r="P197" s="170"/>
      <c r="Q197" s="170"/>
      <c r="R197" s="170"/>
      <c r="S197" s="170"/>
      <c r="T197" s="171"/>
      <c r="AT197" s="165" t="s">
        <v>160</v>
      </c>
      <c r="AU197" s="165" t="s">
        <v>83</v>
      </c>
      <c r="AV197" s="13" t="s">
        <v>83</v>
      </c>
      <c r="AW197" s="13" t="s">
        <v>30</v>
      </c>
      <c r="AX197" s="13" t="s">
        <v>75</v>
      </c>
      <c r="AY197" s="165" t="s">
        <v>151</v>
      </c>
    </row>
    <row r="198" spans="1:65" s="16" customFormat="1">
      <c r="B198" s="211"/>
      <c r="D198" s="164" t="s">
        <v>160</v>
      </c>
      <c r="E198" s="212" t="s">
        <v>1</v>
      </c>
      <c r="F198" s="213" t="s">
        <v>1615</v>
      </c>
      <c r="H198" s="214">
        <v>140.30000000000001</v>
      </c>
      <c r="I198" s="215"/>
      <c r="L198" s="211"/>
      <c r="M198" s="216"/>
      <c r="N198" s="217"/>
      <c r="O198" s="217"/>
      <c r="P198" s="217"/>
      <c r="Q198" s="217"/>
      <c r="R198" s="217"/>
      <c r="S198" s="217"/>
      <c r="T198" s="218"/>
      <c r="AT198" s="212" t="s">
        <v>160</v>
      </c>
      <c r="AU198" s="212" t="s">
        <v>83</v>
      </c>
      <c r="AV198" s="16" t="s">
        <v>167</v>
      </c>
      <c r="AW198" s="16" t="s">
        <v>30</v>
      </c>
      <c r="AX198" s="16" t="s">
        <v>75</v>
      </c>
      <c r="AY198" s="212" t="s">
        <v>151</v>
      </c>
    </row>
    <row r="199" spans="1:65" s="15" customFormat="1">
      <c r="B199" s="179"/>
      <c r="D199" s="164" t="s">
        <v>160</v>
      </c>
      <c r="E199" s="180" t="s">
        <v>1</v>
      </c>
      <c r="F199" s="181" t="s">
        <v>182</v>
      </c>
      <c r="H199" s="182">
        <v>144.73599999999999</v>
      </c>
      <c r="I199" s="183"/>
      <c r="L199" s="179"/>
      <c r="M199" s="184"/>
      <c r="N199" s="185"/>
      <c r="O199" s="185"/>
      <c r="P199" s="185"/>
      <c r="Q199" s="185"/>
      <c r="R199" s="185"/>
      <c r="S199" s="185"/>
      <c r="T199" s="186"/>
      <c r="AT199" s="180" t="s">
        <v>160</v>
      </c>
      <c r="AU199" s="180" t="s">
        <v>83</v>
      </c>
      <c r="AV199" s="15" t="s">
        <v>158</v>
      </c>
      <c r="AW199" s="15" t="s">
        <v>30</v>
      </c>
      <c r="AX199" s="15" t="s">
        <v>31</v>
      </c>
      <c r="AY199" s="180" t="s">
        <v>151</v>
      </c>
    </row>
    <row r="200" spans="1:65" s="2" customFormat="1" ht="16.5" customHeight="1">
      <c r="A200" s="33"/>
      <c r="B200" s="149"/>
      <c r="C200" s="150" t="s">
        <v>261</v>
      </c>
      <c r="D200" s="150" t="s">
        <v>153</v>
      </c>
      <c r="E200" s="151" t="s">
        <v>1156</v>
      </c>
      <c r="F200" s="152" t="s">
        <v>196</v>
      </c>
      <c r="G200" s="153" t="s">
        <v>156</v>
      </c>
      <c r="H200" s="154">
        <v>144.73599999999999</v>
      </c>
      <c r="I200" s="155"/>
      <c r="J200" s="156">
        <f>ROUND(I200*H200,2)</f>
        <v>0</v>
      </c>
      <c r="K200" s="152" t="s">
        <v>157</v>
      </c>
      <c r="L200" s="34"/>
      <c r="M200" s="157" t="s">
        <v>1</v>
      </c>
      <c r="N200" s="158" t="s">
        <v>40</v>
      </c>
      <c r="O200" s="59"/>
      <c r="P200" s="159">
        <f>O200*H200</f>
        <v>0</v>
      </c>
      <c r="Q200" s="159">
        <v>0</v>
      </c>
      <c r="R200" s="159">
        <f>Q200*H200</f>
        <v>0</v>
      </c>
      <c r="S200" s="159">
        <v>0</v>
      </c>
      <c r="T200" s="160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1" t="s">
        <v>158</v>
      </c>
      <c r="AT200" s="161" t="s">
        <v>153</v>
      </c>
      <c r="AU200" s="161" t="s">
        <v>83</v>
      </c>
      <c r="AY200" s="18" t="s">
        <v>151</v>
      </c>
      <c r="BE200" s="162">
        <f>IF(N200="základní",J200,0)</f>
        <v>0</v>
      </c>
      <c r="BF200" s="162">
        <f>IF(N200="snížená",J200,0)</f>
        <v>0</v>
      </c>
      <c r="BG200" s="162">
        <f>IF(N200="zákl. přenesená",J200,0)</f>
        <v>0</v>
      </c>
      <c r="BH200" s="162">
        <f>IF(N200="sníž. přenesená",J200,0)</f>
        <v>0</v>
      </c>
      <c r="BI200" s="162">
        <f>IF(N200="nulová",J200,0)</f>
        <v>0</v>
      </c>
      <c r="BJ200" s="18" t="s">
        <v>31</v>
      </c>
      <c r="BK200" s="162">
        <f>ROUND(I200*H200,2)</f>
        <v>0</v>
      </c>
      <c r="BL200" s="18" t="s">
        <v>158</v>
      </c>
      <c r="BM200" s="161" t="s">
        <v>2322</v>
      </c>
    </row>
    <row r="201" spans="1:65" s="13" customFormat="1">
      <c r="B201" s="163"/>
      <c r="D201" s="164" t="s">
        <v>160</v>
      </c>
      <c r="E201" s="165" t="s">
        <v>1</v>
      </c>
      <c r="F201" s="166" t="s">
        <v>2323</v>
      </c>
      <c r="H201" s="167">
        <v>4.4359999999999999</v>
      </c>
      <c r="I201" s="168"/>
      <c r="L201" s="163"/>
      <c r="M201" s="169"/>
      <c r="N201" s="170"/>
      <c r="O201" s="170"/>
      <c r="P201" s="170"/>
      <c r="Q201" s="170"/>
      <c r="R201" s="170"/>
      <c r="S201" s="170"/>
      <c r="T201" s="171"/>
      <c r="AT201" s="165" t="s">
        <v>160</v>
      </c>
      <c r="AU201" s="165" t="s">
        <v>83</v>
      </c>
      <c r="AV201" s="13" t="s">
        <v>83</v>
      </c>
      <c r="AW201" s="13" t="s">
        <v>30</v>
      </c>
      <c r="AX201" s="13" t="s">
        <v>75</v>
      </c>
      <c r="AY201" s="165" t="s">
        <v>151</v>
      </c>
    </row>
    <row r="202" spans="1:65" s="13" customFormat="1">
      <c r="B202" s="163"/>
      <c r="D202" s="164" t="s">
        <v>160</v>
      </c>
      <c r="E202" s="165" t="s">
        <v>1</v>
      </c>
      <c r="F202" s="166" t="s">
        <v>2256</v>
      </c>
      <c r="H202" s="167">
        <v>140.30000000000001</v>
      </c>
      <c r="I202" s="168"/>
      <c r="L202" s="163"/>
      <c r="M202" s="169"/>
      <c r="N202" s="170"/>
      <c r="O202" s="170"/>
      <c r="P202" s="170"/>
      <c r="Q202" s="170"/>
      <c r="R202" s="170"/>
      <c r="S202" s="170"/>
      <c r="T202" s="171"/>
      <c r="AT202" s="165" t="s">
        <v>160</v>
      </c>
      <c r="AU202" s="165" t="s">
        <v>83</v>
      </c>
      <c r="AV202" s="13" t="s">
        <v>83</v>
      </c>
      <c r="AW202" s="13" t="s">
        <v>30</v>
      </c>
      <c r="AX202" s="13" t="s">
        <v>75</v>
      </c>
      <c r="AY202" s="165" t="s">
        <v>151</v>
      </c>
    </row>
    <row r="203" spans="1:65" s="15" customFormat="1">
      <c r="B203" s="179"/>
      <c r="D203" s="164" t="s">
        <v>160</v>
      </c>
      <c r="E203" s="180" t="s">
        <v>1</v>
      </c>
      <c r="F203" s="181" t="s">
        <v>182</v>
      </c>
      <c r="H203" s="182">
        <v>144.73599999999999</v>
      </c>
      <c r="I203" s="183"/>
      <c r="L203" s="179"/>
      <c r="M203" s="184"/>
      <c r="N203" s="185"/>
      <c r="O203" s="185"/>
      <c r="P203" s="185"/>
      <c r="Q203" s="185"/>
      <c r="R203" s="185"/>
      <c r="S203" s="185"/>
      <c r="T203" s="186"/>
      <c r="AT203" s="180" t="s">
        <v>160</v>
      </c>
      <c r="AU203" s="180" t="s">
        <v>83</v>
      </c>
      <c r="AV203" s="15" t="s">
        <v>158</v>
      </c>
      <c r="AW203" s="15" t="s">
        <v>30</v>
      </c>
      <c r="AX203" s="15" t="s">
        <v>31</v>
      </c>
      <c r="AY203" s="180" t="s">
        <v>151</v>
      </c>
    </row>
    <row r="204" spans="1:65" s="2" customFormat="1" ht="16.5" customHeight="1">
      <c r="A204" s="33"/>
      <c r="B204" s="149"/>
      <c r="C204" s="150" t="s">
        <v>266</v>
      </c>
      <c r="D204" s="150" t="s">
        <v>153</v>
      </c>
      <c r="E204" s="151" t="s">
        <v>520</v>
      </c>
      <c r="F204" s="152" t="s">
        <v>521</v>
      </c>
      <c r="G204" s="153" t="s">
        <v>156</v>
      </c>
      <c r="H204" s="154">
        <v>46.526000000000003</v>
      </c>
      <c r="I204" s="155"/>
      <c r="J204" s="156">
        <f>ROUND(I204*H204,2)</f>
        <v>0</v>
      </c>
      <c r="K204" s="152" t="s">
        <v>1</v>
      </c>
      <c r="L204" s="34"/>
      <c r="M204" s="157" t="s">
        <v>1</v>
      </c>
      <c r="N204" s="158" t="s">
        <v>40</v>
      </c>
      <c r="O204" s="59"/>
      <c r="P204" s="159">
        <f>O204*H204</f>
        <v>0</v>
      </c>
      <c r="Q204" s="159">
        <v>0</v>
      </c>
      <c r="R204" s="159">
        <f>Q204*H204</f>
        <v>0</v>
      </c>
      <c r="S204" s="159">
        <v>0</v>
      </c>
      <c r="T204" s="160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1" t="s">
        <v>158</v>
      </c>
      <c r="AT204" s="161" t="s">
        <v>153</v>
      </c>
      <c r="AU204" s="161" t="s">
        <v>83</v>
      </c>
      <c r="AY204" s="18" t="s">
        <v>151</v>
      </c>
      <c r="BE204" s="162">
        <f>IF(N204="základní",J204,0)</f>
        <v>0</v>
      </c>
      <c r="BF204" s="162">
        <f>IF(N204="snížená",J204,0)</f>
        <v>0</v>
      </c>
      <c r="BG204" s="162">
        <f>IF(N204="zákl. přenesená",J204,0)</f>
        <v>0</v>
      </c>
      <c r="BH204" s="162">
        <f>IF(N204="sníž. přenesená",J204,0)</f>
        <v>0</v>
      </c>
      <c r="BI204" s="162">
        <f>IF(N204="nulová",J204,0)</f>
        <v>0</v>
      </c>
      <c r="BJ204" s="18" t="s">
        <v>31</v>
      </c>
      <c r="BK204" s="162">
        <f>ROUND(I204*H204,2)</f>
        <v>0</v>
      </c>
      <c r="BL204" s="18" t="s">
        <v>158</v>
      </c>
      <c r="BM204" s="161" t="s">
        <v>2324</v>
      </c>
    </row>
    <row r="205" spans="1:65" s="13" customFormat="1">
      <c r="B205" s="163"/>
      <c r="D205" s="164" t="s">
        <v>160</v>
      </c>
      <c r="E205" s="165" t="s">
        <v>1</v>
      </c>
      <c r="F205" s="166" t="s">
        <v>2323</v>
      </c>
      <c r="H205" s="167">
        <v>4.4359999999999999</v>
      </c>
      <c r="I205" s="168"/>
      <c r="L205" s="163"/>
      <c r="M205" s="169"/>
      <c r="N205" s="170"/>
      <c r="O205" s="170"/>
      <c r="P205" s="170"/>
      <c r="Q205" s="170"/>
      <c r="R205" s="170"/>
      <c r="S205" s="170"/>
      <c r="T205" s="171"/>
      <c r="AT205" s="165" t="s">
        <v>160</v>
      </c>
      <c r="AU205" s="165" t="s">
        <v>83</v>
      </c>
      <c r="AV205" s="13" t="s">
        <v>83</v>
      </c>
      <c r="AW205" s="13" t="s">
        <v>30</v>
      </c>
      <c r="AX205" s="13" t="s">
        <v>75</v>
      </c>
      <c r="AY205" s="165" t="s">
        <v>151</v>
      </c>
    </row>
    <row r="206" spans="1:65" s="13" customFormat="1">
      <c r="B206" s="163"/>
      <c r="D206" s="164" t="s">
        <v>160</v>
      </c>
      <c r="E206" s="165" t="s">
        <v>1</v>
      </c>
      <c r="F206" s="166" t="s">
        <v>2325</v>
      </c>
      <c r="H206" s="167">
        <v>42.09</v>
      </c>
      <c r="I206" s="168"/>
      <c r="L206" s="163"/>
      <c r="M206" s="169"/>
      <c r="N206" s="170"/>
      <c r="O206" s="170"/>
      <c r="P206" s="170"/>
      <c r="Q206" s="170"/>
      <c r="R206" s="170"/>
      <c r="S206" s="170"/>
      <c r="T206" s="171"/>
      <c r="AT206" s="165" t="s">
        <v>160</v>
      </c>
      <c r="AU206" s="165" t="s">
        <v>83</v>
      </c>
      <c r="AV206" s="13" t="s">
        <v>83</v>
      </c>
      <c r="AW206" s="13" t="s">
        <v>30</v>
      </c>
      <c r="AX206" s="13" t="s">
        <v>75</v>
      </c>
      <c r="AY206" s="165" t="s">
        <v>151</v>
      </c>
    </row>
    <row r="207" spans="1:65" s="15" customFormat="1">
      <c r="B207" s="179"/>
      <c r="D207" s="164" t="s">
        <v>160</v>
      </c>
      <c r="E207" s="180" t="s">
        <v>1</v>
      </c>
      <c r="F207" s="181" t="s">
        <v>182</v>
      </c>
      <c r="H207" s="182">
        <v>46.526000000000003</v>
      </c>
      <c r="I207" s="183"/>
      <c r="L207" s="179"/>
      <c r="M207" s="184"/>
      <c r="N207" s="185"/>
      <c r="O207" s="185"/>
      <c r="P207" s="185"/>
      <c r="Q207" s="185"/>
      <c r="R207" s="185"/>
      <c r="S207" s="185"/>
      <c r="T207" s="186"/>
      <c r="AT207" s="180" t="s">
        <v>160</v>
      </c>
      <c r="AU207" s="180" t="s">
        <v>83</v>
      </c>
      <c r="AV207" s="15" t="s">
        <v>158</v>
      </c>
      <c r="AW207" s="15" t="s">
        <v>30</v>
      </c>
      <c r="AX207" s="15" t="s">
        <v>31</v>
      </c>
      <c r="AY207" s="180" t="s">
        <v>151</v>
      </c>
    </row>
    <row r="208" spans="1:65" s="2" customFormat="1" ht="16.5" customHeight="1">
      <c r="A208" s="33"/>
      <c r="B208" s="149"/>
      <c r="C208" s="150" t="s">
        <v>271</v>
      </c>
      <c r="D208" s="150" t="s">
        <v>153</v>
      </c>
      <c r="E208" s="151" t="s">
        <v>200</v>
      </c>
      <c r="F208" s="152" t="s">
        <v>201</v>
      </c>
      <c r="G208" s="153" t="s">
        <v>156</v>
      </c>
      <c r="H208" s="154">
        <v>98.21</v>
      </c>
      <c r="I208" s="155"/>
      <c r="J208" s="156">
        <f>ROUND(I208*H208,2)</f>
        <v>0</v>
      </c>
      <c r="K208" s="152" t="s">
        <v>1</v>
      </c>
      <c r="L208" s="34"/>
      <c r="M208" s="157" t="s">
        <v>1</v>
      </c>
      <c r="N208" s="158" t="s">
        <v>40</v>
      </c>
      <c r="O208" s="59"/>
      <c r="P208" s="159">
        <f>O208*H208</f>
        <v>0</v>
      </c>
      <c r="Q208" s="159">
        <v>0</v>
      </c>
      <c r="R208" s="159">
        <f>Q208*H208</f>
        <v>0</v>
      </c>
      <c r="S208" s="159">
        <v>0</v>
      </c>
      <c r="T208" s="160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1" t="s">
        <v>158</v>
      </c>
      <c r="AT208" s="161" t="s">
        <v>153</v>
      </c>
      <c r="AU208" s="161" t="s">
        <v>83</v>
      </c>
      <c r="AY208" s="18" t="s">
        <v>151</v>
      </c>
      <c r="BE208" s="162">
        <f>IF(N208="základní",J208,0)</f>
        <v>0</v>
      </c>
      <c r="BF208" s="162">
        <f>IF(N208="snížená",J208,0)</f>
        <v>0</v>
      </c>
      <c r="BG208" s="162">
        <f>IF(N208="zákl. přenesená",J208,0)</f>
        <v>0</v>
      </c>
      <c r="BH208" s="162">
        <f>IF(N208="sníž. přenesená",J208,0)</f>
        <v>0</v>
      </c>
      <c r="BI208" s="162">
        <f>IF(N208="nulová",J208,0)</f>
        <v>0</v>
      </c>
      <c r="BJ208" s="18" t="s">
        <v>31</v>
      </c>
      <c r="BK208" s="162">
        <f>ROUND(I208*H208,2)</f>
        <v>0</v>
      </c>
      <c r="BL208" s="18" t="s">
        <v>158</v>
      </c>
      <c r="BM208" s="161" t="s">
        <v>2326</v>
      </c>
    </row>
    <row r="209" spans="1:65" s="13" customFormat="1">
      <c r="B209" s="163"/>
      <c r="D209" s="164" t="s">
        <v>160</v>
      </c>
      <c r="E209" s="165" t="s">
        <v>1</v>
      </c>
      <c r="F209" s="166" t="s">
        <v>2327</v>
      </c>
      <c r="H209" s="167">
        <v>98.21</v>
      </c>
      <c r="I209" s="168"/>
      <c r="L209" s="163"/>
      <c r="M209" s="169"/>
      <c r="N209" s="170"/>
      <c r="O209" s="170"/>
      <c r="P209" s="170"/>
      <c r="Q209" s="170"/>
      <c r="R209" s="170"/>
      <c r="S209" s="170"/>
      <c r="T209" s="171"/>
      <c r="AT209" s="165" t="s">
        <v>160</v>
      </c>
      <c r="AU209" s="165" t="s">
        <v>83</v>
      </c>
      <c r="AV209" s="13" t="s">
        <v>83</v>
      </c>
      <c r="AW209" s="13" t="s">
        <v>30</v>
      </c>
      <c r="AX209" s="13" t="s">
        <v>75</v>
      </c>
      <c r="AY209" s="165" t="s">
        <v>151</v>
      </c>
    </row>
    <row r="210" spans="1:65" s="15" customFormat="1">
      <c r="B210" s="179"/>
      <c r="D210" s="164" t="s">
        <v>160</v>
      </c>
      <c r="E210" s="180" t="s">
        <v>1</v>
      </c>
      <c r="F210" s="181" t="s">
        <v>182</v>
      </c>
      <c r="H210" s="182">
        <v>98.21</v>
      </c>
      <c r="I210" s="183"/>
      <c r="L210" s="179"/>
      <c r="M210" s="184"/>
      <c r="N210" s="185"/>
      <c r="O210" s="185"/>
      <c r="P210" s="185"/>
      <c r="Q210" s="185"/>
      <c r="R210" s="185"/>
      <c r="S210" s="185"/>
      <c r="T210" s="186"/>
      <c r="AT210" s="180" t="s">
        <v>160</v>
      </c>
      <c r="AU210" s="180" t="s">
        <v>83</v>
      </c>
      <c r="AV210" s="15" t="s">
        <v>158</v>
      </c>
      <c r="AW210" s="15" t="s">
        <v>30</v>
      </c>
      <c r="AX210" s="15" t="s">
        <v>31</v>
      </c>
      <c r="AY210" s="180" t="s">
        <v>151</v>
      </c>
    </row>
    <row r="211" spans="1:65" s="2" customFormat="1" ht="16.5" customHeight="1">
      <c r="A211" s="33"/>
      <c r="B211" s="149"/>
      <c r="C211" s="150" t="s">
        <v>276</v>
      </c>
      <c r="D211" s="150" t="s">
        <v>153</v>
      </c>
      <c r="E211" s="151" t="s">
        <v>527</v>
      </c>
      <c r="F211" s="152" t="s">
        <v>528</v>
      </c>
      <c r="G211" s="153" t="s">
        <v>156</v>
      </c>
      <c r="H211" s="154">
        <v>67.5</v>
      </c>
      <c r="I211" s="155"/>
      <c r="J211" s="156">
        <f>ROUND(I211*H211,2)</f>
        <v>0</v>
      </c>
      <c r="K211" s="152" t="s">
        <v>157</v>
      </c>
      <c r="L211" s="34"/>
      <c r="M211" s="157" t="s">
        <v>1</v>
      </c>
      <c r="N211" s="158" t="s">
        <v>40</v>
      </c>
      <c r="O211" s="59"/>
      <c r="P211" s="159">
        <f>O211*H211</f>
        <v>0</v>
      </c>
      <c r="Q211" s="159">
        <v>0</v>
      </c>
      <c r="R211" s="159">
        <f>Q211*H211</f>
        <v>0</v>
      </c>
      <c r="S211" s="159">
        <v>0</v>
      </c>
      <c r="T211" s="160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61" t="s">
        <v>158</v>
      </c>
      <c r="AT211" s="161" t="s">
        <v>153</v>
      </c>
      <c r="AU211" s="161" t="s">
        <v>83</v>
      </c>
      <c r="AY211" s="18" t="s">
        <v>151</v>
      </c>
      <c r="BE211" s="162">
        <f>IF(N211="základní",J211,0)</f>
        <v>0</v>
      </c>
      <c r="BF211" s="162">
        <f>IF(N211="snížená",J211,0)</f>
        <v>0</v>
      </c>
      <c r="BG211" s="162">
        <f>IF(N211="zákl. přenesená",J211,0)</f>
        <v>0</v>
      </c>
      <c r="BH211" s="162">
        <f>IF(N211="sníž. přenesená",J211,0)</f>
        <v>0</v>
      </c>
      <c r="BI211" s="162">
        <f>IF(N211="nulová",J211,0)</f>
        <v>0</v>
      </c>
      <c r="BJ211" s="18" t="s">
        <v>31</v>
      </c>
      <c r="BK211" s="162">
        <f>ROUND(I211*H211,2)</f>
        <v>0</v>
      </c>
      <c r="BL211" s="18" t="s">
        <v>158</v>
      </c>
      <c r="BM211" s="161" t="s">
        <v>2328</v>
      </c>
    </row>
    <row r="212" spans="1:65" s="14" customFormat="1">
      <c r="B212" s="172"/>
      <c r="D212" s="164" t="s">
        <v>160</v>
      </c>
      <c r="E212" s="173" t="s">
        <v>1</v>
      </c>
      <c r="F212" s="174" t="s">
        <v>2329</v>
      </c>
      <c r="H212" s="173" t="s">
        <v>1</v>
      </c>
      <c r="I212" s="175"/>
      <c r="L212" s="172"/>
      <c r="M212" s="176"/>
      <c r="N212" s="177"/>
      <c r="O212" s="177"/>
      <c r="P212" s="177"/>
      <c r="Q212" s="177"/>
      <c r="R212" s="177"/>
      <c r="S212" s="177"/>
      <c r="T212" s="178"/>
      <c r="AT212" s="173" t="s">
        <v>160</v>
      </c>
      <c r="AU212" s="173" t="s">
        <v>83</v>
      </c>
      <c r="AV212" s="14" t="s">
        <v>31</v>
      </c>
      <c r="AW212" s="14" t="s">
        <v>30</v>
      </c>
      <c r="AX212" s="14" t="s">
        <v>75</v>
      </c>
      <c r="AY212" s="173" t="s">
        <v>151</v>
      </c>
    </row>
    <row r="213" spans="1:65" s="13" customFormat="1">
      <c r="B213" s="163"/>
      <c r="D213" s="164" t="s">
        <v>160</v>
      </c>
      <c r="E213" s="165" t="s">
        <v>1</v>
      </c>
      <c r="F213" s="166" t="s">
        <v>2330</v>
      </c>
      <c r="H213" s="167">
        <v>13.9</v>
      </c>
      <c r="I213" s="168"/>
      <c r="L213" s="163"/>
      <c r="M213" s="169"/>
      <c r="N213" s="170"/>
      <c r="O213" s="170"/>
      <c r="P213" s="170"/>
      <c r="Q213" s="170"/>
      <c r="R213" s="170"/>
      <c r="S213" s="170"/>
      <c r="T213" s="171"/>
      <c r="AT213" s="165" t="s">
        <v>160</v>
      </c>
      <c r="AU213" s="165" t="s">
        <v>83</v>
      </c>
      <c r="AV213" s="13" t="s">
        <v>83</v>
      </c>
      <c r="AW213" s="13" t="s">
        <v>30</v>
      </c>
      <c r="AX213" s="13" t="s">
        <v>75</v>
      </c>
      <c r="AY213" s="165" t="s">
        <v>151</v>
      </c>
    </row>
    <row r="214" spans="1:65" s="16" customFormat="1">
      <c r="B214" s="211"/>
      <c r="D214" s="164" t="s">
        <v>160</v>
      </c>
      <c r="E214" s="212" t="s">
        <v>2331</v>
      </c>
      <c r="F214" s="213" t="s">
        <v>1615</v>
      </c>
      <c r="H214" s="214">
        <v>13.9</v>
      </c>
      <c r="I214" s="215"/>
      <c r="L214" s="211"/>
      <c r="M214" s="216"/>
      <c r="N214" s="217"/>
      <c r="O214" s="217"/>
      <c r="P214" s="217"/>
      <c r="Q214" s="217"/>
      <c r="R214" s="217"/>
      <c r="S214" s="217"/>
      <c r="T214" s="218"/>
      <c r="AT214" s="212" t="s">
        <v>160</v>
      </c>
      <c r="AU214" s="212" t="s">
        <v>83</v>
      </c>
      <c r="AV214" s="16" t="s">
        <v>167</v>
      </c>
      <c r="AW214" s="16" t="s">
        <v>30</v>
      </c>
      <c r="AX214" s="16" t="s">
        <v>75</v>
      </c>
      <c r="AY214" s="212" t="s">
        <v>151</v>
      </c>
    </row>
    <row r="215" spans="1:65" s="14" customFormat="1">
      <c r="B215" s="172"/>
      <c r="D215" s="164" t="s">
        <v>160</v>
      </c>
      <c r="E215" s="173" t="s">
        <v>1</v>
      </c>
      <c r="F215" s="174" t="s">
        <v>2332</v>
      </c>
      <c r="H215" s="173" t="s">
        <v>1</v>
      </c>
      <c r="I215" s="175"/>
      <c r="L215" s="172"/>
      <c r="M215" s="176"/>
      <c r="N215" s="177"/>
      <c r="O215" s="177"/>
      <c r="P215" s="177"/>
      <c r="Q215" s="177"/>
      <c r="R215" s="177"/>
      <c r="S215" s="177"/>
      <c r="T215" s="178"/>
      <c r="AT215" s="173" t="s">
        <v>160</v>
      </c>
      <c r="AU215" s="173" t="s">
        <v>83</v>
      </c>
      <c r="AV215" s="14" t="s">
        <v>31</v>
      </c>
      <c r="AW215" s="14" t="s">
        <v>30</v>
      </c>
      <c r="AX215" s="14" t="s">
        <v>75</v>
      </c>
      <c r="AY215" s="173" t="s">
        <v>151</v>
      </c>
    </row>
    <row r="216" spans="1:65" s="13" customFormat="1">
      <c r="B216" s="163"/>
      <c r="D216" s="164" t="s">
        <v>160</v>
      </c>
      <c r="E216" s="165" t="s">
        <v>1</v>
      </c>
      <c r="F216" s="166" t="s">
        <v>2333</v>
      </c>
      <c r="H216" s="167">
        <v>53.6</v>
      </c>
      <c r="I216" s="168"/>
      <c r="L216" s="163"/>
      <c r="M216" s="169"/>
      <c r="N216" s="170"/>
      <c r="O216" s="170"/>
      <c r="P216" s="170"/>
      <c r="Q216" s="170"/>
      <c r="R216" s="170"/>
      <c r="S216" s="170"/>
      <c r="T216" s="171"/>
      <c r="AT216" s="165" t="s">
        <v>160</v>
      </c>
      <c r="AU216" s="165" t="s">
        <v>83</v>
      </c>
      <c r="AV216" s="13" t="s">
        <v>83</v>
      </c>
      <c r="AW216" s="13" t="s">
        <v>30</v>
      </c>
      <c r="AX216" s="13" t="s">
        <v>75</v>
      </c>
      <c r="AY216" s="165" t="s">
        <v>151</v>
      </c>
    </row>
    <row r="217" spans="1:65" s="16" customFormat="1">
      <c r="B217" s="211"/>
      <c r="D217" s="164" t="s">
        <v>160</v>
      </c>
      <c r="E217" s="212" t="s">
        <v>2334</v>
      </c>
      <c r="F217" s="213" t="s">
        <v>1615</v>
      </c>
      <c r="H217" s="214">
        <v>53.6</v>
      </c>
      <c r="I217" s="215"/>
      <c r="L217" s="211"/>
      <c r="M217" s="216"/>
      <c r="N217" s="217"/>
      <c r="O217" s="217"/>
      <c r="P217" s="217"/>
      <c r="Q217" s="217"/>
      <c r="R217" s="217"/>
      <c r="S217" s="217"/>
      <c r="T217" s="218"/>
      <c r="AT217" s="212" t="s">
        <v>160</v>
      </c>
      <c r="AU217" s="212" t="s">
        <v>83</v>
      </c>
      <c r="AV217" s="16" t="s">
        <v>167</v>
      </c>
      <c r="AW217" s="16" t="s">
        <v>30</v>
      </c>
      <c r="AX217" s="16" t="s">
        <v>75</v>
      </c>
      <c r="AY217" s="212" t="s">
        <v>151</v>
      </c>
    </row>
    <row r="218" spans="1:65" s="15" customFormat="1">
      <c r="B218" s="179"/>
      <c r="D218" s="164" t="s">
        <v>160</v>
      </c>
      <c r="E218" s="180" t="s">
        <v>2335</v>
      </c>
      <c r="F218" s="181" t="s">
        <v>182</v>
      </c>
      <c r="H218" s="182">
        <v>67.5</v>
      </c>
      <c r="I218" s="183"/>
      <c r="L218" s="179"/>
      <c r="M218" s="184"/>
      <c r="N218" s="185"/>
      <c r="O218" s="185"/>
      <c r="P218" s="185"/>
      <c r="Q218" s="185"/>
      <c r="R218" s="185"/>
      <c r="S218" s="185"/>
      <c r="T218" s="186"/>
      <c r="AT218" s="180" t="s">
        <v>160</v>
      </c>
      <c r="AU218" s="180" t="s">
        <v>83</v>
      </c>
      <c r="AV218" s="15" t="s">
        <v>158</v>
      </c>
      <c r="AW218" s="15" t="s">
        <v>30</v>
      </c>
      <c r="AX218" s="15" t="s">
        <v>31</v>
      </c>
      <c r="AY218" s="180" t="s">
        <v>151</v>
      </c>
    </row>
    <row r="219" spans="1:65" s="2" customFormat="1" ht="16.5" customHeight="1">
      <c r="A219" s="33"/>
      <c r="B219" s="149"/>
      <c r="C219" s="187" t="s">
        <v>281</v>
      </c>
      <c r="D219" s="187" t="s">
        <v>413</v>
      </c>
      <c r="E219" s="188" t="s">
        <v>1822</v>
      </c>
      <c r="F219" s="189" t="s">
        <v>1823</v>
      </c>
      <c r="G219" s="190" t="s">
        <v>164</v>
      </c>
      <c r="H219" s="191">
        <v>140.333</v>
      </c>
      <c r="I219" s="192"/>
      <c r="J219" s="193">
        <f>ROUND(I219*H219,2)</f>
        <v>0</v>
      </c>
      <c r="K219" s="189" t="s">
        <v>157</v>
      </c>
      <c r="L219" s="194"/>
      <c r="M219" s="195" t="s">
        <v>1</v>
      </c>
      <c r="N219" s="196" t="s">
        <v>40</v>
      </c>
      <c r="O219" s="59"/>
      <c r="P219" s="159">
        <f>O219*H219</f>
        <v>0</v>
      </c>
      <c r="Q219" s="159">
        <v>0</v>
      </c>
      <c r="R219" s="159">
        <f>Q219*H219</f>
        <v>0</v>
      </c>
      <c r="S219" s="159">
        <v>0</v>
      </c>
      <c r="T219" s="160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61" t="s">
        <v>194</v>
      </c>
      <c r="AT219" s="161" t="s">
        <v>413</v>
      </c>
      <c r="AU219" s="161" t="s">
        <v>83</v>
      </c>
      <c r="AY219" s="18" t="s">
        <v>151</v>
      </c>
      <c r="BE219" s="162">
        <f>IF(N219="základní",J219,0)</f>
        <v>0</v>
      </c>
      <c r="BF219" s="162">
        <f>IF(N219="snížená",J219,0)</f>
        <v>0</v>
      </c>
      <c r="BG219" s="162">
        <f>IF(N219="zákl. přenesená",J219,0)</f>
        <v>0</v>
      </c>
      <c r="BH219" s="162">
        <f>IF(N219="sníž. přenesená",J219,0)</f>
        <v>0</v>
      </c>
      <c r="BI219" s="162">
        <f>IF(N219="nulová",J219,0)</f>
        <v>0</v>
      </c>
      <c r="BJ219" s="18" t="s">
        <v>31</v>
      </c>
      <c r="BK219" s="162">
        <f>ROUND(I219*H219,2)</f>
        <v>0</v>
      </c>
      <c r="BL219" s="18" t="s">
        <v>158</v>
      </c>
      <c r="BM219" s="161" t="s">
        <v>2336</v>
      </c>
    </row>
    <row r="220" spans="1:65" s="13" customFormat="1">
      <c r="B220" s="163"/>
      <c r="D220" s="164" t="s">
        <v>160</v>
      </c>
      <c r="E220" s="165" t="s">
        <v>1</v>
      </c>
      <c r="F220" s="166" t="s">
        <v>2337</v>
      </c>
      <c r="H220" s="167">
        <v>140.333</v>
      </c>
      <c r="I220" s="168"/>
      <c r="L220" s="163"/>
      <c r="M220" s="169"/>
      <c r="N220" s="170"/>
      <c r="O220" s="170"/>
      <c r="P220" s="170"/>
      <c r="Q220" s="170"/>
      <c r="R220" s="170"/>
      <c r="S220" s="170"/>
      <c r="T220" s="171"/>
      <c r="AT220" s="165" t="s">
        <v>160</v>
      </c>
      <c r="AU220" s="165" t="s">
        <v>83</v>
      </c>
      <c r="AV220" s="13" t="s">
        <v>83</v>
      </c>
      <c r="AW220" s="13" t="s">
        <v>30</v>
      </c>
      <c r="AX220" s="13" t="s">
        <v>75</v>
      </c>
      <c r="AY220" s="165" t="s">
        <v>151</v>
      </c>
    </row>
    <row r="221" spans="1:65" s="15" customFormat="1">
      <c r="B221" s="179"/>
      <c r="D221" s="164" t="s">
        <v>160</v>
      </c>
      <c r="E221" s="180" t="s">
        <v>1</v>
      </c>
      <c r="F221" s="181" t="s">
        <v>182</v>
      </c>
      <c r="H221" s="182">
        <v>140.333</v>
      </c>
      <c r="I221" s="183"/>
      <c r="L221" s="179"/>
      <c r="M221" s="184"/>
      <c r="N221" s="185"/>
      <c r="O221" s="185"/>
      <c r="P221" s="185"/>
      <c r="Q221" s="185"/>
      <c r="R221" s="185"/>
      <c r="S221" s="185"/>
      <c r="T221" s="186"/>
      <c r="AT221" s="180" t="s">
        <v>160</v>
      </c>
      <c r="AU221" s="180" t="s">
        <v>83</v>
      </c>
      <c r="AV221" s="15" t="s">
        <v>158</v>
      </c>
      <c r="AW221" s="15" t="s">
        <v>30</v>
      </c>
      <c r="AX221" s="15" t="s">
        <v>31</v>
      </c>
      <c r="AY221" s="180" t="s">
        <v>151</v>
      </c>
    </row>
    <row r="222" spans="1:65" s="2" customFormat="1" ht="16.5" customHeight="1">
      <c r="A222" s="33"/>
      <c r="B222" s="149"/>
      <c r="C222" s="150" t="s">
        <v>284</v>
      </c>
      <c r="D222" s="150" t="s">
        <v>153</v>
      </c>
      <c r="E222" s="151" t="s">
        <v>1826</v>
      </c>
      <c r="F222" s="152" t="s">
        <v>1827</v>
      </c>
      <c r="G222" s="153" t="s">
        <v>156</v>
      </c>
      <c r="H222" s="154">
        <v>51.7</v>
      </c>
      <c r="I222" s="155"/>
      <c r="J222" s="156">
        <f>ROUND(I222*H222,2)</f>
        <v>0</v>
      </c>
      <c r="K222" s="152" t="s">
        <v>157</v>
      </c>
      <c r="L222" s="34"/>
      <c r="M222" s="157" t="s">
        <v>1</v>
      </c>
      <c r="N222" s="158" t="s">
        <v>40</v>
      </c>
      <c r="O222" s="59"/>
      <c r="P222" s="159">
        <f>O222*H222</f>
        <v>0</v>
      </c>
      <c r="Q222" s="159">
        <v>0</v>
      </c>
      <c r="R222" s="159">
        <f>Q222*H222</f>
        <v>0</v>
      </c>
      <c r="S222" s="159">
        <v>0</v>
      </c>
      <c r="T222" s="160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61" t="s">
        <v>158</v>
      </c>
      <c r="AT222" s="161" t="s">
        <v>153</v>
      </c>
      <c r="AU222" s="161" t="s">
        <v>83</v>
      </c>
      <c r="AY222" s="18" t="s">
        <v>151</v>
      </c>
      <c r="BE222" s="162">
        <f>IF(N222="základní",J222,0)</f>
        <v>0</v>
      </c>
      <c r="BF222" s="162">
        <f>IF(N222="snížená",J222,0)</f>
        <v>0</v>
      </c>
      <c r="BG222" s="162">
        <f>IF(N222="zákl. přenesená",J222,0)</f>
        <v>0</v>
      </c>
      <c r="BH222" s="162">
        <f>IF(N222="sníž. přenesená",J222,0)</f>
        <v>0</v>
      </c>
      <c r="BI222" s="162">
        <f>IF(N222="nulová",J222,0)</f>
        <v>0</v>
      </c>
      <c r="BJ222" s="18" t="s">
        <v>31</v>
      </c>
      <c r="BK222" s="162">
        <f>ROUND(I222*H222,2)</f>
        <v>0</v>
      </c>
      <c r="BL222" s="18" t="s">
        <v>158</v>
      </c>
      <c r="BM222" s="161" t="s">
        <v>2338</v>
      </c>
    </row>
    <row r="223" spans="1:65" s="13" customFormat="1">
      <c r="B223" s="163"/>
      <c r="D223" s="164" t="s">
        <v>160</v>
      </c>
      <c r="E223" s="165" t="s">
        <v>1</v>
      </c>
      <c r="F223" s="166" t="s">
        <v>2339</v>
      </c>
      <c r="H223" s="167">
        <v>29</v>
      </c>
      <c r="I223" s="168"/>
      <c r="L223" s="163"/>
      <c r="M223" s="169"/>
      <c r="N223" s="170"/>
      <c r="O223" s="170"/>
      <c r="P223" s="170"/>
      <c r="Q223" s="170"/>
      <c r="R223" s="170"/>
      <c r="S223" s="170"/>
      <c r="T223" s="171"/>
      <c r="AT223" s="165" t="s">
        <v>160</v>
      </c>
      <c r="AU223" s="165" t="s">
        <v>83</v>
      </c>
      <c r="AV223" s="13" t="s">
        <v>83</v>
      </c>
      <c r="AW223" s="13" t="s">
        <v>30</v>
      </c>
      <c r="AX223" s="13" t="s">
        <v>75</v>
      </c>
      <c r="AY223" s="165" t="s">
        <v>151</v>
      </c>
    </row>
    <row r="224" spans="1:65" s="13" customFormat="1">
      <c r="B224" s="163"/>
      <c r="D224" s="164" t="s">
        <v>160</v>
      </c>
      <c r="E224" s="165" t="s">
        <v>1</v>
      </c>
      <c r="F224" s="166" t="s">
        <v>2340</v>
      </c>
      <c r="H224" s="167">
        <v>22.7</v>
      </c>
      <c r="I224" s="168"/>
      <c r="L224" s="163"/>
      <c r="M224" s="169"/>
      <c r="N224" s="170"/>
      <c r="O224" s="170"/>
      <c r="P224" s="170"/>
      <c r="Q224" s="170"/>
      <c r="R224" s="170"/>
      <c r="S224" s="170"/>
      <c r="T224" s="171"/>
      <c r="AT224" s="165" t="s">
        <v>160</v>
      </c>
      <c r="AU224" s="165" t="s">
        <v>83</v>
      </c>
      <c r="AV224" s="13" t="s">
        <v>83</v>
      </c>
      <c r="AW224" s="13" t="s">
        <v>30</v>
      </c>
      <c r="AX224" s="13" t="s">
        <v>75</v>
      </c>
      <c r="AY224" s="165" t="s">
        <v>151</v>
      </c>
    </row>
    <row r="225" spans="1:65" s="15" customFormat="1">
      <c r="B225" s="179"/>
      <c r="D225" s="164" t="s">
        <v>160</v>
      </c>
      <c r="E225" s="180" t="s">
        <v>2341</v>
      </c>
      <c r="F225" s="181" t="s">
        <v>182</v>
      </c>
      <c r="H225" s="182">
        <v>51.7</v>
      </c>
      <c r="I225" s="183"/>
      <c r="L225" s="179"/>
      <c r="M225" s="184"/>
      <c r="N225" s="185"/>
      <c r="O225" s="185"/>
      <c r="P225" s="185"/>
      <c r="Q225" s="185"/>
      <c r="R225" s="185"/>
      <c r="S225" s="185"/>
      <c r="T225" s="186"/>
      <c r="AT225" s="180" t="s">
        <v>160</v>
      </c>
      <c r="AU225" s="180" t="s">
        <v>83</v>
      </c>
      <c r="AV225" s="15" t="s">
        <v>158</v>
      </c>
      <c r="AW225" s="15" t="s">
        <v>30</v>
      </c>
      <c r="AX225" s="15" t="s">
        <v>31</v>
      </c>
      <c r="AY225" s="180" t="s">
        <v>151</v>
      </c>
    </row>
    <row r="226" spans="1:65" s="2" customFormat="1" ht="16.5" customHeight="1">
      <c r="A226" s="33"/>
      <c r="B226" s="149"/>
      <c r="C226" s="187" t="s">
        <v>287</v>
      </c>
      <c r="D226" s="187" t="s">
        <v>413</v>
      </c>
      <c r="E226" s="188" t="s">
        <v>1832</v>
      </c>
      <c r="F226" s="189" t="s">
        <v>1833</v>
      </c>
      <c r="G226" s="190" t="s">
        <v>164</v>
      </c>
      <c r="H226" s="191">
        <v>47.192999999999998</v>
      </c>
      <c r="I226" s="192"/>
      <c r="J226" s="193">
        <f>ROUND(I226*H226,2)</f>
        <v>0</v>
      </c>
      <c r="K226" s="189" t="s">
        <v>157</v>
      </c>
      <c r="L226" s="194"/>
      <c r="M226" s="195" t="s">
        <v>1</v>
      </c>
      <c r="N226" s="196" t="s">
        <v>40</v>
      </c>
      <c r="O226" s="59"/>
      <c r="P226" s="159">
        <f>O226*H226</f>
        <v>0</v>
      </c>
      <c r="Q226" s="159">
        <v>0</v>
      </c>
      <c r="R226" s="159">
        <f>Q226*H226</f>
        <v>0</v>
      </c>
      <c r="S226" s="159">
        <v>0</v>
      </c>
      <c r="T226" s="160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61" t="s">
        <v>194</v>
      </c>
      <c r="AT226" s="161" t="s">
        <v>413</v>
      </c>
      <c r="AU226" s="161" t="s">
        <v>83</v>
      </c>
      <c r="AY226" s="18" t="s">
        <v>151</v>
      </c>
      <c r="BE226" s="162">
        <f>IF(N226="základní",J226,0)</f>
        <v>0</v>
      </c>
      <c r="BF226" s="162">
        <f>IF(N226="snížená",J226,0)</f>
        <v>0</v>
      </c>
      <c r="BG226" s="162">
        <f>IF(N226="zákl. přenesená",J226,0)</f>
        <v>0</v>
      </c>
      <c r="BH226" s="162">
        <f>IF(N226="sníž. přenesená",J226,0)</f>
        <v>0</v>
      </c>
      <c r="BI226" s="162">
        <f>IF(N226="nulová",J226,0)</f>
        <v>0</v>
      </c>
      <c r="BJ226" s="18" t="s">
        <v>31</v>
      </c>
      <c r="BK226" s="162">
        <f>ROUND(I226*H226,2)</f>
        <v>0</v>
      </c>
      <c r="BL226" s="18" t="s">
        <v>158</v>
      </c>
      <c r="BM226" s="161" t="s">
        <v>2342</v>
      </c>
    </row>
    <row r="227" spans="1:65" s="13" customFormat="1">
      <c r="B227" s="163"/>
      <c r="D227" s="164" t="s">
        <v>160</v>
      </c>
      <c r="E227" s="165" t="s">
        <v>1</v>
      </c>
      <c r="F227" s="166" t="s">
        <v>2343</v>
      </c>
      <c r="H227" s="167">
        <v>47.192999999999998</v>
      </c>
      <c r="I227" s="168"/>
      <c r="L227" s="163"/>
      <c r="M227" s="169"/>
      <c r="N227" s="170"/>
      <c r="O227" s="170"/>
      <c r="P227" s="170"/>
      <c r="Q227" s="170"/>
      <c r="R227" s="170"/>
      <c r="S227" s="170"/>
      <c r="T227" s="171"/>
      <c r="AT227" s="165" t="s">
        <v>160</v>
      </c>
      <c r="AU227" s="165" t="s">
        <v>83</v>
      </c>
      <c r="AV227" s="13" t="s">
        <v>83</v>
      </c>
      <c r="AW227" s="13" t="s">
        <v>30</v>
      </c>
      <c r="AX227" s="13" t="s">
        <v>75</v>
      </c>
      <c r="AY227" s="165" t="s">
        <v>151</v>
      </c>
    </row>
    <row r="228" spans="1:65" s="15" customFormat="1">
      <c r="B228" s="179"/>
      <c r="D228" s="164" t="s">
        <v>160</v>
      </c>
      <c r="E228" s="180" t="s">
        <v>1</v>
      </c>
      <c r="F228" s="181" t="s">
        <v>182</v>
      </c>
      <c r="H228" s="182">
        <v>47.192999999999998</v>
      </c>
      <c r="I228" s="183"/>
      <c r="L228" s="179"/>
      <c r="M228" s="184"/>
      <c r="N228" s="185"/>
      <c r="O228" s="185"/>
      <c r="P228" s="185"/>
      <c r="Q228" s="185"/>
      <c r="R228" s="185"/>
      <c r="S228" s="185"/>
      <c r="T228" s="186"/>
      <c r="AT228" s="180" t="s">
        <v>160</v>
      </c>
      <c r="AU228" s="180" t="s">
        <v>83</v>
      </c>
      <c r="AV228" s="15" t="s">
        <v>158</v>
      </c>
      <c r="AW228" s="15" t="s">
        <v>30</v>
      </c>
      <c r="AX228" s="15" t="s">
        <v>31</v>
      </c>
      <c r="AY228" s="180" t="s">
        <v>151</v>
      </c>
    </row>
    <row r="229" spans="1:65" s="2" customFormat="1" ht="16.5" customHeight="1">
      <c r="A229" s="33"/>
      <c r="B229" s="149"/>
      <c r="C229" s="187" t="s">
        <v>292</v>
      </c>
      <c r="D229" s="187" t="s">
        <v>413</v>
      </c>
      <c r="E229" s="188" t="s">
        <v>1836</v>
      </c>
      <c r="F229" s="189" t="s">
        <v>1837</v>
      </c>
      <c r="G229" s="190" t="s">
        <v>164</v>
      </c>
      <c r="H229" s="191">
        <v>60.290999999999997</v>
      </c>
      <c r="I229" s="192"/>
      <c r="J229" s="193">
        <f>ROUND(I229*H229,2)</f>
        <v>0</v>
      </c>
      <c r="K229" s="189" t="s">
        <v>157</v>
      </c>
      <c r="L229" s="194"/>
      <c r="M229" s="195" t="s">
        <v>1</v>
      </c>
      <c r="N229" s="196" t="s">
        <v>40</v>
      </c>
      <c r="O229" s="59"/>
      <c r="P229" s="159">
        <f>O229*H229</f>
        <v>0</v>
      </c>
      <c r="Q229" s="159">
        <v>0</v>
      </c>
      <c r="R229" s="159">
        <f>Q229*H229</f>
        <v>0</v>
      </c>
      <c r="S229" s="159">
        <v>0</v>
      </c>
      <c r="T229" s="160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61" t="s">
        <v>194</v>
      </c>
      <c r="AT229" s="161" t="s">
        <v>413</v>
      </c>
      <c r="AU229" s="161" t="s">
        <v>83</v>
      </c>
      <c r="AY229" s="18" t="s">
        <v>151</v>
      </c>
      <c r="BE229" s="162">
        <f>IF(N229="základní",J229,0)</f>
        <v>0</v>
      </c>
      <c r="BF229" s="162">
        <f>IF(N229="snížená",J229,0)</f>
        <v>0</v>
      </c>
      <c r="BG229" s="162">
        <f>IF(N229="zákl. přenesená",J229,0)</f>
        <v>0</v>
      </c>
      <c r="BH229" s="162">
        <f>IF(N229="sníž. přenesená",J229,0)</f>
        <v>0</v>
      </c>
      <c r="BI229" s="162">
        <f>IF(N229="nulová",J229,0)</f>
        <v>0</v>
      </c>
      <c r="BJ229" s="18" t="s">
        <v>31</v>
      </c>
      <c r="BK229" s="162">
        <f>ROUND(I229*H229,2)</f>
        <v>0</v>
      </c>
      <c r="BL229" s="18" t="s">
        <v>158</v>
      </c>
      <c r="BM229" s="161" t="s">
        <v>2344</v>
      </c>
    </row>
    <row r="230" spans="1:65" s="13" customFormat="1">
      <c r="B230" s="163"/>
      <c r="D230" s="164" t="s">
        <v>160</v>
      </c>
      <c r="E230" s="165" t="s">
        <v>1</v>
      </c>
      <c r="F230" s="166" t="s">
        <v>2345</v>
      </c>
      <c r="H230" s="167">
        <v>60.290999999999997</v>
      </c>
      <c r="I230" s="168"/>
      <c r="L230" s="163"/>
      <c r="M230" s="169"/>
      <c r="N230" s="170"/>
      <c r="O230" s="170"/>
      <c r="P230" s="170"/>
      <c r="Q230" s="170"/>
      <c r="R230" s="170"/>
      <c r="S230" s="170"/>
      <c r="T230" s="171"/>
      <c r="AT230" s="165" t="s">
        <v>160</v>
      </c>
      <c r="AU230" s="165" t="s">
        <v>83</v>
      </c>
      <c r="AV230" s="13" t="s">
        <v>83</v>
      </c>
      <c r="AW230" s="13" t="s">
        <v>30</v>
      </c>
      <c r="AX230" s="13" t="s">
        <v>75</v>
      </c>
      <c r="AY230" s="165" t="s">
        <v>151</v>
      </c>
    </row>
    <row r="231" spans="1:65" s="15" customFormat="1">
      <c r="B231" s="179"/>
      <c r="D231" s="164" t="s">
        <v>160</v>
      </c>
      <c r="E231" s="180" t="s">
        <v>1</v>
      </c>
      <c r="F231" s="181" t="s">
        <v>182</v>
      </c>
      <c r="H231" s="182">
        <v>60.290999999999997</v>
      </c>
      <c r="I231" s="183"/>
      <c r="L231" s="179"/>
      <c r="M231" s="184"/>
      <c r="N231" s="185"/>
      <c r="O231" s="185"/>
      <c r="P231" s="185"/>
      <c r="Q231" s="185"/>
      <c r="R231" s="185"/>
      <c r="S231" s="185"/>
      <c r="T231" s="186"/>
      <c r="AT231" s="180" t="s">
        <v>160</v>
      </c>
      <c r="AU231" s="180" t="s">
        <v>83</v>
      </c>
      <c r="AV231" s="15" t="s">
        <v>158</v>
      </c>
      <c r="AW231" s="15" t="s">
        <v>30</v>
      </c>
      <c r="AX231" s="15" t="s">
        <v>31</v>
      </c>
      <c r="AY231" s="180" t="s">
        <v>151</v>
      </c>
    </row>
    <row r="232" spans="1:65" s="2" customFormat="1" ht="16.5" customHeight="1">
      <c r="A232" s="33"/>
      <c r="B232" s="149"/>
      <c r="C232" s="150" t="s">
        <v>297</v>
      </c>
      <c r="D232" s="150" t="s">
        <v>153</v>
      </c>
      <c r="E232" s="151" t="s">
        <v>536</v>
      </c>
      <c r="F232" s="152" t="s">
        <v>537</v>
      </c>
      <c r="G232" s="153" t="s">
        <v>156</v>
      </c>
      <c r="H232" s="154">
        <v>142.23699999999999</v>
      </c>
      <c r="I232" s="155"/>
      <c r="J232" s="156">
        <f>ROUND(I232*H232,2)</f>
        <v>0</v>
      </c>
      <c r="K232" s="152" t="s">
        <v>1</v>
      </c>
      <c r="L232" s="34"/>
      <c r="M232" s="157" t="s">
        <v>1</v>
      </c>
      <c r="N232" s="158" t="s">
        <v>40</v>
      </c>
      <c r="O232" s="59"/>
      <c r="P232" s="159">
        <f>O232*H232</f>
        <v>0</v>
      </c>
      <c r="Q232" s="159">
        <v>0</v>
      </c>
      <c r="R232" s="159">
        <f>Q232*H232</f>
        <v>0</v>
      </c>
      <c r="S232" s="159">
        <v>0</v>
      </c>
      <c r="T232" s="160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61" t="s">
        <v>158</v>
      </c>
      <c r="AT232" s="161" t="s">
        <v>153</v>
      </c>
      <c r="AU232" s="161" t="s">
        <v>83</v>
      </c>
      <c r="AY232" s="18" t="s">
        <v>151</v>
      </c>
      <c r="BE232" s="162">
        <f>IF(N232="základní",J232,0)</f>
        <v>0</v>
      </c>
      <c r="BF232" s="162">
        <f>IF(N232="snížená",J232,0)</f>
        <v>0</v>
      </c>
      <c r="BG232" s="162">
        <f>IF(N232="zákl. přenesená",J232,0)</f>
        <v>0</v>
      </c>
      <c r="BH232" s="162">
        <f>IF(N232="sníž. přenesená",J232,0)</f>
        <v>0</v>
      </c>
      <c r="BI232" s="162">
        <f>IF(N232="nulová",J232,0)</f>
        <v>0</v>
      </c>
      <c r="BJ232" s="18" t="s">
        <v>31</v>
      </c>
      <c r="BK232" s="162">
        <f>ROUND(I232*H232,2)</f>
        <v>0</v>
      </c>
      <c r="BL232" s="18" t="s">
        <v>158</v>
      </c>
      <c r="BM232" s="161" t="s">
        <v>2346</v>
      </c>
    </row>
    <row r="233" spans="1:65" s="13" customFormat="1">
      <c r="B233" s="163"/>
      <c r="D233" s="164" t="s">
        <v>160</v>
      </c>
      <c r="E233" s="165" t="s">
        <v>1</v>
      </c>
      <c r="F233" s="166" t="s">
        <v>2347</v>
      </c>
      <c r="H233" s="167">
        <v>77.962999999999994</v>
      </c>
      <c r="I233" s="168"/>
      <c r="L233" s="163"/>
      <c r="M233" s="169"/>
      <c r="N233" s="170"/>
      <c r="O233" s="170"/>
      <c r="P233" s="170"/>
      <c r="Q233" s="170"/>
      <c r="R233" s="170"/>
      <c r="S233" s="170"/>
      <c r="T233" s="171"/>
      <c r="AT233" s="165" t="s">
        <v>160</v>
      </c>
      <c r="AU233" s="165" t="s">
        <v>83</v>
      </c>
      <c r="AV233" s="13" t="s">
        <v>83</v>
      </c>
      <c r="AW233" s="13" t="s">
        <v>30</v>
      </c>
      <c r="AX233" s="13" t="s">
        <v>75</v>
      </c>
      <c r="AY233" s="165" t="s">
        <v>151</v>
      </c>
    </row>
    <row r="234" spans="1:65" s="13" customFormat="1">
      <c r="B234" s="163"/>
      <c r="D234" s="164" t="s">
        <v>160</v>
      </c>
      <c r="E234" s="165" t="s">
        <v>1</v>
      </c>
      <c r="F234" s="166" t="s">
        <v>2348</v>
      </c>
      <c r="H234" s="167">
        <v>33.494999999999997</v>
      </c>
      <c r="I234" s="168"/>
      <c r="L234" s="163"/>
      <c r="M234" s="169"/>
      <c r="N234" s="170"/>
      <c r="O234" s="170"/>
      <c r="P234" s="170"/>
      <c r="Q234" s="170"/>
      <c r="R234" s="170"/>
      <c r="S234" s="170"/>
      <c r="T234" s="171"/>
      <c r="AT234" s="165" t="s">
        <v>160</v>
      </c>
      <c r="AU234" s="165" t="s">
        <v>83</v>
      </c>
      <c r="AV234" s="13" t="s">
        <v>83</v>
      </c>
      <c r="AW234" s="13" t="s">
        <v>30</v>
      </c>
      <c r="AX234" s="13" t="s">
        <v>75</v>
      </c>
      <c r="AY234" s="165" t="s">
        <v>151</v>
      </c>
    </row>
    <row r="235" spans="1:65" s="13" customFormat="1">
      <c r="B235" s="163"/>
      <c r="D235" s="164" t="s">
        <v>160</v>
      </c>
      <c r="E235" s="165" t="s">
        <v>1</v>
      </c>
      <c r="F235" s="166" t="s">
        <v>2349</v>
      </c>
      <c r="H235" s="167">
        <v>26.219000000000001</v>
      </c>
      <c r="I235" s="168"/>
      <c r="L235" s="163"/>
      <c r="M235" s="169"/>
      <c r="N235" s="170"/>
      <c r="O235" s="170"/>
      <c r="P235" s="170"/>
      <c r="Q235" s="170"/>
      <c r="R235" s="170"/>
      <c r="S235" s="170"/>
      <c r="T235" s="171"/>
      <c r="AT235" s="165" t="s">
        <v>160</v>
      </c>
      <c r="AU235" s="165" t="s">
        <v>83</v>
      </c>
      <c r="AV235" s="13" t="s">
        <v>83</v>
      </c>
      <c r="AW235" s="13" t="s">
        <v>30</v>
      </c>
      <c r="AX235" s="13" t="s">
        <v>75</v>
      </c>
      <c r="AY235" s="165" t="s">
        <v>151</v>
      </c>
    </row>
    <row r="236" spans="1:65" s="13" customFormat="1">
      <c r="B236" s="163"/>
      <c r="D236" s="164" t="s">
        <v>160</v>
      </c>
      <c r="E236" s="165" t="s">
        <v>1</v>
      </c>
      <c r="F236" s="166" t="s">
        <v>2350</v>
      </c>
      <c r="H236" s="167">
        <v>4.5599999999999996</v>
      </c>
      <c r="I236" s="168"/>
      <c r="L236" s="163"/>
      <c r="M236" s="169"/>
      <c r="N236" s="170"/>
      <c r="O236" s="170"/>
      <c r="P236" s="170"/>
      <c r="Q236" s="170"/>
      <c r="R236" s="170"/>
      <c r="S236" s="170"/>
      <c r="T236" s="171"/>
      <c r="AT236" s="165" t="s">
        <v>160</v>
      </c>
      <c r="AU236" s="165" t="s">
        <v>83</v>
      </c>
      <c r="AV236" s="13" t="s">
        <v>83</v>
      </c>
      <c r="AW236" s="13" t="s">
        <v>30</v>
      </c>
      <c r="AX236" s="13" t="s">
        <v>75</v>
      </c>
      <c r="AY236" s="165" t="s">
        <v>151</v>
      </c>
    </row>
    <row r="237" spans="1:65" s="15" customFormat="1">
      <c r="B237" s="179"/>
      <c r="D237" s="164" t="s">
        <v>160</v>
      </c>
      <c r="E237" s="180" t="s">
        <v>1</v>
      </c>
      <c r="F237" s="181" t="s">
        <v>182</v>
      </c>
      <c r="H237" s="182">
        <v>142.23699999999999</v>
      </c>
      <c r="I237" s="183"/>
      <c r="L237" s="179"/>
      <c r="M237" s="184"/>
      <c r="N237" s="185"/>
      <c r="O237" s="185"/>
      <c r="P237" s="185"/>
      <c r="Q237" s="185"/>
      <c r="R237" s="185"/>
      <c r="S237" s="185"/>
      <c r="T237" s="186"/>
      <c r="AT237" s="180" t="s">
        <v>160</v>
      </c>
      <c r="AU237" s="180" t="s">
        <v>83</v>
      </c>
      <c r="AV237" s="15" t="s">
        <v>158</v>
      </c>
      <c r="AW237" s="15" t="s">
        <v>30</v>
      </c>
      <c r="AX237" s="15" t="s">
        <v>31</v>
      </c>
      <c r="AY237" s="180" t="s">
        <v>151</v>
      </c>
    </row>
    <row r="238" spans="1:65" s="2" customFormat="1" ht="21.75" customHeight="1">
      <c r="A238" s="33"/>
      <c r="B238" s="149"/>
      <c r="C238" s="150" t="s">
        <v>302</v>
      </c>
      <c r="D238" s="150" t="s">
        <v>153</v>
      </c>
      <c r="E238" s="151" t="s">
        <v>540</v>
      </c>
      <c r="F238" s="152" t="s">
        <v>541</v>
      </c>
      <c r="G238" s="153" t="s">
        <v>156</v>
      </c>
      <c r="H238" s="154">
        <v>142.23699999999999</v>
      </c>
      <c r="I238" s="155"/>
      <c r="J238" s="156">
        <f>ROUND(I238*H238,2)</f>
        <v>0</v>
      </c>
      <c r="K238" s="152" t="s">
        <v>157</v>
      </c>
      <c r="L238" s="34"/>
      <c r="M238" s="157" t="s">
        <v>1</v>
      </c>
      <c r="N238" s="158" t="s">
        <v>40</v>
      </c>
      <c r="O238" s="59"/>
      <c r="P238" s="159">
        <f>O238*H238</f>
        <v>0</v>
      </c>
      <c r="Q238" s="159">
        <v>0</v>
      </c>
      <c r="R238" s="159">
        <f>Q238*H238</f>
        <v>0</v>
      </c>
      <c r="S238" s="159">
        <v>0</v>
      </c>
      <c r="T238" s="160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61" t="s">
        <v>158</v>
      </c>
      <c r="AT238" s="161" t="s">
        <v>153</v>
      </c>
      <c r="AU238" s="161" t="s">
        <v>83</v>
      </c>
      <c r="AY238" s="18" t="s">
        <v>151</v>
      </c>
      <c r="BE238" s="162">
        <f>IF(N238="základní",J238,0)</f>
        <v>0</v>
      </c>
      <c r="BF238" s="162">
        <f>IF(N238="snížená",J238,0)</f>
        <v>0</v>
      </c>
      <c r="BG238" s="162">
        <f>IF(N238="zákl. přenesená",J238,0)</f>
        <v>0</v>
      </c>
      <c r="BH238" s="162">
        <f>IF(N238="sníž. přenesená",J238,0)</f>
        <v>0</v>
      </c>
      <c r="BI238" s="162">
        <f>IF(N238="nulová",J238,0)</f>
        <v>0</v>
      </c>
      <c r="BJ238" s="18" t="s">
        <v>31</v>
      </c>
      <c r="BK238" s="162">
        <f>ROUND(I238*H238,2)</f>
        <v>0</v>
      </c>
      <c r="BL238" s="18" t="s">
        <v>158</v>
      </c>
      <c r="BM238" s="161" t="s">
        <v>2351</v>
      </c>
    </row>
    <row r="239" spans="1:65" s="13" customFormat="1">
      <c r="B239" s="163"/>
      <c r="D239" s="164" t="s">
        <v>160</v>
      </c>
      <c r="E239" s="165" t="s">
        <v>1</v>
      </c>
      <c r="F239" s="166" t="s">
        <v>2352</v>
      </c>
      <c r="H239" s="167">
        <v>142.23699999999999</v>
      </c>
      <c r="I239" s="168"/>
      <c r="L239" s="163"/>
      <c r="M239" s="169"/>
      <c r="N239" s="170"/>
      <c r="O239" s="170"/>
      <c r="P239" s="170"/>
      <c r="Q239" s="170"/>
      <c r="R239" s="170"/>
      <c r="S239" s="170"/>
      <c r="T239" s="171"/>
      <c r="AT239" s="165" t="s">
        <v>160</v>
      </c>
      <c r="AU239" s="165" t="s">
        <v>83</v>
      </c>
      <c r="AV239" s="13" t="s">
        <v>83</v>
      </c>
      <c r="AW239" s="13" t="s">
        <v>30</v>
      </c>
      <c r="AX239" s="13" t="s">
        <v>31</v>
      </c>
      <c r="AY239" s="165" t="s">
        <v>151</v>
      </c>
    </row>
    <row r="240" spans="1:65" s="2" customFormat="1" ht="16.5" customHeight="1">
      <c r="A240" s="33"/>
      <c r="B240" s="149"/>
      <c r="C240" s="150" t="s">
        <v>305</v>
      </c>
      <c r="D240" s="150" t="s">
        <v>153</v>
      </c>
      <c r="E240" s="151" t="s">
        <v>2353</v>
      </c>
      <c r="F240" s="152" t="s">
        <v>2354</v>
      </c>
      <c r="G240" s="153" t="s">
        <v>207</v>
      </c>
      <c r="H240" s="154">
        <v>22.8</v>
      </c>
      <c r="I240" s="155"/>
      <c r="J240" s="156">
        <f>ROUND(I240*H240,2)</f>
        <v>0</v>
      </c>
      <c r="K240" s="152" t="s">
        <v>157</v>
      </c>
      <c r="L240" s="34"/>
      <c r="M240" s="157" t="s">
        <v>1</v>
      </c>
      <c r="N240" s="158" t="s">
        <v>40</v>
      </c>
      <c r="O240" s="59"/>
      <c r="P240" s="159">
        <f>O240*H240</f>
        <v>0</v>
      </c>
      <c r="Q240" s="159">
        <v>0</v>
      </c>
      <c r="R240" s="159">
        <f>Q240*H240</f>
        <v>0</v>
      </c>
      <c r="S240" s="159">
        <v>0</v>
      </c>
      <c r="T240" s="160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61" t="s">
        <v>158</v>
      </c>
      <c r="AT240" s="161" t="s">
        <v>153</v>
      </c>
      <c r="AU240" s="161" t="s">
        <v>83</v>
      </c>
      <c r="AY240" s="18" t="s">
        <v>151</v>
      </c>
      <c r="BE240" s="162">
        <f>IF(N240="základní",J240,0)</f>
        <v>0</v>
      </c>
      <c r="BF240" s="162">
        <f>IF(N240="snížená",J240,0)</f>
        <v>0</v>
      </c>
      <c r="BG240" s="162">
        <f>IF(N240="zákl. přenesená",J240,0)</f>
        <v>0</v>
      </c>
      <c r="BH240" s="162">
        <f>IF(N240="sníž. přenesená",J240,0)</f>
        <v>0</v>
      </c>
      <c r="BI240" s="162">
        <f>IF(N240="nulová",J240,0)</f>
        <v>0</v>
      </c>
      <c r="BJ240" s="18" t="s">
        <v>31</v>
      </c>
      <c r="BK240" s="162">
        <f>ROUND(I240*H240,2)</f>
        <v>0</v>
      </c>
      <c r="BL240" s="18" t="s">
        <v>158</v>
      </c>
      <c r="BM240" s="161" t="s">
        <v>2355</v>
      </c>
    </row>
    <row r="241" spans="1:65" s="13" customFormat="1">
      <c r="B241" s="163"/>
      <c r="D241" s="164" t="s">
        <v>160</v>
      </c>
      <c r="E241" s="165" t="s">
        <v>1</v>
      </c>
      <c r="F241" s="166" t="s">
        <v>2356</v>
      </c>
      <c r="H241" s="167">
        <v>22.8</v>
      </c>
      <c r="I241" s="168"/>
      <c r="L241" s="163"/>
      <c r="M241" s="169"/>
      <c r="N241" s="170"/>
      <c r="O241" s="170"/>
      <c r="P241" s="170"/>
      <c r="Q241" s="170"/>
      <c r="R241" s="170"/>
      <c r="S241" s="170"/>
      <c r="T241" s="171"/>
      <c r="AT241" s="165" t="s">
        <v>160</v>
      </c>
      <c r="AU241" s="165" t="s">
        <v>83</v>
      </c>
      <c r="AV241" s="13" t="s">
        <v>83</v>
      </c>
      <c r="AW241" s="13" t="s">
        <v>30</v>
      </c>
      <c r="AX241" s="13" t="s">
        <v>31</v>
      </c>
      <c r="AY241" s="165" t="s">
        <v>151</v>
      </c>
    </row>
    <row r="242" spans="1:65" s="2" customFormat="1" ht="16.5" customHeight="1">
      <c r="A242" s="33"/>
      <c r="B242" s="149"/>
      <c r="C242" s="187" t="s">
        <v>308</v>
      </c>
      <c r="D242" s="187" t="s">
        <v>413</v>
      </c>
      <c r="E242" s="188" t="s">
        <v>2357</v>
      </c>
      <c r="F242" s="189" t="s">
        <v>2358</v>
      </c>
      <c r="G242" s="190" t="s">
        <v>164</v>
      </c>
      <c r="H242" s="191">
        <v>7.2960000000000003</v>
      </c>
      <c r="I242" s="192"/>
      <c r="J242" s="193">
        <f>ROUND(I242*H242,2)</f>
        <v>0</v>
      </c>
      <c r="K242" s="189" t="s">
        <v>157</v>
      </c>
      <c r="L242" s="194"/>
      <c r="M242" s="195" t="s">
        <v>1</v>
      </c>
      <c r="N242" s="196" t="s">
        <v>40</v>
      </c>
      <c r="O242" s="59"/>
      <c r="P242" s="159">
        <f>O242*H242</f>
        <v>0</v>
      </c>
      <c r="Q242" s="159">
        <v>0</v>
      </c>
      <c r="R242" s="159">
        <f>Q242*H242</f>
        <v>0</v>
      </c>
      <c r="S242" s="159">
        <v>0</v>
      </c>
      <c r="T242" s="160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61" t="s">
        <v>194</v>
      </c>
      <c r="AT242" s="161" t="s">
        <v>413</v>
      </c>
      <c r="AU242" s="161" t="s">
        <v>83</v>
      </c>
      <c r="AY242" s="18" t="s">
        <v>151</v>
      </c>
      <c r="BE242" s="162">
        <f>IF(N242="základní",J242,0)</f>
        <v>0</v>
      </c>
      <c r="BF242" s="162">
        <f>IF(N242="snížená",J242,0)</f>
        <v>0</v>
      </c>
      <c r="BG242" s="162">
        <f>IF(N242="zákl. přenesená",J242,0)</f>
        <v>0</v>
      </c>
      <c r="BH242" s="162">
        <f>IF(N242="sníž. přenesená",J242,0)</f>
        <v>0</v>
      </c>
      <c r="BI242" s="162">
        <f>IF(N242="nulová",J242,0)</f>
        <v>0</v>
      </c>
      <c r="BJ242" s="18" t="s">
        <v>31</v>
      </c>
      <c r="BK242" s="162">
        <f>ROUND(I242*H242,2)</f>
        <v>0</v>
      </c>
      <c r="BL242" s="18" t="s">
        <v>158</v>
      </c>
      <c r="BM242" s="161" t="s">
        <v>2359</v>
      </c>
    </row>
    <row r="243" spans="1:65" s="13" customFormat="1">
      <c r="B243" s="163"/>
      <c r="D243" s="164" t="s">
        <v>160</v>
      </c>
      <c r="E243" s="165" t="s">
        <v>1</v>
      </c>
      <c r="F243" s="166" t="s">
        <v>2360</v>
      </c>
      <c r="H243" s="167">
        <v>7.2960000000000003</v>
      </c>
      <c r="I243" s="168"/>
      <c r="L243" s="163"/>
      <c r="M243" s="169"/>
      <c r="N243" s="170"/>
      <c r="O243" s="170"/>
      <c r="P243" s="170"/>
      <c r="Q243" s="170"/>
      <c r="R243" s="170"/>
      <c r="S243" s="170"/>
      <c r="T243" s="171"/>
      <c r="AT243" s="165" t="s">
        <v>160</v>
      </c>
      <c r="AU243" s="165" t="s">
        <v>83</v>
      </c>
      <c r="AV243" s="13" t="s">
        <v>83</v>
      </c>
      <c r="AW243" s="13" t="s">
        <v>30</v>
      </c>
      <c r="AX243" s="13" t="s">
        <v>75</v>
      </c>
      <c r="AY243" s="165" t="s">
        <v>151</v>
      </c>
    </row>
    <row r="244" spans="1:65" s="15" customFormat="1">
      <c r="B244" s="179"/>
      <c r="D244" s="164" t="s">
        <v>160</v>
      </c>
      <c r="E244" s="180" t="s">
        <v>1</v>
      </c>
      <c r="F244" s="181" t="s">
        <v>182</v>
      </c>
      <c r="H244" s="182">
        <v>7.2960000000000003</v>
      </c>
      <c r="I244" s="183"/>
      <c r="L244" s="179"/>
      <c r="M244" s="184"/>
      <c r="N244" s="185"/>
      <c r="O244" s="185"/>
      <c r="P244" s="185"/>
      <c r="Q244" s="185"/>
      <c r="R244" s="185"/>
      <c r="S244" s="185"/>
      <c r="T244" s="186"/>
      <c r="AT244" s="180" t="s">
        <v>160</v>
      </c>
      <c r="AU244" s="180" t="s">
        <v>83</v>
      </c>
      <c r="AV244" s="15" t="s">
        <v>158</v>
      </c>
      <c r="AW244" s="15" t="s">
        <v>30</v>
      </c>
      <c r="AX244" s="15" t="s">
        <v>31</v>
      </c>
      <c r="AY244" s="180" t="s">
        <v>151</v>
      </c>
    </row>
    <row r="245" spans="1:65" s="2" customFormat="1" ht="16.5" customHeight="1">
      <c r="A245" s="33"/>
      <c r="B245" s="149"/>
      <c r="C245" s="150" t="s">
        <v>312</v>
      </c>
      <c r="D245" s="150" t="s">
        <v>153</v>
      </c>
      <c r="E245" s="151" t="s">
        <v>2361</v>
      </c>
      <c r="F245" s="152" t="s">
        <v>2362</v>
      </c>
      <c r="G245" s="153" t="s">
        <v>207</v>
      </c>
      <c r="H245" s="154">
        <v>22.8</v>
      </c>
      <c r="I245" s="155"/>
      <c r="J245" s="156">
        <f>ROUND(I245*H245,2)</f>
        <v>0</v>
      </c>
      <c r="K245" s="152" t="s">
        <v>157</v>
      </c>
      <c r="L245" s="34"/>
      <c r="M245" s="157" t="s">
        <v>1</v>
      </c>
      <c r="N245" s="158" t="s">
        <v>40</v>
      </c>
      <c r="O245" s="59"/>
      <c r="P245" s="159">
        <f>O245*H245</f>
        <v>0</v>
      </c>
      <c r="Q245" s="159">
        <v>0</v>
      </c>
      <c r="R245" s="159">
        <f>Q245*H245</f>
        <v>0</v>
      </c>
      <c r="S245" s="159">
        <v>0</v>
      </c>
      <c r="T245" s="160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61" t="s">
        <v>158</v>
      </c>
      <c r="AT245" s="161" t="s">
        <v>153</v>
      </c>
      <c r="AU245" s="161" t="s">
        <v>83</v>
      </c>
      <c r="AY245" s="18" t="s">
        <v>151</v>
      </c>
      <c r="BE245" s="162">
        <f>IF(N245="základní",J245,0)</f>
        <v>0</v>
      </c>
      <c r="BF245" s="162">
        <f>IF(N245="snížená",J245,0)</f>
        <v>0</v>
      </c>
      <c r="BG245" s="162">
        <f>IF(N245="zákl. přenesená",J245,0)</f>
        <v>0</v>
      </c>
      <c r="BH245" s="162">
        <f>IF(N245="sníž. přenesená",J245,0)</f>
        <v>0</v>
      </c>
      <c r="BI245" s="162">
        <f>IF(N245="nulová",J245,0)</f>
        <v>0</v>
      </c>
      <c r="BJ245" s="18" t="s">
        <v>31</v>
      </c>
      <c r="BK245" s="162">
        <f>ROUND(I245*H245,2)</f>
        <v>0</v>
      </c>
      <c r="BL245" s="18" t="s">
        <v>158</v>
      </c>
      <c r="BM245" s="161" t="s">
        <v>2363</v>
      </c>
    </row>
    <row r="246" spans="1:65" s="13" customFormat="1">
      <c r="B246" s="163"/>
      <c r="D246" s="164" t="s">
        <v>160</v>
      </c>
      <c r="E246" s="165" t="s">
        <v>1</v>
      </c>
      <c r="F246" s="166" t="s">
        <v>2364</v>
      </c>
      <c r="H246" s="167">
        <v>22.8</v>
      </c>
      <c r="I246" s="168"/>
      <c r="L246" s="163"/>
      <c r="M246" s="169"/>
      <c r="N246" s="170"/>
      <c r="O246" s="170"/>
      <c r="P246" s="170"/>
      <c r="Q246" s="170"/>
      <c r="R246" s="170"/>
      <c r="S246" s="170"/>
      <c r="T246" s="171"/>
      <c r="AT246" s="165" t="s">
        <v>160</v>
      </c>
      <c r="AU246" s="165" t="s">
        <v>83</v>
      </c>
      <c r="AV246" s="13" t="s">
        <v>83</v>
      </c>
      <c r="AW246" s="13" t="s">
        <v>30</v>
      </c>
      <c r="AX246" s="13" t="s">
        <v>31</v>
      </c>
      <c r="AY246" s="165" t="s">
        <v>151</v>
      </c>
    </row>
    <row r="247" spans="1:65" s="2" customFormat="1" ht="16.5" customHeight="1">
      <c r="A247" s="33"/>
      <c r="B247" s="149"/>
      <c r="C247" s="187" t="s">
        <v>318</v>
      </c>
      <c r="D247" s="187" t="s">
        <v>413</v>
      </c>
      <c r="E247" s="188" t="s">
        <v>2365</v>
      </c>
      <c r="F247" s="189" t="s">
        <v>2366</v>
      </c>
      <c r="G247" s="190" t="s">
        <v>2367</v>
      </c>
      <c r="H247" s="191">
        <v>0.71799999999999997</v>
      </c>
      <c r="I247" s="192"/>
      <c r="J247" s="193">
        <f>ROUND(I247*H247,2)</f>
        <v>0</v>
      </c>
      <c r="K247" s="189" t="s">
        <v>157</v>
      </c>
      <c r="L247" s="194"/>
      <c r="M247" s="195" t="s">
        <v>1</v>
      </c>
      <c r="N247" s="196" t="s">
        <v>40</v>
      </c>
      <c r="O247" s="59"/>
      <c r="P247" s="159">
        <f>O247*H247</f>
        <v>0</v>
      </c>
      <c r="Q247" s="159">
        <v>1E-3</v>
      </c>
      <c r="R247" s="159">
        <f>Q247*H247</f>
        <v>7.18E-4</v>
      </c>
      <c r="S247" s="159">
        <v>0</v>
      </c>
      <c r="T247" s="160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1" t="s">
        <v>194</v>
      </c>
      <c r="AT247" s="161" t="s">
        <v>413</v>
      </c>
      <c r="AU247" s="161" t="s">
        <v>83</v>
      </c>
      <c r="AY247" s="18" t="s">
        <v>151</v>
      </c>
      <c r="BE247" s="162">
        <f>IF(N247="základní",J247,0)</f>
        <v>0</v>
      </c>
      <c r="BF247" s="162">
        <f>IF(N247="snížená",J247,0)</f>
        <v>0</v>
      </c>
      <c r="BG247" s="162">
        <f>IF(N247="zákl. přenesená",J247,0)</f>
        <v>0</v>
      </c>
      <c r="BH247" s="162">
        <f>IF(N247="sníž. přenesená",J247,0)</f>
        <v>0</v>
      </c>
      <c r="BI247" s="162">
        <f>IF(N247="nulová",J247,0)</f>
        <v>0</v>
      </c>
      <c r="BJ247" s="18" t="s">
        <v>31</v>
      </c>
      <c r="BK247" s="162">
        <f>ROUND(I247*H247,2)</f>
        <v>0</v>
      </c>
      <c r="BL247" s="18" t="s">
        <v>158</v>
      </c>
      <c r="BM247" s="161" t="s">
        <v>2368</v>
      </c>
    </row>
    <row r="248" spans="1:65" s="13" customFormat="1">
      <c r="B248" s="163"/>
      <c r="D248" s="164" t="s">
        <v>160</v>
      </c>
      <c r="E248" s="165" t="s">
        <v>1</v>
      </c>
      <c r="F248" s="166" t="s">
        <v>2369</v>
      </c>
      <c r="H248" s="167">
        <v>0.71799999999999997</v>
      </c>
      <c r="I248" s="168"/>
      <c r="L248" s="163"/>
      <c r="M248" s="169"/>
      <c r="N248" s="170"/>
      <c r="O248" s="170"/>
      <c r="P248" s="170"/>
      <c r="Q248" s="170"/>
      <c r="R248" s="170"/>
      <c r="S248" s="170"/>
      <c r="T248" s="171"/>
      <c r="AT248" s="165" t="s">
        <v>160</v>
      </c>
      <c r="AU248" s="165" t="s">
        <v>83</v>
      </c>
      <c r="AV248" s="13" t="s">
        <v>83</v>
      </c>
      <c r="AW248" s="13" t="s">
        <v>30</v>
      </c>
      <c r="AX248" s="13" t="s">
        <v>75</v>
      </c>
      <c r="AY248" s="165" t="s">
        <v>151</v>
      </c>
    </row>
    <row r="249" spans="1:65" s="15" customFormat="1">
      <c r="B249" s="179"/>
      <c r="D249" s="164" t="s">
        <v>160</v>
      </c>
      <c r="E249" s="180" t="s">
        <v>1</v>
      </c>
      <c r="F249" s="181" t="s">
        <v>182</v>
      </c>
      <c r="H249" s="182">
        <v>0.71799999999999997</v>
      </c>
      <c r="I249" s="183"/>
      <c r="L249" s="179"/>
      <c r="M249" s="184"/>
      <c r="N249" s="185"/>
      <c r="O249" s="185"/>
      <c r="P249" s="185"/>
      <c r="Q249" s="185"/>
      <c r="R249" s="185"/>
      <c r="S249" s="185"/>
      <c r="T249" s="186"/>
      <c r="AT249" s="180" t="s">
        <v>160</v>
      </c>
      <c r="AU249" s="180" t="s">
        <v>83</v>
      </c>
      <c r="AV249" s="15" t="s">
        <v>158</v>
      </c>
      <c r="AW249" s="15" t="s">
        <v>30</v>
      </c>
      <c r="AX249" s="15" t="s">
        <v>31</v>
      </c>
      <c r="AY249" s="180" t="s">
        <v>151</v>
      </c>
    </row>
    <row r="250" spans="1:65" s="12" customFormat="1" ht="22.8" customHeight="1">
      <c r="B250" s="136"/>
      <c r="D250" s="137" t="s">
        <v>74</v>
      </c>
      <c r="E250" s="147" t="s">
        <v>167</v>
      </c>
      <c r="F250" s="147" t="s">
        <v>544</v>
      </c>
      <c r="I250" s="139"/>
      <c r="J250" s="148">
        <f>BK250</f>
        <v>0</v>
      </c>
      <c r="L250" s="136"/>
      <c r="M250" s="141"/>
      <c r="N250" s="142"/>
      <c r="O250" s="142"/>
      <c r="P250" s="143">
        <f>SUM(P251:P273)</f>
        <v>0</v>
      </c>
      <c r="Q250" s="142"/>
      <c r="R250" s="143">
        <f>SUM(R251:R273)</f>
        <v>0</v>
      </c>
      <c r="S250" s="142"/>
      <c r="T250" s="144">
        <f>SUM(T251:T273)</f>
        <v>0</v>
      </c>
      <c r="AR250" s="137" t="s">
        <v>31</v>
      </c>
      <c r="AT250" s="145" t="s">
        <v>74</v>
      </c>
      <c r="AU250" s="145" t="s">
        <v>31</v>
      </c>
      <c r="AY250" s="137" t="s">
        <v>151</v>
      </c>
      <c r="BK250" s="146">
        <f>SUM(BK251:BK273)</f>
        <v>0</v>
      </c>
    </row>
    <row r="251" spans="1:65" s="2" customFormat="1" ht="21.75" customHeight="1">
      <c r="A251" s="33"/>
      <c r="B251" s="149"/>
      <c r="C251" s="150" t="s">
        <v>323</v>
      </c>
      <c r="D251" s="150" t="s">
        <v>153</v>
      </c>
      <c r="E251" s="151" t="s">
        <v>2370</v>
      </c>
      <c r="F251" s="152" t="s">
        <v>2371</v>
      </c>
      <c r="G251" s="153" t="s">
        <v>215</v>
      </c>
      <c r="H251" s="154">
        <v>137.4</v>
      </c>
      <c r="I251" s="155"/>
      <c r="J251" s="156">
        <f>ROUND(I251*H251,2)</f>
        <v>0</v>
      </c>
      <c r="K251" s="152" t="s">
        <v>1</v>
      </c>
      <c r="L251" s="34"/>
      <c r="M251" s="157" t="s">
        <v>1</v>
      </c>
      <c r="N251" s="158" t="s">
        <v>40</v>
      </c>
      <c r="O251" s="59"/>
      <c r="P251" s="159">
        <f>O251*H251</f>
        <v>0</v>
      </c>
      <c r="Q251" s="159">
        <v>0</v>
      </c>
      <c r="R251" s="159">
        <f>Q251*H251</f>
        <v>0</v>
      </c>
      <c r="S251" s="159">
        <v>0</v>
      </c>
      <c r="T251" s="160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1" t="s">
        <v>158</v>
      </c>
      <c r="AT251" s="161" t="s">
        <v>153</v>
      </c>
      <c r="AU251" s="161" t="s">
        <v>83</v>
      </c>
      <c r="AY251" s="18" t="s">
        <v>151</v>
      </c>
      <c r="BE251" s="162">
        <f>IF(N251="základní",J251,0)</f>
        <v>0</v>
      </c>
      <c r="BF251" s="162">
        <f>IF(N251="snížená",J251,0)</f>
        <v>0</v>
      </c>
      <c r="BG251" s="162">
        <f>IF(N251="zákl. přenesená",J251,0)</f>
        <v>0</v>
      </c>
      <c r="BH251" s="162">
        <f>IF(N251="sníž. přenesená",J251,0)</f>
        <v>0</v>
      </c>
      <c r="BI251" s="162">
        <f>IF(N251="nulová",J251,0)</f>
        <v>0</v>
      </c>
      <c r="BJ251" s="18" t="s">
        <v>31</v>
      </c>
      <c r="BK251" s="162">
        <f>ROUND(I251*H251,2)</f>
        <v>0</v>
      </c>
      <c r="BL251" s="18" t="s">
        <v>158</v>
      </c>
      <c r="BM251" s="161" t="s">
        <v>2372</v>
      </c>
    </row>
    <row r="252" spans="1:65" s="13" customFormat="1">
      <c r="B252" s="163"/>
      <c r="D252" s="164" t="s">
        <v>160</v>
      </c>
      <c r="E252" s="165" t="s">
        <v>1</v>
      </c>
      <c r="F252" s="166" t="s">
        <v>2373</v>
      </c>
      <c r="H252" s="167">
        <v>137.4</v>
      </c>
      <c r="I252" s="168"/>
      <c r="L252" s="163"/>
      <c r="M252" s="169"/>
      <c r="N252" s="170"/>
      <c r="O252" s="170"/>
      <c r="P252" s="170"/>
      <c r="Q252" s="170"/>
      <c r="R252" s="170"/>
      <c r="S252" s="170"/>
      <c r="T252" s="171"/>
      <c r="AT252" s="165" t="s">
        <v>160</v>
      </c>
      <c r="AU252" s="165" t="s">
        <v>83</v>
      </c>
      <c r="AV252" s="13" t="s">
        <v>83</v>
      </c>
      <c r="AW252" s="13" t="s">
        <v>30</v>
      </c>
      <c r="AX252" s="13" t="s">
        <v>31</v>
      </c>
      <c r="AY252" s="165" t="s">
        <v>151</v>
      </c>
    </row>
    <row r="253" spans="1:65" s="2" customFormat="1" ht="16.5" customHeight="1">
      <c r="A253" s="33"/>
      <c r="B253" s="149"/>
      <c r="C253" s="150" t="s">
        <v>329</v>
      </c>
      <c r="D253" s="150" t="s">
        <v>153</v>
      </c>
      <c r="E253" s="151" t="s">
        <v>2374</v>
      </c>
      <c r="F253" s="152" t="s">
        <v>2375</v>
      </c>
      <c r="G253" s="153" t="s">
        <v>350</v>
      </c>
      <c r="H253" s="154">
        <v>2</v>
      </c>
      <c r="I253" s="155"/>
      <c r="J253" s="156">
        <f>ROUND(I253*H253,2)</f>
        <v>0</v>
      </c>
      <c r="K253" s="152" t="s">
        <v>157</v>
      </c>
      <c r="L253" s="34"/>
      <c r="M253" s="157" t="s">
        <v>1</v>
      </c>
      <c r="N253" s="158" t="s">
        <v>40</v>
      </c>
      <c r="O253" s="59"/>
      <c r="P253" s="159">
        <f>O253*H253</f>
        <v>0</v>
      </c>
      <c r="Q253" s="159">
        <v>0</v>
      </c>
      <c r="R253" s="159">
        <f>Q253*H253</f>
        <v>0</v>
      </c>
      <c r="S253" s="159">
        <v>0</v>
      </c>
      <c r="T253" s="160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61" t="s">
        <v>158</v>
      </c>
      <c r="AT253" s="161" t="s">
        <v>153</v>
      </c>
      <c r="AU253" s="161" t="s">
        <v>83</v>
      </c>
      <c r="AY253" s="18" t="s">
        <v>151</v>
      </c>
      <c r="BE253" s="162">
        <f>IF(N253="základní",J253,0)</f>
        <v>0</v>
      </c>
      <c r="BF253" s="162">
        <f>IF(N253="snížená",J253,0)</f>
        <v>0</v>
      </c>
      <c r="BG253" s="162">
        <f>IF(N253="zákl. přenesená",J253,0)</f>
        <v>0</v>
      </c>
      <c r="BH253" s="162">
        <f>IF(N253="sníž. přenesená",J253,0)</f>
        <v>0</v>
      </c>
      <c r="BI253" s="162">
        <f>IF(N253="nulová",J253,0)</f>
        <v>0</v>
      </c>
      <c r="BJ253" s="18" t="s">
        <v>31</v>
      </c>
      <c r="BK253" s="162">
        <f>ROUND(I253*H253,2)</f>
        <v>0</v>
      </c>
      <c r="BL253" s="18" t="s">
        <v>158</v>
      </c>
      <c r="BM253" s="161" t="s">
        <v>2376</v>
      </c>
    </row>
    <row r="254" spans="1:65" s="13" customFormat="1">
      <c r="B254" s="163"/>
      <c r="D254" s="164" t="s">
        <v>160</v>
      </c>
      <c r="E254" s="165" t="s">
        <v>1</v>
      </c>
      <c r="F254" s="166" t="s">
        <v>83</v>
      </c>
      <c r="H254" s="167">
        <v>2</v>
      </c>
      <c r="I254" s="168"/>
      <c r="L254" s="163"/>
      <c r="M254" s="169"/>
      <c r="N254" s="170"/>
      <c r="O254" s="170"/>
      <c r="P254" s="170"/>
      <c r="Q254" s="170"/>
      <c r="R254" s="170"/>
      <c r="S254" s="170"/>
      <c r="T254" s="171"/>
      <c r="AT254" s="165" t="s">
        <v>160</v>
      </c>
      <c r="AU254" s="165" t="s">
        <v>83</v>
      </c>
      <c r="AV254" s="13" t="s">
        <v>83</v>
      </c>
      <c r="AW254" s="13" t="s">
        <v>30</v>
      </c>
      <c r="AX254" s="13" t="s">
        <v>31</v>
      </c>
      <c r="AY254" s="165" t="s">
        <v>151</v>
      </c>
    </row>
    <row r="255" spans="1:65" s="2" customFormat="1" ht="16.5" customHeight="1">
      <c r="A255" s="33"/>
      <c r="B255" s="149"/>
      <c r="C255" s="150" t="s">
        <v>334</v>
      </c>
      <c r="D255" s="150" t="s">
        <v>153</v>
      </c>
      <c r="E255" s="151" t="s">
        <v>2377</v>
      </c>
      <c r="F255" s="152" t="s">
        <v>2378</v>
      </c>
      <c r="G255" s="153" t="s">
        <v>350</v>
      </c>
      <c r="H255" s="154">
        <v>4</v>
      </c>
      <c r="I255" s="155"/>
      <c r="J255" s="156">
        <f>ROUND(I255*H255,2)</f>
        <v>0</v>
      </c>
      <c r="K255" s="152" t="s">
        <v>157</v>
      </c>
      <c r="L255" s="34"/>
      <c r="M255" s="157" t="s">
        <v>1</v>
      </c>
      <c r="N255" s="158" t="s">
        <v>40</v>
      </c>
      <c r="O255" s="59"/>
      <c r="P255" s="159">
        <f>O255*H255</f>
        <v>0</v>
      </c>
      <c r="Q255" s="159">
        <v>0</v>
      </c>
      <c r="R255" s="159">
        <f>Q255*H255</f>
        <v>0</v>
      </c>
      <c r="S255" s="159">
        <v>0</v>
      </c>
      <c r="T255" s="160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61" t="s">
        <v>158</v>
      </c>
      <c r="AT255" s="161" t="s">
        <v>153</v>
      </c>
      <c r="AU255" s="161" t="s">
        <v>83</v>
      </c>
      <c r="AY255" s="18" t="s">
        <v>151</v>
      </c>
      <c r="BE255" s="162">
        <f>IF(N255="základní",J255,0)</f>
        <v>0</v>
      </c>
      <c r="BF255" s="162">
        <f>IF(N255="snížená",J255,0)</f>
        <v>0</v>
      </c>
      <c r="BG255" s="162">
        <f>IF(N255="zákl. přenesená",J255,0)</f>
        <v>0</v>
      </c>
      <c r="BH255" s="162">
        <f>IF(N255="sníž. přenesená",J255,0)</f>
        <v>0</v>
      </c>
      <c r="BI255" s="162">
        <f>IF(N255="nulová",J255,0)</f>
        <v>0</v>
      </c>
      <c r="BJ255" s="18" t="s">
        <v>31</v>
      </c>
      <c r="BK255" s="162">
        <f>ROUND(I255*H255,2)</f>
        <v>0</v>
      </c>
      <c r="BL255" s="18" t="s">
        <v>158</v>
      </c>
      <c r="BM255" s="161" t="s">
        <v>2379</v>
      </c>
    </row>
    <row r="256" spans="1:65" s="13" customFormat="1">
      <c r="B256" s="163"/>
      <c r="D256" s="164" t="s">
        <v>160</v>
      </c>
      <c r="E256" s="165" t="s">
        <v>1</v>
      </c>
      <c r="F256" s="166" t="s">
        <v>158</v>
      </c>
      <c r="H256" s="167">
        <v>4</v>
      </c>
      <c r="I256" s="168"/>
      <c r="L256" s="163"/>
      <c r="M256" s="169"/>
      <c r="N256" s="170"/>
      <c r="O256" s="170"/>
      <c r="P256" s="170"/>
      <c r="Q256" s="170"/>
      <c r="R256" s="170"/>
      <c r="S256" s="170"/>
      <c r="T256" s="171"/>
      <c r="AT256" s="165" t="s">
        <v>160</v>
      </c>
      <c r="AU256" s="165" t="s">
        <v>83</v>
      </c>
      <c r="AV256" s="13" t="s">
        <v>83</v>
      </c>
      <c r="AW256" s="13" t="s">
        <v>30</v>
      </c>
      <c r="AX256" s="13" t="s">
        <v>31</v>
      </c>
      <c r="AY256" s="165" t="s">
        <v>151</v>
      </c>
    </row>
    <row r="257" spans="1:65" s="2" customFormat="1" ht="16.5" customHeight="1">
      <c r="A257" s="33"/>
      <c r="B257" s="149"/>
      <c r="C257" s="150" t="s">
        <v>340</v>
      </c>
      <c r="D257" s="150" t="s">
        <v>153</v>
      </c>
      <c r="E257" s="151" t="s">
        <v>2380</v>
      </c>
      <c r="F257" s="152" t="s">
        <v>2381</v>
      </c>
      <c r="G257" s="153" t="s">
        <v>350</v>
      </c>
      <c r="H257" s="154">
        <v>5</v>
      </c>
      <c r="I257" s="155"/>
      <c r="J257" s="156">
        <f>ROUND(I257*H257,2)</f>
        <v>0</v>
      </c>
      <c r="K257" s="152" t="s">
        <v>157</v>
      </c>
      <c r="L257" s="34"/>
      <c r="M257" s="157" t="s">
        <v>1</v>
      </c>
      <c r="N257" s="158" t="s">
        <v>40</v>
      </c>
      <c r="O257" s="59"/>
      <c r="P257" s="159">
        <f>O257*H257</f>
        <v>0</v>
      </c>
      <c r="Q257" s="159">
        <v>0</v>
      </c>
      <c r="R257" s="159">
        <f>Q257*H257</f>
        <v>0</v>
      </c>
      <c r="S257" s="159">
        <v>0</v>
      </c>
      <c r="T257" s="160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61" t="s">
        <v>158</v>
      </c>
      <c r="AT257" s="161" t="s">
        <v>153</v>
      </c>
      <c r="AU257" s="161" t="s">
        <v>83</v>
      </c>
      <c r="AY257" s="18" t="s">
        <v>151</v>
      </c>
      <c r="BE257" s="162">
        <f>IF(N257="základní",J257,0)</f>
        <v>0</v>
      </c>
      <c r="BF257" s="162">
        <f>IF(N257="snížená",J257,0)</f>
        <v>0</v>
      </c>
      <c r="BG257" s="162">
        <f>IF(N257="zákl. přenesená",J257,0)</f>
        <v>0</v>
      </c>
      <c r="BH257" s="162">
        <f>IF(N257="sníž. přenesená",J257,0)</f>
        <v>0</v>
      </c>
      <c r="BI257" s="162">
        <f>IF(N257="nulová",J257,0)</f>
        <v>0</v>
      </c>
      <c r="BJ257" s="18" t="s">
        <v>31</v>
      </c>
      <c r="BK257" s="162">
        <f>ROUND(I257*H257,2)</f>
        <v>0</v>
      </c>
      <c r="BL257" s="18" t="s">
        <v>158</v>
      </c>
      <c r="BM257" s="161" t="s">
        <v>2382</v>
      </c>
    </row>
    <row r="258" spans="1:65" s="13" customFormat="1">
      <c r="B258" s="163"/>
      <c r="D258" s="164" t="s">
        <v>160</v>
      </c>
      <c r="E258" s="165" t="s">
        <v>1</v>
      </c>
      <c r="F258" s="166" t="s">
        <v>176</v>
      </c>
      <c r="H258" s="167">
        <v>5</v>
      </c>
      <c r="I258" s="168"/>
      <c r="L258" s="163"/>
      <c r="M258" s="169"/>
      <c r="N258" s="170"/>
      <c r="O258" s="170"/>
      <c r="P258" s="170"/>
      <c r="Q258" s="170"/>
      <c r="R258" s="170"/>
      <c r="S258" s="170"/>
      <c r="T258" s="171"/>
      <c r="AT258" s="165" t="s">
        <v>160</v>
      </c>
      <c r="AU258" s="165" t="s">
        <v>83</v>
      </c>
      <c r="AV258" s="13" t="s">
        <v>83</v>
      </c>
      <c r="AW258" s="13" t="s">
        <v>30</v>
      </c>
      <c r="AX258" s="13" t="s">
        <v>31</v>
      </c>
      <c r="AY258" s="165" t="s">
        <v>151</v>
      </c>
    </row>
    <row r="259" spans="1:65" s="2" customFormat="1" ht="16.5" customHeight="1">
      <c r="A259" s="33"/>
      <c r="B259" s="149"/>
      <c r="C259" s="150" t="s">
        <v>347</v>
      </c>
      <c r="D259" s="150" t="s">
        <v>153</v>
      </c>
      <c r="E259" s="151" t="s">
        <v>545</v>
      </c>
      <c r="F259" s="152" t="s">
        <v>546</v>
      </c>
      <c r="G259" s="153" t="s">
        <v>156</v>
      </c>
      <c r="H259" s="154">
        <v>1.8</v>
      </c>
      <c r="I259" s="155"/>
      <c r="J259" s="156">
        <f>ROUND(I259*H259,2)</f>
        <v>0</v>
      </c>
      <c r="K259" s="152" t="s">
        <v>157</v>
      </c>
      <c r="L259" s="34"/>
      <c r="M259" s="157" t="s">
        <v>1</v>
      </c>
      <c r="N259" s="158" t="s">
        <v>40</v>
      </c>
      <c r="O259" s="59"/>
      <c r="P259" s="159">
        <f>O259*H259</f>
        <v>0</v>
      </c>
      <c r="Q259" s="159">
        <v>0</v>
      </c>
      <c r="R259" s="159">
        <f>Q259*H259</f>
        <v>0</v>
      </c>
      <c r="S259" s="159">
        <v>0</v>
      </c>
      <c r="T259" s="160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1" t="s">
        <v>158</v>
      </c>
      <c r="AT259" s="161" t="s">
        <v>153</v>
      </c>
      <c r="AU259" s="161" t="s">
        <v>83</v>
      </c>
      <c r="AY259" s="18" t="s">
        <v>151</v>
      </c>
      <c r="BE259" s="162">
        <f>IF(N259="základní",J259,0)</f>
        <v>0</v>
      </c>
      <c r="BF259" s="162">
        <f>IF(N259="snížená",J259,0)</f>
        <v>0</v>
      </c>
      <c r="BG259" s="162">
        <f>IF(N259="zákl. přenesená",J259,0)</f>
        <v>0</v>
      </c>
      <c r="BH259" s="162">
        <f>IF(N259="sníž. přenesená",J259,0)</f>
        <v>0</v>
      </c>
      <c r="BI259" s="162">
        <f>IF(N259="nulová",J259,0)</f>
        <v>0</v>
      </c>
      <c r="BJ259" s="18" t="s">
        <v>31</v>
      </c>
      <c r="BK259" s="162">
        <f>ROUND(I259*H259,2)</f>
        <v>0</v>
      </c>
      <c r="BL259" s="18" t="s">
        <v>158</v>
      </c>
      <c r="BM259" s="161" t="s">
        <v>2383</v>
      </c>
    </row>
    <row r="260" spans="1:65" s="13" customFormat="1">
      <c r="B260" s="163"/>
      <c r="D260" s="164" t="s">
        <v>160</v>
      </c>
      <c r="E260" s="165" t="s">
        <v>1</v>
      </c>
      <c r="F260" s="166" t="s">
        <v>2384</v>
      </c>
      <c r="H260" s="167">
        <v>1.8</v>
      </c>
      <c r="I260" s="168"/>
      <c r="L260" s="163"/>
      <c r="M260" s="169"/>
      <c r="N260" s="170"/>
      <c r="O260" s="170"/>
      <c r="P260" s="170"/>
      <c r="Q260" s="170"/>
      <c r="R260" s="170"/>
      <c r="S260" s="170"/>
      <c r="T260" s="171"/>
      <c r="AT260" s="165" t="s">
        <v>160</v>
      </c>
      <c r="AU260" s="165" t="s">
        <v>83</v>
      </c>
      <c r="AV260" s="13" t="s">
        <v>83</v>
      </c>
      <c r="AW260" s="13" t="s">
        <v>30</v>
      </c>
      <c r="AX260" s="13" t="s">
        <v>31</v>
      </c>
      <c r="AY260" s="165" t="s">
        <v>151</v>
      </c>
    </row>
    <row r="261" spans="1:65" s="2" customFormat="1" ht="21.75" customHeight="1">
      <c r="A261" s="33"/>
      <c r="B261" s="149"/>
      <c r="C261" s="150" t="s">
        <v>352</v>
      </c>
      <c r="D261" s="150" t="s">
        <v>153</v>
      </c>
      <c r="E261" s="151" t="s">
        <v>553</v>
      </c>
      <c r="F261" s="152" t="s">
        <v>554</v>
      </c>
      <c r="G261" s="153" t="s">
        <v>164</v>
      </c>
      <c r="H261" s="154">
        <v>4.3520000000000003</v>
      </c>
      <c r="I261" s="155"/>
      <c r="J261" s="156">
        <f>ROUND(I261*H261,2)</f>
        <v>0</v>
      </c>
      <c r="K261" s="152" t="s">
        <v>157</v>
      </c>
      <c r="L261" s="34"/>
      <c r="M261" s="157" t="s">
        <v>1</v>
      </c>
      <c r="N261" s="158" t="s">
        <v>40</v>
      </c>
      <c r="O261" s="59"/>
      <c r="P261" s="159">
        <f>O261*H261</f>
        <v>0</v>
      </c>
      <c r="Q261" s="159">
        <v>0</v>
      </c>
      <c r="R261" s="159">
        <f>Q261*H261</f>
        <v>0</v>
      </c>
      <c r="S261" s="159">
        <v>0</v>
      </c>
      <c r="T261" s="160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1" t="s">
        <v>158</v>
      </c>
      <c r="AT261" s="161" t="s">
        <v>153</v>
      </c>
      <c r="AU261" s="161" t="s">
        <v>83</v>
      </c>
      <c r="AY261" s="18" t="s">
        <v>151</v>
      </c>
      <c r="BE261" s="162">
        <f>IF(N261="základní",J261,0)</f>
        <v>0</v>
      </c>
      <c r="BF261" s="162">
        <f>IF(N261="snížená",J261,0)</f>
        <v>0</v>
      </c>
      <c r="BG261" s="162">
        <f>IF(N261="zákl. přenesená",J261,0)</f>
        <v>0</v>
      </c>
      <c r="BH261" s="162">
        <f>IF(N261="sníž. přenesená",J261,0)</f>
        <v>0</v>
      </c>
      <c r="BI261" s="162">
        <f>IF(N261="nulová",J261,0)</f>
        <v>0</v>
      </c>
      <c r="BJ261" s="18" t="s">
        <v>31</v>
      </c>
      <c r="BK261" s="162">
        <f>ROUND(I261*H261,2)</f>
        <v>0</v>
      </c>
      <c r="BL261" s="18" t="s">
        <v>158</v>
      </c>
      <c r="BM261" s="161" t="s">
        <v>2385</v>
      </c>
    </row>
    <row r="262" spans="1:65" s="13" customFormat="1">
      <c r="B262" s="163"/>
      <c r="D262" s="164" t="s">
        <v>160</v>
      </c>
      <c r="E262" s="165" t="s">
        <v>1</v>
      </c>
      <c r="F262" s="166" t="s">
        <v>2386</v>
      </c>
      <c r="H262" s="167">
        <v>3.2000000000000001E-2</v>
      </c>
      <c r="I262" s="168"/>
      <c r="L262" s="163"/>
      <c r="M262" s="169"/>
      <c r="N262" s="170"/>
      <c r="O262" s="170"/>
      <c r="P262" s="170"/>
      <c r="Q262" s="170"/>
      <c r="R262" s="170"/>
      <c r="S262" s="170"/>
      <c r="T262" s="171"/>
      <c r="AT262" s="165" t="s">
        <v>160</v>
      </c>
      <c r="AU262" s="165" t="s">
        <v>83</v>
      </c>
      <c r="AV262" s="13" t="s">
        <v>83</v>
      </c>
      <c r="AW262" s="13" t="s">
        <v>30</v>
      </c>
      <c r="AX262" s="13" t="s">
        <v>75</v>
      </c>
      <c r="AY262" s="165" t="s">
        <v>151</v>
      </c>
    </row>
    <row r="263" spans="1:65" s="13" customFormat="1">
      <c r="B263" s="163"/>
      <c r="D263" s="164" t="s">
        <v>160</v>
      </c>
      <c r="E263" s="165" t="s">
        <v>1</v>
      </c>
      <c r="F263" s="166" t="s">
        <v>2387</v>
      </c>
      <c r="H263" s="167">
        <v>0.06</v>
      </c>
      <c r="I263" s="168"/>
      <c r="L263" s="163"/>
      <c r="M263" s="169"/>
      <c r="N263" s="170"/>
      <c r="O263" s="170"/>
      <c r="P263" s="170"/>
      <c r="Q263" s="170"/>
      <c r="R263" s="170"/>
      <c r="S263" s="170"/>
      <c r="T263" s="171"/>
      <c r="AT263" s="165" t="s">
        <v>160</v>
      </c>
      <c r="AU263" s="165" t="s">
        <v>83</v>
      </c>
      <c r="AV263" s="13" t="s">
        <v>83</v>
      </c>
      <c r="AW263" s="13" t="s">
        <v>30</v>
      </c>
      <c r="AX263" s="13" t="s">
        <v>75</v>
      </c>
      <c r="AY263" s="165" t="s">
        <v>151</v>
      </c>
    </row>
    <row r="264" spans="1:65" s="13" customFormat="1">
      <c r="B264" s="163"/>
      <c r="D264" s="164" t="s">
        <v>160</v>
      </c>
      <c r="E264" s="165" t="s">
        <v>1</v>
      </c>
      <c r="F264" s="166" t="s">
        <v>2388</v>
      </c>
      <c r="H264" s="167">
        <v>0.3</v>
      </c>
      <c r="I264" s="168"/>
      <c r="L264" s="163"/>
      <c r="M264" s="169"/>
      <c r="N264" s="170"/>
      <c r="O264" s="170"/>
      <c r="P264" s="170"/>
      <c r="Q264" s="170"/>
      <c r="R264" s="170"/>
      <c r="S264" s="170"/>
      <c r="T264" s="171"/>
      <c r="AT264" s="165" t="s">
        <v>160</v>
      </c>
      <c r="AU264" s="165" t="s">
        <v>83</v>
      </c>
      <c r="AV264" s="13" t="s">
        <v>83</v>
      </c>
      <c r="AW264" s="13" t="s">
        <v>30</v>
      </c>
      <c r="AX264" s="13" t="s">
        <v>75</v>
      </c>
      <c r="AY264" s="165" t="s">
        <v>151</v>
      </c>
    </row>
    <row r="265" spans="1:65" s="13" customFormat="1">
      <c r="B265" s="163"/>
      <c r="D265" s="164" t="s">
        <v>160</v>
      </c>
      <c r="E265" s="165" t="s">
        <v>1</v>
      </c>
      <c r="F265" s="166" t="s">
        <v>2389</v>
      </c>
      <c r="H265" s="167">
        <v>3.96</v>
      </c>
      <c r="I265" s="168"/>
      <c r="L265" s="163"/>
      <c r="M265" s="169"/>
      <c r="N265" s="170"/>
      <c r="O265" s="170"/>
      <c r="P265" s="170"/>
      <c r="Q265" s="170"/>
      <c r="R265" s="170"/>
      <c r="S265" s="170"/>
      <c r="T265" s="171"/>
      <c r="AT265" s="165" t="s">
        <v>160</v>
      </c>
      <c r="AU265" s="165" t="s">
        <v>83</v>
      </c>
      <c r="AV265" s="13" t="s">
        <v>83</v>
      </c>
      <c r="AW265" s="13" t="s">
        <v>30</v>
      </c>
      <c r="AX265" s="13" t="s">
        <v>75</v>
      </c>
      <c r="AY265" s="165" t="s">
        <v>151</v>
      </c>
    </row>
    <row r="266" spans="1:65" s="15" customFormat="1">
      <c r="B266" s="179"/>
      <c r="D266" s="164" t="s">
        <v>160</v>
      </c>
      <c r="E266" s="180" t="s">
        <v>1</v>
      </c>
      <c r="F266" s="181" t="s">
        <v>182</v>
      </c>
      <c r="H266" s="182">
        <v>4.3520000000000003</v>
      </c>
      <c r="I266" s="183"/>
      <c r="L266" s="179"/>
      <c r="M266" s="184"/>
      <c r="N266" s="185"/>
      <c r="O266" s="185"/>
      <c r="P266" s="185"/>
      <c r="Q266" s="185"/>
      <c r="R266" s="185"/>
      <c r="S266" s="185"/>
      <c r="T266" s="186"/>
      <c r="AT266" s="180" t="s">
        <v>160</v>
      </c>
      <c r="AU266" s="180" t="s">
        <v>83</v>
      </c>
      <c r="AV266" s="15" t="s">
        <v>158</v>
      </c>
      <c r="AW266" s="15" t="s">
        <v>30</v>
      </c>
      <c r="AX266" s="15" t="s">
        <v>31</v>
      </c>
      <c r="AY266" s="180" t="s">
        <v>151</v>
      </c>
    </row>
    <row r="267" spans="1:65" s="2" customFormat="1" ht="16.5" customHeight="1">
      <c r="A267" s="33"/>
      <c r="B267" s="149"/>
      <c r="C267" s="150" t="s">
        <v>357</v>
      </c>
      <c r="D267" s="150" t="s">
        <v>153</v>
      </c>
      <c r="E267" s="151" t="s">
        <v>1225</v>
      </c>
      <c r="F267" s="152" t="s">
        <v>1226</v>
      </c>
      <c r="G267" s="153" t="s">
        <v>164</v>
      </c>
      <c r="H267" s="154">
        <v>4.3520000000000003</v>
      </c>
      <c r="I267" s="155"/>
      <c r="J267" s="156">
        <f>ROUND(I267*H267,2)</f>
        <v>0</v>
      </c>
      <c r="K267" s="152" t="s">
        <v>157</v>
      </c>
      <c r="L267" s="34"/>
      <c r="M267" s="157" t="s">
        <v>1</v>
      </c>
      <c r="N267" s="158" t="s">
        <v>40</v>
      </c>
      <c r="O267" s="59"/>
      <c r="P267" s="159">
        <f>O267*H267</f>
        <v>0</v>
      </c>
      <c r="Q267" s="159">
        <v>0</v>
      </c>
      <c r="R267" s="159">
        <f>Q267*H267</f>
        <v>0</v>
      </c>
      <c r="S267" s="159">
        <v>0</v>
      </c>
      <c r="T267" s="160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61" t="s">
        <v>158</v>
      </c>
      <c r="AT267" s="161" t="s">
        <v>153</v>
      </c>
      <c r="AU267" s="161" t="s">
        <v>83</v>
      </c>
      <c r="AY267" s="18" t="s">
        <v>151</v>
      </c>
      <c r="BE267" s="162">
        <f>IF(N267="základní",J267,0)</f>
        <v>0</v>
      </c>
      <c r="BF267" s="162">
        <f>IF(N267="snížená",J267,0)</f>
        <v>0</v>
      </c>
      <c r="BG267" s="162">
        <f>IF(N267="zákl. přenesená",J267,0)</f>
        <v>0</v>
      </c>
      <c r="BH267" s="162">
        <f>IF(N267="sníž. přenesená",J267,0)</f>
        <v>0</v>
      </c>
      <c r="BI267" s="162">
        <f>IF(N267="nulová",J267,0)</f>
        <v>0</v>
      </c>
      <c r="BJ267" s="18" t="s">
        <v>31</v>
      </c>
      <c r="BK267" s="162">
        <f>ROUND(I267*H267,2)</f>
        <v>0</v>
      </c>
      <c r="BL267" s="18" t="s">
        <v>158</v>
      </c>
      <c r="BM267" s="161" t="s">
        <v>2390</v>
      </c>
    </row>
    <row r="268" spans="1:65" s="13" customFormat="1">
      <c r="B268" s="163"/>
      <c r="D268" s="164" t="s">
        <v>160</v>
      </c>
      <c r="E268" s="165" t="s">
        <v>1</v>
      </c>
      <c r="F268" s="166" t="s">
        <v>2391</v>
      </c>
      <c r="H268" s="167">
        <v>4.3520000000000003</v>
      </c>
      <c r="I268" s="168"/>
      <c r="L268" s="163"/>
      <c r="M268" s="169"/>
      <c r="N268" s="170"/>
      <c r="O268" s="170"/>
      <c r="P268" s="170"/>
      <c r="Q268" s="170"/>
      <c r="R268" s="170"/>
      <c r="S268" s="170"/>
      <c r="T268" s="171"/>
      <c r="AT268" s="165" t="s">
        <v>160</v>
      </c>
      <c r="AU268" s="165" t="s">
        <v>83</v>
      </c>
      <c r="AV268" s="13" t="s">
        <v>83</v>
      </c>
      <c r="AW268" s="13" t="s">
        <v>30</v>
      </c>
      <c r="AX268" s="13" t="s">
        <v>31</v>
      </c>
      <c r="AY268" s="165" t="s">
        <v>151</v>
      </c>
    </row>
    <row r="269" spans="1:65" s="2" customFormat="1" ht="16.5" customHeight="1">
      <c r="A269" s="33"/>
      <c r="B269" s="149"/>
      <c r="C269" s="150" t="s">
        <v>362</v>
      </c>
      <c r="D269" s="150" t="s">
        <v>153</v>
      </c>
      <c r="E269" s="151" t="s">
        <v>560</v>
      </c>
      <c r="F269" s="152" t="s">
        <v>561</v>
      </c>
      <c r="G269" s="153" t="s">
        <v>164</v>
      </c>
      <c r="H269" s="154">
        <v>34.816000000000003</v>
      </c>
      <c r="I269" s="155"/>
      <c r="J269" s="156">
        <f>ROUND(I269*H269,2)</f>
        <v>0</v>
      </c>
      <c r="K269" s="152" t="s">
        <v>157</v>
      </c>
      <c r="L269" s="34"/>
      <c r="M269" s="157" t="s">
        <v>1</v>
      </c>
      <c r="N269" s="158" t="s">
        <v>40</v>
      </c>
      <c r="O269" s="59"/>
      <c r="P269" s="159">
        <f>O269*H269</f>
        <v>0</v>
      </c>
      <c r="Q269" s="159">
        <v>0</v>
      </c>
      <c r="R269" s="159">
        <f>Q269*H269</f>
        <v>0</v>
      </c>
      <c r="S269" s="159">
        <v>0</v>
      </c>
      <c r="T269" s="160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1" t="s">
        <v>158</v>
      </c>
      <c r="AT269" s="161" t="s">
        <v>153</v>
      </c>
      <c r="AU269" s="161" t="s">
        <v>83</v>
      </c>
      <c r="AY269" s="18" t="s">
        <v>151</v>
      </c>
      <c r="BE269" s="162">
        <f>IF(N269="základní",J269,0)</f>
        <v>0</v>
      </c>
      <c r="BF269" s="162">
        <f>IF(N269="snížená",J269,0)</f>
        <v>0</v>
      </c>
      <c r="BG269" s="162">
        <f>IF(N269="zákl. přenesená",J269,0)</f>
        <v>0</v>
      </c>
      <c r="BH269" s="162">
        <f>IF(N269="sníž. přenesená",J269,0)</f>
        <v>0</v>
      </c>
      <c r="BI269" s="162">
        <f>IF(N269="nulová",J269,0)</f>
        <v>0</v>
      </c>
      <c r="BJ269" s="18" t="s">
        <v>31</v>
      </c>
      <c r="BK269" s="162">
        <f>ROUND(I269*H269,2)</f>
        <v>0</v>
      </c>
      <c r="BL269" s="18" t="s">
        <v>158</v>
      </c>
      <c r="BM269" s="161" t="s">
        <v>2392</v>
      </c>
    </row>
    <row r="270" spans="1:65" s="13" customFormat="1">
      <c r="B270" s="163"/>
      <c r="D270" s="164" t="s">
        <v>160</v>
      </c>
      <c r="E270" s="165" t="s">
        <v>1</v>
      </c>
      <c r="F270" s="166" t="s">
        <v>2393</v>
      </c>
      <c r="H270" s="167">
        <v>34.816000000000003</v>
      </c>
      <c r="I270" s="168"/>
      <c r="L270" s="163"/>
      <c r="M270" s="169"/>
      <c r="N270" s="170"/>
      <c r="O270" s="170"/>
      <c r="P270" s="170"/>
      <c r="Q270" s="170"/>
      <c r="R270" s="170"/>
      <c r="S270" s="170"/>
      <c r="T270" s="171"/>
      <c r="AT270" s="165" t="s">
        <v>160</v>
      </c>
      <c r="AU270" s="165" t="s">
        <v>83</v>
      </c>
      <c r="AV270" s="13" t="s">
        <v>83</v>
      </c>
      <c r="AW270" s="13" t="s">
        <v>30</v>
      </c>
      <c r="AX270" s="13" t="s">
        <v>75</v>
      </c>
      <c r="AY270" s="165" t="s">
        <v>151</v>
      </c>
    </row>
    <row r="271" spans="1:65" s="15" customFormat="1">
      <c r="B271" s="179"/>
      <c r="D271" s="164" t="s">
        <v>160</v>
      </c>
      <c r="E271" s="180" t="s">
        <v>1</v>
      </c>
      <c r="F271" s="181" t="s">
        <v>182</v>
      </c>
      <c r="H271" s="182">
        <v>34.816000000000003</v>
      </c>
      <c r="I271" s="183"/>
      <c r="L271" s="179"/>
      <c r="M271" s="184"/>
      <c r="N271" s="185"/>
      <c r="O271" s="185"/>
      <c r="P271" s="185"/>
      <c r="Q271" s="185"/>
      <c r="R271" s="185"/>
      <c r="S271" s="185"/>
      <c r="T271" s="186"/>
      <c r="AT271" s="180" t="s">
        <v>160</v>
      </c>
      <c r="AU271" s="180" t="s">
        <v>83</v>
      </c>
      <c r="AV271" s="15" t="s">
        <v>158</v>
      </c>
      <c r="AW271" s="15" t="s">
        <v>30</v>
      </c>
      <c r="AX271" s="15" t="s">
        <v>31</v>
      </c>
      <c r="AY271" s="180" t="s">
        <v>151</v>
      </c>
    </row>
    <row r="272" spans="1:65" s="2" customFormat="1" ht="16.5" customHeight="1">
      <c r="A272" s="33"/>
      <c r="B272" s="149"/>
      <c r="C272" s="150" t="s">
        <v>367</v>
      </c>
      <c r="D272" s="150" t="s">
        <v>153</v>
      </c>
      <c r="E272" s="151" t="s">
        <v>1231</v>
      </c>
      <c r="F272" s="152" t="s">
        <v>1232</v>
      </c>
      <c r="G272" s="153" t="s">
        <v>164</v>
      </c>
      <c r="H272" s="154">
        <v>4.3520000000000003</v>
      </c>
      <c r="I272" s="155"/>
      <c r="J272" s="156">
        <f>ROUND(I272*H272,2)</f>
        <v>0</v>
      </c>
      <c r="K272" s="152" t="s">
        <v>1</v>
      </c>
      <c r="L272" s="34"/>
      <c r="M272" s="157" t="s">
        <v>1</v>
      </c>
      <c r="N272" s="158" t="s">
        <v>40</v>
      </c>
      <c r="O272" s="59"/>
      <c r="P272" s="159">
        <f>O272*H272</f>
        <v>0</v>
      </c>
      <c r="Q272" s="159">
        <v>0</v>
      </c>
      <c r="R272" s="159">
        <f>Q272*H272</f>
        <v>0</v>
      </c>
      <c r="S272" s="159">
        <v>0</v>
      </c>
      <c r="T272" s="160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61" t="s">
        <v>158</v>
      </c>
      <c r="AT272" s="161" t="s">
        <v>153</v>
      </c>
      <c r="AU272" s="161" t="s">
        <v>83</v>
      </c>
      <c r="AY272" s="18" t="s">
        <v>151</v>
      </c>
      <c r="BE272" s="162">
        <f>IF(N272="základní",J272,0)</f>
        <v>0</v>
      </c>
      <c r="BF272" s="162">
        <f>IF(N272="snížená",J272,0)</f>
        <v>0</v>
      </c>
      <c r="BG272" s="162">
        <f>IF(N272="zákl. přenesená",J272,0)</f>
        <v>0</v>
      </c>
      <c r="BH272" s="162">
        <f>IF(N272="sníž. přenesená",J272,0)</f>
        <v>0</v>
      </c>
      <c r="BI272" s="162">
        <f>IF(N272="nulová",J272,0)</f>
        <v>0</v>
      </c>
      <c r="BJ272" s="18" t="s">
        <v>31</v>
      </c>
      <c r="BK272" s="162">
        <f>ROUND(I272*H272,2)</f>
        <v>0</v>
      </c>
      <c r="BL272" s="18" t="s">
        <v>158</v>
      </c>
      <c r="BM272" s="161" t="s">
        <v>2394</v>
      </c>
    </row>
    <row r="273" spans="1:65" s="13" customFormat="1">
      <c r="B273" s="163"/>
      <c r="D273" s="164" t="s">
        <v>160</v>
      </c>
      <c r="E273" s="165" t="s">
        <v>1</v>
      </c>
      <c r="F273" s="166" t="s">
        <v>2391</v>
      </c>
      <c r="H273" s="167">
        <v>4.3520000000000003</v>
      </c>
      <c r="I273" s="168"/>
      <c r="L273" s="163"/>
      <c r="M273" s="169"/>
      <c r="N273" s="170"/>
      <c r="O273" s="170"/>
      <c r="P273" s="170"/>
      <c r="Q273" s="170"/>
      <c r="R273" s="170"/>
      <c r="S273" s="170"/>
      <c r="T273" s="171"/>
      <c r="AT273" s="165" t="s">
        <v>160</v>
      </c>
      <c r="AU273" s="165" t="s">
        <v>83</v>
      </c>
      <c r="AV273" s="13" t="s">
        <v>83</v>
      </c>
      <c r="AW273" s="13" t="s">
        <v>30</v>
      </c>
      <c r="AX273" s="13" t="s">
        <v>31</v>
      </c>
      <c r="AY273" s="165" t="s">
        <v>151</v>
      </c>
    </row>
    <row r="274" spans="1:65" s="12" customFormat="1" ht="22.8" customHeight="1">
      <c r="B274" s="136"/>
      <c r="D274" s="137" t="s">
        <v>74</v>
      </c>
      <c r="E274" s="147" t="s">
        <v>158</v>
      </c>
      <c r="F274" s="147" t="s">
        <v>569</v>
      </c>
      <c r="I274" s="139"/>
      <c r="J274" s="148">
        <f>BK274</f>
        <v>0</v>
      </c>
      <c r="L274" s="136"/>
      <c r="M274" s="141"/>
      <c r="N274" s="142"/>
      <c r="O274" s="142"/>
      <c r="P274" s="143">
        <f>SUM(P275:P280)</f>
        <v>0</v>
      </c>
      <c r="Q274" s="142"/>
      <c r="R274" s="143">
        <f>SUM(R275:R280)</f>
        <v>0</v>
      </c>
      <c r="S274" s="142"/>
      <c r="T274" s="144">
        <f>SUM(T275:T280)</f>
        <v>0</v>
      </c>
      <c r="AR274" s="137" t="s">
        <v>31</v>
      </c>
      <c r="AT274" s="145" t="s">
        <v>74</v>
      </c>
      <c r="AU274" s="145" t="s">
        <v>31</v>
      </c>
      <c r="AY274" s="137" t="s">
        <v>151</v>
      </c>
      <c r="BK274" s="146">
        <f>SUM(BK275:BK280)</f>
        <v>0</v>
      </c>
    </row>
    <row r="275" spans="1:65" s="2" customFormat="1" ht="16.5" customHeight="1">
      <c r="A275" s="33"/>
      <c r="B275" s="149"/>
      <c r="C275" s="150" t="s">
        <v>373</v>
      </c>
      <c r="D275" s="150" t="s">
        <v>153</v>
      </c>
      <c r="E275" s="151" t="s">
        <v>1880</v>
      </c>
      <c r="F275" s="152" t="s">
        <v>1881</v>
      </c>
      <c r="G275" s="153" t="s">
        <v>156</v>
      </c>
      <c r="H275" s="154">
        <v>8.6</v>
      </c>
      <c r="I275" s="155"/>
      <c r="J275" s="156">
        <f>ROUND(I275*H275,2)</f>
        <v>0</v>
      </c>
      <c r="K275" s="152" t="s">
        <v>157</v>
      </c>
      <c r="L275" s="34"/>
      <c r="M275" s="157" t="s">
        <v>1</v>
      </c>
      <c r="N275" s="158" t="s">
        <v>40</v>
      </c>
      <c r="O275" s="59"/>
      <c r="P275" s="159">
        <f>O275*H275</f>
        <v>0</v>
      </c>
      <c r="Q275" s="159">
        <v>0</v>
      </c>
      <c r="R275" s="159">
        <f>Q275*H275</f>
        <v>0</v>
      </c>
      <c r="S275" s="159">
        <v>0</v>
      </c>
      <c r="T275" s="160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1" t="s">
        <v>158</v>
      </c>
      <c r="AT275" s="161" t="s">
        <v>153</v>
      </c>
      <c r="AU275" s="161" t="s">
        <v>83</v>
      </c>
      <c r="AY275" s="18" t="s">
        <v>151</v>
      </c>
      <c r="BE275" s="162">
        <f>IF(N275="základní",J275,0)</f>
        <v>0</v>
      </c>
      <c r="BF275" s="162">
        <f>IF(N275="snížená",J275,0)</f>
        <v>0</v>
      </c>
      <c r="BG275" s="162">
        <f>IF(N275="zákl. přenesená",J275,0)</f>
        <v>0</v>
      </c>
      <c r="BH275" s="162">
        <f>IF(N275="sníž. přenesená",J275,0)</f>
        <v>0</v>
      </c>
      <c r="BI275" s="162">
        <f>IF(N275="nulová",J275,0)</f>
        <v>0</v>
      </c>
      <c r="BJ275" s="18" t="s">
        <v>31</v>
      </c>
      <c r="BK275" s="162">
        <f>ROUND(I275*H275,2)</f>
        <v>0</v>
      </c>
      <c r="BL275" s="18" t="s">
        <v>158</v>
      </c>
      <c r="BM275" s="161" t="s">
        <v>2395</v>
      </c>
    </row>
    <row r="276" spans="1:65" s="13" customFormat="1">
      <c r="B276" s="163"/>
      <c r="D276" s="164" t="s">
        <v>160</v>
      </c>
      <c r="E276" s="165" t="s">
        <v>1883</v>
      </c>
      <c r="F276" s="166" t="s">
        <v>2396</v>
      </c>
      <c r="H276" s="167">
        <v>8.6</v>
      </c>
      <c r="I276" s="168"/>
      <c r="L276" s="163"/>
      <c r="M276" s="169"/>
      <c r="N276" s="170"/>
      <c r="O276" s="170"/>
      <c r="P276" s="170"/>
      <c r="Q276" s="170"/>
      <c r="R276" s="170"/>
      <c r="S276" s="170"/>
      <c r="T276" s="171"/>
      <c r="AT276" s="165" t="s">
        <v>160</v>
      </c>
      <c r="AU276" s="165" t="s">
        <v>83</v>
      </c>
      <c r="AV276" s="13" t="s">
        <v>83</v>
      </c>
      <c r="AW276" s="13" t="s">
        <v>30</v>
      </c>
      <c r="AX276" s="13" t="s">
        <v>31</v>
      </c>
      <c r="AY276" s="165" t="s">
        <v>151</v>
      </c>
    </row>
    <row r="277" spans="1:65" s="2" customFormat="1" ht="16.5" customHeight="1">
      <c r="A277" s="33"/>
      <c r="B277" s="149"/>
      <c r="C277" s="150" t="s">
        <v>378</v>
      </c>
      <c r="D277" s="150" t="s">
        <v>153</v>
      </c>
      <c r="E277" s="151" t="s">
        <v>2397</v>
      </c>
      <c r="F277" s="152" t="s">
        <v>575</v>
      </c>
      <c r="G277" s="153" t="s">
        <v>156</v>
      </c>
      <c r="H277" s="154">
        <v>8.6</v>
      </c>
      <c r="I277" s="155"/>
      <c r="J277" s="156">
        <f>ROUND(I277*H277,2)</f>
        <v>0</v>
      </c>
      <c r="K277" s="152" t="s">
        <v>157</v>
      </c>
      <c r="L277" s="34"/>
      <c r="M277" s="157" t="s">
        <v>1</v>
      </c>
      <c r="N277" s="158" t="s">
        <v>40</v>
      </c>
      <c r="O277" s="59"/>
      <c r="P277" s="159">
        <f>O277*H277</f>
        <v>0</v>
      </c>
      <c r="Q277" s="159">
        <v>0</v>
      </c>
      <c r="R277" s="159">
        <f>Q277*H277</f>
        <v>0</v>
      </c>
      <c r="S277" s="159">
        <v>0</v>
      </c>
      <c r="T277" s="160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1" t="s">
        <v>158</v>
      </c>
      <c r="AT277" s="161" t="s">
        <v>153</v>
      </c>
      <c r="AU277" s="161" t="s">
        <v>83</v>
      </c>
      <c r="AY277" s="18" t="s">
        <v>151</v>
      </c>
      <c r="BE277" s="162">
        <f>IF(N277="základní",J277,0)</f>
        <v>0</v>
      </c>
      <c r="BF277" s="162">
        <f>IF(N277="snížená",J277,0)</f>
        <v>0</v>
      </c>
      <c r="BG277" s="162">
        <f>IF(N277="zákl. přenesená",J277,0)</f>
        <v>0</v>
      </c>
      <c r="BH277" s="162">
        <f>IF(N277="sníž. přenesená",J277,0)</f>
        <v>0</v>
      </c>
      <c r="BI277" s="162">
        <f>IF(N277="nulová",J277,0)</f>
        <v>0</v>
      </c>
      <c r="BJ277" s="18" t="s">
        <v>31</v>
      </c>
      <c r="BK277" s="162">
        <f>ROUND(I277*H277,2)</f>
        <v>0</v>
      </c>
      <c r="BL277" s="18" t="s">
        <v>158</v>
      </c>
      <c r="BM277" s="161" t="s">
        <v>2398</v>
      </c>
    </row>
    <row r="278" spans="1:65" s="13" customFormat="1">
      <c r="B278" s="163"/>
      <c r="D278" s="164" t="s">
        <v>160</v>
      </c>
      <c r="E278" s="165" t="s">
        <v>1</v>
      </c>
      <c r="F278" s="166" t="s">
        <v>2399</v>
      </c>
      <c r="H278" s="167">
        <v>8.6</v>
      </c>
      <c r="I278" s="168"/>
      <c r="L278" s="163"/>
      <c r="M278" s="169"/>
      <c r="N278" s="170"/>
      <c r="O278" s="170"/>
      <c r="P278" s="170"/>
      <c r="Q278" s="170"/>
      <c r="R278" s="170"/>
      <c r="S278" s="170"/>
      <c r="T278" s="171"/>
      <c r="AT278" s="165" t="s">
        <v>160</v>
      </c>
      <c r="AU278" s="165" t="s">
        <v>83</v>
      </c>
      <c r="AV278" s="13" t="s">
        <v>83</v>
      </c>
      <c r="AW278" s="13" t="s">
        <v>30</v>
      </c>
      <c r="AX278" s="13" t="s">
        <v>31</v>
      </c>
      <c r="AY278" s="165" t="s">
        <v>151</v>
      </c>
    </row>
    <row r="279" spans="1:65" s="2" customFormat="1" ht="21.75" customHeight="1">
      <c r="A279" s="33"/>
      <c r="B279" s="149"/>
      <c r="C279" s="150" t="s">
        <v>383</v>
      </c>
      <c r="D279" s="150" t="s">
        <v>153</v>
      </c>
      <c r="E279" s="151" t="s">
        <v>540</v>
      </c>
      <c r="F279" s="152" t="s">
        <v>541</v>
      </c>
      <c r="G279" s="153" t="s">
        <v>156</v>
      </c>
      <c r="H279" s="154">
        <v>8.6</v>
      </c>
      <c r="I279" s="155"/>
      <c r="J279" s="156">
        <f>ROUND(I279*H279,2)</f>
        <v>0</v>
      </c>
      <c r="K279" s="152" t="s">
        <v>157</v>
      </c>
      <c r="L279" s="34"/>
      <c r="M279" s="157" t="s">
        <v>1</v>
      </c>
      <c r="N279" s="158" t="s">
        <v>40</v>
      </c>
      <c r="O279" s="59"/>
      <c r="P279" s="159">
        <f>O279*H279</f>
        <v>0</v>
      </c>
      <c r="Q279" s="159">
        <v>0</v>
      </c>
      <c r="R279" s="159">
        <f>Q279*H279</f>
        <v>0</v>
      </c>
      <c r="S279" s="159">
        <v>0</v>
      </c>
      <c r="T279" s="160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1" t="s">
        <v>158</v>
      </c>
      <c r="AT279" s="161" t="s">
        <v>153</v>
      </c>
      <c r="AU279" s="161" t="s">
        <v>83</v>
      </c>
      <c r="AY279" s="18" t="s">
        <v>151</v>
      </c>
      <c r="BE279" s="162">
        <f>IF(N279="základní",J279,0)</f>
        <v>0</v>
      </c>
      <c r="BF279" s="162">
        <f>IF(N279="snížená",J279,0)</f>
        <v>0</v>
      </c>
      <c r="BG279" s="162">
        <f>IF(N279="zákl. přenesená",J279,0)</f>
        <v>0</v>
      </c>
      <c r="BH279" s="162">
        <f>IF(N279="sníž. přenesená",J279,0)</f>
        <v>0</v>
      </c>
      <c r="BI279" s="162">
        <f>IF(N279="nulová",J279,0)</f>
        <v>0</v>
      </c>
      <c r="BJ279" s="18" t="s">
        <v>31</v>
      </c>
      <c r="BK279" s="162">
        <f>ROUND(I279*H279,2)</f>
        <v>0</v>
      </c>
      <c r="BL279" s="18" t="s">
        <v>158</v>
      </c>
      <c r="BM279" s="161" t="s">
        <v>2400</v>
      </c>
    </row>
    <row r="280" spans="1:65" s="13" customFormat="1">
      <c r="B280" s="163"/>
      <c r="D280" s="164" t="s">
        <v>160</v>
      </c>
      <c r="E280" s="165" t="s">
        <v>1</v>
      </c>
      <c r="F280" s="166" t="s">
        <v>2399</v>
      </c>
      <c r="H280" s="167">
        <v>8.6</v>
      </c>
      <c r="I280" s="168"/>
      <c r="L280" s="163"/>
      <c r="M280" s="169"/>
      <c r="N280" s="170"/>
      <c r="O280" s="170"/>
      <c r="P280" s="170"/>
      <c r="Q280" s="170"/>
      <c r="R280" s="170"/>
      <c r="S280" s="170"/>
      <c r="T280" s="171"/>
      <c r="AT280" s="165" t="s">
        <v>160</v>
      </c>
      <c r="AU280" s="165" t="s">
        <v>83</v>
      </c>
      <c r="AV280" s="13" t="s">
        <v>83</v>
      </c>
      <c r="AW280" s="13" t="s">
        <v>30</v>
      </c>
      <c r="AX280" s="13" t="s">
        <v>31</v>
      </c>
      <c r="AY280" s="165" t="s">
        <v>151</v>
      </c>
    </row>
    <row r="281" spans="1:65" s="12" customFormat="1" ht="22.8" customHeight="1">
      <c r="B281" s="136"/>
      <c r="D281" s="137" t="s">
        <v>74</v>
      </c>
      <c r="E281" s="147" t="s">
        <v>176</v>
      </c>
      <c r="F281" s="147" t="s">
        <v>1888</v>
      </c>
      <c r="I281" s="139"/>
      <c r="J281" s="148">
        <f>BK281</f>
        <v>0</v>
      </c>
      <c r="L281" s="136"/>
      <c r="M281" s="141"/>
      <c r="N281" s="142"/>
      <c r="O281" s="142"/>
      <c r="P281" s="143">
        <f>SUM(P282:P304)</f>
        <v>0</v>
      </c>
      <c r="Q281" s="142"/>
      <c r="R281" s="143">
        <f>SUM(R282:R304)</f>
        <v>53.914624000000003</v>
      </c>
      <c r="S281" s="142"/>
      <c r="T281" s="144">
        <f>SUM(T282:T304)</f>
        <v>0</v>
      </c>
      <c r="AR281" s="137" t="s">
        <v>31</v>
      </c>
      <c r="AT281" s="145" t="s">
        <v>74</v>
      </c>
      <c r="AU281" s="145" t="s">
        <v>31</v>
      </c>
      <c r="AY281" s="137" t="s">
        <v>151</v>
      </c>
      <c r="BK281" s="146">
        <f>SUM(BK282:BK304)</f>
        <v>0</v>
      </c>
    </row>
    <row r="282" spans="1:65" s="2" customFormat="1" ht="16.5" customHeight="1">
      <c r="A282" s="33"/>
      <c r="B282" s="149"/>
      <c r="C282" s="150" t="s">
        <v>388</v>
      </c>
      <c r="D282" s="150" t="s">
        <v>153</v>
      </c>
      <c r="E282" s="151" t="s">
        <v>834</v>
      </c>
      <c r="F282" s="152" t="s">
        <v>835</v>
      </c>
      <c r="G282" s="153" t="s">
        <v>207</v>
      </c>
      <c r="H282" s="154">
        <v>26.3</v>
      </c>
      <c r="I282" s="155"/>
      <c r="J282" s="156">
        <f>ROUND(I282*H282,2)</f>
        <v>0</v>
      </c>
      <c r="K282" s="152" t="s">
        <v>157</v>
      </c>
      <c r="L282" s="34"/>
      <c r="M282" s="157" t="s">
        <v>1</v>
      </c>
      <c r="N282" s="158" t="s">
        <v>40</v>
      </c>
      <c r="O282" s="59"/>
      <c r="P282" s="159">
        <f>O282*H282</f>
        <v>0</v>
      </c>
      <c r="Q282" s="159">
        <v>0.34499999999999997</v>
      </c>
      <c r="R282" s="159">
        <f>Q282*H282</f>
        <v>9.0734999999999992</v>
      </c>
      <c r="S282" s="159">
        <v>0</v>
      </c>
      <c r="T282" s="160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1" t="s">
        <v>158</v>
      </c>
      <c r="AT282" s="161" t="s">
        <v>153</v>
      </c>
      <c r="AU282" s="161" t="s">
        <v>83</v>
      </c>
      <c r="AY282" s="18" t="s">
        <v>151</v>
      </c>
      <c r="BE282" s="162">
        <f>IF(N282="základní",J282,0)</f>
        <v>0</v>
      </c>
      <c r="BF282" s="162">
        <f>IF(N282="snížená",J282,0)</f>
        <v>0</v>
      </c>
      <c r="BG282" s="162">
        <f>IF(N282="zákl. přenesená",J282,0)</f>
        <v>0</v>
      </c>
      <c r="BH282" s="162">
        <f>IF(N282="sníž. přenesená",J282,0)</f>
        <v>0</v>
      </c>
      <c r="BI282" s="162">
        <f>IF(N282="nulová",J282,0)</f>
        <v>0</v>
      </c>
      <c r="BJ282" s="18" t="s">
        <v>31</v>
      </c>
      <c r="BK282" s="162">
        <f>ROUND(I282*H282,2)</f>
        <v>0</v>
      </c>
      <c r="BL282" s="18" t="s">
        <v>158</v>
      </c>
      <c r="BM282" s="161" t="s">
        <v>2401</v>
      </c>
    </row>
    <row r="283" spans="1:65" s="13" customFormat="1">
      <c r="B283" s="163"/>
      <c r="D283" s="164" t="s">
        <v>160</v>
      </c>
      <c r="E283" s="165" t="s">
        <v>1</v>
      </c>
      <c r="F283" s="166" t="s">
        <v>2402</v>
      </c>
      <c r="H283" s="167">
        <v>3.6</v>
      </c>
      <c r="I283" s="168"/>
      <c r="L283" s="163"/>
      <c r="M283" s="169"/>
      <c r="N283" s="170"/>
      <c r="O283" s="170"/>
      <c r="P283" s="170"/>
      <c r="Q283" s="170"/>
      <c r="R283" s="170"/>
      <c r="S283" s="170"/>
      <c r="T283" s="171"/>
      <c r="AT283" s="165" t="s">
        <v>160</v>
      </c>
      <c r="AU283" s="165" t="s">
        <v>83</v>
      </c>
      <c r="AV283" s="13" t="s">
        <v>83</v>
      </c>
      <c r="AW283" s="13" t="s">
        <v>30</v>
      </c>
      <c r="AX283" s="13" t="s">
        <v>75</v>
      </c>
      <c r="AY283" s="165" t="s">
        <v>151</v>
      </c>
    </row>
    <row r="284" spans="1:65" s="13" customFormat="1">
      <c r="B284" s="163"/>
      <c r="D284" s="164" t="s">
        <v>160</v>
      </c>
      <c r="E284" s="165" t="s">
        <v>1</v>
      </c>
      <c r="F284" s="166" t="s">
        <v>2403</v>
      </c>
      <c r="H284" s="167">
        <v>17</v>
      </c>
      <c r="I284" s="168"/>
      <c r="L284" s="163"/>
      <c r="M284" s="169"/>
      <c r="N284" s="170"/>
      <c r="O284" s="170"/>
      <c r="P284" s="170"/>
      <c r="Q284" s="170"/>
      <c r="R284" s="170"/>
      <c r="S284" s="170"/>
      <c r="T284" s="171"/>
      <c r="AT284" s="165" t="s">
        <v>160</v>
      </c>
      <c r="AU284" s="165" t="s">
        <v>83</v>
      </c>
      <c r="AV284" s="13" t="s">
        <v>83</v>
      </c>
      <c r="AW284" s="13" t="s">
        <v>30</v>
      </c>
      <c r="AX284" s="13" t="s">
        <v>75</v>
      </c>
      <c r="AY284" s="165" t="s">
        <v>151</v>
      </c>
    </row>
    <row r="285" spans="1:65" s="13" customFormat="1">
      <c r="B285" s="163"/>
      <c r="D285" s="164" t="s">
        <v>160</v>
      </c>
      <c r="E285" s="165" t="s">
        <v>1</v>
      </c>
      <c r="F285" s="166" t="s">
        <v>2404</v>
      </c>
      <c r="H285" s="167">
        <v>5.7</v>
      </c>
      <c r="I285" s="168"/>
      <c r="L285" s="163"/>
      <c r="M285" s="169"/>
      <c r="N285" s="170"/>
      <c r="O285" s="170"/>
      <c r="P285" s="170"/>
      <c r="Q285" s="170"/>
      <c r="R285" s="170"/>
      <c r="S285" s="170"/>
      <c r="T285" s="171"/>
      <c r="AT285" s="165" t="s">
        <v>160</v>
      </c>
      <c r="AU285" s="165" t="s">
        <v>83</v>
      </c>
      <c r="AV285" s="13" t="s">
        <v>83</v>
      </c>
      <c r="AW285" s="13" t="s">
        <v>30</v>
      </c>
      <c r="AX285" s="13" t="s">
        <v>75</v>
      </c>
      <c r="AY285" s="165" t="s">
        <v>151</v>
      </c>
    </row>
    <row r="286" spans="1:65" s="15" customFormat="1">
      <c r="B286" s="179"/>
      <c r="D286" s="164" t="s">
        <v>160</v>
      </c>
      <c r="E286" s="180" t="s">
        <v>1</v>
      </c>
      <c r="F286" s="181" t="s">
        <v>182</v>
      </c>
      <c r="H286" s="182">
        <v>26.3</v>
      </c>
      <c r="I286" s="183"/>
      <c r="L286" s="179"/>
      <c r="M286" s="184"/>
      <c r="N286" s="185"/>
      <c r="O286" s="185"/>
      <c r="P286" s="185"/>
      <c r="Q286" s="185"/>
      <c r="R286" s="185"/>
      <c r="S286" s="185"/>
      <c r="T286" s="186"/>
      <c r="AT286" s="180" t="s">
        <v>160</v>
      </c>
      <c r="AU286" s="180" t="s">
        <v>83</v>
      </c>
      <c r="AV286" s="15" t="s">
        <v>158</v>
      </c>
      <c r="AW286" s="15" t="s">
        <v>30</v>
      </c>
      <c r="AX286" s="15" t="s">
        <v>31</v>
      </c>
      <c r="AY286" s="180" t="s">
        <v>151</v>
      </c>
    </row>
    <row r="287" spans="1:65" s="2" customFormat="1" ht="16.5" customHeight="1">
      <c r="A287" s="33"/>
      <c r="B287" s="149"/>
      <c r="C287" s="150" t="s">
        <v>392</v>
      </c>
      <c r="D287" s="150" t="s">
        <v>153</v>
      </c>
      <c r="E287" s="151" t="s">
        <v>2405</v>
      </c>
      <c r="F287" s="152" t="s">
        <v>2406</v>
      </c>
      <c r="G287" s="153" t="s">
        <v>207</v>
      </c>
      <c r="H287" s="154">
        <v>26.3</v>
      </c>
      <c r="I287" s="155"/>
      <c r="J287" s="156">
        <f>ROUND(I287*H287,2)</f>
        <v>0</v>
      </c>
      <c r="K287" s="152" t="s">
        <v>157</v>
      </c>
      <c r="L287" s="34"/>
      <c r="M287" s="157" t="s">
        <v>1</v>
      </c>
      <c r="N287" s="158" t="s">
        <v>40</v>
      </c>
      <c r="O287" s="59"/>
      <c r="P287" s="159">
        <f>O287*H287</f>
        <v>0</v>
      </c>
      <c r="Q287" s="159">
        <v>0.37190000000000001</v>
      </c>
      <c r="R287" s="159">
        <f>Q287*H287</f>
        <v>9.7809699999999999</v>
      </c>
      <c r="S287" s="159">
        <v>0</v>
      </c>
      <c r="T287" s="160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1" t="s">
        <v>158</v>
      </c>
      <c r="AT287" s="161" t="s">
        <v>153</v>
      </c>
      <c r="AU287" s="161" t="s">
        <v>83</v>
      </c>
      <c r="AY287" s="18" t="s">
        <v>151</v>
      </c>
      <c r="BE287" s="162">
        <f>IF(N287="základní",J287,0)</f>
        <v>0</v>
      </c>
      <c r="BF287" s="162">
        <f>IF(N287="snížená",J287,0)</f>
        <v>0</v>
      </c>
      <c r="BG287" s="162">
        <f>IF(N287="zákl. přenesená",J287,0)</f>
        <v>0</v>
      </c>
      <c r="BH287" s="162">
        <f>IF(N287="sníž. přenesená",J287,0)</f>
        <v>0</v>
      </c>
      <c r="BI287" s="162">
        <f>IF(N287="nulová",J287,0)</f>
        <v>0</v>
      </c>
      <c r="BJ287" s="18" t="s">
        <v>31</v>
      </c>
      <c r="BK287" s="162">
        <f>ROUND(I287*H287,2)</f>
        <v>0</v>
      </c>
      <c r="BL287" s="18" t="s">
        <v>158</v>
      </c>
      <c r="BM287" s="161" t="s">
        <v>2407</v>
      </c>
    </row>
    <row r="288" spans="1:65" s="13" customFormat="1">
      <c r="B288" s="163"/>
      <c r="D288" s="164" t="s">
        <v>160</v>
      </c>
      <c r="E288" s="165" t="s">
        <v>1</v>
      </c>
      <c r="F288" s="166" t="s">
        <v>2402</v>
      </c>
      <c r="H288" s="167">
        <v>3.6</v>
      </c>
      <c r="I288" s="168"/>
      <c r="L288" s="163"/>
      <c r="M288" s="169"/>
      <c r="N288" s="170"/>
      <c r="O288" s="170"/>
      <c r="P288" s="170"/>
      <c r="Q288" s="170"/>
      <c r="R288" s="170"/>
      <c r="S288" s="170"/>
      <c r="T288" s="171"/>
      <c r="AT288" s="165" t="s">
        <v>160</v>
      </c>
      <c r="AU288" s="165" t="s">
        <v>83</v>
      </c>
      <c r="AV288" s="13" t="s">
        <v>83</v>
      </c>
      <c r="AW288" s="13" t="s">
        <v>30</v>
      </c>
      <c r="AX288" s="13" t="s">
        <v>75</v>
      </c>
      <c r="AY288" s="165" t="s">
        <v>151</v>
      </c>
    </row>
    <row r="289" spans="1:65" s="13" customFormat="1">
      <c r="B289" s="163"/>
      <c r="D289" s="164" t="s">
        <v>160</v>
      </c>
      <c r="E289" s="165" t="s">
        <v>1</v>
      </c>
      <c r="F289" s="166" t="s">
        <v>2403</v>
      </c>
      <c r="H289" s="167">
        <v>17</v>
      </c>
      <c r="I289" s="168"/>
      <c r="L289" s="163"/>
      <c r="M289" s="169"/>
      <c r="N289" s="170"/>
      <c r="O289" s="170"/>
      <c r="P289" s="170"/>
      <c r="Q289" s="170"/>
      <c r="R289" s="170"/>
      <c r="S289" s="170"/>
      <c r="T289" s="171"/>
      <c r="AT289" s="165" t="s">
        <v>160</v>
      </c>
      <c r="AU289" s="165" t="s">
        <v>83</v>
      </c>
      <c r="AV289" s="13" t="s">
        <v>83</v>
      </c>
      <c r="AW289" s="13" t="s">
        <v>30</v>
      </c>
      <c r="AX289" s="13" t="s">
        <v>75</v>
      </c>
      <c r="AY289" s="165" t="s">
        <v>151</v>
      </c>
    </row>
    <row r="290" spans="1:65" s="13" customFormat="1">
      <c r="B290" s="163"/>
      <c r="D290" s="164" t="s">
        <v>160</v>
      </c>
      <c r="E290" s="165" t="s">
        <v>1</v>
      </c>
      <c r="F290" s="166" t="s">
        <v>2404</v>
      </c>
      <c r="H290" s="167">
        <v>5.7</v>
      </c>
      <c r="I290" s="168"/>
      <c r="L290" s="163"/>
      <c r="M290" s="169"/>
      <c r="N290" s="170"/>
      <c r="O290" s="170"/>
      <c r="P290" s="170"/>
      <c r="Q290" s="170"/>
      <c r="R290" s="170"/>
      <c r="S290" s="170"/>
      <c r="T290" s="171"/>
      <c r="AT290" s="165" t="s">
        <v>160</v>
      </c>
      <c r="AU290" s="165" t="s">
        <v>83</v>
      </c>
      <c r="AV290" s="13" t="s">
        <v>83</v>
      </c>
      <c r="AW290" s="13" t="s">
        <v>30</v>
      </c>
      <c r="AX290" s="13" t="s">
        <v>75</v>
      </c>
      <c r="AY290" s="165" t="s">
        <v>151</v>
      </c>
    </row>
    <row r="291" spans="1:65" s="15" customFormat="1">
      <c r="B291" s="179"/>
      <c r="D291" s="164" t="s">
        <v>160</v>
      </c>
      <c r="E291" s="180" t="s">
        <v>1</v>
      </c>
      <c r="F291" s="181" t="s">
        <v>182</v>
      </c>
      <c r="H291" s="182">
        <v>26.3</v>
      </c>
      <c r="I291" s="183"/>
      <c r="L291" s="179"/>
      <c r="M291" s="184"/>
      <c r="N291" s="185"/>
      <c r="O291" s="185"/>
      <c r="P291" s="185"/>
      <c r="Q291" s="185"/>
      <c r="R291" s="185"/>
      <c r="S291" s="185"/>
      <c r="T291" s="186"/>
      <c r="AT291" s="180" t="s">
        <v>160</v>
      </c>
      <c r="AU291" s="180" t="s">
        <v>83</v>
      </c>
      <c r="AV291" s="15" t="s">
        <v>158</v>
      </c>
      <c r="AW291" s="15" t="s">
        <v>30</v>
      </c>
      <c r="AX291" s="15" t="s">
        <v>31</v>
      </c>
      <c r="AY291" s="180" t="s">
        <v>151</v>
      </c>
    </row>
    <row r="292" spans="1:65" s="2" customFormat="1" ht="16.5" customHeight="1">
      <c r="A292" s="33"/>
      <c r="B292" s="149"/>
      <c r="C292" s="150" t="s">
        <v>397</v>
      </c>
      <c r="D292" s="150" t="s">
        <v>153</v>
      </c>
      <c r="E292" s="151" t="s">
        <v>2408</v>
      </c>
      <c r="F292" s="152" t="s">
        <v>2409</v>
      </c>
      <c r="G292" s="153" t="s">
        <v>207</v>
      </c>
      <c r="H292" s="154">
        <v>3.6</v>
      </c>
      <c r="I292" s="155"/>
      <c r="J292" s="156">
        <f>ROUND(I292*H292,2)</f>
        <v>0</v>
      </c>
      <c r="K292" s="152" t="s">
        <v>1</v>
      </c>
      <c r="L292" s="34"/>
      <c r="M292" s="157" t="s">
        <v>1</v>
      </c>
      <c r="N292" s="158" t="s">
        <v>40</v>
      </c>
      <c r="O292" s="59"/>
      <c r="P292" s="159">
        <f>O292*H292</f>
        <v>0</v>
      </c>
      <c r="Q292" s="159">
        <v>0.58020000000000005</v>
      </c>
      <c r="R292" s="159">
        <f>Q292*H292</f>
        <v>2.0887200000000004</v>
      </c>
      <c r="S292" s="159">
        <v>0</v>
      </c>
      <c r="T292" s="160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61" t="s">
        <v>158</v>
      </c>
      <c r="AT292" s="161" t="s">
        <v>153</v>
      </c>
      <c r="AU292" s="161" t="s">
        <v>83</v>
      </c>
      <c r="AY292" s="18" t="s">
        <v>151</v>
      </c>
      <c r="BE292" s="162">
        <f>IF(N292="základní",J292,0)</f>
        <v>0</v>
      </c>
      <c r="BF292" s="162">
        <f>IF(N292="snížená",J292,0)</f>
        <v>0</v>
      </c>
      <c r="BG292" s="162">
        <f>IF(N292="zákl. přenesená",J292,0)</f>
        <v>0</v>
      </c>
      <c r="BH292" s="162">
        <f>IF(N292="sníž. přenesená",J292,0)</f>
        <v>0</v>
      </c>
      <c r="BI292" s="162">
        <f>IF(N292="nulová",J292,0)</f>
        <v>0</v>
      </c>
      <c r="BJ292" s="18" t="s">
        <v>31</v>
      </c>
      <c r="BK292" s="162">
        <f>ROUND(I292*H292,2)</f>
        <v>0</v>
      </c>
      <c r="BL292" s="18" t="s">
        <v>158</v>
      </c>
      <c r="BM292" s="161" t="s">
        <v>2410</v>
      </c>
    </row>
    <row r="293" spans="1:65" s="13" customFormat="1">
      <c r="B293" s="163"/>
      <c r="D293" s="164" t="s">
        <v>160</v>
      </c>
      <c r="E293" s="165" t="s">
        <v>1</v>
      </c>
      <c r="F293" s="166" t="s">
        <v>2411</v>
      </c>
      <c r="H293" s="167">
        <v>3.6</v>
      </c>
      <c r="I293" s="168"/>
      <c r="L293" s="163"/>
      <c r="M293" s="169"/>
      <c r="N293" s="170"/>
      <c r="O293" s="170"/>
      <c r="P293" s="170"/>
      <c r="Q293" s="170"/>
      <c r="R293" s="170"/>
      <c r="S293" s="170"/>
      <c r="T293" s="171"/>
      <c r="AT293" s="165" t="s">
        <v>160</v>
      </c>
      <c r="AU293" s="165" t="s">
        <v>83</v>
      </c>
      <c r="AV293" s="13" t="s">
        <v>83</v>
      </c>
      <c r="AW293" s="13" t="s">
        <v>30</v>
      </c>
      <c r="AX293" s="13" t="s">
        <v>31</v>
      </c>
      <c r="AY293" s="165" t="s">
        <v>151</v>
      </c>
    </row>
    <row r="294" spans="1:65" s="2" customFormat="1" ht="16.5" customHeight="1">
      <c r="A294" s="33"/>
      <c r="B294" s="149"/>
      <c r="C294" s="150" t="s">
        <v>404</v>
      </c>
      <c r="D294" s="150" t="s">
        <v>153</v>
      </c>
      <c r="E294" s="151" t="s">
        <v>814</v>
      </c>
      <c r="F294" s="152" t="s">
        <v>2412</v>
      </c>
      <c r="G294" s="153" t="s">
        <v>207</v>
      </c>
      <c r="H294" s="154">
        <v>5.7</v>
      </c>
      <c r="I294" s="155"/>
      <c r="J294" s="156">
        <f>ROUND(I294*H294,2)</f>
        <v>0</v>
      </c>
      <c r="K294" s="152" t="s">
        <v>157</v>
      </c>
      <c r="L294" s="34"/>
      <c r="M294" s="157" t="s">
        <v>1</v>
      </c>
      <c r="N294" s="158" t="s">
        <v>40</v>
      </c>
      <c r="O294" s="59"/>
      <c r="P294" s="159">
        <f>O294*H294</f>
        <v>0</v>
      </c>
      <c r="Q294" s="159">
        <v>0.11162</v>
      </c>
      <c r="R294" s="159">
        <f>Q294*H294</f>
        <v>0.63623399999999997</v>
      </c>
      <c r="S294" s="159">
        <v>0</v>
      </c>
      <c r="T294" s="160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61" t="s">
        <v>158</v>
      </c>
      <c r="AT294" s="161" t="s">
        <v>153</v>
      </c>
      <c r="AU294" s="161" t="s">
        <v>83</v>
      </c>
      <c r="AY294" s="18" t="s">
        <v>151</v>
      </c>
      <c r="BE294" s="162">
        <f>IF(N294="základní",J294,0)</f>
        <v>0</v>
      </c>
      <c r="BF294" s="162">
        <f>IF(N294="snížená",J294,0)</f>
        <v>0</v>
      </c>
      <c r="BG294" s="162">
        <f>IF(N294="zákl. přenesená",J294,0)</f>
        <v>0</v>
      </c>
      <c r="BH294" s="162">
        <f>IF(N294="sníž. přenesená",J294,0)</f>
        <v>0</v>
      </c>
      <c r="BI294" s="162">
        <f>IF(N294="nulová",J294,0)</f>
        <v>0</v>
      </c>
      <c r="BJ294" s="18" t="s">
        <v>31</v>
      </c>
      <c r="BK294" s="162">
        <f>ROUND(I294*H294,2)</f>
        <v>0</v>
      </c>
      <c r="BL294" s="18" t="s">
        <v>158</v>
      </c>
      <c r="BM294" s="161" t="s">
        <v>2413</v>
      </c>
    </row>
    <row r="295" spans="1:65" s="13" customFormat="1">
      <c r="B295" s="163"/>
      <c r="D295" s="164" t="s">
        <v>160</v>
      </c>
      <c r="E295" s="165" t="s">
        <v>1</v>
      </c>
      <c r="F295" s="166" t="s">
        <v>2414</v>
      </c>
      <c r="H295" s="167">
        <v>5.7</v>
      </c>
      <c r="I295" s="168"/>
      <c r="L295" s="163"/>
      <c r="M295" s="169"/>
      <c r="N295" s="170"/>
      <c r="O295" s="170"/>
      <c r="P295" s="170"/>
      <c r="Q295" s="170"/>
      <c r="R295" s="170"/>
      <c r="S295" s="170"/>
      <c r="T295" s="171"/>
      <c r="AT295" s="165" t="s">
        <v>160</v>
      </c>
      <c r="AU295" s="165" t="s">
        <v>83</v>
      </c>
      <c r="AV295" s="13" t="s">
        <v>83</v>
      </c>
      <c r="AW295" s="13" t="s">
        <v>30</v>
      </c>
      <c r="AX295" s="13" t="s">
        <v>31</v>
      </c>
      <c r="AY295" s="165" t="s">
        <v>151</v>
      </c>
    </row>
    <row r="296" spans="1:65" s="2" customFormat="1" ht="21.75" customHeight="1">
      <c r="A296" s="33"/>
      <c r="B296" s="149"/>
      <c r="C296" s="150" t="s">
        <v>408</v>
      </c>
      <c r="D296" s="150" t="s">
        <v>153</v>
      </c>
      <c r="E296" s="151" t="s">
        <v>2415</v>
      </c>
      <c r="F296" s="152" t="s">
        <v>2416</v>
      </c>
      <c r="G296" s="153" t="s">
        <v>207</v>
      </c>
      <c r="H296" s="154">
        <v>17</v>
      </c>
      <c r="I296" s="155"/>
      <c r="J296" s="156">
        <f>ROUND(I296*H296,2)</f>
        <v>0</v>
      </c>
      <c r="K296" s="152" t="s">
        <v>157</v>
      </c>
      <c r="L296" s="34"/>
      <c r="M296" s="157" t="s">
        <v>1</v>
      </c>
      <c r="N296" s="158" t="s">
        <v>40</v>
      </c>
      <c r="O296" s="59"/>
      <c r="P296" s="159">
        <f>O296*H296</f>
        <v>0</v>
      </c>
      <c r="Q296" s="159">
        <v>0</v>
      </c>
      <c r="R296" s="159">
        <f>Q296*H296</f>
        <v>0</v>
      </c>
      <c r="S296" s="159">
        <v>0</v>
      </c>
      <c r="T296" s="160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61" t="s">
        <v>158</v>
      </c>
      <c r="AT296" s="161" t="s">
        <v>153</v>
      </c>
      <c r="AU296" s="161" t="s">
        <v>83</v>
      </c>
      <c r="AY296" s="18" t="s">
        <v>151</v>
      </c>
      <c r="BE296" s="162">
        <f>IF(N296="základní",J296,0)</f>
        <v>0</v>
      </c>
      <c r="BF296" s="162">
        <f>IF(N296="snížená",J296,0)</f>
        <v>0</v>
      </c>
      <c r="BG296" s="162">
        <f>IF(N296="zákl. přenesená",J296,0)</f>
        <v>0</v>
      </c>
      <c r="BH296" s="162">
        <f>IF(N296="sníž. přenesená",J296,0)</f>
        <v>0</v>
      </c>
      <c r="BI296" s="162">
        <f>IF(N296="nulová",J296,0)</f>
        <v>0</v>
      </c>
      <c r="BJ296" s="18" t="s">
        <v>31</v>
      </c>
      <c r="BK296" s="162">
        <f>ROUND(I296*H296,2)</f>
        <v>0</v>
      </c>
      <c r="BL296" s="18" t="s">
        <v>158</v>
      </c>
      <c r="BM296" s="161" t="s">
        <v>2417</v>
      </c>
    </row>
    <row r="297" spans="1:65" s="13" customFormat="1">
      <c r="B297" s="163"/>
      <c r="D297" s="164" t="s">
        <v>160</v>
      </c>
      <c r="E297" s="165" t="s">
        <v>1</v>
      </c>
      <c r="F297" s="166" t="s">
        <v>2418</v>
      </c>
      <c r="H297" s="167">
        <v>17</v>
      </c>
      <c r="I297" s="168"/>
      <c r="L297" s="163"/>
      <c r="M297" s="169"/>
      <c r="N297" s="170"/>
      <c r="O297" s="170"/>
      <c r="P297" s="170"/>
      <c r="Q297" s="170"/>
      <c r="R297" s="170"/>
      <c r="S297" s="170"/>
      <c r="T297" s="171"/>
      <c r="AT297" s="165" t="s">
        <v>160</v>
      </c>
      <c r="AU297" s="165" t="s">
        <v>83</v>
      </c>
      <c r="AV297" s="13" t="s">
        <v>83</v>
      </c>
      <c r="AW297" s="13" t="s">
        <v>30</v>
      </c>
      <c r="AX297" s="13" t="s">
        <v>31</v>
      </c>
      <c r="AY297" s="165" t="s">
        <v>151</v>
      </c>
    </row>
    <row r="298" spans="1:65" s="2" customFormat="1" ht="16.5" customHeight="1">
      <c r="A298" s="33"/>
      <c r="B298" s="149"/>
      <c r="C298" s="150" t="s">
        <v>412</v>
      </c>
      <c r="D298" s="150" t="s">
        <v>153</v>
      </c>
      <c r="E298" s="151" t="s">
        <v>2419</v>
      </c>
      <c r="F298" s="152" t="s">
        <v>2420</v>
      </c>
      <c r="G298" s="153" t="s">
        <v>207</v>
      </c>
      <c r="H298" s="154">
        <v>32.4</v>
      </c>
      <c r="I298" s="155"/>
      <c r="J298" s="156">
        <f>ROUND(I298*H298,2)</f>
        <v>0</v>
      </c>
      <c r="K298" s="152" t="s">
        <v>157</v>
      </c>
      <c r="L298" s="34"/>
      <c r="M298" s="157" t="s">
        <v>1</v>
      </c>
      <c r="N298" s="158" t="s">
        <v>40</v>
      </c>
      <c r="O298" s="59"/>
      <c r="P298" s="159">
        <f>O298*H298</f>
        <v>0</v>
      </c>
      <c r="Q298" s="159">
        <v>0.23799999999999999</v>
      </c>
      <c r="R298" s="159">
        <f>Q298*H298</f>
        <v>7.7111999999999989</v>
      </c>
      <c r="S298" s="159">
        <v>0</v>
      </c>
      <c r="T298" s="160">
        <f>S298*H298</f>
        <v>0</v>
      </c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R298" s="161" t="s">
        <v>158</v>
      </c>
      <c r="AT298" s="161" t="s">
        <v>153</v>
      </c>
      <c r="AU298" s="161" t="s">
        <v>83</v>
      </c>
      <c r="AY298" s="18" t="s">
        <v>151</v>
      </c>
      <c r="BE298" s="162">
        <f>IF(N298="základní",J298,0)</f>
        <v>0</v>
      </c>
      <c r="BF298" s="162">
        <f>IF(N298="snížená",J298,0)</f>
        <v>0</v>
      </c>
      <c r="BG298" s="162">
        <f>IF(N298="zákl. přenesená",J298,0)</f>
        <v>0</v>
      </c>
      <c r="BH298" s="162">
        <f>IF(N298="sníž. přenesená",J298,0)</f>
        <v>0</v>
      </c>
      <c r="BI298" s="162">
        <f>IF(N298="nulová",J298,0)</f>
        <v>0</v>
      </c>
      <c r="BJ298" s="18" t="s">
        <v>31</v>
      </c>
      <c r="BK298" s="162">
        <f>ROUND(I298*H298,2)</f>
        <v>0</v>
      </c>
      <c r="BL298" s="18" t="s">
        <v>158</v>
      </c>
      <c r="BM298" s="161" t="s">
        <v>2421</v>
      </c>
    </row>
    <row r="299" spans="1:65" s="13" customFormat="1">
      <c r="B299" s="163"/>
      <c r="D299" s="164" t="s">
        <v>160</v>
      </c>
      <c r="E299" s="165" t="s">
        <v>1</v>
      </c>
      <c r="F299" s="166" t="s">
        <v>2422</v>
      </c>
      <c r="H299" s="167">
        <v>32.4</v>
      </c>
      <c r="I299" s="168"/>
      <c r="L299" s="163"/>
      <c r="M299" s="169"/>
      <c r="N299" s="170"/>
      <c r="O299" s="170"/>
      <c r="P299" s="170"/>
      <c r="Q299" s="170"/>
      <c r="R299" s="170"/>
      <c r="S299" s="170"/>
      <c r="T299" s="171"/>
      <c r="AT299" s="165" t="s">
        <v>160</v>
      </c>
      <c r="AU299" s="165" t="s">
        <v>83</v>
      </c>
      <c r="AV299" s="13" t="s">
        <v>83</v>
      </c>
      <c r="AW299" s="13" t="s">
        <v>30</v>
      </c>
      <c r="AX299" s="13" t="s">
        <v>31</v>
      </c>
      <c r="AY299" s="165" t="s">
        <v>151</v>
      </c>
    </row>
    <row r="300" spans="1:65" s="2" customFormat="1" ht="16.5" customHeight="1">
      <c r="A300" s="33"/>
      <c r="B300" s="149"/>
      <c r="C300" s="150" t="s">
        <v>418</v>
      </c>
      <c r="D300" s="150" t="s">
        <v>153</v>
      </c>
      <c r="E300" s="151" t="s">
        <v>2423</v>
      </c>
      <c r="F300" s="152" t="s">
        <v>2424</v>
      </c>
      <c r="G300" s="153" t="s">
        <v>207</v>
      </c>
      <c r="H300" s="154">
        <v>64.8</v>
      </c>
      <c r="I300" s="155"/>
      <c r="J300" s="156">
        <f>ROUND(I300*H300,2)</f>
        <v>0</v>
      </c>
      <c r="K300" s="152" t="s">
        <v>157</v>
      </c>
      <c r="L300" s="34"/>
      <c r="M300" s="157" t="s">
        <v>1</v>
      </c>
      <c r="N300" s="158" t="s">
        <v>40</v>
      </c>
      <c r="O300" s="59"/>
      <c r="P300" s="159">
        <f>O300*H300</f>
        <v>0</v>
      </c>
      <c r="Q300" s="159">
        <v>0.38</v>
      </c>
      <c r="R300" s="159">
        <f>Q300*H300</f>
        <v>24.623999999999999</v>
      </c>
      <c r="S300" s="159">
        <v>0</v>
      </c>
      <c r="T300" s="160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61" t="s">
        <v>158</v>
      </c>
      <c r="AT300" s="161" t="s">
        <v>153</v>
      </c>
      <c r="AU300" s="161" t="s">
        <v>83</v>
      </c>
      <c r="AY300" s="18" t="s">
        <v>151</v>
      </c>
      <c r="BE300" s="162">
        <f>IF(N300="základní",J300,0)</f>
        <v>0</v>
      </c>
      <c r="BF300" s="162">
        <f>IF(N300="snížená",J300,0)</f>
        <v>0</v>
      </c>
      <c r="BG300" s="162">
        <f>IF(N300="zákl. přenesená",J300,0)</f>
        <v>0</v>
      </c>
      <c r="BH300" s="162">
        <f>IF(N300="sníž. přenesená",J300,0)</f>
        <v>0</v>
      </c>
      <c r="BI300" s="162">
        <f>IF(N300="nulová",J300,0)</f>
        <v>0</v>
      </c>
      <c r="BJ300" s="18" t="s">
        <v>31</v>
      </c>
      <c r="BK300" s="162">
        <f>ROUND(I300*H300,2)</f>
        <v>0</v>
      </c>
      <c r="BL300" s="18" t="s">
        <v>158</v>
      </c>
      <c r="BM300" s="161" t="s">
        <v>2425</v>
      </c>
    </row>
    <row r="301" spans="1:65" s="13" customFormat="1">
      <c r="B301" s="163"/>
      <c r="D301" s="164" t="s">
        <v>160</v>
      </c>
      <c r="E301" s="165" t="s">
        <v>1</v>
      </c>
      <c r="F301" s="166" t="s">
        <v>2426</v>
      </c>
      <c r="H301" s="167">
        <v>64.8</v>
      </c>
      <c r="I301" s="168"/>
      <c r="L301" s="163"/>
      <c r="M301" s="169"/>
      <c r="N301" s="170"/>
      <c r="O301" s="170"/>
      <c r="P301" s="170"/>
      <c r="Q301" s="170"/>
      <c r="R301" s="170"/>
      <c r="S301" s="170"/>
      <c r="T301" s="171"/>
      <c r="AT301" s="165" t="s">
        <v>160</v>
      </c>
      <c r="AU301" s="165" t="s">
        <v>83</v>
      </c>
      <c r="AV301" s="13" t="s">
        <v>83</v>
      </c>
      <c r="AW301" s="13" t="s">
        <v>30</v>
      </c>
      <c r="AX301" s="13" t="s">
        <v>75</v>
      </c>
      <c r="AY301" s="165" t="s">
        <v>151</v>
      </c>
    </row>
    <row r="302" spans="1:65" s="15" customFormat="1">
      <c r="B302" s="179"/>
      <c r="D302" s="164" t="s">
        <v>160</v>
      </c>
      <c r="E302" s="180" t="s">
        <v>1</v>
      </c>
      <c r="F302" s="181" t="s">
        <v>182</v>
      </c>
      <c r="H302" s="182">
        <v>64.8</v>
      </c>
      <c r="I302" s="183"/>
      <c r="L302" s="179"/>
      <c r="M302" s="184"/>
      <c r="N302" s="185"/>
      <c r="O302" s="185"/>
      <c r="P302" s="185"/>
      <c r="Q302" s="185"/>
      <c r="R302" s="185"/>
      <c r="S302" s="185"/>
      <c r="T302" s="186"/>
      <c r="AT302" s="180" t="s">
        <v>160</v>
      </c>
      <c r="AU302" s="180" t="s">
        <v>83</v>
      </c>
      <c r="AV302" s="15" t="s">
        <v>158</v>
      </c>
      <c r="AW302" s="15" t="s">
        <v>30</v>
      </c>
      <c r="AX302" s="15" t="s">
        <v>31</v>
      </c>
      <c r="AY302" s="180" t="s">
        <v>151</v>
      </c>
    </row>
    <row r="303" spans="1:65" s="2" customFormat="1" ht="21.75" customHeight="1">
      <c r="A303" s="33"/>
      <c r="B303" s="149"/>
      <c r="C303" s="150" t="s">
        <v>423</v>
      </c>
      <c r="D303" s="150" t="s">
        <v>153</v>
      </c>
      <c r="E303" s="151" t="s">
        <v>460</v>
      </c>
      <c r="F303" s="152" t="s">
        <v>461</v>
      </c>
      <c r="G303" s="153" t="s">
        <v>164</v>
      </c>
      <c r="H303" s="154">
        <v>53.914999999999999</v>
      </c>
      <c r="I303" s="155"/>
      <c r="J303" s="156">
        <f>ROUND(I303*H303,2)</f>
        <v>0</v>
      </c>
      <c r="K303" s="152" t="s">
        <v>157</v>
      </c>
      <c r="L303" s="34"/>
      <c r="M303" s="157" t="s">
        <v>1</v>
      </c>
      <c r="N303" s="158" t="s">
        <v>40</v>
      </c>
      <c r="O303" s="59"/>
      <c r="P303" s="159">
        <f>O303*H303</f>
        <v>0</v>
      </c>
      <c r="Q303" s="159">
        <v>0</v>
      </c>
      <c r="R303" s="159">
        <f>Q303*H303</f>
        <v>0</v>
      </c>
      <c r="S303" s="159">
        <v>0</v>
      </c>
      <c r="T303" s="160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61" t="s">
        <v>158</v>
      </c>
      <c r="AT303" s="161" t="s">
        <v>153</v>
      </c>
      <c r="AU303" s="161" t="s">
        <v>83</v>
      </c>
      <c r="AY303" s="18" t="s">
        <v>151</v>
      </c>
      <c r="BE303" s="162">
        <f>IF(N303="základní",J303,0)</f>
        <v>0</v>
      </c>
      <c r="BF303" s="162">
        <f>IF(N303="snížená",J303,0)</f>
        <v>0</v>
      </c>
      <c r="BG303" s="162">
        <f>IF(N303="zákl. přenesená",J303,0)</f>
        <v>0</v>
      </c>
      <c r="BH303" s="162">
        <f>IF(N303="sníž. přenesená",J303,0)</f>
        <v>0</v>
      </c>
      <c r="BI303" s="162">
        <f>IF(N303="nulová",J303,0)</f>
        <v>0</v>
      </c>
      <c r="BJ303" s="18" t="s">
        <v>31</v>
      </c>
      <c r="BK303" s="162">
        <f>ROUND(I303*H303,2)</f>
        <v>0</v>
      </c>
      <c r="BL303" s="18" t="s">
        <v>158</v>
      </c>
      <c r="BM303" s="161" t="s">
        <v>2427</v>
      </c>
    </row>
    <row r="304" spans="1:65" s="13" customFormat="1">
      <c r="B304" s="163"/>
      <c r="D304" s="164" t="s">
        <v>160</v>
      </c>
      <c r="E304" s="165" t="s">
        <v>1</v>
      </c>
      <c r="F304" s="166" t="s">
        <v>2428</v>
      </c>
      <c r="H304" s="167">
        <v>53.914999999999999</v>
      </c>
      <c r="I304" s="168"/>
      <c r="L304" s="163"/>
      <c r="M304" s="169"/>
      <c r="N304" s="170"/>
      <c r="O304" s="170"/>
      <c r="P304" s="170"/>
      <c r="Q304" s="170"/>
      <c r="R304" s="170"/>
      <c r="S304" s="170"/>
      <c r="T304" s="171"/>
      <c r="AT304" s="165" t="s">
        <v>160</v>
      </c>
      <c r="AU304" s="165" t="s">
        <v>83</v>
      </c>
      <c r="AV304" s="13" t="s">
        <v>83</v>
      </c>
      <c r="AW304" s="13" t="s">
        <v>30</v>
      </c>
      <c r="AX304" s="13" t="s">
        <v>31</v>
      </c>
      <c r="AY304" s="165" t="s">
        <v>151</v>
      </c>
    </row>
    <row r="305" spans="1:65" s="12" customFormat="1" ht="22.8" customHeight="1">
      <c r="B305" s="136"/>
      <c r="D305" s="137" t="s">
        <v>74</v>
      </c>
      <c r="E305" s="147" t="s">
        <v>194</v>
      </c>
      <c r="F305" s="147" t="s">
        <v>346</v>
      </c>
      <c r="I305" s="139"/>
      <c r="J305" s="148">
        <f>BK305</f>
        <v>0</v>
      </c>
      <c r="L305" s="136"/>
      <c r="M305" s="141"/>
      <c r="N305" s="142"/>
      <c r="O305" s="142"/>
      <c r="P305" s="143">
        <f>SUM(P306:P405)</f>
        <v>0</v>
      </c>
      <c r="Q305" s="142"/>
      <c r="R305" s="143">
        <f>SUM(R306:R405)</f>
        <v>0.22442138</v>
      </c>
      <c r="S305" s="142"/>
      <c r="T305" s="144">
        <f>SUM(T306:T405)</f>
        <v>0</v>
      </c>
      <c r="AR305" s="137" t="s">
        <v>31</v>
      </c>
      <c r="AT305" s="145" t="s">
        <v>74</v>
      </c>
      <c r="AU305" s="145" t="s">
        <v>31</v>
      </c>
      <c r="AY305" s="137" t="s">
        <v>151</v>
      </c>
      <c r="BK305" s="146">
        <f>SUM(BK306:BK405)</f>
        <v>0</v>
      </c>
    </row>
    <row r="306" spans="1:65" s="2" customFormat="1" ht="21.75" customHeight="1">
      <c r="A306" s="33"/>
      <c r="B306" s="149"/>
      <c r="C306" s="150" t="s">
        <v>428</v>
      </c>
      <c r="D306" s="150" t="s">
        <v>153</v>
      </c>
      <c r="E306" s="151" t="s">
        <v>2429</v>
      </c>
      <c r="F306" s="152" t="s">
        <v>2430</v>
      </c>
      <c r="G306" s="153" t="s">
        <v>215</v>
      </c>
      <c r="H306" s="154">
        <v>109.8</v>
      </c>
      <c r="I306" s="155"/>
      <c r="J306" s="156">
        <f>ROUND(I306*H306,2)</f>
        <v>0</v>
      </c>
      <c r="K306" s="152" t="s">
        <v>157</v>
      </c>
      <c r="L306" s="34"/>
      <c r="M306" s="157" t="s">
        <v>1</v>
      </c>
      <c r="N306" s="158" t="s">
        <v>40</v>
      </c>
      <c r="O306" s="59"/>
      <c r="P306" s="159">
        <f>O306*H306</f>
        <v>0</v>
      </c>
      <c r="Q306" s="159">
        <v>0</v>
      </c>
      <c r="R306" s="159">
        <f>Q306*H306</f>
        <v>0</v>
      </c>
      <c r="S306" s="159">
        <v>0</v>
      </c>
      <c r="T306" s="160">
        <f>S306*H306</f>
        <v>0</v>
      </c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R306" s="161" t="s">
        <v>158</v>
      </c>
      <c r="AT306" s="161" t="s">
        <v>153</v>
      </c>
      <c r="AU306" s="161" t="s">
        <v>83</v>
      </c>
      <c r="AY306" s="18" t="s">
        <v>151</v>
      </c>
      <c r="BE306" s="162">
        <f>IF(N306="základní",J306,0)</f>
        <v>0</v>
      </c>
      <c r="BF306" s="162">
        <f>IF(N306="snížená",J306,0)</f>
        <v>0</v>
      </c>
      <c r="BG306" s="162">
        <f>IF(N306="zákl. přenesená",J306,0)</f>
        <v>0</v>
      </c>
      <c r="BH306" s="162">
        <f>IF(N306="sníž. přenesená",J306,0)</f>
        <v>0</v>
      </c>
      <c r="BI306" s="162">
        <f>IF(N306="nulová",J306,0)</f>
        <v>0</v>
      </c>
      <c r="BJ306" s="18" t="s">
        <v>31</v>
      </c>
      <c r="BK306" s="162">
        <f>ROUND(I306*H306,2)</f>
        <v>0</v>
      </c>
      <c r="BL306" s="18" t="s">
        <v>158</v>
      </c>
      <c r="BM306" s="161" t="s">
        <v>2431</v>
      </c>
    </row>
    <row r="307" spans="1:65" s="13" customFormat="1">
      <c r="B307" s="163"/>
      <c r="D307" s="164" t="s">
        <v>160</v>
      </c>
      <c r="E307" s="165" t="s">
        <v>1</v>
      </c>
      <c r="F307" s="166" t="s">
        <v>2432</v>
      </c>
      <c r="H307" s="167">
        <v>109.8</v>
      </c>
      <c r="I307" s="168"/>
      <c r="L307" s="163"/>
      <c r="M307" s="169"/>
      <c r="N307" s="170"/>
      <c r="O307" s="170"/>
      <c r="P307" s="170"/>
      <c r="Q307" s="170"/>
      <c r="R307" s="170"/>
      <c r="S307" s="170"/>
      <c r="T307" s="171"/>
      <c r="AT307" s="165" t="s">
        <v>160</v>
      </c>
      <c r="AU307" s="165" t="s">
        <v>83</v>
      </c>
      <c r="AV307" s="13" t="s">
        <v>83</v>
      </c>
      <c r="AW307" s="13" t="s">
        <v>30</v>
      </c>
      <c r="AX307" s="13" t="s">
        <v>31</v>
      </c>
      <c r="AY307" s="165" t="s">
        <v>151</v>
      </c>
    </row>
    <row r="308" spans="1:65" s="2" customFormat="1" ht="16.5" customHeight="1">
      <c r="A308" s="33"/>
      <c r="B308" s="149"/>
      <c r="C308" s="187" t="s">
        <v>432</v>
      </c>
      <c r="D308" s="187" t="s">
        <v>413</v>
      </c>
      <c r="E308" s="188" t="s">
        <v>2433</v>
      </c>
      <c r="F308" s="189" t="s">
        <v>2434</v>
      </c>
      <c r="G308" s="190" t="s">
        <v>215</v>
      </c>
      <c r="H308" s="191">
        <v>111.447</v>
      </c>
      <c r="I308" s="192"/>
      <c r="J308" s="193">
        <f>ROUND(I308*H308,2)</f>
        <v>0</v>
      </c>
      <c r="K308" s="189" t="s">
        <v>157</v>
      </c>
      <c r="L308" s="194"/>
      <c r="M308" s="195" t="s">
        <v>1</v>
      </c>
      <c r="N308" s="196" t="s">
        <v>40</v>
      </c>
      <c r="O308" s="59"/>
      <c r="P308" s="159">
        <f>O308*H308</f>
        <v>0</v>
      </c>
      <c r="Q308" s="159">
        <v>2.7999999999999998E-4</v>
      </c>
      <c r="R308" s="159">
        <f>Q308*H308</f>
        <v>3.1205159999999999E-2</v>
      </c>
      <c r="S308" s="159">
        <v>0</v>
      </c>
      <c r="T308" s="160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61" t="s">
        <v>194</v>
      </c>
      <c r="AT308" s="161" t="s">
        <v>413</v>
      </c>
      <c r="AU308" s="161" t="s">
        <v>83</v>
      </c>
      <c r="AY308" s="18" t="s">
        <v>151</v>
      </c>
      <c r="BE308" s="162">
        <f>IF(N308="základní",J308,0)</f>
        <v>0</v>
      </c>
      <c r="BF308" s="162">
        <f>IF(N308="snížená",J308,0)</f>
        <v>0</v>
      </c>
      <c r="BG308" s="162">
        <f>IF(N308="zákl. přenesená",J308,0)</f>
        <v>0</v>
      </c>
      <c r="BH308" s="162">
        <f>IF(N308="sníž. přenesená",J308,0)</f>
        <v>0</v>
      </c>
      <c r="BI308" s="162">
        <f>IF(N308="nulová",J308,0)</f>
        <v>0</v>
      </c>
      <c r="BJ308" s="18" t="s">
        <v>31</v>
      </c>
      <c r="BK308" s="162">
        <f>ROUND(I308*H308,2)</f>
        <v>0</v>
      </c>
      <c r="BL308" s="18" t="s">
        <v>158</v>
      </c>
      <c r="BM308" s="161" t="s">
        <v>2435</v>
      </c>
    </row>
    <row r="309" spans="1:65" s="13" customFormat="1">
      <c r="B309" s="163"/>
      <c r="D309" s="164" t="s">
        <v>160</v>
      </c>
      <c r="E309" s="165" t="s">
        <v>1</v>
      </c>
      <c r="F309" s="166" t="s">
        <v>2436</v>
      </c>
      <c r="H309" s="167">
        <v>111.447</v>
      </c>
      <c r="I309" s="168"/>
      <c r="L309" s="163"/>
      <c r="M309" s="169"/>
      <c r="N309" s="170"/>
      <c r="O309" s="170"/>
      <c r="P309" s="170"/>
      <c r="Q309" s="170"/>
      <c r="R309" s="170"/>
      <c r="S309" s="170"/>
      <c r="T309" s="171"/>
      <c r="AT309" s="165" t="s">
        <v>160</v>
      </c>
      <c r="AU309" s="165" t="s">
        <v>83</v>
      </c>
      <c r="AV309" s="13" t="s">
        <v>83</v>
      </c>
      <c r="AW309" s="13" t="s">
        <v>30</v>
      </c>
      <c r="AX309" s="13" t="s">
        <v>75</v>
      </c>
      <c r="AY309" s="165" t="s">
        <v>151</v>
      </c>
    </row>
    <row r="310" spans="1:65" s="15" customFormat="1">
      <c r="B310" s="179"/>
      <c r="D310" s="164" t="s">
        <v>160</v>
      </c>
      <c r="E310" s="180" t="s">
        <v>1</v>
      </c>
      <c r="F310" s="181" t="s">
        <v>182</v>
      </c>
      <c r="H310" s="182">
        <v>111.447</v>
      </c>
      <c r="I310" s="183"/>
      <c r="L310" s="179"/>
      <c r="M310" s="184"/>
      <c r="N310" s="185"/>
      <c r="O310" s="185"/>
      <c r="P310" s="185"/>
      <c r="Q310" s="185"/>
      <c r="R310" s="185"/>
      <c r="S310" s="185"/>
      <c r="T310" s="186"/>
      <c r="AT310" s="180" t="s">
        <v>160</v>
      </c>
      <c r="AU310" s="180" t="s">
        <v>83</v>
      </c>
      <c r="AV310" s="15" t="s">
        <v>158</v>
      </c>
      <c r="AW310" s="15" t="s">
        <v>30</v>
      </c>
      <c r="AX310" s="15" t="s">
        <v>31</v>
      </c>
      <c r="AY310" s="180" t="s">
        <v>151</v>
      </c>
    </row>
    <row r="311" spans="1:65" s="2" customFormat="1" ht="16.5" customHeight="1">
      <c r="A311" s="33"/>
      <c r="B311" s="149"/>
      <c r="C311" s="187" t="s">
        <v>437</v>
      </c>
      <c r="D311" s="187" t="s">
        <v>413</v>
      </c>
      <c r="E311" s="188" t="s">
        <v>2437</v>
      </c>
      <c r="F311" s="189" t="s">
        <v>2438</v>
      </c>
      <c r="G311" s="190" t="s">
        <v>350</v>
      </c>
      <c r="H311" s="191">
        <v>8.1199999999999992</v>
      </c>
      <c r="I311" s="192"/>
      <c r="J311" s="193">
        <f>ROUND(I311*H311,2)</f>
        <v>0</v>
      </c>
      <c r="K311" s="189" t="s">
        <v>1</v>
      </c>
      <c r="L311" s="194"/>
      <c r="M311" s="195" t="s">
        <v>1</v>
      </c>
      <c r="N311" s="196" t="s">
        <v>40</v>
      </c>
      <c r="O311" s="59"/>
      <c r="P311" s="159">
        <f>O311*H311</f>
        <v>0</v>
      </c>
      <c r="Q311" s="159">
        <v>2.9999999999999997E-4</v>
      </c>
      <c r="R311" s="159">
        <f>Q311*H311</f>
        <v>2.4359999999999994E-3</v>
      </c>
      <c r="S311" s="159">
        <v>0</v>
      </c>
      <c r="T311" s="160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61" t="s">
        <v>194</v>
      </c>
      <c r="AT311" s="161" t="s">
        <v>413</v>
      </c>
      <c r="AU311" s="161" t="s">
        <v>83</v>
      </c>
      <c r="AY311" s="18" t="s">
        <v>151</v>
      </c>
      <c r="BE311" s="162">
        <f>IF(N311="základní",J311,0)</f>
        <v>0</v>
      </c>
      <c r="BF311" s="162">
        <f>IF(N311="snížená",J311,0)</f>
        <v>0</v>
      </c>
      <c r="BG311" s="162">
        <f>IF(N311="zákl. přenesená",J311,0)</f>
        <v>0</v>
      </c>
      <c r="BH311" s="162">
        <f>IF(N311="sníž. přenesená",J311,0)</f>
        <v>0</v>
      </c>
      <c r="BI311" s="162">
        <f>IF(N311="nulová",J311,0)</f>
        <v>0</v>
      </c>
      <c r="BJ311" s="18" t="s">
        <v>31</v>
      </c>
      <c r="BK311" s="162">
        <f>ROUND(I311*H311,2)</f>
        <v>0</v>
      </c>
      <c r="BL311" s="18" t="s">
        <v>158</v>
      </c>
      <c r="BM311" s="161" t="s">
        <v>2439</v>
      </c>
    </row>
    <row r="312" spans="1:65" s="13" customFormat="1">
      <c r="B312" s="163"/>
      <c r="D312" s="164" t="s">
        <v>160</v>
      </c>
      <c r="E312" s="165" t="s">
        <v>1</v>
      </c>
      <c r="F312" s="166" t="s">
        <v>654</v>
      </c>
      <c r="H312" s="167">
        <v>8.1199999999999992</v>
      </c>
      <c r="I312" s="168"/>
      <c r="L312" s="163"/>
      <c r="M312" s="169"/>
      <c r="N312" s="170"/>
      <c r="O312" s="170"/>
      <c r="P312" s="170"/>
      <c r="Q312" s="170"/>
      <c r="R312" s="170"/>
      <c r="S312" s="170"/>
      <c r="T312" s="171"/>
      <c r="AT312" s="165" t="s">
        <v>160</v>
      </c>
      <c r="AU312" s="165" t="s">
        <v>83</v>
      </c>
      <c r="AV312" s="13" t="s">
        <v>83</v>
      </c>
      <c r="AW312" s="13" t="s">
        <v>30</v>
      </c>
      <c r="AX312" s="13" t="s">
        <v>75</v>
      </c>
      <c r="AY312" s="165" t="s">
        <v>151</v>
      </c>
    </row>
    <row r="313" spans="1:65" s="15" customFormat="1">
      <c r="B313" s="179"/>
      <c r="D313" s="164" t="s">
        <v>160</v>
      </c>
      <c r="E313" s="180" t="s">
        <v>1</v>
      </c>
      <c r="F313" s="181" t="s">
        <v>182</v>
      </c>
      <c r="H313" s="182">
        <v>8.1199999999999992</v>
      </c>
      <c r="I313" s="183"/>
      <c r="L313" s="179"/>
      <c r="M313" s="184"/>
      <c r="N313" s="185"/>
      <c r="O313" s="185"/>
      <c r="P313" s="185"/>
      <c r="Q313" s="185"/>
      <c r="R313" s="185"/>
      <c r="S313" s="185"/>
      <c r="T313" s="186"/>
      <c r="AT313" s="180" t="s">
        <v>160</v>
      </c>
      <c r="AU313" s="180" t="s">
        <v>83</v>
      </c>
      <c r="AV313" s="15" t="s">
        <v>158</v>
      </c>
      <c r="AW313" s="15" t="s">
        <v>30</v>
      </c>
      <c r="AX313" s="15" t="s">
        <v>31</v>
      </c>
      <c r="AY313" s="180" t="s">
        <v>151</v>
      </c>
    </row>
    <row r="314" spans="1:65" s="2" customFormat="1" ht="16.5" customHeight="1">
      <c r="A314" s="33"/>
      <c r="B314" s="149"/>
      <c r="C314" s="187" t="s">
        <v>442</v>
      </c>
      <c r="D314" s="187" t="s">
        <v>413</v>
      </c>
      <c r="E314" s="188" t="s">
        <v>2440</v>
      </c>
      <c r="F314" s="189" t="s">
        <v>2441</v>
      </c>
      <c r="G314" s="190" t="s">
        <v>350</v>
      </c>
      <c r="H314" s="191">
        <v>16.239999999999998</v>
      </c>
      <c r="I314" s="192"/>
      <c r="J314" s="193">
        <f>ROUND(I314*H314,2)</f>
        <v>0</v>
      </c>
      <c r="K314" s="189" t="s">
        <v>1</v>
      </c>
      <c r="L314" s="194"/>
      <c r="M314" s="195" t="s">
        <v>1</v>
      </c>
      <c r="N314" s="196" t="s">
        <v>40</v>
      </c>
      <c r="O314" s="59"/>
      <c r="P314" s="159">
        <f>O314*H314</f>
        <v>0</v>
      </c>
      <c r="Q314" s="159">
        <v>5.9999999999999995E-4</v>
      </c>
      <c r="R314" s="159">
        <f>Q314*H314</f>
        <v>9.7439999999999975E-3</v>
      </c>
      <c r="S314" s="159">
        <v>0</v>
      </c>
      <c r="T314" s="160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61" t="s">
        <v>194</v>
      </c>
      <c r="AT314" s="161" t="s">
        <v>413</v>
      </c>
      <c r="AU314" s="161" t="s">
        <v>83</v>
      </c>
      <c r="AY314" s="18" t="s">
        <v>151</v>
      </c>
      <c r="BE314" s="162">
        <f>IF(N314="základní",J314,0)</f>
        <v>0</v>
      </c>
      <c r="BF314" s="162">
        <f>IF(N314="snížená",J314,0)</f>
        <v>0</v>
      </c>
      <c r="BG314" s="162">
        <f>IF(N314="zákl. přenesená",J314,0)</f>
        <v>0</v>
      </c>
      <c r="BH314" s="162">
        <f>IF(N314="sníž. přenesená",J314,0)</f>
        <v>0</v>
      </c>
      <c r="BI314" s="162">
        <f>IF(N314="nulová",J314,0)</f>
        <v>0</v>
      </c>
      <c r="BJ314" s="18" t="s">
        <v>31</v>
      </c>
      <c r="BK314" s="162">
        <f>ROUND(I314*H314,2)</f>
        <v>0</v>
      </c>
      <c r="BL314" s="18" t="s">
        <v>158</v>
      </c>
      <c r="BM314" s="161" t="s">
        <v>2442</v>
      </c>
    </row>
    <row r="315" spans="1:65" s="13" customFormat="1">
      <c r="B315" s="163"/>
      <c r="D315" s="164" t="s">
        <v>160</v>
      </c>
      <c r="E315" s="165" t="s">
        <v>1</v>
      </c>
      <c r="F315" s="166" t="s">
        <v>2443</v>
      </c>
      <c r="H315" s="167">
        <v>16.239999999999998</v>
      </c>
      <c r="I315" s="168"/>
      <c r="L315" s="163"/>
      <c r="M315" s="169"/>
      <c r="N315" s="170"/>
      <c r="O315" s="170"/>
      <c r="P315" s="170"/>
      <c r="Q315" s="170"/>
      <c r="R315" s="170"/>
      <c r="S315" s="170"/>
      <c r="T315" s="171"/>
      <c r="AT315" s="165" t="s">
        <v>160</v>
      </c>
      <c r="AU315" s="165" t="s">
        <v>83</v>
      </c>
      <c r="AV315" s="13" t="s">
        <v>83</v>
      </c>
      <c r="AW315" s="13" t="s">
        <v>30</v>
      </c>
      <c r="AX315" s="13" t="s">
        <v>75</v>
      </c>
      <c r="AY315" s="165" t="s">
        <v>151</v>
      </c>
    </row>
    <row r="316" spans="1:65" s="15" customFormat="1">
      <c r="B316" s="179"/>
      <c r="D316" s="164" t="s">
        <v>160</v>
      </c>
      <c r="E316" s="180" t="s">
        <v>1</v>
      </c>
      <c r="F316" s="181" t="s">
        <v>182</v>
      </c>
      <c r="H316" s="182">
        <v>16.239999999999998</v>
      </c>
      <c r="I316" s="183"/>
      <c r="L316" s="179"/>
      <c r="M316" s="184"/>
      <c r="N316" s="185"/>
      <c r="O316" s="185"/>
      <c r="P316" s="185"/>
      <c r="Q316" s="185"/>
      <c r="R316" s="185"/>
      <c r="S316" s="185"/>
      <c r="T316" s="186"/>
      <c r="AT316" s="180" t="s">
        <v>160</v>
      </c>
      <c r="AU316" s="180" t="s">
        <v>83</v>
      </c>
      <c r="AV316" s="15" t="s">
        <v>158</v>
      </c>
      <c r="AW316" s="15" t="s">
        <v>30</v>
      </c>
      <c r="AX316" s="15" t="s">
        <v>31</v>
      </c>
      <c r="AY316" s="180" t="s">
        <v>151</v>
      </c>
    </row>
    <row r="317" spans="1:65" s="2" customFormat="1" ht="16.5" customHeight="1">
      <c r="A317" s="33"/>
      <c r="B317" s="149"/>
      <c r="C317" s="187" t="s">
        <v>447</v>
      </c>
      <c r="D317" s="187" t="s">
        <v>413</v>
      </c>
      <c r="E317" s="188" t="s">
        <v>2444</v>
      </c>
      <c r="F317" s="189" t="s">
        <v>2445</v>
      </c>
      <c r="G317" s="190" t="s">
        <v>350</v>
      </c>
      <c r="H317" s="191">
        <v>11.164999999999999</v>
      </c>
      <c r="I317" s="192"/>
      <c r="J317" s="193">
        <f>ROUND(I317*H317,2)</f>
        <v>0</v>
      </c>
      <c r="K317" s="189" t="s">
        <v>1</v>
      </c>
      <c r="L317" s="194"/>
      <c r="M317" s="195" t="s">
        <v>1</v>
      </c>
      <c r="N317" s="196" t="s">
        <v>40</v>
      </c>
      <c r="O317" s="59"/>
      <c r="P317" s="159">
        <f>O317*H317</f>
        <v>0</v>
      </c>
      <c r="Q317" s="159">
        <v>5.0000000000000001E-4</v>
      </c>
      <c r="R317" s="159">
        <f>Q317*H317</f>
        <v>5.5824999999999998E-3</v>
      </c>
      <c r="S317" s="159">
        <v>0</v>
      </c>
      <c r="T317" s="160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61" t="s">
        <v>194</v>
      </c>
      <c r="AT317" s="161" t="s">
        <v>413</v>
      </c>
      <c r="AU317" s="161" t="s">
        <v>83</v>
      </c>
      <c r="AY317" s="18" t="s">
        <v>151</v>
      </c>
      <c r="BE317" s="162">
        <f>IF(N317="základní",J317,0)</f>
        <v>0</v>
      </c>
      <c r="BF317" s="162">
        <f>IF(N317="snížená",J317,0)</f>
        <v>0</v>
      </c>
      <c r="BG317" s="162">
        <f>IF(N317="zákl. přenesená",J317,0)</f>
        <v>0</v>
      </c>
      <c r="BH317" s="162">
        <f>IF(N317="sníž. přenesená",J317,0)</f>
        <v>0</v>
      </c>
      <c r="BI317" s="162">
        <f>IF(N317="nulová",J317,0)</f>
        <v>0</v>
      </c>
      <c r="BJ317" s="18" t="s">
        <v>31</v>
      </c>
      <c r="BK317" s="162">
        <f>ROUND(I317*H317,2)</f>
        <v>0</v>
      </c>
      <c r="BL317" s="18" t="s">
        <v>158</v>
      </c>
      <c r="BM317" s="161" t="s">
        <v>2446</v>
      </c>
    </row>
    <row r="318" spans="1:65" s="13" customFormat="1">
      <c r="B318" s="163"/>
      <c r="D318" s="164" t="s">
        <v>160</v>
      </c>
      <c r="E318" s="165" t="s">
        <v>1</v>
      </c>
      <c r="F318" s="166" t="s">
        <v>2447</v>
      </c>
      <c r="H318" s="167">
        <v>11.164999999999999</v>
      </c>
      <c r="I318" s="168"/>
      <c r="L318" s="163"/>
      <c r="M318" s="169"/>
      <c r="N318" s="170"/>
      <c r="O318" s="170"/>
      <c r="P318" s="170"/>
      <c r="Q318" s="170"/>
      <c r="R318" s="170"/>
      <c r="S318" s="170"/>
      <c r="T318" s="171"/>
      <c r="AT318" s="165" t="s">
        <v>160</v>
      </c>
      <c r="AU318" s="165" t="s">
        <v>83</v>
      </c>
      <c r="AV318" s="13" t="s">
        <v>83</v>
      </c>
      <c r="AW318" s="13" t="s">
        <v>30</v>
      </c>
      <c r="AX318" s="13" t="s">
        <v>75</v>
      </c>
      <c r="AY318" s="165" t="s">
        <v>151</v>
      </c>
    </row>
    <row r="319" spans="1:65" s="15" customFormat="1">
      <c r="B319" s="179"/>
      <c r="D319" s="164" t="s">
        <v>160</v>
      </c>
      <c r="E319" s="180" t="s">
        <v>1</v>
      </c>
      <c r="F319" s="181" t="s">
        <v>182</v>
      </c>
      <c r="H319" s="182">
        <v>11.164999999999999</v>
      </c>
      <c r="I319" s="183"/>
      <c r="L319" s="179"/>
      <c r="M319" s="184"/>
      <c r="N319" s="185"/>
      <c r="O319" s="185"/>
      <c r="P319" s="185"/>
      <c r="Q319" s="185"/>
      <c r="R319" s="185"/>
      <c r="S319" s="185"/>
      <c r="T319" s="186"/>
      <c r="AT319" s="180" t="s">
        <v>160</v>
      </c>
      <c r="AU319" s="180" t="s">
        <v>83</v>
      </c>
      <c r="AV319" s="15" t="s">
        <v>158</v>
      </c>
      <c r="AW319" s="15" t="s">
        <v>30</v>
      </c>
      <c r="AX319" s="15" t="s">
        <v>31</v>
      </c>
      <c r="AY319" s="180" t="s">
        <v>151</v>
      </c>
    </row>
    <row r="320" spans="1:65" s="2" customFormat="1" ht="21.75" customHeight="1">
      <c r="A320" s="33"/>
      <c r="B320" s="149"/>
      <c r="C320" s="150" t="s">
        <v>452</v>
      </c>
      <c r="D320" s="150" t="s">
        <v>153</v>
      </c>
      <c r="E320" s="151" t="s">
        <v>2448</v>
      </c>
      <c r="F320" s="152" t="s">
        <v>2449</v>
      </c>
      <c r="G320" s="153" t="s">
        <v>215</v>
      </c>
      <c r="H320" s="154">
        <v>27.6</v>
      </c>
      <c r="I320" s="155"/>
      <c r="J320" s="156">
        <f>ROUND(I320*H320,2)</f>
        <v>0</v>
      </c>
      <c r="K320" s="152" t="s">
        <v>157</v>
      </c>
      <c r="L320" s="34"/>
      <c r="M320" s="157" t="s">
        <v>1</v>
      </c>
      <c r="N320" s="158" t="s">
        <v>40</v>
      </c>
      <c r="O320" s="59"/>
      <c r="P320" s="159">
        <f>O320*H320</f>
        <v>0</v>
      </c>
      <c r="Q320" s="159">
        <v>0</v>
      </c>
      <c r="R320" s="159">
        <f>Q320*H320</f>
        <v>0</v>
      </c>
      <c r="S320" s="159">
        <v>0</v>
      </c>
      <c r="T320" s="160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61" t="s">
        <v>158</v>
      </c>
      <c r="AT320" s="161" t="s">
        <v>153</v>
      </c>
      <c r="AU320" s="161" t="s">
        <v>83</v>
      </c>
      <c r="AY320" s="18" t="s">
        <v>151</v>
      </c>
      <c r="BE320" s="162">
        <f>IF(N320="základní",J320,0)</f>
        <v>0</v>
      </c>
      <c r="BF320" s="162">
        <f>IF(N320="snížená",J320,0)</f>
        <v>0</v>
      </c>
      <c r="BG320" s="162">
        <f>IF(N320="zákl. přenesená",J320,0)</f>
        <v>0</v>
      </c>
      <c r="BH320" s="162">
        <f>IF(N320="sníž. přenesená",J320,0)</f>
        <v>0</v>
      </c>
      <c r="BI320" s="162">
        <f>IF(N320="nulová",J320,0)</f>
        <v>0</v>
      </c>
      <c r="BJ320" s="18" t="s">
        <v>31</v>
      </c>
      <c r="BK320" s="162">
        <f>ROUND(I320*H320,2)</f>
        <v>0</v>
      </c>
      <c r="BL320" s="18" t="s">
        <v>158</v>
      </c>
      <c r="BM320" s="161" t="s">
        <v>2450</v>
      </c>
    </row>
    <row r="321" spans="1:65" s="13" customFormat="1">
      <c r="B321" s="163"/>
      <c r="D321" s="164" t="s">
        <v>160</v>
      </c>
      <c r="E321" s="165" t="s">
        <v>1</v>
      </c>
      <c r="F321" s="166" t="s">
        <v>2451</v>
      </c>
      <c r="H321" s="167">
        <v>27.6</v>
      </c>
      <c r="I321" s="168"/>
      <c r="L321" s="163"/>
      <c r="M321" s="169"/>
      <c r="N321" s="170"/>
      <c r="O321" s="170"/>
      <c r="P321" s="170"/>
      <c r="Q321" s="170"/>
      <c r="R321" s="170"/>
      <c r="S321" s="170"/>
      <c r="T321" s="171"/>
      <c r="AT321" s="165" t="s">
        <v>160</v>
      </c>
      <c r="AU321" s="165" t="s">
        <v>83</v>
      </c>
      <c r="AV321" s="13" t="s">
        <v>83</v>
      </c>
      <c r="AW321" s="13" t="s">
        <v>30</v>
      </c>
      <c r="AX321" s="13" t="s">
        <v>31</v>
      </c>
      <c r="AY321" s="165" t="s">
        <v>151</v>
      </c>
    </row>
    <row r="322" spans="1:65" s="2" customFormat="1" ht="16.5" customHeight="1">
      <c r="A322" s="33"/>
      <c r="B322" s="149"/>
      <c r="C322" s="187" t="s">
        <v>459</v>
      </c>
      <c r="D322" s="187" t="s">
        <v>413</v>
      </c>
      <c r="E322" s="188" t="s">
        <v>2452</v>
      </c>
      <c r="F322" s="189" t="s">
        <v>2453</v>
      </c>
      <c r="G322" s="190" t="s">
        <v>215</v>
      </c>
      <c r="H322" s="191">
        <v>28.013999999999999</v>
      </c>
      <c r="I322" s="192"/>
      <c r="J322" s="193">
        <f>ROUND(I322*H322,2)</f>
        <v>0</v>
      </c>
      <c r="K322" s="189" t="s">
        <v>157</v>
      </c>
      <c r="L322" s="194"/>
      <c r="M322" s="195" t="s">
        <v>1</v>
      </c>
      <c r="N322" s="196" t="s">
        <v>40</v>
      </c>
      <c r="O322" s="59"/>
      <c r="P322" s="159">
        <f>O322*H322</f>
        <v>0</v>
      </c>
      <c r="Q322" s="159">
        <v>4.2999999999999999E-4</v>
      </c>
      <c r="R322" s="159">
        <f>Q322*H322</f>
        <v>1.2046019999999999E-2</v>
      </c>
      <c r="S322" s="159">
        <v>0</v>
      </c>
      <c r="T322" s="160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61" t="s">
        <v>194</v>
      </c>
      <c r="AT322" s="161" t="s">
        <v>413</v>
      </c>
      <c r="AU322" s="161" t="s">
        <v>83</v>
      </c>
      <c r="AY322" s="18" t="s">
        <v>151</v>
      </c>
      <c r="BE322" s="162">
        <f>IF(N322="základní",J322,0)</f>
        <v>0</v>
      </c>
      <c r="BF322" s="162">
        <f>IF(N322="snížená",J322,0)</f>
        <v>0</v>
      </c>
      <c r="BG322" s="162">
        <f>IF(N322="zákl. přenesená",J322,0)</f>
        <v>0</v>
      </c>
      <c r="BH322" s="162">
        <f>IF(N322="sníž. přenesená",J322,0)</f>
        <v>0</v>
      </c>
      <c r="BI322" s="162">
        <f>IF(N322="nulová",J322,0)</f>
        <v>0</v>
      </c>
      <c r="BJ322" s="18" t="s">
        <v>31</v>
      </c>
      <c r="BK322" s="162">
        <f>ROUND(I322*H322,2)</f>
        <v>0</v>
      </c>
      <c r="BL322" s="18" t="s">
        <v>158</v>
      </c>
      <c r="BM322" s="161" t="s">
        <v>2454</v>
      </c>
    </row>
    <row r="323" spans="1:65" s="13" customFormat="1">
      <c r="B323" s="163"/>
      <c r="D323" s="164" t="s">
        <v>160</v>
      </c>
      <c r="E323" s="165" t="s">
        <v>1</v>
      </c>
      <c r="F323" s="166" t="s">
        <v>2455</v>
      </c>
      <c r="H323" s="167">
        <v>28.013999999999999</v>
      </c>
      <c r="I323" s="168"/>
      <c r="L323" s="163"/>
      <c r="M323" s="169"/>
      <c r="N323" s="170"/>
      <c r="O323" s="170"/>
      <c r="P323" s="170"/>
      <c r="Q323" s="170"/>
      <c r="R323" s="170"/>
      <c r="S323" s="170"/>
      <c r="T323" s="171"/>
      <c r="AT323" s="165" t="s">
        <v>160</v>
      </c>
      <c r="AU323" s="165" t="s">
        <v>83</v>
      </c>
      <c r="AV323" s="13" t="s">
        <v>83</v>
      </c>
      <c r="AW323" s="13" t="s">
        <v>30</v>
      </c>
      <c r="AX323" s="13" t="s">
        <v>75</v>
      </c>
      <c r="AY323" s="165" t="s">
        <v>151</v>
      </c>
    </row>
    <row r="324" spans="1:65" s="15" customFormat="1">
      <c r="B324" s="179"/>
      <c r="D324" s="164" t="s">
        <v>160</v>
      </c>
      <c r="E324" s="180" t="s">
        <v>1</v>
      </c>
      <c r="F324" s="181" t="s">
        <v>182</v>
      </c>
      <c r="H324" s="182">
        <v>28.013999999999999</v>
      </c>
      <c r="I324" s="183"/>
      <c r="L324" s="179"/>
      <c r="M324" s="184"/>
      <c r="N324" s="185"/>
      <c r="O324" s="185"/>
      <c r="P324" s="185"/>
      <c r="Q324" s="185"/>
      <c r="R324" s="185"/>
      <c r="S324" s="185"/>
      <c r="T324" s="186"/>
      <c r="AT324" s="180" t="s">
        <v>160</v>
      </c>
      <c r="AU324" s="180" t="s">
        <v>83</v>
      </c>
      <c r="AV324" s="15" t="s">
        <v>158</v>
      </c>
      <c r="AW324" s="15" t="s">
        <v>30</v>
      </c>
      <c r="AX324" s="15" t="s">
        <v>31</v>
      </c>
      <c r="AY324" s="180" t="s">
        <v>151</v>
      </c>
    </row>
    <row r="325" spans="1:65" s="2" customFormat="1" ht="16.5" customHeight="1">
      <c r="A325" s="33"/>
      <c r="B325" s="149"/>
      <c r="C325" s="187" t="s">
        <v>714</v>
      </c>
      <c r="D325" s="187" t="s">
        <v>413</v>
      </c>
      <c r="E325" s="188" t="s">
        <v>2456</v>
      </c>
      <c r="F325" s="189" t="s">
        <v>2457</v>
      </c>
      <c r="G325" s="190" t="s">
        <v>350</v>
      </c>
      <c r="H325" s="191">
        <v>3.0449999999999999</v>
      </c>
      <c r="I325" s="192"/>
      <c r="J325" s="193">
        <f>ROUND(I325*H325,2)</f>
        <v>0</v>
      </c>
      <c r="K325" s="189" t="s">
        <v>1</v>
      </c>
      <c r="L325" s="194"/>
      <c r="M325" s="195" t="s">
        <v>1</v>
      </c>
      <c r="N325" s="196" t="s">
        <v>40</v>
      </c>
      <c r="O325" s="59"/>
      <c r="P325" s="159">
        <f>O325*H325</f>
        <v>0</v>
      </c>
      <c r="Q325" s="159">
        <v>5.9999999999999995E-4</v>
      </c>
      <c r="R325" s="159">
        <f>Q325*H325</f>
        <v>1.8269999999999998E-3</v>
      </c>
      <c r="S325" s="159">
        <v>0</v>
      </c>
      <c r="T325" s="160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61" t="s">
        <v>194</v>
      </c>
      <c r="AT325" s="161" t="s">
        <v>413</v>
      </c>
      <c r="AU325" s="161" t="s">
        <v>83</v>
      </c>
      <c r="AY325" s="18" t="s">
        <v>151</v>
      </c>
      <c r="BE325" s="162">
        <f>IF(N325="základní",J325,0)</f>
        <v>0</v>
      </c>
      <c r="BF325" s="162">
        <f>IF(N325="snížená",J325,0)</f>
        <v>0</v>
      </c>
      <c r="BG325" s="162">
        <f>IF(N325="zákl. přenesená",J325,0)</f>
        <v>0</v>
      </c>
      <c r="BH325" s="162">
        <f>IF(N325="sníž. přenesená",J325,0)</f>
        <v>0</v>
      </c>
      <c r="BI325" s="162">
        <f>IF(N325="nulová",J325,0)</f>
        <v>0</v>
      </c>
      <c r="BJ325" s="18" t="s">
        <v>31</v>
      </c>
      <c r="BK325" s="162">
        <f>ROUND(I325*H325,2)</f>
        <v>0</v>
      </c>
      <c r="BL325" s="18" t="s">
        <v>158</v>
      </c>
      <c r="BM325" s="161" t="s">
        <v>2458</v>
      </c>
    </row>
    <row r="326" spans="1:65" s="13" customFormat="1">
      <c r="B326" s="163"/>
      <c r="D326" s="164" t="s">
        <v>160</v>
      </c>
      <c r="E326" s="165" t="s">
        <v>1</v>
      </c>
      <c r="F326" s="166" t="s">
        <v>644</v>
      </c>
      <c r="H326" s="167">
        <v>3.0449999999999999</v>
      </c>
      <c r="I326" s="168"/>
      <c r="L326" s="163"/>
      <c r="M326" s="169"/>
      <c r="N326" s="170"/>
      <c r="O326" s="170"/>
      <c r="P326" s="170"/>
      <c r="Q326" s="170"/>
      <c r="R326" s="170"/>
      <c r="S326" s="170"/>
      <c r="T326" s="171"/>
      <c r="AT326" s="165" t="s">
        <v>160</v>
      </c>
      <c r="AU326" s="165" t="s">
        <v>83</v>
      </c>
      <c r="AV326" s="13" t="s">
        <v>83</v>
      </c>
      <c r="AW326" s="13" t="s">
        <v>30</v>
      </c>
      <c r="AX326" s="13" t="s">
        <v>75</v>
      </c>
      <c r="AY326" s="165" t="s">
        <v>151</v>
      </c>
    </row>
    <row r="327" spans="1:65" s="15" customFormat="1">
      <c r="B327" s="179"/>
      <c r="D327" s="164" t="s">
        <v>160</v>
      </c>
      <c r="E327" s="180" t="s">
        <v>1</v>
      </c>
      <c r="F327" s="181" t="s">
        <v>182</v>
      </c>
      <c r="H327" s="182">
        <v>3.0449999999999999</v>
      </c>
      <c r="I327" s="183"/>
      <c r="L327" s="179"/>
      <c r="M327" s="184"/>
      <c r="N327" s="185"/>
      <c r="O327" s="185"/>
      <c r="P327" s="185"/>
      <c r="Q327" s="185"/>
      <c r="R327" s="185"/>
      <c r="S327" s="185"/>
      <c r="T327" s="186"/>
      <c r="AT327" s="180" t="s">
        <v>160</v>
      </c>
      <c r="AU327" s="180" t="s">
        <v>83</v>
      </c>
      <c r="AV327" s="15" t="s">
        <v>158</v>
      </c>
      <c r="AW327" s="15" t="s">
        <v>30</v>
      </c>
      <c r="AX327" s="15" t="s">
        <v>31</v>
      </c>
      <c r="AY327" s="180" t="s">
        <v>151</v>
      </c>
    </row>
    <row r="328" spans="1:65" s="2" customFormat="1" ht="16.5" customHeight="1">
      <c r="A328" s="33"/>
      <c r="B328" s="149"/>
      <c r="C328" s="187" t="s">
        <v>720</v>
      </c>
      <c r="D328" s="187" t="s">
        <v>413</v>
      </c>
      <c r="E328" s="188" t="s">
        <v>2459</v>
      </c>
      <c r="F328" s="189" t="s">
        <v>2460</v>
      </c>
      <c r="G328" s="190" t="s">
        <v>350</v>
      </c>
      <c r="H328" s="191">
        <v>6.09</v>
      </c>
      <c r="I328" s="192"/>
      <c r="J328" s="193">
        <f>ROUND(I328*H328,2)</f>
        <v>0</v>
      </c>
      <c r="K328" s="189" t="s">
        <v>1</v>
      </c>
      <c r="L328" s="194"/>
      <c r="M328" s="195" t="s">
        <v>1</v>
      </c>
      <c r="N328" s="196" t="s">
        <v>40</v>
      </c>
      <c r="O328" s="59"/>
      <c r="P328" s="159">
        <f>O328*H328</f>
        <v>0</v>
      </c>
      <c r="Q328" s="159">
        <v>1.1000000000000001E-3</v>
      </c>
      <c r="R328" s="159">
        <f>Q328*H328</f>
        <v>6.6990000000000001E-3</v>
      </c>
      <c r="S328" s="159">
        <v>0</v>
      </c>
      <c r="T328" s="160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61" t="s">
        <v>194</v>
      </c>
      <c r="AT328" s="161" t="s">
        <v>413</v>
      </c>
      <c r="AU328" s="161" t="s">
        <v>83</v>
      </c>
      <c r="AY328" s="18" t="s">
        <v>151</v>
      </c>
      <c r="BE328" s="162">
        <f>IF(N328="základní",J328,0)</f>
        <v>0</v>
      </c>
      <c r="BF328" s="162">
        <f>IF(N328="snížená",J328,0)</f>
        <v>0</v>
      </c>
      <c r="BG328" s="162">
        <f>IF(N328="zákl. přenesená",J328,0)</f>
        <v>0</v>
      </c>
      <c r="BH328" s="162">
        <f>IF(N328="sníž. přenesená",J328,0)</f>
        <v>0</v>
      </c>
      <c r="BI328" s="162">
        <f>IF(N328="nulová",J328,0)</f>
        <v>0</v>
      </c>
      <c r="BJ328" s="18" t="s">
        <v>31</v>
      </c>
      <c r="BK328" s="162">
        <f>ROUND(I328*H328,2)</f>
        <v>0</v>
      </c>
      <c r="BL328" s="18" t="s">
        <v>158</v>
      </c>
      <c r="BM328" s="161" t="s">
        <v>2461</v>
      </c>
    </row>
    <row r="329" spans="1:65" s="13" customFormat="1">
      <c r="B329" s="163"/>
      <c r="D329" s="164" t="s">
        <v>160</v>
      </c>
      <c r="E329" s="165" t="s">
        <v>1</v>
      </c>
      <c r="F329" s="166" t="s">
        <v>649</v>
      </c>
      <c r="H329" s="167">
        <v>6.09</v>
      </c>
      <c r="I329" s="168"/>
      <c r="L329" s="163"/>
      <c r="M329" s="169"/>
      <c r="N329" s="170"/>
      <c r="O329" s="170"/>
      <c r="P329" s="170"/>
      <c r="Q329" s="170"/>
      <c r="R329" s="170"/>
      <c r="S329" s="170"/>
      <c r="T329" s="171"/>
      <c r="AT329" s="165" t="s">
        <v>160</v>
      </c>
      <c r="AU329" s="165" t="s">
        <v>83</v>
      </c>
      <c r="AV329" s="13" t="s">
        <v>83</v>
      </c>
      <c r="AW329" s="13" t="s">
        <v>30</v>
      </c>
      <c r="AX329" s="13" t="s">
        <v>75</v>
      </c>
      <c r="AY329" s="165" t="s">
        <v>151</v>
      </c>
    </row>
    <row r="330" spans="1:65" s="15" customFormat="1">
      <c r="B330" s="179"/>
      <c r="D330" s="164" t="s">
        <v>160</v>
      </c>
      <c r="E330" s="180" t="s">
        <v>1</v>
      </c>
      <c r="F330" s="181" t="s">
        <v>182</v>
      </c>
      <c r="H330" s="182">
        <v>6.09</v>
      </c>
      <c r="I330" s="183"/>
      <c r="L330" s="179"/>
      <c r="M330" s="184"/>
      <c r="N330" s="185"/>
      <c r="O330" s="185"/>
      <c r="P330" s="185"/>
      <c r="Q330" s="185"/>
      <c r="R330" s="185"/>
      <c r="S330" s="185"/>
      <c r="T330" s="186"/>
      <c r="AT330" s="180" t="s">
        <v>160</v>
      </c>
      <c r="AU330" s="180" t="s">
        <v>83</v>
      </c>
      <c r="AV330" s="15" t="s">
        <v>158</v>
      </c>
      <c r="AW330" s="15" t="s">
        <v>30</v>
      </c>
      <c r="AX330" s="15" t="s">
        <v>31</v>
      </c>
      <c r="AY330" s="180" t="s">
        <v>151</v>
      </c>
    </row>
    <row r="331" spans="1:65" s="2" customFormat="1" ht="16.5" customHeight="1">
      <c r="A331" s="33"/>
      <c r="B331" s="149"/>
      <c r="C331" s="187" t="s">
        <v>724</v>
      </c>
      <c r="D331" s="187" t="s">
        <v>413</v>
      </c>
      <c r="E331" s="188" t="s">
        <v>2462</v>
      </c>
      <c r="F331" s="189" t="s">
        <v>2463</v>
      </c>
      <c r="G331" s="190" t="s">
        <v>350</v>
      </c>
      <c r="H331" s="191">
        <v>6.09</v>
      </c>
      <c r="I331" s="192"/>
      <c r="J331" s="193">
        <f>ROUND(I331*H331,2)</f>
        <v>0</v>
      </c>
      <c r="K331" s="189" t="s">
        <v>1</v>
      </c>
      <c r="L331" s="194"/>
      <c r="M331" s="195" t="s">
        <v>1</v>
      </c>
      <c r="N331" s="196" t="s">
        <v>40</v>
      </c>
      <c r="O331" s="59"/>
      <c r="P331" s="159">
        <f>O331*H331</f>
        <v>0</v>
      </c>
      <c r="Q331" s="159">
        <v>4.2999999999999999E-4</v>
      </c>
      <c r="R331" s="159">
        <f>Q331*H331</f>
        <v>2.6186999999999998E-3</v>
      </c>
      <c r="S331" s="159">
        <v>0</v>
      </c>
      <c r="T331" s="160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1" t="s">
        <v>194</v>
      </c>
      <c r="AT331" s="161" t="s">
        <v>413</v>
      </c>
      <c r="AU331" s="161" t="s">
        <v>83</v>
      </c>
      <c r="AY331" s="18" t="s">
        <v>151</v>
      </c>
      <c r="BE331" s="162">
        <f>IF(N331="základní",J331,0)</f>
        <v>0</v>
      </c>
      <c r="BF331" s="162">
        <f>IF(N331="snížená",J331,0)</f>
        <v>0</v>
      </c>
      <c r="BG331" s="162">
        <f>IF(N331="zákl. přenesená",J331,0)</f>
        <v>0</v>
      </c>
      <c r="BH331" s="162">
        <f>IF(N331="sníž. přenesená",J331,0)</f>
        <v>0</v>
      </c>
      <c r="BI331" s="162">
        <f>IF(N331="nulová",J331,0)</f>
        <v>0</v>
      </c>
      <c r="BJ331" s="18" t="s">
        <v>31</v>
      </c>
      <c r="BK331" s="162">
        <f>ROUND(I331*H331,2)</f>
        <v>0</v>
      </c>
      <c r="BL331" s="18" t="s">
        <v>158</v>
      </c>
      <c r="BM331" s="161" t="s">
        <v>2464</v>
      </c>
    </row>
    <row r="332" spans="1:65" s="13" customFormat="1">
      <c r="B332" s="163"/>
      <c r="D332" s="164" t="s">
        <v>160</v>
      </c>
      <c r="E332" s="165" t="s">
        <v>1</v>
      </c>
      <c r="F332" s="166" t="s">
        <v>649</v>
      </c>
      <c r="H332" s="167">
        <v>6.09</v>
      </c>
      <c r="I332" s="168"/>
      <c r="L332" s="163"/>
      <c r="M332" s="169"/>
      <c r="N332" s="170"/>
      <c r="O332" s="170"/>
      <c r="P332" s="170"/>
      <c r="Q332" s="170"/>
      <c r="R332" s="170"/>
      <c r="S332" s="170"/>
      <c r="T332" s="171"/>
      <c r="AT332" s="165" t="s">
        <v>160</v>
      </c>
      <c r="AU332" s="165" t="s">
        <v>83</v>
      </c>
      <c r="AV332" s="13" t="s">
        <v>83</v>
      </c>
      <c r="AW332" s="13" t="s">
        <v>30</v>
      </c>
      <c r="AX332" s="13" t="s">
        <v>75</v>
      </c>
      <c r="AY332" s="165" t="s">
        <v>151</v>
      </c>
    </row>
    <row r="333" spans="1:65" s="15" customFormat="1">
      <c r="B333" s="179"/>
      <c r="D333" s="164" t="s">
        <v>160</v>
      </c>
      <c r="E333" s="180" t="s">
        <v>1</v>
      </c>
      <c r="F333" s="181" t="s">
        <v>182</v>
      </c>
      <c r="H333" s="182">
        <v>6.09</v>
      </c>
      <c r="I333" s="183"/>
      <c r="L333" s="179"/>
      <c r="M333" s="184"/>
      <c r="N333" s="185"/>
      <c r="O333" s="185"/>
      <c r="P333" s="185"/>
      <c r="Q333" s="185"/>
      <c r="R333" s="185"/>
      <c r="S333" s="185"/>
      <c r="T333" s="186"/>
      <c r="AT333" s="180" t="s">
        <v>160</v>
      </c>
      <c r="AU333" s="180" t="s">
        <v>83</v>
      </c>
      <c r="AV333" s="15" t="s">
        <v>158</v>
      </c>
      <c r="AW333" s="15" t="s">
        <v>30</v>
      </c>
      <c r="AX333" s="15" t="s">
        <v>31</v>
      </c>
      <c r="AY333" s="180" t="s">
        <v>151</v>
      </c>
    </row>
    <row r="334" spans="1:65" s="2" customFormat="1" ht="16.5" customHeight="1">
      <c r="A334" s="33"/>
      <c r="B334" s="149"/>
      <c r="C334" s="187" t="s">
        <v>728</v>
      </c>
      <c r="D334" s="187" t="s">
        <v>413</v>
      </c>
      <c r="E334" s="188" t="s">
        <v>2465</v>
      </c>
      <c r="F334" s="189" t="s">
        <v>2466</v>
      </c>
      <c r="G334" s="190" t="s">
        <v>350</v>
      </c>
      <c r="H334" s="191">
        <v>22.33</v>
      </c>
      <c r="I334" s="192"/>
      <c r="J334" s="193">
        <f>ROUND(I334*H334,2)</f>
        <v>0</v>
      </c>
      <c r="K334" s="189" t="s">
        <v>1</v>
      </c>
      <c r="L334" s="194"/>
      <c r="M334" s="195" t="s">
        <v>1</v>
      </c>
      <c r="N334" s="196" t="s">
        <v>40</v>
      </c>
      <c r="O334" s="59"/>
      <c r="P334" s="159">
        <f>O334*H334</f>
        <v>0</v>
      </c>
      <c r="Q334" s="159">
        <v>1E-4</v>
      </c>
      <c r="R334" s="159">
        <f>Q334*H334</f>
        <v>2.2329999999999997E-3</v>
      </c>
      <c r="S334" s="159">
        <v>0</v>
      </c>
      <c r="T334" s="160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61" t="s">
        <v>194</v>
      </c>
      <c r="AT334" s="161" t="s">
        <v>413</v>
      </c>
      <c r="AU334" s="161" t="s">
        <v>83</v>
      </c>
      <c r="AY334" s="18" t="s">
        <v>151</v>
      </c>
      <c r="BE334" s="162">
        <f>IF(N334="základní",J334,0)</f>
        <v>0</v>
      </c>
      <c r="BF334" s="162">
        <f>IF(N334="snížená",J334,0)</f>
        <v>0</v>
      </c>
      <c r="BG334" s="162">
        <f>IF(N334="zákl. přenesená",J334,0)</f>
        <v>0</v>
      </c>
      <c r="BH334" s="162">
        <f>IF(N334="sníž. přenesená",J334,0)</f>
        <v>0</v>
      </c>
      <c r="BI334" s="162">
        <f>IF(N334="nulová",J334,0)</f>
        <v>0</v>
      </c>
      <c r="BJ334" s="18" t="s">
        <v>31</v>
      </c>
      <c r="BK334" s="162">
        <f>ROUND(I334*H334,2)</f>
        <v>0</v>
      </c>
      <c r="BL334" s="18" t="s">
        <v>158</v>
      </c>
      <c r="BM334" s="161" t="s">
        <v>2467</v>
      </c>
    </row>
    <row r="335" spans="1:65" s="13" customFormat="1">
      <c r="B335" s="163"/>
      <c r="D335" s="164" t="s">
        <v>160</v>
      </c>
      <c r="E335" s="165" t="s">
        <v>1</v>
      </c>
      <c r="F335" s="166" t="s">
        <v>2468</v>
      </c>
      <c r="H335" s="167">
        <v>22.33</v>
      </c>
      <c r="I335" s="168"/>
      <c r="L335" s="163"/>
      <c r="M335" s="169"/>
      <c r="N335" s="170"/>
      <c r="O335" s="170"/>
      <c r="P335" s="170"/>
      <c r="Q335" s="170"/>
      <c r="R335" s="170"/>
      <c r="S335" s="170"/>
      <c r="T335" s="171"/>
      <c r="AT335" s="165" t="s">
        <v>160</v>
      </c>
      <c r="AU335" s="165" t="s">
        <v>83</v>
      </c>
      <c r="AV335" s="13" t="s">
        <v>83</v>
      </c>
      <c r="AW335" s="13" t="s">
        <v>30</v>
      </c>
      <c r="AX335" s="13" t="s">
        <v>75</v>
      </c>
      <c r="AY335" s="165" t="s">
        <v>151</v>
      </c>
    </row>
    <row r="336" spans="1:65" s="15" customFormat="1">
      <c r="B336" s="179"/>
      <c r="D336" s="164" t="s">
        <v>160</v>
      </c>
      <c r="E336" s="180" t="s">
        <v>1</v>
      </c>
      <c r="F336" s="181" t="s">
        <v>182</v>
      </c>
      <c r="H336" s="182">
        <v>22.33</v>
      </c>
      <c r="I336" s="183"/>
      <c r="L336" s="179"/>
      <c r="M336" s="184"/>
      <c r="N336" s="185"/>
      <c r="O336" s="185"/>
      <c r="P336" s="185"/>
      <c r="Q336" s="185"/>
      <c r="R336" s="185"/>
      <c r="S336" s="185"/>
      <c r="T336" s="186"/>
      <c r="AT336" s="180" t="s">
        <v>160</v>
      </c>
      <c r="AU336" s="180" t="s">
        <v>83</v>
      </c>
      <c r="AV336" s="15" t="s">
        <v>158</v>
      </c>
      <c r="AW336" s="15" t="s">
        <v>30</v>
      </c>
      <c r="AX336" s="15" t="s">
        <v>31</v>
      </c>
      <c r="AY336" s="180" t="s">
        <v>151</v>
      </c>
    </row>
    <row r="337" spans="1:65" s="2" customFormat="1" ht="16.5" customHeight="1">
      <c r="A337" s="33"/>
      <c r="B337" s="149"/>
      <c r="C337" s="150" t="s">
        <v>733</v>
      </c>
      <c r="D337" s="150" t="s">
        <v>153</v>
      </c>
      <c r="E337" s="151" t="s">
        <v>2469</v>
      </c>
      <c r="F337" s="152" t="s">
        <v>2470</v>
      </c>
      <c r="G337" s="153" t="s">
        <v>215</v>
      </c>
      <c r="H337" s="154">
        <v>17.5</v>
      </c>
      <c r="I337" s="155"/>
      <c r="J337" s="156">
        <f>ROUND(I337*H337,2)</f>
        <v>0</v>
      </c>
      <c r="K337" s="152" t="s">
        <v>1</v>
      </c>
      <c r="L337" s="34"/>
      <c r="M337" s="157" t="s">
        <v>1</v>
      </c>
      <c r="N337" s="158" t="s">
        <v>40</v>
      </c>
      <c r="O337" s="59"/>
      <c r="P337" s="159">
        <f>O337*H337</f>
        <v>0</v>
      </c>
      <c r="Q337" s="159">
        <v>7.2000000000000005E-4</v>
      </c>
      <c r="R337" s="159">
        <f>Q337*H337</f>
        <v>1.26E-2</v>
      </c>
      <c r="S337" s="159">
        <v>0</v>
      </c>
      <c r="T337" s="160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61" t="s">
        <v>158</v>
      </c>
      <c r="AT337" s="161" t="s">
        <v>153</v>
      </c>
      <c r="AU337" s="161" t="s">
        <v>83</v>
      </c>
      <c r="AY337" s="18" t="s">
        <v>151</v>
      </c>
      <c r="BE337" s="162">
        <f>IF(N337="základní",J337,0)</f>
        <v>0</v>
      </c>
      <c r="BF337" s="162">
        <f>IF(N337="snížená",J337,0)</f>
        <v>0</v>
      </c>
      <c r="BG337" s="162">
        <f>IF(N337="zákl. přenesená",J337,0)</f>
        <v>0</v>
      </c>
      <c r="BH337" s="162">
        <f>IF(N337="sníž. přenesená",J337,0)</f>
        <v>0</v>
      </c>
      <c r="BI337" s="162">
        <f>IF(N337="nulová",J337,0)</f>
        <v>0</v>
      </c>
      <c r="BJ337" s="18" t="s">
        <v>31</v>
      </c>
      <c r="BK337" s="162">
        <f>ROUND(I337*H337,2)</f>
        <v>0</v>
      </c>
      <c r="BL337" s="18" t="s">
        <v>158</v>
      </c>
      <c r="BM337" s="161" t="s">
        <v>2471</v>
      </c>
    </row>
    <row r="338" spans="1:65" s="13" customFormat="1">
      <c r="B338" s="163"/>
      <c r="D338" s="164" t="s">
        <v>160</v>
      </c>
      <c r="E338" s="165" t="s">
        <v>1</v>
      </c>
      <c r="F338" s="166" t="s">
        <v>2472</v>
      </c>
      <c r="H338" s="167">
        <v>17.5</v>
      </c>
      <c r="I338" s="168"/>
      <c r="L338" s="163"/>
      <c r="M338" s="169"/>
      <c r="N338" s="170"/>
      <c r="O338" s="170"/>
      <c r="P338" s="170"/>
      <c r="Q338" s="170"/>
      <c r="R338" s="170"/>
      <c r="S338" s="170"/>
      <c r="T338" s="171"/>
      <c r="AT338" s="165" t="s">
        <v>160</v>
      </c>
      <c r="AU338" s="165" t="s">
        <v>83</v>
      </c>
      <c r="AV338" s="13" t="s">
        <v>83</v>
      </c>
      <c r="AW338" s="13" t="s">
        <v>30</v>
      </c>
      <c r="AX338" s="13" t="s">
        <v>31</v>
      </c>
      <c r="AY338" s="165" t="s">
        <v>151</v>
      </c>
    </row>
    <row r="339" spans="1:65" s="2" customFormat="1" ht="16.5" customHeight="1">
      <c r="A339" s="33"/>
      <c r="B339" s="149"/>
      <c r="C339" s="150" t="s">
        <v>735</v>
      </c>
      <c r="D339" s="150" t="s">
        <v>153</v>
      </c>
      <c r="E339" s="151" t="s">
        <v>2473</v>
      </c>
      <c r="F339" s="152" t="s">
        <v>2474</v>
      </c>
      <c r="G339" s="153" t="s">
        <v>215</v>
      </c>
      <c r="H339" s="154">
        <v>17.5</v>
      </c>
      <c r="I339" s="155"/>
      <c r="J339" s="156">
        <f>ROUND(I339*H339,2)</f>
        <v>0</v>
      </c>
      <c r="K339" s="152" t="s">
        <v>1</v>
      </c>
      <c r="L339" s="34"/>
      <c r="M339" s="157" t="s">
        <v>1</v>
      </c>
      <c r="N339" s="158" t="s">
        <v>40</v>
      </c>
      <c r="O339" s="59"/>
      <c r="P339" s="159">
        <f>O339*H339</f>
        <v>0</v>
      </c>
      <c r="Q339" s="159">
        <v>4.0000000000000001E-3</v>
      </c>
      <c r="R339" s="159">
        <f>Q339*H339</f>
        <v>7.0000000000000007E-2</v>
      </c>
      <c r="S339" s="159">
        <v>0</v>
      </c>
      <c r="T339" s="160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61" t="s">
        <v>158</v>
      </c>
      <c r="AT339" s="161" t="s">
        <v>153</v>
      </c>
      <c r="AU339" s="161" t="s">
        <v>83</v>
      </c>
      <c r="AY339" s="18" t="s">
        <v>151</v>
      </c>
      <c r="BE339" s="162">
        <f>IF(N339="základní",J339,0)</f>
        <v>0</v>
      </c>
      <c r="BF339" s="162">
        <f>IF(N339="snížená",J339,0)</f>
        <v>0</v>
      </c>
      <c r="BG339" s="162">
        <f>IF(N339="zákl. přenesená",J339,0)</f>
        <v>0</v>
      </c>
      <c r="BH339" s="162">
        <f>IF(N339="sníž. přenesená",J339,0)</f>
        <v>0</v>
      </c>
      <c r="BI339" s="162">
        <f>IF(N339="nulová",J339,0)</f>
        <v>0</v>
      </c>
      <c r="BJ339" s="18" t="s">
        <v>31</v>
      </c>
      <c r="BK339" s="162">
        <f>ROUND(I339*H339,2)</f>
        <v>0</v>
      </c>
      <c r="BL339" s="18" t="s">
        <v>158</v>
      </c>
      <c r="BM339" s="161" t="s">
        <v>2475</v>
      </c>
    </row>
    <row r="340" spans="1:65" s="13" customFormat="1">
      <c r="B340" s="163"/>
      <c r="D340" s="164" t="s">
        <v>160</v>
      </c>
      <c r="E340" s="165" t="s">
        <v>1</v>
      </c>
      <c r="F340" s="166" t="s">
        <v>2476</v>
      </c>
      <c r="H340" s="167">
        <v>17.5</v>
      </c>
      <c r="I340" s="168"/>
      <c r="L340" s="163"/>
      <c r="M340" s="169"/>
      <c r="N340" s="170"/>
      <c r="O340" s="170"/>
      <c r="P340" s="170"/>
      <c r="Q340" s="170"/>
      <c r="R340" s="170"/>
      <c r="S340" s="170"/>
      <c r="T340" s="171"/>
      <c r="AT340" s="165" t="s">
        <v>160</v>
      </c>
      <c r="AU340" s="165" t="s">
        <v>83</v>
      </c>
      <c r="AV340" s="13" t="s">
        <v>83</v>
      </c>
      <c r="AW340" s="13" t="s">
        <v>30</v>
      </c>
      <c r="AX340" s="13" t="s">
        <v>31</v>
      </c>
      <c r="AY340" s="165" t="s">
        <v>151</v>
      </c>
    </row>
    <row r="341" spans="1:65" s="2" customFormat="1" ht="16.5" customHeight="1">
      <c r="A341" s="33"/>
      <c r="B341" s="149"/>
      <c r="C341" s="150" t="s">
        <v>741</v>
      </c>
      <c r="D341" s="150" t="s">
        <v>153</v>
      </c>
      <c r="E341" s="151" t="s">
        <v>2224</v>
      </c>
      <c r="F341" s="152" t="s">
        <v>2225</v>
      </c>
      <c r="G341" s="153" t="s">
        <v>350</v>
      </c>
      <c r="H341" s="154">
        <v>11</v>
      </c>
      <c r="I341" s="155"/>
      <c r="J341" s="156">
        <f>ROUND(I341*H341,2)</f>
        <v>0</v>
      </c>
      <c r="K341" s="152" t="s">
        <v>157</v>
      </c>
      <c r="L341" s="34"/>
      <c r="M341" s="157" t="s">
        <v>1</v>
      </c>
      <c r="N341" s="158" t="s">
        <v>40</v>
      </c>
      <c r="O341" s="59"/>
      <c r="P341" s="159">
        <f>O341*H341</f>
        <v>0</v>
      </c>
      <c r="Q341" s="159">
        <v>5.0000000000000001E-4</v>
      </c>
      <c r="R341" s="159">
        <f>Q341*H341</f>
        <v>5.4999999999999997E-3</v>
      </c>
      <c r="S341" s="159">
        <v>0</v>
      </c>
      <c r="T341" s="160">
        <f>S341*H341</f>
        <v>0</v>
      </c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R341" s="161" t="s">
        <v>158</v>
      </c>
      <c r="AT341" s="161" t="s">
        <v>153</v>
      </c>
      <c r="AU341" s="161" t="s">
        <v>83</v>
      </c>
      <c r="AY341" s="18" t="s">
        <v>151</v>
      </c>
      <c r="BE341" s="162">
        <f>IF(N341="základní",J341,0)</f>
        <v>0</v>
      </c>
      <c r="BF341" s="162">
        <f>IF(N341="snížená",J341,0)</f>
        <v>0</v>
      </c>
      <c r="BG341" s="162">
        <f>IF(N341="zákl. přenesená",J341,0)</f>
        <v>0</v>
      </c>
      <c r="BH341" s="162">
        <f>IF(N341="sníž. přenesená",J341,0)</f>
        <v>0</v>
      </c>
      <c r="BI341" s="162">
        <f>IF(N341="nulová",J341,0)</f>
        <v>0</v>
      </c>
      <c r="BJ341" s="18" t="s">
        <v>31</v>
      </c>
      <c r="BK341" s="162">
        <f>ROUND(I341*H341,2)</f>
        <v>0</v>
      </c>
      <c r="BL341" s="18" t="s">
        <v>158</v>
      </c>
      <c r="BM341" s="161" t="s">
        <v>2477</v>
      </c>
    </row>
    <row r="342" spans="1:65" s="13" customFormat="1">
      <c r="B342" s="163"/>
      <c r="D342" s="164" t="s">
        <v>160</v>
      </c>
      <c r="E342" s="165" t="s">
        <v>1</v>
      </c>
      <c r="F342" s="166" t="s">
        <v>211</v>
      </c>
      <c r="H342" s="167">
        <v>11</v>
      </c>
      <c r="I342" s="168"/>
      <c r="L342" s="163"/>
      <c r="M342" s="169"/>
      <c r="N342" s="170"/>
      <c r="O342" s="170"/>
      <c r="P342" s="170"/>
      <c r="Q342" s="170"/>
      <c r="R342" s="170"/>
      <c r="S342" s="170"/>
      <c r="T342" s="171"/>
      <c r="AT342" s="165" t="s">
        <v>160</v>
      </c>
      <c r="AU342" s="165" t="s">
        <v>83</v>
      </c>
      <c r="AV342" s="13" t="s">
        <v>83</v>
      </c>
      <c r="AW342" s="13" t="s">
        <v>30</v>
      </c>
      <c r="AX342" s="13" t="s">
        <v>31</v>
      </c>
      <c r="AY342" s="165" t="s">
        <v>151</v>
      </c>
    </row>
    <row r="343" spans="1:65" s="2" customFormat="1" ht="16.5" customHeight="1">
      <c r="A343" s="33"/>
      <c r="B343" s="149"/>
      <c r="C343" s="150" t="s">
        <v>747</v>
      </c>
      <c r="D343" s="150" t="s">
        <v>153</v>
      </c>
      <c r="E343" s="151" t="s">
        <v>2478</v>
      </c>
      <c r="F343" s="152" t="s">
        <v>2479</v>
      </c>
      <c r="G343" s="153" t="s">
        <v>350</v>
      </c>
      <c r="H343" s="154">
        <v>11</v>
      </c>
      <c r="I343" s="155"/>
      <c r="J343" s="156">
        <f>ROUND(I343*H343,2)</f>
        <v>0</v>
      </c>
      <c r="K343" s="152" t="s">
        <v>157</v>
      </c>
      <c r="L343" s="34"/>
      <c r="M343" s="157" t="s">
        <v>1</v>
      </c>
      <c r="N343" s="158" t="s">
        <v>40</v>
      </c>
      <c r="O343" s="59"/>
      <c r="P343" s="159">
        <f>O343*H343</f>
        <v>0</v>
      </c>
      <c r="Q343" s="159">
        <v>5.6999999999999998E-4</v>
      </c>
      <c r="R343" s="159">
        <f>Q343*H343</f>
        <v>6.2699999999999995E-3</v>
      </c>
      <c r="S343" s="159">
        <v>0</v>
      </c>
      <c r="T343" s="160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61" t="s">
        <v>158</v>
      </c>
      <c r="AT343" s="161" t="s">
        <v>153</v>
      </c>
      <c r="AU343" s="161" t="s">
        <v>83</v>
      </c>
      <c r="AY343" s="18" t="s">
        <v>151</v>
      </c>
      <c r="BE343" s="162">
        <f>IF(N343="základní",J343,0)</f>
        <v>0</v>
      </c>
      <c r="BF343" s="162">
        <f>IF(N343="snížená",J343,0)</f>
        <v>0</v>
      </c>
      <c r="BG343" s="162">
        <f>IF(N343="zákl. přenesená",J343,0)</f>
        <v>0</v>
      </c>
      <c r="BH343" s="162">
        <f>IF(N343="sníž. přenesená",J343,0)</f>
        <v>0</v>
      </c>
      <c r="BI343" s="162">
        <f>IF(N343="nulová",J343,0)</f>
        <v>0</v>
      </c>
      <c r="BJ343" s="18" t="s">
        <v>31</v>
      </c>
      <c r="BK343" s="162">
        <f>ROUND(I343*H343,2)</f>
        <v>0</v>
      </c>
      <c r="BL343" s="18" t="s">
        <v>158</v>
      </c>
      <c r="BM343" s="161" t="s">
        <v>2480</v>
      </c>
    </row>
    <row r="344" spans="1:65" s="13" customFormat="1">
      <c r="B344" s="163"/>
      <c r="D344" s="164" t="s">
        <v>160</v>
      </c>
      <c r="E344" s="165" t="s">
        <v>1</v>
      </c>
      <c r="F344" s="166" t="s">
        <v>211</v>
      </c>
      <c r="H344" s="167">
        <v>11</v>
      </c>
      <c r="I344" s="168"/>
      <c r="L344" s="163"/>
      <c r="M344" s="169"/>
      <c r="N344" s="170"/>
      <c r="O344" s="170"/>
      <c r="P344" s="170"/>
      <c r="Q344" s="170"/>
      <c r="R344" s="170"/>
      <c r="S344" s="170"/>
      <c r="T344" s="171"/>
      <c r="AT344" s="165" t="s">
        <v>160</v>
      </c>
      <c r="AU344" s="165" t="s">
        <v>83</v>
      </c>
      <c r="AV344" s="13" t="s">
        <v>83</v>
      </c>
      <c r="AW344" s="13" t="s">
        <v>30</v>
      </c>
      <c r="AX344" s="13" t="s">
        <v>31</v>
      </c>
      <c r="AY344" s="165" t="s">
        <v>151</v>
      </c>
    </row>
    <row r="345" spans="1:65" s="2" customFormat="1" ht="16.5" customHeight="1">
      <c r="A345" s="33"/>
      <c r="B345" s="149"/>
      <c r="C345" s="150" t="s">
        <v>1315</v>
      </c>
      <c r="D345" s="150" t="s">
        <v>153</v>
      </c>
      <c r="E345" s="151" t="s">
        <v>2481</v>
      </c>
      <c r="F345" s="152" t="s">
        <v>2482</v>
      </c>
      <c r="G345" s="153" t="s">
        <v>350</v>
      </c>
      <c r="H345" s="154">
        <v>11</v>
      </c>
      <c r="I345" s="155"/>
      <c r="J345" s="156">
        <f>ROUND(I345*H345,2)</f>
        <v>0</v>
      </c>
      <c r="K345" s="152" t="s">
        <v>1</v>
      </c>
      <c r="L345" s="34"/>
      <c r="M345" s="157" t="s">
        <v>1</v>
      </c>
      <c r="N345" s="158" t="s">
        <v>40</v>
      </c>
      <c r="O345" s="59"/>
      <c r="P345" s="159">
        <f>O345*H345</f>
        <v>0</v>
      </c>
      <c r="Q345" s="159">
        <v>4.4999999999999999E-4</v>
      </c>
      <c r="R345" s="159">
        <f>Q345*H345</f>
        <v>4.9499999999999995E-3</v>
      </c>
      <c r="S345" s="159">
        <v>0</v>
      </c>
      <c r="T345" s="160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1" t="s">
        <v>158</v>
      </c>
      <c r="AT345" s="161" t="s">
        <v>153</v>
      </c>
      <c r="AU345" s="161" t="s">
        <v>83</v>
      </c>
      <c r="AY345" s="18" t="s">
        <v>151</v>
      </c>
      <c r="BE345" s="162">
        <f>IF(N345="základní",J345,0)</f>
        <v>0</v>
      </c>
      <c r="BF345" s="162">
        <f>IF(N345="snížená",J345,0)</f>
        <v>0</v>
      </c>
      <c r="BG345" s="162">
        <f>IF(N345="zákl. přenesená",J345,0)</f>
        <v>0</v>
      </c>
      <c r="BH345" s="162">
        <f>IF(N345="sníž. přenesená",J345,0)</f>
        <v>0</v>
      </c>
      <c r="BI345" s="162">
        <f>IF(N345="nulová",J345,0)</f>
        <v>0</v>
      </c>
      <c r="BJ345" s="18" t="s">
        <v>31</v>
      </c>
      <c r="BK345" s="162">
        <f>ROUND(I345*H345,2)</f>
        <v>0</v>
      </c>
      <c r="BL345" s="18" t="s">
        <v>158</v>
      </c>
      <c r="BM345" s="161" t="s">
        <v>2483</v>
      </c>
    </row>
    <row r="346" spans="1:65" s="13" customFormat="1">
      <c r="B346" s="163"/>
      <c r="D346" s="164" t="s">
        <v>160</v>
      </c>
      <c r="E346" s="165" t="s">
        <v>1</v>
      </c>
      <c r="F346" s="166" t="s">
        <v>211</v>
      </c>
      <c r="H346" s="167">
        <v>11</v>
      </c>
      <c r="I346" s="168"/>
      <c r="L346" s="163"/>
      <c r="M346" s="169"/>
      <c r="N346" s="170"/>
      <c r="O346" s="170"/>
      <c r="P346" s="170"/>
      <c r="Q346" s="170"/>
      <c r="R346" s="170"/>
      <c r="S346" s="170"/>
      <c r="T346" s="171"/>
      <c r="AT346" s="165" t="s">
        <v>160</v>
      </c>
      <c r="AU346" s="165" t="s">
        <v>83</v>
      </c>
      <c r="AV346" s="13" t="s">
        <v>83</v>
      </c>
      <c r="AW346" s="13" t="s">
        <v>30</v>
      </c>
      <c r="AX346" s="13" t="s">
        <v>31</v>
      </c>
      <c r="AY346" s="165" t="s">
        <v>151</v>
      </c>
    </row>
    <row r="347" spans="1:65" s="2" customFormat="1" ht="16.5" customHeight="1">
      <c r="A347" s="33"/>
      <c r="B347" s="149"/>
      <c r="C347" s="150" t="s">
        <v>1319</v>
      </c>
      <c r="D347" s="150" t="s">
        <v>153</v>
      </c>
      <c r="E347" s="151" t="s">
        <v>2484</v>
      </c>
      <c r="F347" s="152" t="s">
        <v>2485</v>
      </c>
      <c r="G347" s="153" t="s">
        <v>376</v>
      </c>
      <c r="H347" s="154">
        <v>11</v>
      </c>
      <c r="I347" s="155"/>
      <c r="J347" s="156">
        <f>ROUND(I347*H347,2)</f>
        <v>0</v>
      </c>
      <c r="K347" s="152" t="s">
        <v>1</v>
      </c>
      <c r="L347" s="34"/>
      <c r="M347" s="157" t="s">
        <v>1</v>
      </c>
      <c r="N347" s="158" t="s">
        <v>40</v>
      </c>
      <c r="O347" s="59"/>
      <c r="P347" s="159">
        <f>O347*H347</f>
        <v>0</v>
      </c>
      <c r="Q347" s="159">
        <v>2.5000000000000001E-3</v>
      </c>
      <c r="R347" s="159">
        <f>Q347*H347</f>
        <v>2.75E-2</v>
      </c>
      <c r="S347" s="159">
        <v>0</v>
      </c>
      <c r="T347" s="160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1" t="s">
        <v>158</v>
      </c>
      <c r="AT347" s="161" t="s">
        <v>153</v>
      </c>
      <c r="AU347" s="161" t="s">
        <v>83</v>
      </c>
      <c r="AY347" s="18" t="s">
        <v>151</v>
      </c>
      <c r="BE347" s="162">
        <f>IF(N347="základní",J347,0)</f>
        <v>0</v>
      </c>
      <c r="BF347" s="162">
        <f>IF(N347="snížená",J347,0)</f>
        <v>0</v>
      </c>
      <c r="BG347" s="162">
        <f>IF(N347="zákl. přenesená",J347,0)</f>
        <v>0</v>
      </c>
      <c r="BH347" s="162">
        <f>IF(N347="sníž. přenesená",J347,0)</f>
        <v>0</v>
      </c>
      <c r="BI347" s="162">
        <f>IF(N347="nulová",J347,0)</f>
        <v>0</v>
      </c>
      <c r="BJ347" s="18" t="s">
        <v>31</v>
      </c>
      <c r="BK347" s="162">
        <f>ROUND(I347*H347,2)</f>
        <v>0</v>
      </c>
      <c r="BL347" s="18" t="s">
        <v>158</v>
      </c>
      <c r="BM347" s="161" t="s">
        <v>2486</v>
      </c>
    </row>
    <row r="348" spans="1:65" s="13" customFormat="1">
      <c r="B348" s="163"/>
      <c r="D348" s="164" t="s">
        <v>160</v>
      </c>
      <c r="E348" s="165" t="s">
        <v>1</v>
      </c>
      <c r="F348" s="166" t="s">
        <v>211</v>
      </c>
      <c r="H348" s="167">
        <v>11</v>
      </c>
      <c r="I348" s="168"/>
      <c r="L348" s="163"/>
      <c r="M348" s="169"/>
      <c r="N348" s="170"/>
      <c r="O348" s="170"/>
      <c r="P348" s="170"/>
      <c r="Q348" s="170"/>
      <c r="R348" s="170"/>
      <c r="S348" s="170"/>
      <c r="T348" s="171"/>
      <c r="AT348" s="165" t="s">
        <v>160</v>
      </c>
      <c r="AU348" s="165" t="s">
        <v>83</v>
      </c>
      <c r="AV348" s="13" t="s">
        <v>83</v>
      </c>
      <c r="AW348" s="13" t="s">
        <v>30</v>
      </c>
      <c r="AX348" s="13" t="s">
        <v>31</v>
      </c>
      <c r="AY348" s="165" t="s">
        <v>151</v>
      </c>
    </row>
    <row r="349" spans="1:65" s="2" customFormat="1" ht="16.5" customHeight="1">
      <c r="A349" s="33"/>
      <c r="B349" s="149"/>
      <c r="C349" s="150" t="s">
        <v>1326</v>
      </c>
      <c r="D349" s="150" t="s">
        <v>153</v>
      </c>
      <c r="E349" s="151" t="s">
        <v>2487</v>
      </c>
      <c r="F349" s="152" t="s">
        <v>2488</v>
      </c>
      <c r="G349" s="153" t="s">
        <v>2489</v>
      </c>
      <c r="H349" s="154">
        <v>11</v>
      </c>
      <c r="I349" s="155"/>
      <c r="J349" s="156">
        <f>ROUND(I349*H349,2)</f>
        <v>0</v>
      </c>
      <c r="K349" s="152" t="s">
        <v>157</v>
      </c>
      <c r="L349" s="34"/>
      <c r="M349" s="157" t="s">
        <v>1</v>
      </c>
      <c r="N349" s="158" t="s">
        <v>40</v>
      </c>
      <c r="O349" s="59"/>
      <c r="P349" s="159">
        <f>O349*H349</f>
        <v>0</v>
      </c>
      <c r="Q349" s="159">
        <v>2.1099999999999999E-3</v>
      </c>
      <c r="R349" s="159">
        <f>Q349*H349</f>
        <v>2.3209999999999998E-2</v>
      </c>
      <c r="S349" s="159">
        <v>0</v>
      </c>
      <c r="T349" s="160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1" t="s">
        <v>158</v>
      </c>
      <c r="AT349" s="161" t="s">
        <v>153</v>
      </c>
      <c r="AU349" s="161" t="s">
        <v>83</v>
      </c>
      <c r="AY349" s="18" t="s">
        <v>151</v>
      </c>
      <c r="BE349" s="162">
        <f>IF(N349="základní",J349,0)</f>
        <v>0</v>
      </c>
      <c r="BF349" s="162">
        <f>IF(N349="snížená",J349,0)</f>
        <v>0</v>
      </c>
      <c r="BG349" s="162">
        <f>IF(N349="zákl. přenesená",J349,0)</f>
        <v>0</v>
      </c>
      <c r="BH349" s="162">
        <f>IF(N349="sníž. přenesená",J349,0)</f>
        <v>0</v>
      </c>
      <c r="BI349" s="162">
        <f>IF(N349="nulová",J349,0)</f>
        <v>0</v>
      </c>
      <c r="BJ349" s="18" t="s">
        <v>31</v>
      </c>
      <c r="BK349" s="162">
        <f>ROUND(I349*H349,2)</f>
        <v>0</v>
      </c>
      <c r="BL349" s="18" t="s">
        <v>158</v>
      </c>
      <c r="BM349" s="161" t="s">
        <v>2490</v>
      </c>
    </row>
    <row r="350" spans="1:65" s="13" customFormat="1">
      <c r="B350" s="163"/>
      <c r="D350" s="164" t="s">
        <v>160</v>
      </c>
      <c r="E350" s="165" t="s">
        <v>1</v>
      </c>
      <c r="F350" s="166" t="s">
        <v>211</v>
      </c>
      <c r="H350" s="167">
        <v>11</v>
      </c>
      <c r="I350" s="168"/>
      <c r="L350" s="163"/>
      <c r="M350" s="169"/>
      <c r="N350" s="170"/>
      <c r="O350" s="170"/>
      <c r="P350" s="170"/>
      <c r="Q350" s="170"/>
      <c r="R350" s="170"/>
      <c r="S350" s="170"/>
      <c r="T350" s="171"/>
      <c r="AT350" s="165" t="s">
        <v>160</v>
      </c>
      <c r="AU350" s="165" t="s">
        <v>83</v>
      </c>
      <c r="AV350" s="13" t="s">
        <v>83</v>
      </c>
      <c r="AW350" s="13" t="s">
        <v>30</v>
      </c>
      <c r="AX350" s="13" t="s">
        <v>31</v>
      </c>
      <c r="AY350" s="165" t="s">
        <v>151</v>
      </c>
    </row>
    <row r="351" spans="1:65" s="2" customFormat="1" ht="16.5" customHeight="1">
      <c r="A351" s="33"/>
      <c r="B351" s="149"/>
      <c r="C351" s="150" t="s">
        <v>1331</v>
      </c>
      <c r="D351" s="150" t="s">
        <v>153</v>
      </c>
      <c r="E351" s="151" t="s">
        <v>2491</v>
      </c>
      <c r="F351" s="152" t="s">
        <v>2492</v>
      </c>
      <c r="G351" s="153" t="s">
        <v>376</v>
      </c>
      <c r="H351" s="154">
        <v>1</v>
      </c>
      <c r="I351" s="155"/>
      <c r="J351" s="156">
        <f>ROUND(I351*H351,2)</f>
        <v>0</v>
      </c>
      <c r="K351" s="152" t="s">
        <v>1</v>
      </c>
      <c r="L351" s="34"/>
      <c r="M351" s="157" t="s">
        <v>1</v>
      </c>
      <c r="N351" s="158" t="s">
        <v>40</v>
      </c>
      <c r="O351" s="59"/>
      <c r="P351" s="159">
        <f>O351*H351</f>
        <v>0</v>
      </c>
      <c r="Q351" s="159">
        <v>0</v>
      </c>
      <c r="R351" s="159">
        <f>Q351*H351</f>
        <v>0</v>
      </c>
      <c r="S351" s="159">
        <v>0</v>
      </c>
      <c r="T351" s="160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1" t="s">
        <v>158</v>
      </c>
      <c r="AT351" s="161" t="s">
        <v>153</v>
      </c>
      <c r="AU351" s="161" t="s">
        <v>83</v>
      </c>
      <c r="AY351" s="18" t="s">
        <v>151</v>
      </c>
      <c r="BE351" s="162">
        <f>IF(N351="základní",J351,0)</f>
        <v>0</v>
      </c>
      <c r="BF351" s="162">
        <f>IF(N351="snížená",J351,0)</f>
        <v>0</v>
      </c>
      <c r="BG351" s="162">
        <f>IF(N351="zákl. přenesená",J351,0)</f>
        <v>0</v>
      </c>
      <c r="BH351" s="162">
        <f>IF(N351="sníž. přenesená",J351,0)</f>
        <v>0</v>
      </c>
      <c r="BI351" s="162">
        <f>IF(N351="nulová",J351,0)</f>
        <v>0</v>
      </c>
      <c r="BJ351" s="18" t="s">
        <v>31</v>
      </c>
      <c r="BK351" s="162">
        <f>ROUND(I351*H351,2)</f>
        <v>0</v>
      </c>
      <c r="BL351" s="18" t="s">
        <v>158</v>
      </c>
      <c r="BM351" s="161" t="s">
        <v>2493</v>
      </c>
    </row>
    <row r="352" spans="1:65" s="14" customFormat="1">
      <c r="B352" s="172"/>
      <c r="D352" s="164" t="s">
        <v>160</v>
      </c>
      <c r="E352" s="173" t="s">
        <v>1</v>
      </c>
      <c r="F352" s="174" t="s">
        <v>2494</v>
      </c>
      <c r="H352" s="173" t="s">
        <v>1</v>
      </c>
      <c r="I352" s="175"/>
      <c r="L352" s="172"/>
      <c r="M352" s="176"/>
      <c r="N352" s="177"/>
      <c r="O352" s="177"/>
      <c r="P352" s="177"/>
      <c r="Q352" s="177"/>
      <c r="R352" s="177"/>
      <c r="S352" s="177"/>
      <c r="T352" s="178"/>
      <c r="AT352" s="173" t="s">
        <v>160</v>
      </c>
      <c r="AU352" s="173" t="s">
        <v>83</v>
      </c>
      <c r="AV352" s="14" t="s">
        <v>31</v>
      </c>
      <c r="AW352" s="14" t="s">
        <v>30</v>
      </c>
      <c r="AX352" s="14" t="s">
        <v>75</v>
      </c>
      <c r="AY352" s="173" t="s">
        <v>151</v>
      </c>
    </row>
    <row r="353" spans="1:65" s="14" customFormat="1">
      <c r="B353" s="172"/>
      <c r="D353" s="164" t="s">
        <v>160</v>
      </c>
      <c r="E353" s="173" t="s">
        <v>1</v>
      </c>
      <c r="F353" s="174" t="s">
        <v>2495</v>
      </c>
      <c r="H353" s="173" t="s">
        <v>1</v>
      </c>
      <c r="I353" s="175"/>
      <c r="L353" s="172"/>
      <c r="M353" s="176"/>
      <c r="N353" s="177"/>
      <c r="O353" s="177"/>
      <c r="P353" s="177"/>
      <c r="Q353" s="177"/>
      <c r="R353" s="177"/>
      <c r="S353" s="177"/>
      <c r="T353" s="178"/>
      <c r="AT353" s="173" t="s">
        <v>160</v>
      </c>
      <c r="AU353" s="173" t="s">
        <v>83</v>
      </c>
      <c r="AV353" s="14" t="s">
        <v>31</v>
      </c>
      <c r="AW353" s="14" t="s">
        <v>30</v>
      </c>
      <c r="AX353" s="14" t="s">
        <v>75</v>
      </c>
      <c r="AY353" s="173" t="s">
        <v>151</v>
      </c>
    </row>
    <row r="354" spans="1:65" s="14" customFormat="1">
      <c r="B354" s="172"/>
      <c r="D354" s="164" t="s">
        <v>160</v>
      </c>
      <c r="E354" s="173" t="s">
        <v>1</v>
      </c>
      <c r="F354" s="174" t="s">
        <v>2496</v>
      </c>
      <c r="H354" s="173" t="s">
        <v>1</v>
      </c>
      <c r="I354" s="175"/>
      <c r="L354" s="172"/>
      <c r="M354" s="176"/>
      <c r="N354" s="177"/>
      <c r="O354" s="177"/>
      <c r="P354" s="177"/>
      <c r="Q354" s="177"/>
      <c r="R354" s="177"/>
      <c r="S354" s="177"/>
      <c r="T354" s="178"/>
      <c r="AT354" s="173" t="s">
        <v>160</v>
      </c>
      <c r="AU354" s="173" t="s">
        <v>83</v>
      </c>
      <c r="AV354" s="14" t="s">
        <v>31</v>
      </c>
      <c r="AW354" s="14" t="s">
        <v>30</v>
      </c>
      <c r="AX354" s="14" t="s">
        <v>75</v>
      </c>
      <c r="AY354" s="173" t="s">
        <v>151</v>
      </c>
    </row>
    <row r="355" spans="1:65" s="14" customFormat="1">
      <c r="B355" s="172"/>
      <c r="D355" s="164" t="s">
        <v>160</v>
      </c>
      <c r="E355" s="173" t="s">
        <v>1</v>
      </c>
      <c r="F355" s="174" t="s">
        <v>2497</v>
      </c>
      <c r="H355" s="173" t="s">
        <v>1</v>
      </c>
      <c r="I355" s="175"/>
      <c r="L355" s="172"/>
      <c r="M355" s="176"/>
      <c r="N355" s="177"/>
      <c r="O355" s="177"/>
      <c r="P355" s="177"/>
      <c r="Q355" s="177"/>
      <c r="R355" s="177"/>
      <c r="S355" s="177"/>
      <c r="T355" s="178"/>
      <c r="AT355" s="173" t="s">
        <v>160</v>
      </c>
      <c r="AU355" s="173" t="s">
        <v>83</v>
      </c>
      <c r="AV355" s="14" t="s">
        <v>31</v>
      </c>
      <c r="AW355" s="14" t="s">
        <v>30</v>
      </c>
      <c r="AX355" s="14" t="s">
        <v>75</v>
      </c>
      <c r="AY355" s="173" t="s">
        <v>151</v>
      </c>
    </row>
    <row r="356" spans="1:65" s="14" customFormat="1">
      <c r="B356" s="172"/>
      <c r="D356" s="164" t="s">
        <v>160</v>
      </c>
      <c r="E356" s="173" t="s">
        <v>1</v>
      </c>
      <c r="F356" s="174" t="s">
        <v>2498</v>
      </c>
      <c r="H356" s="173" t="s">
        <v>1</v>
      </c>
      <c r="I356" s="175"/>
      <c r="L356" s="172"/>
      <c r="M356" s="176"/>
      <c r="N356" s="177"/>
      <c r="O356" s="177"/>
      <c r="P356" s="177"/>
      <c r="Q356" s="177"/>
      <c r="R356" s="177"/>
      <c r="S356" s="177"/>
      <c r="T356" s="178"/>
      <c r="AT356" s="173" t="s">
        <v>160</v>
      </c>
      <c r="AU356" s="173" t="s">
        <v>83</v>
      </c>
      <c r="AV356" s="14" t="s">
        <v>31</v>
      </c>
      <c r="AW356" s="14" t="s">
        <v>30</v>
      </c>
      <c r="AX356" s="14" t="s">
        <v>75</v>
      </c>
      <c r="AY356" s="173" t="s">
        <v>151</v>
      </c>
    </row>
    <row r="357" spans="1:65" s="14" customFormat="1">
      <c r="B357" s="172"/>
      <c r="D357" s="164" t="s">
        <v>160</v>
      </c>
      <c r="E357" s="173" t="s">
        <v>1</v>
      </c>
      <c r="F357" s="174" t="s">
        <v>2499</v>
      </c>
      <c r="H357" s="173" t="s">
        <v>1</v>
      </c>
      <c r="I357" s="175"/>
      <c r="L357" s="172"/>
      <c r="M357" s="176"/>
      <c r="N357" s="177"/>
      <c r="O357" s="177"/>
      <c r="P357" s="177"/>
      <c r="Q357" s="177"/>
      <c r="R357" s="177"/>
      <c r="S357" s="177"/>
      <c r="T357" s="178"/>
      <c r="AT357" s="173" t="s">
        <v>160</v>
      </c>
      <c r="AU357" s="173" t="s">
        <v>83</v>
      </c>
      <c r="AV357" s="14" t="s">
        <v>31</v>
      </c>
      <c r="AW357" s="14" t="s">
        <v>30</v>
      </c>
      <c r="AX357" s="14" t="s">
        <v>75</v>
      </c>
      <c r="AY357" s="173" t="s">
        <v>151</v>
      </c>
    </row>
    <row r="358" spans="1:65" s="14" customFormat="1">
      <c r="B358" s="172"/>
      <c r="D358" s="164" t="s">
        <v>160</v>
      </c>
      <c r="E358" s="173" t="s">
        <v>1</v>
      </c>
      <c r="F358" s="174" t="s">
        <v>2500</v>
      </c>
      <c r="H358" s="173" t="s">
        <v>1</v>
      </c>
      <c r="I358" s="175"/>
      <c r="L358" s="172"/>
      <c r="M358" s="176"/>
      <c r="N358" s="177"/>
      <c r="O358" s="177"/>
      <c r="P358" s="177"/>
      <c r="Q358" s="177"/>
      <c r="R358" s="177"/>
      <c r="S358" s="177"/>
      <c r="T358" s="178"/>
      <c r="AT358" s="173" t="s">
        <v>160</v>
      </c>
      <c r="AU358" s="173" t="s">
        <v>83</v>
      </c>
      <c r="AV358" s="14" t="s">
        <v>31</v>
      </c>
      <c r="AW358" s="14" t="s">
        <v>30</v>
      </c>
      <c r="AX358" s="14" t="s">
        <v>75</v>
      </c>
      <c r="AY358" s="173" t="s">
        <v>151</v>
      </c>
    </row>
    <row r="359" spans="1:65" s="14" customFormat="1">
      <c r="B359" s="172"/>
      <c r="D359" s="164" t="s">
        <v>160</v>
      </c>
      <c r="E359" s="173" t="s">
        <v>1</v>
      </c>
      <c r="F359" s="174" t="s">
        <v>2501</v>
      </c>
      <c r="H359" s="173" t="s">
        <v>1</v>
      </c>
      <c r="I359" s="175"/>
      <c r="L359" s="172"/>
      <c r="M359" s="176"/>
      <c r="N359" s="177"/>
      <c r="O359" s="177"/>
      <c r="P359" s="177"/>
      <c r="Q359" s="177"/>
      <c r="R359" s="177"/>
      <c r="S359" s="177"/>
      <c r="T359" s="178"/>
      <c r="AT359" s="173" t="s">
        <v>160</v>
      </c>
      <c r="AU359" s="173" t="s">
        <v>83</v>
      </c>
      <c r="AV359" s="14" t="s">
        <v>31</v>
      </c>
      <c r="AW359" s="14" t="s">
        <v>30</v>
      </c>
      <c r="AX359" s="14" t="s">
        <v>75</v>
      </c>
      <c r="AY359" s="173" t="s">
        <v>151</v>
      </c>
    </row>
    <row r="360" spans="1:65" s="14" customFormat="1">
      <c r="B360" s="172"/>
      <c r="D360" s="164" t="s">
        <v>160</v>
      </c>
      <c r="E360" s="173" t="s">
        <v>1</v>
      </c>
      <c r="F360" s="174" t="s">
        <v>2502</v>
      </c>
      <c r="H360" s="173" t="s">
        <v>1</v>
      </c>
      <c r="I360" s="175"/>
      <c r="L360" s="172"/>
      <c r="M360" s="176"/>
      <c r="N360" s="177"/>
      <c r="O360" s="177"/>
      <c r="P360" s="177"/>
      <c r="Q360" s="177"/>
      <c r="R360" s="177"/>
      <c r="S360" s="177"/>
      <c r="T360" s="178"/>
      <c r="AT360" s="173" t="s">
        <v>160</v>
      </c>
      <c r="AU360" s="173" t="s">
        <v>83</v>
      </c>
      <c r="AV360" s="14" t="s">
        <v>31</v>
      </c>
      <c r="AW360" s="14" t="s">
        <v>30</v>
      </c>
      <c r="AX360" s="14" t="s">
        <v>75</v>
      </c>
      <c r="AY360" s="173" t="s">
        <v>151</v>
      </c>
    </row>
    <row r="361" spans="1:65" s="13" customFormat="1">
      <c r="B361" s="163"/>
      <c r="D361" s="164" t="s">
        <v>160</v>
      </c>
      <c r="E361" s="165" t="s">
        <v>1</v>
      </c>
      <c r="F361" s="166" t="s">
        <v>31</v>
      </c>
      <c r="H361" s="167">
        <v>1</v>
      </c>
      <c r="I361" s="168"/>
      <c r="L361" s="163"/>
      <c r="M361" s="169"/>
      <c r="N361" s="170"/>
      <c r="O361" s="170"/>
      <c r="P361" s="170"/>
      <c r="Q361" s="170"/>
      <c r="R361" s="170"/>
      <c r="S361" s="170"/>
      <c r="T361" s="171"/>
      <c r="AT361" s="165" t="s">
        <v>160</v>
      </c>
      <c r="AU361" s="165" t="s">
        <v>83</v>
      </c>
      <c r="AV361" s="13" t="s">
        <v>83</v>
      </c>
      <c r="AW361" s="13" t="s">
        <v>30</v>
      </c>
      <c r="AX361" s="13" t="s">
        <v>31</v>
      </c>
      <c r="AY361" s="165" t="s">
        <v>151</v>
      </c>
    </row>
    <row r="362" spans="1:65" s="2" customFormat="1" ht="16.5" customHeight="1">
      <c r="A362" s="33"/>
      <c r="B362" s="149"/>
      <c r="C362" s="150" t="s">
        <v>1336</v>
      </c>
      <c r="D362" s="150" t="s">
        <v>153</v>
      </c>
      <c r="E362" s="151" t="s">
        <v>2503</v>
      </c>
      <c r="F362" s="152" t="s">
        <v>2504</v>
      </c>
      <c r="G362" s="153" t="s">
        <v>376</v>
      </c>
      <c r="H362" s="154">
        <v>1</v>
      </c>
      <c r="I362" s="155"/>
      <c r="J362" s="156">
        <f>ROUND(I362*H362,2)</f>
        <v>0</v>
      </c>
      <c r="K362" s="152" t="s">
        <v>1</v>
      </c>
      <c r="L362" s="34"/>
      <c r="M362" s="157" t="s">
        <v>1</v>
      </c>
      <c r="N362" s="158" t="s">
        <v>40</v>
      </c>
      <c r="O362" s="59"/>
      <c r="P362" s="159">
        <f>O362*H362</f>
        <v>0</v>
      </c>
      <c r="Q362" s="159">
        <v>0</v>
      </c>
      <c r="R362" s="159">
        <f>Q362*H362</f>
        <v>0</v>
      </c>
      <c r="S362" s="159">
        <v>0</v>
      </c>
      <c r="T362" s="160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1" t="s">
        <v>158</v>
      </c>
      <c r="AT362" s="161" t="s">
        <v>153</v>
      </c>
      <c r="AU362" s="161" t="s">
        <v>83</v>
      </c>
      <c r="AY362" s="18" t="s">
        <v>151</v>
      </c>
      <c r="BE362" s="162">
        <f>IF(N362="základní",J362,0)</f>
        <v>0</v>
      </c>
      <c r="BF362" s="162">
        <f>IF(N362="snížená",J362,0)</f>
        <v>0</v>
      </c>
      <c r="BG362" s="162">
        <f>IF(N362="zákl. přenesená",J362,0)</f>
        <v>0</v>
      </c>
      <c r="BH362" s="162">
        <f>IF(N362="sníž. přenesená",J362,0)</f>
        <v>0</v>
      </c>
      <c r="BI362" s="162">
        <f>IF(N362="nulová",J362,0)</f>
        <v>0</v>
      </c>
      <c r="BJ362" s="18" t="s">
        <v>31</v>
      </c>
      <c r="BK362" s="162">
        <f>ROUND(I362*H362,2)</f>
        <v>0</v>
      </c>
      <c r="BL362" s="18" t="s">
        <v>158</v>
      </c>
      <c r="BM362" s="161" t="s">
        <v>2505</v>
      </c>
    </row>
    <row r="363" spans="1:65" s="14" customFormat="1">
      <c r="B363" s="172"/>
      <c r="D363" s="164" t="s">
        <v>160</v>
      </c>
      <c r="E363" s="173" t="s">
        <v>1</v>
      </c>
      <c r="F363" s="174" t="s">
        <v>2494</v>
      </c>
      <c r="H363" s="173" t="s">
        <v>1</v>
      </c>
      <c r="I363" s="175"/>
      <c r="L363" s="172"/>
      <c r="M363" s="176"/>
      <c r="N363" s="177"/>
      <c r="O363" s="177"/>
      <c r="P363" s="177"/>
      <c r="Q363" s="177"/>
      <c r="R363" s="177"/>
      <c r="S363" s="177"/>
      <c r="T363" s="178"/>
      <c r="AT363" s="173" t="s">
        <v>160</v>
      </c>
      <c r="AU363" s="173" t="s">
        <v>83</v>
      </c>
      <c r="AV363" s="14" t="s">
        <v>31</v>
      </c>
      <c r="AW363" s="14" t="s">
        <v>30</v>
      </c>
      <c r="AX363" s="14" t="s">
        <v>75</v>
      </c>
      <c r="AY363" s="173" t="s">
        <v>151</v>
      </c>
    </row>
    <row r="364" spans="1:65" s="14" customFormat="1">
      <c r="B364" s="172"/>
      <c r="D364" s="164" t="s">
        <v>160</v>
      </c>
      <c r="E364" s="173" t="s">
        <v>1</v>
      </c>
      <c r="F364" s="174" t="s">
        <v>2495</v>
      </c>
      <c r="H364" s="173" t="s">
        <v>1</v>
      </c>
      <c r="I364" s="175"/>
      <c r="L364" s="172"/>
      <c r="M364" s="176"/>
      <c r="N364" s="177"/>
      <c r="O364" s="177"/>
      <c r="P364" s="177"/>
      <c r="Q364" s="177"/>
      <c r="R364" s="177"/>
      <c r="S364" s="177"/>
      <c r="T364" s="178"/>
      <c r="AT364" s="173" t="s">
        <v>160</v>
      </c>
      <c r="AU364" s="173" t="s">
        <v>83</v>
      </c>
      <c r="AV364" s="14" t="s">
        <v>31</v>
      </c>
      <c r="AW364" s="14" t="s">
        <v>30</v>
      </c>
      <c r="AX364" s="14" t="s">
        <v>75</v>
      </c>
      <c r="AY364" s="173" t="s">
        <v>151</v>
      </c>
    </row>
    <row r="365" spans="1:65" s="14" customFormat="1">
      <c r="B365" s="172"/>
      <c r="D365" s="164" t="s">
        <v>160</v>
      </c>
      <c r="E365" s="173" t="s">
        <v>1</v>
      </c>
      <c r="F365" s="174" t="s">
        <v>2496</v>
      </c>
      <c r="H365" s="173" t="s">
        <v>1</v>
      </c>
      <c r="I365" s="175"/>
      <c r="L365" s="172"/>
      <c r="M365" s="176"/>
      <c r="N365" s="177"/>
      <c r="O365" s="177"/>
      <c r="P365" s="177"/>
      <c r="Q365" s="177"/>
      <c r="R365" s="177"/>
      <c r="S365" s="177"/>
      <c r="T365" s="178"/>
      <c r="AT365" s="173" t="s">
        <v>160</v>
      </c>
      <c r="AU365" s="173" t="s">
        <v>83</v>
      </c>
      <c r="AV365" s="14" t="s">
        <v>31</v>
      </c>
      <c r="AW365" s="14" t="s">
        <v>30</v>
      </c>
      <c r="AX365" s="14" t="s">
        <v>75</v>
      </c>
      <c r="AY365" s="173" t="s">
        <v>151</v>
      </c>
    </row>
    <row r="366" spans="1:65" s="14" customFormat="1">
      <c r="B366" s="172"/>
      <c r="D366" s="164" t="s">
        <v>160</v>
      </c>
      <c r="E366" s="173" t="s">
        <v>1</v>
      </c>
      <c r="F366" s="174" t="s">
        <v>2497</v>
      </c>
      <c r="H366" s="173" t="s">
        <v>1</v>
      </c>
      <c r="I366" s="175"/>
      <c r="L366" s="172"/>
      <c r="M366" s="176"/>
      <c r="N366" s="177"/>
      <c r="O366" s="177"/>
      <c r="P366" s="177"/>
      <c r="Q366" s="177"/>
      <c r="R366" s="177"/>
      <c r="S366" s="177"/>
      <c r="T366" s="178"/>
      <c r="AT366" s="173" t="s">
        <v>160</v>
      </c>
      <c r="AU366" s="173" t="s">
        <v>83</v>
      </c>
      <c r="AV366" s="14" t="s">
        <v>31</v>
      </c>
      <c r="AW366" s="14" t="s">
        <v>30</v>
      </c>
      <c r="AX366" s="14" t="s">
        <v>75</v>
      </c>
      <c r="AY366" s="173" t="s">
        <v>151</v>
      </c>
    </row>
    <row r="367" spans="1:65" s="14" customFormat="1">
      <c r="B367" s="172"/>
      <c r="D367" s="164" t="s">
        <v>160</v>
      </c>
      <c r="E367" s="173" t="s">
        <v>1</v>
      </c>
      <c r="F367" s="174" t="s">
        <v>2498</v>
      </c>
      <c r="H367" s="173" t="s">
        <v>1</v>
      </c>
      <c r="I367" s="175"/>
      <c r="L367" s="172"/>
      <c r="M367" s="176"/>
      <c r="N367" s="177"/>
      <c r="O367" s="177"/>
      <c r="P367" s="177"/>
      <c r="Q367" s="177"/>
      <c r="R367" s="177"/>
      <c r="S367" s="177"/>
      <c r="T367" s="178"/>
      <c r="AT367" s="173" t="s">
        <v>160</v>
      </c>
      <c r="AU367" s="173" t="s">
        <v>83</v>
      </c>
      <c r="AV367" s="14" t="s">
        <v>31</v>
      </c>
      <c r="AW367" s="14" t="s">
        <v>30</v>
      </c>
      <c r="AX367" s="14" t="s">
        <v>75</v>
      </c>
      <c r="AY367" s="173" t="s">
        <v>151</v>
      </c>
    </row>
    <row r="368" spans="1:65" s="14" customFormat="1">
      <c r="B368" s="172"/>
      <c r="D368" s="164" t="s">
        <v>160</v>
      </c>
      <c r="E368" s="173" t="s">
        <v>1</v>
      </c>
      <c r="F368" s="174" t="s">
        <v>2499</v>
      </c>
      <c r="H368" s="173" t="s">
        <v>1</v>
      </c>
      <c r="I368" s="175"/>
      <c r="L368" s="172"/>
      <c r="M368" s="176"/>
      <c r="N368" s="177"/>
      <c r="O368" s="177"/>
      <c r="P368" s="177"/>
      <c r="Q368" s="177"/>
      <c r="R368" s="177"/>
      <c r="S368" s="177"/>
      <c r="T368" s="178"/>
      <c r="AT368" s="173" t="s">
        <v>160</v>
      </c>
      <c r="AU368" s="173" t="s">
        <v>83</v>
      </c>
      <c r="AV368" s="14" t="s">
        <v>31</v>
      </c>
      <c r="AW368" s="14" t="s">
        <v>30</v>
      </c>
      <c r="AX368" s="14" t="s">
        <v>75</v>
      </c>
      <c r="AY368" s="173" t="s">
        <v>151</v>
      </c>
    </row>
    <row r="369" spans="1:65" s="14" customFormat="1">
      <c r="B369" s="172"/>
      <c r="D369" s="164" t="s">
        <v>160</v>
      </c>
      <c r="E369" s="173" t="s">
        <v>1</v>
      </c>
      <c r="F369" s="174" t="s">
        <v>2500</v>
      </c>
      <c r="H369" s="173" t="s">
        <v>1</v>
      </c>
      <c r="I369" s="175"/>
      <c r="L369" s="172"/>
      <c r="M369" s="176"/>
      <c r="N369" s="177"/>
      <c r="O369" s="177"/>
      <c r="P369" s="177"/>
      <c r="Q369" s="177"/>
      <c r="R369" s="177"/>
      <c r="S369" s="177"/>
      <c r="T369" s="178"/>
      <c r="AT369" s="173" t="s">
        <v>160</v>
      </c>
      <c r="AU369" s="173" t="s">
        <v>83</v>
      </c>
      <c r="AV369" s="14" t="s">
        <v>31</v>
      </c>
      <c r="AW369" s="14" t="s">
        <v>30</v>
      </c>
      <c r="AX369" s="14" t="s">
        <v>75</v>
      </c>
      <c r="AY369" s="173" t="s">
        <v>151</v>
      </c>
    </row>
    <row r="370" spans="1:65" s="14" customFormat="1">
      <c r="B370" s="172"/>
      <c r="D370" s="164" t="s">
        <v>160</v>
      </c>
      <c r="E370" s="173" t="s">
        <v>1</v>
      </c>
      <c r="F370" s="174" t="s">
        <v>2501</v>
      </c>
      <c r="H370" s="173" t="s">
        <v>1</v>
      </c>
      <c r="I370" s="175"/>
      <c r="L370" s="172"/>
      <c r="M370" s="176"/>
      <c r="N370" s="177"/>
      <c r="O370" s="177"/>
      <c r="P370" s="177"/>
      <c r="Q370" s="177"/>
      <c r="R370" s="177"/>
      <c r="S370" s="177"/>
      <c r="T370" s="178"/>
      <c r="AT370" s="173" t="s">
        <v>160</v>
      </c>
      <c r="AU370" s="173" t="s">
        <v>83</v>
      </c>
      <c r="AV370" s="14" t="s">
        <v>31</v>
      </c>
      <c r="AW370" s="14" t="s">
        <v>30</v>
      </c>
      <c r="AX370" s="14" t="s">
        <v>75</v>
      </c>
      <c r="AY370" s="173" t="s">
        <v>151</v>
      </c>
    </row>
    <row r="371" spans="1:65" s="14" customFormat="1">
      <c r="B371" s="172"/>
      <c r="D371" s="164" t="s">
        <v>160</v>
      </c>
      <c r="E371" s="173" t="s">
        <v>1</v>
      </c>
      <c r="F371" s="174" t="s">
        <v>2502</v>
      </c>
      <c r="H371" s="173" t="s">
        <v>1</v>
      </c>
      <c r="I371" s="175"/>
      <c r="L371" s="172"/>
      <c r="M371" s="176"/>
      <c r="N371" s="177"/>
      <c r="O371" s="177"/>
      <c r="P371" s="177"/>
      <c r="Q371" s="177"/>
      <c r="R371" s="177"/>
      <c r="S371" s="177"/>
      <c r="T371" s="178"/>
      <c r="AT371" s="173" t="s">
        <v>160</v>
      </c>
      <c r="AU371" s="173" t="s">
        <v>83</v>
      </c>
      <c r="AV371" s="14" t="s">
        <v>31</v>
      </c>
      <c r="AW371" s="14" t="s">
        <v>30</v>
      </c>
      <c r="AX371" s="14" t="s">
        <v>75</v>
      </c>
      <c r="AY371" s="173" t="s">
        <v>151</v>
      </c>
    </row>
    <row r="372" spans="1:65" s="13" customFormat="1">
      <c r="B372" s="163"/>
      <c r="D372" s="164" t="s">
        <v>160</v>
      </c>
      <c r="E372" s="165" t="s">
        <v>1</v>
      </c>
      <c r="F372" s="166" t="s">
        <v>31</v>
      </c>
      <c r="H372" s="167">
        <v>1</v>
      </c>
      <c r="I372" s="168"/>
      <c r="L372" s="163"/>
      <c r="M372" s="169"/>
      <c r="N372" s="170"/>
      <c r="O372" s="170"/>
      <c r="P372" s="170"/>
      <c r="Q372" s="170"/>
      <c r="R372" s="170"/>
      <c r="S372" s="170"/>
      <c r="T372" s="171"/>
      <c r="AT372" s="165" t="s">
        <v>160</v>
      </c>
      <c r="AU372" s="165" t="s">
        <v>83</v>
      </c>
      <c r="AV372" s="13" t="s">
        <v>83</v>
      </c>
      <c r="AW372" s="13" t="s">
        <v>30</v>
      </c>
      <c r="AX372" s="13" t="s">
        <v>31</v>
      </c>
      <c r="AY372" s="165" t="s">
        <v>151</v>
      </c>
    </row>
    <row r="373" spans="1:65" s="2" customFormat="1" ht="16.5" customHeight="1">
      <c r="A373" s="33"/>
      <c r="B373" s="149"/>
      <c r="C373" s="150" t="s">
        <v>1340</v>
      </c>
      <c r="D373" s="150" t="s">
        <v>153</v>
      </c>
      <c r="E373" s="151" t="s">
        <v>2506</v>
      </c>
      <c r="F373" s="152" t="s">
        <v>2507</v>
      </c>
      <c r="G373" s="153" t="s">
        <v>376</v>
      </c>
      <c r="H373" s="154">
        <v>1</v>
      </c>
      <c r="I373" s="155"/>
      <c r="J373" s="156">
        <f>ROUND(I373*H373,2)</f>
        <v>0</v>
      </c>
      <c r="K373" s="152" t="s">
        <v>1</v>
      </c>
      <c r="L373" s="34"/>
      <c r="M373" s="157" t="s">
        <v>1</v>
      </c>
      <c r="N373" s="158" t="s">
        <v>40</v>
      </c>
      <c r="O373" s="59"/>
      <c r="P373" s="159">
        <f>O373*H373</f>
        <v>0</v>
      </c>
      <c r="Q373" s="159">
        <v>0</v>
      </c>
      <c r="R373" s="159">
        <f>Q373*H373</f>
        <v>0</v>
      </c>
      <c r="S373" s="159">
        <v>0</v>
      </c>
      <c r="T373" s="160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61" t="s">
        <v>158</v>
      </c>
      <c r="AT373" s="161" t="s">
        <v>153</v>
      </c>
      <c r="AU373" s="161" t="s">
        <v>83</v>
      </c>
      <c r="AY373" s="18" t="s">
        <v>151</v>
      </c>
      <c r="BE373" s="162">
        <f>IF(N373="základní",J373,0)</f>
        <v>0</v>
      </c>
      <c r="BF373" s="162">
        <f>IF(N373="snížená",J373,0)</f>
        <v>0</v>
      </c>
      <c r="BG373" s="162">
        <f>IF(N373="zákl. přenesená",J373,0)</f>
        <v>0</v>
      </c>
      <c r="BH373" s="162">
        <f>IF(N373="sníž. přenesená",J373,0)</f>
        <v>0</v>
      </c>
      <c r="BI373" s="162">
        <f>IF(N373="nulová",J373,0)</f>
        <v>0</v>
      </c>
      <c r="BJ373" s="18" t="s">
        <v>31</v>
      </c>
      <c r="BK373" s="162">
        <f>ROUND(I373*H373,2)</f>
        <v>0</v>
      </c>
      <c r="BL373" s="18" t="s">
        <v>158</v>
      </c>
      <c r="BM373" s="161" t="s">
        <v>2508</v>
      </c>
    </row>
    <row r="374" spans="1:65" s="14" customFormat="1">
      <c r="B374" s="172"/>
      <c r="D374" s="164" t="s">
        <v>160</v>
      </c>
      <c r="E374" s="173" t="s">
        <v>1</v>
      </c>
      <c r="F374" s="174" t="s">
        <v>2494</v>
      </c>
      <c r="H374" s="173" t="s">
        <v>1</v>
      </c>
      <c r="I374" s="175"/>
      <c r="L374" s="172"/>
      <c r="M374" s="176"/>
      <c r="N374" s="177"/>
      <c r="O374" s="177"/>
      <c r="P374" s="177"/>
      <c r="Q374" s="177"/>
      <c r="R374" s="177"/>
      <c r="S374" s="177"/>
      <c r="T374" s="178"/>
      <c r="AT374" s="173" t="s">
        <v>160</v>
      </c>
      <c r="AU374" s="173" t="s">
        <v>83</v>
      </c>
      <c r="AV374" s="14" t="s">
        <v>31</v>
      </c>
      <c r="AW374" s="14" t="s">
        <v>30</v>
      </c>
      <c r="AX374" s="14" t="s">
        <v>75</v>
      </c>
      <c r="AY374" s="173" t="s">
        <v>151</v>
      </c>
    </row>
    <row r="375" spans="1:65" s="14" customFormat="1">
      <c r="B375" s="172"/>
      <c r="D375" s="164" t="s">
        <v>160</v>
      </c>
      <c r="E375" s="173" t="s">
        <v>1</v>
      </c>
      <c r="F375" s="174" t="s">
        <v>2495</v>
      </c>
      <c r="H375" s="173" t="s">
        <v>1</v>
      </c>
      <c r="I375" s="175"/>
      <c r="L375" s="172"/>
      <c r="M375" s="176"/>
      <c r="N375" s="177"/>
      <c r="O375" s="177"/>
      <c r="P375" s="177"/>
      <c r="Q375" s="177"/>
      <c r="R375" s="177"/>
      <c r="S375" s="177"/>
      <c r="T375" s="178"/>
      <c r="AT375" s="173" t="s">
        <v>160</v>
      </c>
      <c r="AU375" s="173" t="s">
        <v>83</v>
      </c>
      <c r="AV375" s="14" t="s">
        <v>31</v>
      </c>
      <c r="AW375" s="14" t="s">
        <v>30</v>
      </c>
      <c r="AX375" s="14" t="s">
        <v>75</v>
      </c>
      <c r="AY375" s="173" t="s">
        <v>151</v>
      </c>
    </row>
    <row r="376" spans="1:65" s="14" customFormat="1">
      <c r="B376" s="172"/>
      <c r="D376" s="164" t="s">
        <v>160</v>
      </c>
      <c r="E376" s="173" t="s">
        <v>1</v>
      </c>
      <c r="F376" s="174" t="s">
        <v>2496</v>
      </c>
      <c r="H376" s="173" t="s">
        <v>1</v>
      </c>
      <c r="I376" s="175"/>
      <c r="L376" s="172"/>
      <c r="M376" s="176"/>
      <c r="N376" s="177"/>
      <c r="O376" s="177"/>
      <c r="P376" s="177"/>
      <c r="Q376" s="177"/>
      <c r="R376" s="177"/>
      <c r="S376" s="177"/>
      <c r="T376" s="178"/>
      <c r="AT376" s="173" t="s">
        <v>160</v>
      </c>
      <c r="AU376" s="173" t="s">
        <v>83</v>
      </c>
      <c r="AV376" s="14" t="s">
        <v>31</v>
      </c>
      <c r="AW376" s="14" t="s">
        <v>30</v>
      </c>
      <c r="AX376" s="14" t="s">
        <v>75</v>
      </c>
      <c r="AY376" s="173" t="s">
        <v>151</v>
      </c>
    </row>
    <row r="377" spans="1:65" s="14" customFormat="1">
      <c r="B377" s="172"/>
      <c r="D377" s="164" t="s">
        <v>160</v>
      </c>
      <c r="E377" s="173" t="s">
        <v>1</v>
      </c>
      <c r="F377" s="174" t="s">
        <v>2497</v>
      </c>
      <c r="H377" s="173" t="s">
        <v>1</v>
      </c>
      <c r="I377" s="175"/>
      <c r="L377" s="172"/>
      <c r="M377" s="176"/>
      <c r="N377" s="177"/>
      <c r="O377" s="177"/>
      <c r="P377" s="177"/>
      <c r="Q377" s="177"/>
      <c r="R377" s="177"/>
      <c r="S377" s="177"/>
      <c r="T377" s="178"/>
      <c r="AT377" s="173" t="s">
        <v>160</v>
      </c>
      <c r="AU377" s="173" t="s">
        <v>83</v>
      </c>
      <c r="AV377" s="14" t="s">
        <v>31</v>
      </c>
      <c r="AW377" s="14" t="s">
        <v>30</v>
      </c>
      <c r="AX377" s="14" t="s">
        <v>75</v>
      </c>
      <c r="AY377" s="173" t="s">
        <v>151</v>
      </c>
    </row>
    <row r="378" spans="1:65" s="14" customFormat="1">
      <c r="B378" s="172"/>
      <c r="D378" s="164" t="s">
        <v>160</v>
      </c>
      <c r="E378" s="173" t="s">
        <v>1</v>
      </c>
      <c r="F378" s="174" t="s">
        <v>2498</v>
      </c>
      <c r="H378" s="173" t="s">
        <v>1</v>
      </c>
      <c r="I378" s="175"/>
      <c r="L378" s="172"/>
      <c r="M378" s="176"/>
      <c r="N378" s="177"/>
      <c r="O378" s="177"/>
      <c r="P378" s="177"/>
      <c r="Q378" s="177"/>
      <c r="R378" s="177"/>
      <c r="S378" s="177"/>
      <c r="T378" s="178"/>
      <c r="AT378" s="173" t="s">
        <v>160</v>
      </c>
      <c r="AU378" s="173" t="s">
        <v>83</v>
      </c>
      <c r="AV378" s="14" t="s">
        <v>31</v>
      </c>
      <c r="AW378" s="14" t="s">
        <v>30</v>
      </c>
      <c r="AX378" s="14" t="s">
        <v>75</v>
      </c>
      <c r="AY378" s="173" t="s">
        <v>151</v>
      </c>
    </row>
    <row r="379" spans="1:65" s="14" customFormat="1">
      <c r="B379" s="172"/>
      <c r="D379" s="164" t="s">
        <v>160</v>
      </c>
      <c r="E379" s="173" t="s">
        <v>1</v>
      </c>
      <c r="F379" s="174" t="s">
        <v>2499</v>
      </c>
      <c r="H379" s="173" t="s">
        <v>1</v>
      </c>
      <c r="I379" s="175"/>
      <c r="L379" s="172"/>
      <c r="M379" s="176"/>
      <c r="N379" s="177"/>
      <c r="O379" s="177"/>
      <c r="P379" s="177"/>
      <c r="Q379" s="177"/>
      <c r="R379" s="177"/>
      <c r="S379" s="177"/>
      <c r="T379" s="178"/>
      <c r="AT379" s="173" t="s">
        <v>160</v>
      </c>
      <c r="AU379" s="173" t="s">
        <v>83</v>
      </c>
      <c r="AV379" s="14" t="s">
        <v>31</v>
      </c>
      <c r="AW379" s="14" t="s">
        <v>30</v>
      </c>
      <c r="AX379" s="14" t="s">
        <v>75</v>
      </c>
      <c r="AY379" s="173" t="s">
        <v>151</v>
      </c>
    </row>
    <row r="380" spans="1:65" s="14" customFormat="1">
      <c r="B380" s="172"/>
      <c r="D380" s="164" t="s">
        <v>160</v>
      </c>
      <c r="E380" s="173" t="s">
        <v>1</v>
      </c>
      <c r="F380" s="174" t="s">
        <v>2500</v>
      </c>
      <c r="H380" s="173" t="s">
        <v>1</v>
      </c>
      <c r="I380" s="175"/>
      <c r="L380" s="172"/>
      <c r="M380" s="176"/>
      <c r="N380" s="177"/>
      <c r="O380" s="177"/>
      <c r="P380" s="177"/>
      <c r="Q380" s="177"/>
      <c r="R380" s="177"/>
      <c r="S380" s="177"/>
      <c r="T380" s="178"/>
      <c r="AT380" s="173" t="s">
        <v>160</v>
      </c>
      <c r="AU380" s="173" t="s">
        <v>83</v>
      </c>
      <c r="AV380" s="14" t="s">
        <v>31</v>
      </c>
      <c r="AW380" s="14" t="s">
        <v>30</v>
      </c>
      <c r="AX380" s="14" t="s">
        <v>75</v>
      </c>
      <c r="AY380" s="173" t="s">
        <v>151</v>
      </c>
    </row>
    <row r="381" spans="1:65" s="14" customFormat="1">
      <c r="B381" s="172"/>
      <c r="D381" s="164" t="s">
        <v>160</v>
      </c>
      <c r="E381" s="173" t="s">
        <v>1</v>
      </c>
      <c r="F381" s="174" t="s">
        <v>2501</v>
      </c>
      <c r="H381" s="173" t="s">
        <v>1</v>
      </c>
      <c r="I381" s="175"/>
      <c r="L381" s="172"/>
      <c r="M381" s="176"/>
      <c r="N381" s="177"/>
      <c r="O381" s="177"/>
      <c r="P381" s="177"/>
      <c r="Q381" s="177"/>
      <c r="R381" s="177"/>
      <c r="S381" s="177"/>
      <c r="T381" s="178"/>
      <c r="AT381" s="173" t="s">
        <v>160</v>
      </c>
      <c r="AU381" s="173" t="s">
        <v>83</v>
      </c>
      <c r="AV381" s="14" t="s">
        <v>31</v>
      </c>
      <c r="AW381" s="14" t="s">
        <v>30</v>
      </c>
      <c r="AX381" s="14" t="s">
        <v>75</v>
      </c>
      <c r="AY381" s="173" t="s">
        <v>151</v>
      </c>
    </row>
    <row r="382" spans="1:65" s="14" customFormat="1">
      <c r="B382" s="172"/>
      <c r="D382" s="164" t="s">
        <v>160</v>
      </c>
      <c r="E382" s="173" t="s">
        <v>1</v>
      </c>
      <c r="F382" s="174" t="s">
        <v>2502</v>
      </c>
      <c r="H382" s="173" t="s">
        <v>1</v>
      </c>
      <c r="I382" s="175"/>
      <c r="L382" s="172"/>
      <c r="M382" s="176"/>
      <c r="N382" s="177"/>
      <c r="O382" s="177"/>
      <c r="P382" s="177"/>
      <c r="Q382" s="177"/>
      <c r="R382" s="177"/>
      <c r="S382" s="177"/>
      <c r="T382" s="178"/>
      <c r="AT382" s="173" t="s">
        <v>160</v>
      </c>
      <c r="AU382" s="173" t="s">
        <v>83</v>
      </c>
      <c r="AV382" s="14" t="s">
        <v>31</v>
      </c>
      <c r="AW382" s="14" t="s">
        <v>30</v>
      </c>
      <c r="AX382" s="14" t="s">
        <v>75</v>
      </c>
      <c r="AY382" s="173" t="s">
        <v>151</v>
      </c>
    </row>
    <row r="383" spans="1:65" s="13" customFormat="1">
      <c r="B383" s="163"/>
      <c r="D383" s="164" t="s">
        <v>160</v>
      </c>
      <c r="E383" s="165" t="s">
        <v>1</v>
      </c>
      <c r="F383" s="166" t="s">
        <v>31</v>
      </c>
      <c r="H383" s="167">
        <v>1</v>
      </c>
      <c r="I383" s="168"/>
      <c r="L383" s="163"/>
      <c r="M383" s="169"/>
      <c r="N383" s="170"/>
      <c r="O383" s="170"/>
      <c r="P383" s="170"/>
      <c r="Q383" s="170"/>
      <c r="R383" s="170"/>
      <c r="S383" s="170"/>
      <c r="T383" s="171"/>
      <c r="AT383" s="165" t="s">
        <v>160</v>
      </c>
      <c r="AU383" s="165" t="s">
        <v>83</v>
      </c>
      <c r="AV383" s="13" t="s">
        <v>83</v>
      </c>
      <c r="AW383" s="13" t="s">
        <v>30</v>
      </c>
      <c r="AX383" s="13" t="s">
        <v>31</v>
      </c>
      <c r="AY383" s="165" t="s">
        <v>151</v>
      </c>
    </row>
    <row r="384" spans="1:65" s="2" customFormat="1" ht="16.5" customHeight="1">
      <c r="A384" s="33"/>
      <c r="B384" s="149"/>
      <c r="C384" s="150" t="s">
        <v>1344</v>
      </c>
      <c r="D384" s="150" t="s">
        <v>153</v>
      </c>
      <c r="E384" s="151" t="s">
        <v>2509</v>
      </c>
      <c r="F384" s="152" t="s">
        <v>2510</v>
      </c>
      <c r="G384" s="153" t="s">
        <v>376</v>
      </c>
      <c r="H384" s="154">
        <v>1</v>
      </c>
      <c r="I384" s="155"/>
      <c r="J384" s="156">
        <f>ROUND(I384*H384,2)</f>
        <v>0</v>
      </c>
      <c r="K384" s="152" t="s">
        <v>1</v>
      </c>
      <c r="L384" s="34"/>
      <c r="M384" s="157" t="s">
        <v>1</v>
      </c>
      <c r="N384" s="158" t="s">
        <v>40</v>
      </c>
      <c r="O384" s="59"/>
      <c r="P384" s="159">
        <f>O384*H384</f>
        <v>0</v>
      </c>
      <c r="Q384" s="159">
        <v>0</v>
      </c>
      <c r="R384" s="159">
        <f>Q384*H384</f>
        <v>0</v>
      </c>
      <c r="S384" s="159">
        <v>0</v>
      </c>
      <c r="T384" s="160">
        <f>S384*H384</f>
        <v>0</v>
      </c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R384" s="161" t="s">
        <v>158</v>
      </c>
      <c r="AT384" s="161" t="s">
        <v>153</v>
      </c>
      <c r="AU384" s="161" t="s">
        <v>83</v>
      </c>
      <c r="AY384" s="18" t="s">
        <v>151</v>
      </c>
      <c r="BE384" s="162">
        <f>IF(N384="základní",J384,0)</f>
        <v>0</v>
      </c>
      <c r="BF384" s="162">
        <f>IF(N384="snížená",J384,0)</f>
        <v>0</v>
      </c>
      <c r="BG384" s="162">
        <f>IF(N384="zákl. přenesená",J384,0)</f>
        <v>0</v>
      </c>
      <c r="BH384" s="162">
        <f>IF(N384="sníž. přenesená",J384,0)</f>
        <v>0</v>
      </c>
      <c r="BI384" s="162">
        <f>IF(N384="nulová",J384,0)</f>
        <v>0</v>
      </c>
      <c r="BJ384" s="18" t="s">
        <v>31</v>
      </c>
      <c r="BK384" s="162">
        <f>ROUND(I384*H384,2)</f>
        <v>0</v>
      </c>
      <c r="BL384" s="18" t="s">
        <v>158</v>
      </c>
      <c r="BM384" s="161" t="s">
        <v>2511</v>
      </c>
    </row>
    <row r="385" spans="1:65" s="14" customFormat="1">
      <c r="B385" s="172"/>
      <c r="D385" s="164" t="s">
        <v>160</v>
      </c>
      <c r="E385" s="173" t="s">
        <v>1</v>
      </c>
      <c r="F385" s="174" t="s">
        <v>2494</v>
      </c>
      <c r="H385" s="173" t="s">
        <v>1</v>
      </c>
      <c r="I385" s="175"/>
      <c r="L385" s="172"/>
      <c r="M385" s="176"/>
      <c r="N385" s="177"/>
      <c r="O385" s="177"/>
      <c r="P385" s="177"/>
      <c r="Q385" s="177"/>
      <c r="R385" s="177"/>
      <c r="S385" s="177"/>
      <c r="T385" s="178"/>
      <c r="AT385" s="173" t="s">
        <v>160</v>
      </c>
      <c r="AU385" s="173" t="s">
        <v>83</v>
      </c>
      <c r="AV385" s="14" t="s">
        <v>31</v>
      </c>
      <c r="AW385" s="14" t="s">
        <v>30</v>
      </c>
      <c r="AX385" s="14" t="s">
        <v>75</v>
      </c>
      <c r="AY385" s="173" t="s">
        <v>151</v>
      </c>
    </row>
    <row r="386" spans="1:65" s="14" customFormat="1">
      <c r="B386" s="172"/>
      <c r="D386" s="164" t="s">
        <v>160</v>
      </c>
      <c r="E386" s="173" t="s">
        <v>1</v>
      </c>
      <c r="F386" s="174" t="s">
        <v>2495</v>
      </c>
      <c r="H386" s="173" t="s">
        <v>1</v>
      </c>
      <c r="I386" s="175"/>
      <c r="L386" s="172"/>
      <c r="M386" s="176"/>
      <c r="N386" s="177"/>
      <c r="O386" s="177"/>
      <c r="P386" s="177"/>
      <c r="Q386" s="177"/>
      <c r="R386" s="177"/>
      <c r="S386" s="177"/>
      <c r="T386" s="178"/>
      <c r="AT386" s="173" t="s">
        <v>160</v>
      </c>
      <c r="AU386" s="173" t="s">
        <v>83</v>
      </c>
      <c r="AV386" s="14" t="s">
        <v>31</v>
      </c>
      <c r="AW386" s="14" t="s">
        <v>30</v>
      </c>
      <c r="AX386" s="14" t="s">
        <v>75</v>
      </c>
      <c r="AY386" s="173" t="s">
        <v>151</v>
      </c>
    </row>
    <row r="387" spans="1:65" s="14" customFormat="1">
      <c r="B387" s="172"/>
      <c r="D387" s="164" t="s">
        <v>160</v>
      </c>
      <c r="E387" s="173" t="s">
        <v>1</v>
      </c>
      <c r="F387" s="174" t="s">
        <v>2496</v>
      </c>
      <c r="H387" s="173" t="s">
        <v>1</v>
      </c>
      <c r="I387" s="175"/>
      <c r="L387" s="172"/>
      <c r="M387" s="176"/>
      <c r="N387" s="177"/>
      <c r="O387" s="177"/>
      <c r="P387" s="177"/>
      <c r="Q387" s="177"/>
      <c r="R387" s="177"/>
      <c r="S387" s="177"/>
      <c r="T387" s="178"/>
      <c r="AT387" s="173" t="s">
        <v>160</v>
      </c>
      <c r="AU387" s="173" t="s">
        <v>83</v>
      </c>
      <c r="AV387" s="14" t="s">
        <v>31</v>
      </c>
      <c r="AW387" s="14" t="s">
        <v>30</v>
      </c>
      <c r="AX387" s="14" t="s">
        <v>75</v>
      </c>
      <c r="AY387" s="173" t="s">
        <v>151</v>
      </c>
    </row>
    <row r="388" spans="1:65" s="14" customFormat="1">
      <c r="B388" s="172"/>
      <c r="D388" s="164" t="s">
        <v>160</v>
      </c>
      <c r="E388" s="173" t="s">
        <v>1</v>
      </c>
      <c r="F388" s="174" t="s">
        <v>2497</v>
      </c>
      <c r="H388" s="173" t="s">
        <v>1</v>
      </c>
      <c r="I388" s="175"/>
      <c r="L388" s="172"/>
      <c r="M388" s="176"/>
      <c r="N388" s="177"/>
      <c r="O388" s="177"/>
      <c r="P388" s="177"/>
      <c r="Q388" s="177"/>
      <c r="R388" s="177"/>
      <c r="S388" s="177"/>
      <c r="T388" s="178"/>
      <c r="AT388" s="173" t="s">
        <v>160</v>
      </c>
      <c r="AU388" s="173" t="s">
        <v>83</v>
      </c>
      <c r="AV388" s="14" t="s">
        <v>31</v>
      </c>
      <c r="AW388" s="14" t="s">
        <v>30</v>
      </c>
      <c r="AX388" s="14" t="s">
        <v>75</v>
      </c>
      <c r="AY388" s="173" t="s">
        <v>151</v>
      </c>
    </row>
    <row r="389" spans="1:65" s="14" customFormat="1">
      <c r="B389" s="172"/>
      <c r="D389" s="164" t="s">
        <v>160</v>
      </c>
      <c r="E389" s="173" t="s">
        <v>1</v>
      </c>
      <c r="F389" s="174" t="s">
        <v>2498</v>
      </c>
      <c r="H389" s="173" t="s">
        <v>1</v>
      </c>
      <c r="I389" s="175"/>
      <c r="L389" s="172"/>
      <c r="M389" s="176"/>
      <c r="N389" s="177"/>
      <c r="O389" s="177"/>
      <c r="P389" s="177"/>
      <c r="Q389" s="177"/>
      <c r="R389" s="177"/>
      <c r="S389" s="177"/>
      <c r="T389" s="178"/>
      <c r="AT389" s="173" t="s">
        <v>160</v>
      </c>
      <c r="AU389" s="173" t="s">
        <v>83</v>
      </c>
      <c r="AV389" s="14" t="s">
        <v>31</v>
      </c>
      <c r="AW389" s="14" t="s">
        <v>30</v>
      </c>
      <c r="AX389" s="14" t="s">
        <v>75</v>
      </c>
      <c r="AY389" s="173" t="s">
        <v>151</v>
      </c>
    </row>
    <row r="390" spans="1:65" s="14" customFormat="1">
      <c r="B390" s="172"/>
      <c r="D390" s="164" t="s">
        <v>160</v>
      </c>
      <c r="E390" s="173" t="s">
        <v>1</v>
      </c>
      <c r="F390" s="174" t="s">
        <v>2499</v>
      </c>
      <c r="H390" s="173" t="s">
        <v>1</v>
      </c>
      <c r="I390" s="175"/>
      <c r="L390" s="172"/>
      <c r="M390" s="176"/>
      <c r="N390" s="177"/>
      <c r="O390" s="177"/>
      <c r="P390" s="177"/>
      <c r="Q390" s="177"/>
      <c r="R390" s="177"/>
      <c r="S390" s="177"/>
      <c r="T390" s="178"/>
      <c r="AT390" s="173" t="s">
        <v>160</v>
      </c>
      <c r="AU390" s="173" t="s">
        <v>83</v>
      </c>
      <c r="AV390" s="14" t="s">
        <v>31</v>
      </c>
      <c r="AW390" s="14" t="s">
        <v>30</v>
      </c>
      <c r="AX390" s="14" t="s">
        <v>75</v>
      </c>
      <c r="AY390" s="173" t="s">
        <v>151</v>
      </c>
    </row>
    <row r="391" spans="1:65" s="14" customFormat="1">
      <c r="B391" s="172"/>
      <c r="D391" s="164" t="s">
        <v>160</v>
      </c>
      <c r="E391" s="173" t="s">
        <v>1</v>
      </c>
      <c r="F391" s="174" t="s">
        <v>2500</v>
      </c>
      <c r="H391" s="173" t="s">
        <v>1</v>
      </c>
      <c r="I391" s="175"/>
      <c r="L391" s="172"/>
      <c r="M391" s="176"/>
      <c r="N391" s="177"/>
      <c r="O391" s="177"/>
      <c r="P391" s="177"/>
      <c r="Q391" s="177"/>
      <c r="R391" s="177"/>
      <c r="S391" s="177"/>
      <c r="T391" s="178"/>
      <c r="AT391" s="173" t="s">
        <v>160</v>
      </c>
      <c r="AU391" s="173" t="s">
        <v>83</v>
      </c>
      <c r="AV391" s="14" t="s">
        <v>31</v>
      </c>
      <c r="AW391" s="14" t="s">
        <v>30</v>
      </c>
      <c r="AX391" s="14" t="s">
        <v>75</v>
      </c>
      <c r="AY391" s="173" t="s">
        <v>151</v>
      </c>
    </row>
    <row r="392" spans="1:65" s="14" customFormat="1">
      <c r="B392" s="172"/>
      <c r="D392" s="164" t="s">
        <v>160</v>
      </c>
      <c r="E392" s="173" t="s">
        <v>1</v>
      </c>
      <c r="F392" s="174" t="s">
        <v>2501</v>
      </c>
      <c r="H392" s="173" t="s">
        <v>1</v>
      </c>
      <c r="I392" s="175"/>
      <c r="L392" s="172"/>
      <c r="M392" s="176"/>
      <c r="N392" s="177"/>
      <c r="O392" s="177"/>
      <c r="P392" s="177"/>
      <c r="Q392" s="177"/>
      <c r="R392" s="177"/>
      <c r="S392" s="177"/>
      <c r="T392" s="178"/>
      <c r="AT392" s="173" t="s">
        <v>160</v>
      </c>
      <c r="AU392" s="173" t="s">
        <v>83</v>
      </c>
      <c r="AV392" s="14" t="s">
        <v>31</v>
      </c>
      <c r="AW392" s="14" t="s">
        <v>30</v>
      </c>
      <c r="AX392" s="14" t="s">
        <v>75</v>
      </c>
      <c r="AY392" s="173" t="s">
        <v>151</v>
      </c>
    </row>
    <row r="393" spans="1:65" s="14" customFormat="1">
      <c r="B393" s="172"/>
      <c r="D393" s="164" t="s">
        <v>160</v>
      </c>
      <c r="E393" s="173" t="s">
        <v>1</v>
      </c>
      <c r="F393" s="174" t="s">
        <v>2502</v>
      </c>
      <c r="H393" s="173" t="s">
        <v>1</v>
      </c>
      <c r="I393" s="175"/>
      <c r="L393" s="172"/>
      <c r="M393" s="176"/>
      <c r="N393" s="177"/>
      <c r="O393" s="177"/>
      <c r="P393" s="177"/>
      <c r="Q393" s="177"/>
      <c r="R393" s="177"/>
      <c r="S393" s="177"/>
      <c r="T393" s="178"/>
      <c r="AT393" s="173" t="s">
        <v>160</v>
      </c>
      <c r="AU393" s="173" t="s">
        <v>83</v>
      </c>
      <c r="AV393" s="14" t="s">
        <v>31</v>
      </c>
      <c r="AW393" s="14" t="s">
        <v>30</v>
      </c>
      <c r="AX393" s="14" t="s">
        <v>75</v>
      </c>
      <c r="AY393" s="173" t="s">
        <v>151</v>
      </c>
    </row>
    <row r="394" spans="1:65" s="13" customFormat="1">
      <c r="B394" s="163"/>
      <c r="D394" s="164" t="s">
        <v>160</v>
      </c>
      <c r="E394" s="165" t="s">
        <v>1</v>
      </c>
      <c r="F394" s="166" t="s">
        <v>31</v>
      </c>
      <c r="H394" s="167">
        <v>1</v>
      </c>
      <c r="I394" s="168"/>
      <c r="L394" s="163"/>
      <c r="M394" s="169"/>
      <c r="N394" s="170"/>
      <c r="O394" s="170"/>
      <c r="P394" s="170"/>
      <c r="Q394" s="170"/>
      <c r="R394" s="170"/>
      <c r="S394" s="170"/>
      <c r="T394" s="171"/>
      <c r="AT394" s="165" t="s">
        <v>160</v>
      </c>
      <c r="AU394" s="165" t="s">
        <v>83</v>
      </c>
      <c r="AV394" s="13" t="s">
        <v>83</v>
      </c>
      <c r="AW394" s="13" t="s">
        <v>30</v>
      </c>
      <c r="AX394" s="13" t="s">
        <v>31</v>
      </c>
      <c r="AY394" s="165" t="s">
        <v>151</v>
      </c>
    </row>
    <row r="395" spans="1:65" s="2" customFormat="1" ht="16.5" customHeight="1">
      <c r="A395" s="33"/>
      <c r="B395" s="149"/>
      <c r="C395" s="150" t="s">
        <v>382</v>
      </c>
      <c r="D395" s="150" t="s">
        <v>153</v>
      </c>
      <c r="E395" s="151" t="s">
        <v>2512</v>
      </c>
      <c r="F395" s="152" t="s">
        <v>2513</v>
      </c>
      <c r="G395" s="153" t="s">
        <v>376</v>
      </c>
      <c r="H395" s="154">
        <v>1</v>
      </c>
      <c r="I395" s="155"/>
      <c r="J395" s="156">
        <f>ROUND(I395*H395,2)</f>
        <v>0</v>
      </c>
      <c r="K395" s="152" t="s">
        <v>1</v>
      </c>
      <c r="L395" s="34"/>
      <c r="M395" s="157" t="s">
        <v>1</v>
      </c>
      <c r="N395" s="158" t="s">
        <v>40</v>
      </c>
      <c r="O395" s="59"/>
      <c r="P395" s="159">
        <f>O395*H395</f>
        <v>0</v>
      </c>
      <c r="Q395" s="159">
        <v>0</v>
      </c>
      <c r="R395" s="159">
        <f>Q395*H395</f>
        <v>0</v>
      </c>
      <c r="S395" s="159">
        <v>0</v>
      </c>
      <c r="T395" s="160">
        <f>S395*H395</f>
        <v>0</v>
      </c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R395" s="161" t="s">
        <v>158</v>
      </c>
      <c r="AT395" s="161" t="s">
        <v>153</v>
      </c>
      <c r="AU395" s="161" t="s">
        <v>83</v>
      </c>
      <c r="AY395" s="18" t="s">
        <v>151</v>
      </c>
      <c r="BE395" s="162">
        <f>IF(N395="základní",J395,0)</f>
        <v>0</v>
      </c>
      <c r="BF395" s="162">
        <f>IF(N395="snížená",J395,0)</f>
        <v>0</v>
      </c>
      <c r="BG395" s="162">
        <f>IF(N395="zákl. přenesená",J395,0)</f>
        <v>0</v>
      </c>
      <c r="BH395" s="162">
        <f>IF(N395="sníž. přenesená",J395,0)</f>
        <v>0</v>
      </c>
      <c r="BI395" s="162">
        <f>IF(N395="nulová",J395,0)</f>
        <v>0</v>
      </c>
      <c r="BJ395" s="18" t="s">
        <v>31</v>
      </c>
      <c r="BK395" s="162">
        <f>ROUND(I395*H395,2)</f>
        <v>0</v>
      </c>
      <c r="BL395" s="18" t="s">
        <v>158</v>
      </c>
      <c r="BM395" s="161" t="s">
        <v>2514</v>
      </c>
    </row>
    <row r="396" spans="1:65" s="14" customFormat="1">
      <c r="B396" s="172"/>
      <c r="D396" s="164" t="s">
        <v>160</v>
      </c>
      <c r="E396" s="173" t="s">
        <v>1</v>
      </c>
      <c r="F396" s="174" t="s">
        <v>2494</v>
      </c>
      <c r="H396" s="173" t="s">
        <v>1</v>
      </c>
      <c r="I396" s="175"/>
      <c r="L396" s="172"/>
      <c r="M396" s="176"/>
      <c r="N396" s="177"/>
      <c r="O396" s="177"/>
      <c r="P396" s="177"/>
      <c r="Q396" s="177"/>
      <c r="R396" s="177"/>
      <c r="S396" s="177"/>
      <c r="T396" s="178"/>
      <c r="AT396" s="173" t="s">
        <v>160</v>
      </c>
      <c r="AU396" s="173" t="s">
        <v>83</v>
      </c>
      <c r="AV396" s="14" t="s">
        <v>31</v>
      </c>
      <c r="AW396" s="14" t="s">
        <v>30</v>
      </c>
      <c r="AX396" s="14" t="s">
        <v>75</v>
      </c>
      <c r="AY396" s="173" t="s">
        <v>151</v>
      </c>
    </row>
    <row r="397" spans="1:65" s="14" customFormat="1">
      <c r="B397" s="172"/>
      <c r="D397" s="164" t="s">
        <v>160</v>
      </c>
      <c r="E397" s="173" t="s">
        <v>1</v>
      </c>
      <c r="F397" s="174" t="s">
        <v>2495</v>
      </c>
      <c r="H397" s="173" t="s">
        <v>1</v>
      </c>
      <c r="I397" s="175"/>
      <c r="L397" s="172"/>
      <c r="M397" s="176"/>
      <c r="N397" s="177"/>
      <c r="O397" s="177"/>
      <c r="P397" s="177"/>
      <c r="Q397" s="177"/>
      <c r="R397" s="177"/>
      <c r="S397" s="177"/>
      <c r="T397" s="178"/>
      <c r="AT397" s="173" t="s">
        <v>160</v>
      </c>
      <c r="AU397" s="173" t="s">
        <v>83</v>
      </c>
      <c r="AV397" s="14" t="s">
        <v>31</v>
      </c>
      <c r="AW397" s="14" t="s">
        <v>30</v>
      </c>
      <c r="AX397" s="14" t="s">
        <v>75</v>
      </c>
      <c r="AY397" s="173" t="s">
        <v>151</v>
      </c>
    </row>
    <row r="398" spans="1:65" s="14" customFormat="1">
      <c r="B398" s="172"/>
      <c r="D398" s="164" t="s">
        <v>160</v>
      </c>
      <c r="E398" s="173" t="s">
        <v>1</v>
      </c>
      <c r="F398" s="174" t="s">
        <v>2496</v>
      </c>
      <c r="H398" s="173" t="s">
        <v>1</v>
      </c>
      <c r="I398" s="175"/>
      <c r="L398" s="172"/>
      <c r="M398" s="176"/>
      <c r="N398" s="177"/>
      <c r="O398" s="177"/>
      <c r="P398" s="177"/>
      <c r="Q398" s="177"/>
      <c r="R398" s="177"/>
      <c r="S398" s="177"/>
      <c r="T398" s="178"/>
      <c r="AT398" s="173" t="s">
        <v>160</v>
      </c>
      <c r="AU398" s="173" t="s">
        <v>83</v>
      </c>
      <c r="AV398" s="14" t="s">
        <v>31</v>
      </c>
      <c r="AW398" s="14" t="s">
        <v>30</v>
      </c>
      <c r="AX398" s="14" t="s">
        <v>75</v>
      </c>
      <c r="AY398" s="173" t="s">
        <v>151</v>
      </c>
    </row>
    <row r="399" spans="1:65" s="14" customFormat="1">
      <c r="B399" s="172"/>
      <c r="D399" s="164" t="s">
        <v>160</v>
      </c>
      <c r="E399" s="173" t="s">
        <v>1</v>
      </c>
      <c r="F399" s="174" t="s">
        <v>2497</v>
      </c>
      <c r="H399" s="173" t="s">
        <v>1</v>
      </c>
      <c r="I399" s="175"/>
      <c r="L399" s="172"/>
      <c r="M399" s="176"/>
      <c r="N399" s="177"/>
      <c r="O399" s="177"/>
      <c r="P399" s="177"/>
      <c r="Q399" s="177"/>
      <c r="R399" s="177"/>
      <c r="S399" s="177"/>
      <c r="T399" s="178"/>
      <c r="AT399" s="173" t="s">
        <v>160</v>
      </c>
      <c r="AU399" s="173" t="s">
        <v>83</v>
      </c>
      <c r="AV399" s="14" t="s">
        <v>31</v>
      </c>
      <c r="AW399" s="14" t="s">
        <v>30</v>
      </c>
      <c r="AX399" s="14" t="s">
        <v>75</v>
      </c>
      <c r="AY399" s="173" t="s">
        <v>151</v>
      </c>
    </row>
    <row r="400" spans="1:65" s="14" customFormat="1">
      <c r="B400" s="172"/>
      <c r="D400" s="164" t="s">
        <v>160</v>
      </c>
      <c r="E400" s="173" t="s">
        <v>1</v>
      </c>
      <c r="F400" s="174" t="s">
        <v>2498</v>
      </c>
      <c r="H400" s="173" t="s">
        <v>1</v>
      </c>
      <c r="I400" s="175"/>
      <c r="L400" s="172"/>
      <c r="M400" s="176"/>
      <c r="N400" s="177"/>
      <c r="O400" s="177"/>
      <c r="P400" s="177"/>
      <c r="Q400" s="177"/>
      <c r="R400" s="177"/>
      <c r="S400" s="177"/>
      <c r="T400" s="178"/>
      <c r="AT400" s="173" t="s">
        <v>160</v>
      </c>
      <c r="AU400" s="173" t="s">
        <v>83</v>
      </c>
      <c r="AV400" s="14" t="s">
        <v>31</v>
      </c>
      <c r="AW400" s="14" t="s">
        <v>30</v>
      </c>
      <c r="AX400" s="14" t="s">
        <v>75</v>
      </c>
      <c r="AY400" s="173" t="s">
        <v>151</v>
      </c>
    </row>
    <row r="401" spans="1:65" s="14" customFormat="1">
      <c r="B401" s="172"/>
      <c r="D401" s="164" t="s">
        <v>160</v>
      </c>
      <c r="E401" s="173" t="s">
        <v>1</v>
      </c>
      <c r="F401" s="174" t="s">
        <v>2499</v>
      </c>
      <c r="H401" s="173" t="s">
        <v>1</v>
      </c>
      <c r="I401" s="175"/>
      <c r="L401" s="172"/>
      <c r="M401" s="176"/>
      <c r="N401" s="177"/>
      <c r="O401" s="177"/>
      <c r="P401" s="177"/>
      <c r="Q401" s="177"/>
      <c r="R401" s="177"/>
      <c r="S401" s="177"/>
      <c r="T401" s="178"/>
      <c r="AT401" s="173" t="s">
        <v>160</v>
      </c>
      <c r="AU401" s="173" t="s">
        <v>83</v>
      </c>
      <c r="AV401" s="14" t="s">
        <v>31</v>
      </c>
      <c r="AW401" s="14" t="s">
        <v>30</v>
      </c>
      <c r="AX401" s="14" t="s">
        <v>75</v>
      </c>
      <c r="AY401" s="173" t="s">
        <v>151</v>
      </c>
    </row>
    <row r="402" spans="1:65" s="14" customFormat="1">
      <c r="B402" s="172"/>
      <c r="D402" s="164" t="s">
        <v>160</v>
      </c>
      <c r="E402" s="173" t="s">
        <v>1</v>
      </c>
      <c r="F402" s="174" t="s">
        <v>2500</v>
      </c>
      <c r="H402" s="173" t="s">
        <v>1</v>
      </c>
      <c r="I402" s="175"/>
      <c r="L402" s="172"/>
      <c r="M402" s="176"/>
      <c r="N402" s="177"/>
      <c r="O402" s="177"/>
      <c r="P402" s="177"/>
      <c r="Q402" s="177"/>
      <c r="R402" s="177"/>
      <c r="S402" s="177"/>
      <c r="T402" s="178"/>
      <c r="AT402" s="173" t="s">
        <v>160</v>
      </c>
      <c r="AU402" s="173" t="s">
        <v>83</v>
      </c>
      <c r="AV402" s="14" t="s">
        <v>31</v>
      </c>
      <c r="AW402" s="14" t="s">
        <v>30</v>
      </c>
      <c r="AX402" s="14" t="s">
        <v>75</v>
      </c>
      <c r="AY402" s="173" t="s">
        <v>151</v>
      </c>
    </row>
    <row r="403" spans="1:65" s="14" customFormat="1">
      <c r="B403" s="172"/>
      <c r="D403" s="164" t="s">
        <v>160</v>
      </c>
      <c r="E403" s="173" t="s">
        <v>1</v>
      </c>
      <c r="F403" s="174" t="s">
        <v>2501</v>
      </c>
      <c r="H403" s="173" t="s">
        <v>1</v>
      </c>
      <c r="I403" s="175"/>
      <c r="L403" s="172"/>
      <c r="M403" s="176"/>
      <c r="N403" s="177"/>
      <c r="O403" s="177"/>
      <c r="P403" s="177"/>
      <c r="Q403" s="177"/>
      <c r="R403" s="177"/>
      <c r="S403" s="177"/>
      <c r="T403" s="178"/>
      <c r="AT403" s="173" t="s">
        <v>160</v>
      </c>
      <c r="AU403" s="173" t="s">
        <v>83</v>
      </c>
      <c r="AV403" s="14" t="s">
        <v>31</v>
      </c>
      <c r="AW403" s="14" t="s">
        <v>30</v>
      </c>
      <c r="AX403" s="14" t="s">
        <v>75</v>
      </c>
      <c r="AY403" s="173" t="s">
        <v>151</v>
      </c>
    </row>
    <row r="404" spans="1:65" s="14" customFormat="1">
      <c r="B404" s="172"/>
      <c r="D404" s="164" t="s">
        <v>160</v>
      </c>
      <c r="E404" s="173" t="s">
        <v>1</v>
      </c>
      <c r="F404" s="174" t="s">
        <v>2502</v>
      </c>
      <c r="H404" s="173" t="s">
        <v>1</v>
      </c>
      <c r="I404" s="175"/>
      <c r="L404" s="172"/>
      <c r="M404" s="176"/>
      <c r="N404" s="177"/>
      <c r="O404" s="177"/>
      <c r="P404" s="177"/>
      <c r="Q404" s="177"/>
      <c r="R404" s="177"/>
      <c r="S404" s="177"/>
      <c r="T404" s="178"/>
      <c r="AT404" s="173" t="s">
        <v>160</v>
      </c>
      <c r="AU404" s="173" t="s">
        <v>83</v>
      </c>
      <c r="AV404" s="14" t="s">
        <v>31</v>
      </c>
      <c r="AW404" s="14" t="s">
        <v>30</v>
      </c>
      <c r="AX404" s="14" t="s">
        <v>75</v>
      </c>
      <c r="AY404" s="173" t="s">
        <v>151</v>
      </c>
    </row>
    <row r="405" spans="1:65" s="13" customFormat="1">
      <c r="B405" s="163"/>
      <c r="D405" s="164" t="s">
        <v>160</v>
      </c>
      <c r="E405" s="165" t="s">
        <v>1</v>
      </c>
      <c r="F405" s="166" t="s">
        <v>31</v>
      </c>
      <c r="H405" s="167">
        <v>1</v>
      </c>
      <c r="I405" s="168"/>
      <c r="L405" s="163"/>
      <c r="M405" s="169"/>
      <c r="N405" s="170"/>
      <c r="O405" s="170"/>
      <c r="P405" s="170"/>
      <c r="Q405" s="170"/>
      <c r="R405" s="170"/>
      <c r="S405" s="170"/>
      <c r="T405" s="171"/>
      <c r="AT405" s="165" t="s">
        <v>160</v>
      </c>
      <c r="AU405" s="165" t="s">
        <v>83</v>
      </c>
      <c r="AV405" s="13" t="s">
        <v>83</v>
      </c>
      <c r="AW405" s="13" t="s">
        <v>30</v>
      </c>
      <c r="AX405" s="13" t="s">
        <v>31</v>
      </c>
      <c r="AY405" s="165" t="s">
        <v>151</v>
      </c>
    </row>
    <row r="406" spans="1:65" s="12" customFormat="1" ht="22.8" customHeight="1">
      <c r="B406" s="136"/>
      <c r="D406" s="137" t="s">
        <v>74</v>
      </c>
      <c r="E406" s="147" t="s">
        <v>199</v>
      </c>
      <c r="F406" s="147" t="s">
        <v>1439</v>
      </c>
      <c r="I406" s="139"/>
      <c r="J406" s="148">
        <f>BK406</f>
        <v>0</v>
      </c>
      <c r="L406" s="136"/>
      <c r="M406" s="141"/>
      <c r="N406" s="142"/>
      <c r="O406" s="142"/>
      <c r="P406" s="143">
        <f>SUM(P407:P442)</f>
        <v>0</v>
      </c>
      <c r="Q406" s="142"/>
      <c r="R406" s="143">
        <f>SUM(R407:R442)</f>
        <v>9.87E-5</v>
      </c>
      <c r="S406" s="142"/>
      <c r="T406" s="144">
        <f>SUM(T407:T442)</f>
        <v>0</v>
      </c>
      <c r="AR406" s="137" t="s">
        <v>31</v>
      </c>
      <c r="AT406" s="145" t="s">
        <v>74</v>
      </c>
      <c r="AU406" s="145" t="s">
        <v>31</v>
      </c>
      <c r="AY406" s="137" t="s">
        <v>151</v>
      </c>
      <c r="BK406" s="146">
        <f>SUM(BK407:BK442)</f>
        <v>0</v>
      </c>
    </row>
    <row r="407" spans="1:65" s="2" customFormat="1" ht="16.5" customHeight="1">
      <c r="A407" s="33"/>
      <c r="B407" s="149"/>
      <c r="C407" s="150" t="s">
        <v>1352</v>
      </c>
      <c r="D407" s="150" t="s">
        <v>153</v>
      </c>
      <c r="E407" s="151" t="s">
        <v>2515</v>
      </c>
      <c r="F407" s="152" t="s">
        <v>2516</v>
      </c>
      <c r="G407" s="153" t="s">
        <v>2517</v>
      </c>
      <c r="H407" s="154">
        <v>11</v>
      </c>
      <c r="I407" s="155"/>
      <c r="J407" s="156">
        <f>ROUND(I407*H407,2)</f>
        <v>0</v>
      </c>
      <c r="K407" s="152" t="s">
        <v>1</v>
      </c>
      <c r="L407" s="34"/>
      <c r="M407" s="157" t="s">
        <v>1</v>
      </c>
      <c r="N407" s="158" t="s">
        <v>40</v>
      </c>
      <c r="O407" s="59"/>
      <c r="P407" s="159">
        <f>O407*H407</f>
        <v>0</v>
      </c>
      <c r="Q407" s="159">
        <v>0</v>
      </c>
      <c r="R407" s="159">
        <f>Q407*H407</f>
        <v>0</v>
      </c>
      <c r="S407" s="159">
        <v>0</v>
      </c>
      <c r="T407" s="160">
        <f>S407*H407</f>
        <v>0</v>
      </c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R407" s="161" t="s">
        <v>158</v>
      </c>
      <c r="AT407" s="161" t="s">
        <v>153</v>
      </c>
      <c r="AU407" s="161" t="s">
        <v>83</v>
      </c>
      <c r="AY407" s="18" t="s">
        <v>151</v>
      </c>
      <c r="BE407" s="162">
        <f>IF(N407="základní",J407,0)</f>
        <v>0</v>
      </c>
      <c r="BF407" s="162">
        <f>IF(N407="snížená",J407,0)</f>
        <v>0</v>
      </c>
      <c r="BG407" s="162">
        <f>IF(N407="zákl. přenesená",J407,0)</f>
        <v>0</v>
      </c>
      <c r="BH407" s="162">
        <f>IF(N407="sníž. přenesená",J407,0)</f>
        <v>0</v>
      </c>
      <c r="BI407" s="162">
        <f>IF(N407="nulová",J407,0)</f>
        <v>0</v>
      </c>
      <c r="BJ407" s="18" t="s">
        <v>31</v>
      </c>
      <c r="BK407" s="162">
        <f>ROUND(I407*H407,2)</f>
        <v>0</v>
      </c>
      <c r="BL407" s="18" t="s">
        <v>158</v>
      </c>
      <c r="BM407" s="161" t="s">
        <v>2518</v>
      </c>
    </row>
    <row r="408" spans="1:65" s="13" customFormat="1">
      <c r="B408" s="163"/>
      <c r="D408" s="164" t="s">
        <v>160</v>
      </c>
      <c r="E408" s="165" t="s">
        <v>1</v>
      </c>
      <c r="F408" s="166" t="s">
        <v>176</v>
      </c>
      <c r="H408" s="167">
        <v>5</v>
      </c>
      <c r="I408" s="168"/>
      <c r="L408" s="163"/>
      <c r="M408" s="169"/>
      <c r="N408" s="170"/>
      <c r="O408" s="170"/>
      <c r="P408" s="170"/>
      <c r="Q408" s="170"/>
      <c r="R408" s="170"/>
      <c r="S408" s="170"/>
      <c r="T408" s="171"/>
      <c r="AT408" s="165" t="s">
        <v>160</v>
      </c>
      <c r="AU408" s="165" t="s">
        <v>83</v>
      </c>
      <c r="AV408" s="13" t="s">
        <v>83</v>
      </c>
      <c r="AW408" s="13" t="s">
        <v>30</v>
      </c>
      <c r="AX408" s="13" t="s">
        <v>75</v>
      </c>
      <c r="AY408" s="165" t="s">
        <v>151</v>
      </c>
    </row>
    <row r="409" spans="1:65" s="13" customFormat="1">
      <c r="B409" s="163"/>
      <c r="D409" s="164" t="s">
        <v>160</v>
      </c>
      <c r="E409" s="165" t="s">
        <v>1</v>
      </c>
      <c r="F409" s="166" t="s">
        <v>158</v>
      </c>
      <c r="H409" s="167">
        <v>4</v>
      </c>
      <c r="I409" s="168"/>
      <c r="L409" s="163"/>
      <c r="M409" s="169"/>
      <c r="N409" s="170"/>
      <c r="O409" s="170"/>
      <c r="P409" s="170"/>
      <c r="Q409" s="170"/>
      <c r="R409" s="170"/>
      <c r="S409" s="170"/>
      <c r="T409" s="171"/>
      <c r="AT409" s="165" t="s">
        <v>160</v>
      </c>
      <c r="AU409" s="165" t="s">
        <v>83</v>
      </c>
      <c r="AV409" s="13" t="s">
        <v>83</v>
      </c>
      <c r="AW409" s="13" t="s">
        <v>30</v>
      </c>
      <c r="AX409" s="13" t="s">
        <v>75</v>
      </c>
      <c r="AY409" s="165" t="s">
        <v>151</v>
      </c>
    </row>
    <row r="410" spans="1:65" s="13" customFormat="1">
      <c r="B410" s="163"/>
      <c r="D410" s="164" t="s">
        <v>160</v>
      </c>
      <c r="E410" s="165" t="s">
        <v>1</v>
      </c>
      <c r="F410" s="166" t="s">
        <v>83</v>
      </c>
      <c r="H410" s="167">
        <v>2</v>
      </c>
      <c r="I410" s="168"/>
      <c r="L410" s="163"/>
      <c r="M410" s="169"/>
      <c r="N410" s="170"/>
      <c r="O410" s="170"/>
      <c r="P410" s="170"/>
      <c r="Q410" s="170"/>
      <c r="R410" s="170"/>
      <c r="S410" s="170"/>
      <c r="T410" s="171"/>
      <c r="AT410" s="165" t="s">
        <v>160</v>
      </c>
      <c r="AU410" s="165" t="s">
        <v>83</v>
      </c>
      <c r="AV410" s="13" t="s">
        <v>83</v>
      </c>
      <c r="AW410" s="13" t="s">
        <v>30</v>
      </c>
      <c r="AX410" s="13" t="s">
        <v>75</v>
      </c>
      <c r="AY410" s="165" t="s">
        <v>151</v>
      </c>
    </row>
    <row r="411" spans="1:65" s="15" customFormat="1">
      <c r="B411" s="179"/>
      <c r="D411" s="164" t="s">
        <v>160</v>
      </c>
      <c r="E411" s="180" t="s">
        <v>1</v>
      </c>
      <c r="F411" s="181" t="s">
        <v>182</v>
      </c>
      <c r="H411" s="182">
        <v>11</v>
      </c>
      <c r="I411" s="183"/>
      <c r="L411" s="179"/>
      <c r="M411" s="184"/>
      <c r="N411" s="185"/>
      <c r="O411" s="185"/>
      <c r="P411" s="185"/>
      <c r="Q411" s="185"/>
      <c r="R411" s="185"/>
      <c r="S411" s="185"/>
      <c r="T411" s="186"/>
      <c r="AT411" s="180" t="s">
        <v>160</v>
      </c>
      <c r="AU411" s="180" t="s">
        <v>83</v>
      </c>
      <c r="AV411" s="15" t="s">
        <v>158</v>
      </c>
      <c r="AW411" s="15" t="s">
        <v>30</v>
      </c>
      <c r="AX411" s="15" t="s">
        <v>31</v>
      </c>
      <c r="AY411" s="180" t="s">
        <v>151</v>
      </c>
    </row>
    <row r="412" spans="1:65" s="2" customFormat="1" ht="16.5" customHeight="1">
      <c r="A412" s="33"/>
      <c r="B412" s="149"/>
      <c r="C412" s="150" t="s">
        <v>1357</v>
      </c>
      <c r="D412" s="150" t="s">
        <v>153</v>
      </c>
      <c r="E412" s="151" t="s">
        <v>2519</v>
      </c>
      <c r="F412" s="152" t="s">
        <v>2520</v>
      </c>
      <c r="G412" s="153" t="s">
        <v>376</v>
      </c>
      <c r="H412" s="154">
        <v>11</v>
      </c>
      <c r="I412" s="155"/>
      <c r="J412" s="156">
        <f>ROUND(I412*H412,2)</f>
        <v>0</v>
      </c>
      <c r="K412" s="152" t="s">
        <v>1</v>
      </c>
      <c r="L412" s="34"/>
      <c r="M412" s="157" t="s">
        <v>1</v>
      </c>
      <c r="N412" s="158" t="s">
        <v>40</v>
      </c>
      <c r="O412" s="59"/>
      <c r="P412" s="159">
        <f>O412*H412</f>
        <v>0</v>
      </c>
      <c r="Q412" s="159">
        <v>0</v>
      </c>
      <c r="R412" s="159">
        <f>Q412*H412</f>
        <v>0</v>
      </c>
      <c r="S412" s="159">
        <v>0</v>
      </c>
      <c r="T412" s="160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1" t="s">
        <v>158</v>
      </c>
      <c r="AT412" s="161" t="s">
        <v>153</v>
      </c>
      <c r="AU412" s="161" t="s">
        <v>83</v>
      </c>
      <c r="AY412" s="18" t="s">
        <v>151</v>
      </c>
      <c r="BE412" s="162">
        <f>IF(N412="základní",J412,0)</f>
        <v>0</v>
      </c>
      <c r="BF412" s="162">
        <f>IF(N412="snížená",J412,0)</f>
        <v>0</v>
      </c>
      <c r="BG412" s="162">
        <f>IF(N412="zákl. přenesená",J412,0)</f>
        <v>0</v>
      </c>
      <c r="BH412" s="162">
        <f>IF(N412="sníž. přenesená",J412,0)</f>
        <v>0</v>
      </c>
      <c r="BI412" s="162">
        <f>IF(N412="nulová",J412,0)</f>
        <v>0</v>
      </c>
      <c r="BJ412" s="18" t="s">
        <v>31</v>
      </c>
      <c r="BK412" s="162">
        <f>ROUND(I412*H412,2)</f>
        <v>0</v>
      </c>
      <c r="BL412" s="18" t="s">
        <v>158</v>
      </c>
      <c r="BM412" s="161" t="s">
        <v>2521</v>
      </c>
    </row>
    <row r="413" spans="1:65" s="13" customFormat="1">
      <c r="B413" s="163"/>
      <c r="D413" s="164" t="s">
        <v>160</v>
      </c>
      <c r="E413" s="165" t="s">
        <v>1</v>
      </c>
      <c r="F413" s="166" t="s">
        <v>211</v>
      </c>
      <c r="H413" s="167">
        <v>11</v>
      </c>
      <c r="I413" s="168"/>
      <c r="L413" s="163"/>
      <c r="M413" s="169"/>
      <c r="N413" s="170"/>
      <c r="O413" s="170"/>
      <c r="P413" s="170"/>
      <c r="Q413" s="170"/>
      <c r="R413" s="170"/>
      <c r="S413" s="170"/>
      <c r="T413" s="171"/>
      <c r="AT413" s="165" t="s">
        <v>160</v>
      </c>
      <c r="AU413" s="165" t="s">
        <v>83</v>
      </c>
      <c r="AV413" s="13" t="s">
        <v>83</v>
      </c>
      <c r="AW413" s="13" t="s">
        <v>30</v>
      </c>
      <c r="AX413" s="13" t="s">
        <v>31</v>
      </c>
      <c r="AY413" s="165" t="s">
        <v>151</v>
      </c>
    </row>
    <row r="414" spans="1:65" s="2" customFormat="1" ht="16.5" customHeight="1">
      <c r="A414" s="33"/>
      <c r="B414" s="149"/>
      <c r="C414" s="150" t="s">
        <v>1361</v>
      </c>
      <c r="D414" s="150" t="s">
        <v>153</v>
      </c>
      <c r="E414" s="151" t="s">
        <v>1695</v>
      </c>
      <c r="F414" s="152" t="s">
        <v>1696</v>
      </c>
      <c r="G414" s="153" t="s">
        <v>207</v>
      </c>
      <c r="H414" s="154">
        <v>20.6</v>
      </c>
      <c r="I414" s="155"/>
      <c r="J414" s="156">
        <f>ROUND(I414*H414,2)</f>
        <v>0</v>
      </c>
      <c r="K414" s="152" t="s">
        <v>157</v>
      </c>
      <c r="L414" s="34"/>
      <c r="M414" s="157" t="s">
        <v>1</v>
      </c>
      <c r="N414" s="158" t="s">
        <v>40</v>
      </c>
      <c r="O414" s="59"/>
      <c r="P414" s="159">
        <f>O414*H414</f>
        <v>0</v>
      </c>
      <c r="Q414" s="159">
        <v>0</v>
      </c>
      <c r="R414" s="159">
        <f>Q414*H414</f>
        <v>0</v>
      </c>
      <c r="S414" s="159">
        <v>0</v>
      </c>
      <c r="T414" s="160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1" t="s">
        <v>158</v>
      </c>
      <c r="AT414" s="161" t="s">
        <v>153</v>
      </c>
      <c r="AU414" s="161" t="s">
        <v>83</v>
      </c>
      <c r="AY414" s="18" t="s">
        <v>151</v>
      </c>
      <c r="BE414" s="162">
        <f>IF(N414="základní",J414,0)</f>
        <v>0</v>
      </c>
      <c r="BF414" s="162">
        <f>IF(N414="snížená",J414,0)</f>
        <v>0</v>
      </c>
      <c r="BG414" s="162">
        <f>IF(N414="zákl. přenesená",J414,0)</f>
        <v>0</v>
      </c>
      <c r="BH414" s="162">
        <f>IF(N414="sníž. přenesená",J414,0)</f>
        <v>0</v>
      </c>
      <c r="BI414" s="162">
        <f>IF(N414="nulová",J414,0)</f>
        <v>0</v>
      </c>
      <c r="BJ414" s="18" t="s">
        <v>31</v>
      </c>
      <c r="BK414" s="162">
        <f>ROUND(I414*H414,2)</f>
        <v>0</v>
      </c>
      <c r="BL414" s="18" t="s">
        <v>158</v>
      </c>
      <c r="BM414" s="161" t="s">
        <v>2522</v>
      </c>
    </row>
    <row r="415" spans="1:65" s="13" customFormat="1">
      <c r="B415" s="163"/>
      <c r="D415" s="164" t="s">
        <v>160</v>
      </c>
      <c r="E415" s="165" t="s">
        <v>1</v>
      </c>
      <c r="F415" s="166" t="s">
        <v>2402</v>
      </c>
      <c r="H415" s="167">
        <v>3.6</v>
      </c>
      <c r="I415" s="168"/>
      <c r="L415" s="163"/>
      <c r="M415" s="169"/>
      <c r="N415" s="170"/>
      <c r="O415" s="170"/>
      <c r="P415" s="170"/>
      <c r="Q415" s="170"/>
      <c r="R415" s="170"/>
      <c r="S415" s="170"/>
      <c r="T415" s="171"/>
      <c r="AT415" s="165" t="s">
        <v>160</v>
      </c>
      <c r="AU415" s="165" t="s">
        <v>83</v>
      </c>
      <c r="AV415" s="13" t="s">
        <v>83</v>
      </c>
      <c r="AW415" s="13" t="s">
        <v>30</v>
      </c>
      <c r="AX415" s="13" t="s">
        <v>75</v>
      </c>
      <c r="AY415" s="165" t="s">
        <v>151</v>
      </c>
    </row>
    <row r="416" spans="1:65" s="13" customFormat="1">
      <c r="B416" s="163"/>
      <c r="D416" s="164" t="s">
        <v>160</v>
      </c>
      <c r="E416" s="165" t="s">
        <v>1</v>
      </c>
      <c r="F416" s="166" t="s">
        <v>2403</v>
      </c>
      <c r="H416" s="167">
        <v>17</v>
      </c>
      <c r="I416" s="168"/>
      <c r="L416" s="163"/>
      <c r="M416" s="169"/>
      <c r="N416" s="170"/>
      <c r="O416" s="170"/>
      <c r="P416" s="170"/>
      <c r="Q416" s="170"/>
      <c r="R416" s="170"/>
      <c r="S416" s="170"/>
      <c r="T416" s="171"/>
      <c r="AT416" s="165" t="s">
        <v>160</v>
      </c>
      <c r="AU416" s="165" t="s">
        <v>83</v>
      </c>
      <c r="AV416" s="13" t="s">
        <v>83</v>
      </c>
      <c r="AW416" s="13" t="s">
        <v>30</v>
      </c>
      <c r="AX416" s="13" t="s">
        <v>75</v>
      </c>
      <c r="AY416" s="165" t="s">
        <v>151</v>
      </c>
    </row>
    <row r="417" spans="1:65" s="15" customFormat="1">
      <c r="B417" s="179"/>
      <c r="D417" s="164" t="s">
        <v>160</v>
      </c>
      <c r="E417" s="180" t="s">
        <v>1</v>
      </c>
      <c r="F417" s="181" t="s">
        <v>182</v>
      </c>
      <c r="H417" s="182">
        <v>20.6</v>
      </c>
      <c r="I417" s="183"/>
      <c r="L417" s="179"/>
      <c r="M417" s="184"/>
      <c r="N417" s="185"/>
      <c r="O417" s="185"/>
      <c r="P417" s="185"/>
      <c r="Q417" s="185"/>
      <c r="R417" s="185"/>
      <c r="S417" s="185"/>
      <c r="T417" s="186"/>
      <c r="AT417" s="180" t="s">
        <v>160</v>
      </c>
      <c r="AU417" s="180" t="s">
        <v>83</v>
      </c>
      <c r="AV417" s="15" t="s">
        <v>158</v>
      </c>
      <c r="AW417" s="15" t="s">
        <v>30</v>
      </c>
      <c r="AX417" s="15" t="s">
        <v>31</v>
      </c>
      <c r="AY417" s="180" t="s">
        <v>151</v>
      </c>
    </row>
    <row r="418" spans="1:65" s="2" customFormat="1" ht="16.5" customHeight="1">
      <c r="A418" s="33"/>
      <c r="B418" s="149"/>
      <c r="C418" s="150" t="s">
        <v>1365</v>
      </c>
      <c r="D418" s="150" t="s">
        <v>153</v>
      </c>
      <c r="E418" s="151" t="s">
        <v>2523</v>
      </c>
      <c r="F418" s="152" t="s">
        <v>2524</v>
      </c>
      <c r="G418" s="153" t="s">
        <v>207</v>
      </c>
      <c r="H418" s="154">
        <v>3.6</v>
      </c>
      <c r="I418" s="155"/>
      <c r="J418" s="156">
        <f>ROUND(I418*H418,2)</f>
        <v>0</v>
      </c>
      <c r="K418" s="152" t="s">
        <v>157</v>
      </c>
      <c r="L418" s="34"/>
      <c r="M418" s="157" t="s">
        <v>1</v>
      </c>
      <c r="N418" s="158" t="s">
        <v>40</v>
      </c>
      <c r="O418" s="59"/>
      <c r="P418" s="159">
        <f>O418*H418</f>
        <v>0</v>
      </c>
      <c r="Q418" s="159">
        <v>0</v>
      </c>
      <c r="R418" s="159">
        <f>Q418*H418</f>
        <v>0</v>
      </c>
      <c r="S418" s="159">
        <v>0</v>
      </c>
      <c r="T418" s="160">
        <f>S418*H418</f>
        <v>0</v>
      </c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R418" s="161" t="s">
        <v>158</v>
      </c>
      <c r="AT418" s="161" t="s">
        <v>153</v>
      </c>
      <c r="AU418" s="161" t="s">
        <v>83</v>
      </c>
      <c r="AY418" s="18" t="s">
        <v>151</v>
      </c>
      <c r="BE418" s="162">
        <f>IF(N418="základní",J418,0)</f>
        <v>0</v>
      </c>
      <c r="BF418" s="162">
        <f>IF(N418="snížená",J418,0)</f>
        <v>0</v>
      </c>
      <c r="BG418" s="162">
        <f>IF(N418="zákl. přenesená",J418,0)</f>
        <v>0</v>
      </c>
      <c r="BH418" s="162">
        <f>IF(N418="sníž. přenesená",J418,0)</f>
        <v>0</v>
      </c>
      <c r="BI418" s="162">
        <f>IF(N418="nulová",J418,0)</f>
        <v>0</v>
      </c>
      <c r="BJ418" s="18" t="s">
        <v>31</v>
      </c>
      <c r="BK418" s="162">
        <f>ROUND(I418*H418,2)</f>
        <v>0</v>
      </c>
      <c r="BL418" s="18" t="s">
        <v>158</v>
      </c>
      <c r="BM418" s="161" t="s">
        <v>2525</v>
      </c>
    </row>
    <row r="419" spans="1:65" s="13" customFormat="1">
      <c r="B419" s="163"/>
      <c r="D419" s="164" t="s">
        <v>160</v>
      </c>
      <c r="E419" s="165" t="s">
        <v>1</v>
      </c>
      <c r="F419" s="166" t="s">
        <v>2266</v>
      </c>
      <c r="H419" s="167">
        <v>3.6</v>
      </c>
      <c r="I419" s="168"/>
      <c r="L419" s="163"/>
      <c r="M419" s="169"/>
      <c r="N419" s="170"/>
      <c r="O419" s="170"/>
      <c r="P419" s="170"/>
      <c r="Q419" s="170"/>
      <c r="R419" s="170"/>
      <c r="S419" s="170"/>
      <c r="T419" s="171"/>
      <c r="AT419" s="165" t="s">
        <v>160</v>
      </c>
      <c r="AU419" s="165" t="s">
        <v>83</v>
      </c>
      <c r="AV419" s="13" t="s">
        <v>83</v>
      </c>
      <c r="AW419" s="13" t="s">
        <v>30</v>
      </c>
      <c r="AX419" s="13" t="s">
        <v>75</v>
      </c>
      <c r="AY419" s="165" t="s">
        <v>151</v>
      </c>
    </row>
    <row r="420" spans="1:65" s="15" customFormat="1">
      <c r="B420" s="179"/>
      <c r="D420" s="164" t="s">
        <v>160</v>
      </c>
      <c r="E420" s="180" t="s">
        <v>1</v>
      </c>
      <c r="F420" s="181" t="s">
        <v>182</v>
      </c>
      <c r="H420" s="182">
        <v>3.6</v>
      </c>
      <c r="I420" s="183"/>
      <c r="L420" s="179"/>
      <c r="M420" s="184"/>
      <c r="N420" s="185"/>
      <c r="O420" s="185"/>
      <c r="P420" s="185"/>
      <c r="Q420" s="185"/>
      <c r="R420" s="185"/>
      <c r="S420" s="185"/>
      <c r="T420" s="186"/>
      <c r="AT420" s="180" t="s">
        <v>160</v>
      </c>
      <c r="AU420" s="180" t="s">
        <v>83</v>
      </c>
      <c r="AV420" s="15" t="s">
        <v>158</v>
      </c>
      <c r="AW420" s="15" t="s">
        <v>30</v>
      </c>
      <c r="AX420" s="15" t="s">
        <v>31</v>
      </c>
      <c r="AY420" s="180" t="s">
        <v>151</v>
      </c>
    </row>
    <row r="421" spans="1:65" s="2" customFormat="1" ht="16.5" customHeight="1">
      <c r="A421" s="33"/>
      <c r="B421" s="149"/>
      <c r="C421" s="150" t="s">
        <v>1370</v>
      </c>
      <c r="D421" s="150" t="s">
        <v>153</v>
      </c>
      <c r="E421" s="151" t="s">
        <v>2526</v>
      </c>
      <c r="F421" s="152" t="s">
        <v>2527</v>
      </c>
      <c r="G421" s="153" t="s">
        <v>164</v>
      </c>
      <c r="H421" s="154">
        <v>6.3949999999999996</v>
      </c>
      <c r="I421" s="155"/>
      <c r="J421" s="156">
        <f>ROUND(I421*H421,2)</f>
        <v>0</v>
      </c>
      <c r="K421" s="152" t="s">
        <v>1</v>
      </c>
      <c r="L421" s="34"/>
      <c r="M421" s="157" t="s">
        <v>1</v>
      </c>
      <c r="N421" s="158" t="s">
        <v>40</v>
      </c>
      <c r="O421" s="59"/>
      <c r="P421" s="159">
        <f>O421*H421</f>
        <v>0</v>
      </c>
      <c r="Q421" s="159">
        <v>0</v>
      </c>
      <c r="R421" s="159">
        <f>Q421*H421</f>
        <v>0</v>
      </c>
      <c r="S421" s="159">
        <v>0</v>
      </c>
      <c r="T421" s="160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1" t="s">
        <v>158</v>
      </c>
      <c r="AT421" s="161" t="s">
        <v>153</v>
      </c>
      <c r="AU421" s="161" t="s">
        <v>83</v>
      </c>
      <c r="AY421" s="18" t="s">
        <v>151</v>
      </c>
      <c r="BE421" s="162">
        <f>IF(N421="základní",J421,0)</f>
        <v>0</v>
      </c>
      <c r="BF421" s="162">
        <f>IF(N421="snížená",J421,0)</f>
        <v>0</v>
      </c>
      <c r="BG421" s="162">
        <f>IF(N421="zákl. přenesená",J421,0)</f>
        <v>0</v>
      </c>
      <c r="BH421" s="162">
        <f>IF(N421="sníž. přenesená",J421,0)</f>
        <v>0</v>
      </c>
      <c r="BI421" s="162">
        <f>IF(N421="nulová",J421,0)</f>
        <v>0</v>
      </c>
      <c r="BJ421" s="18" t="s">
        <v>31</v>
      </c>
      <c r="BK421" s="162">
        <f>ROUND(I421*H421,2)</f>
        <v>0</v>
      </c>
      <c r="BL421" s="18" t="s">
        <v>158</v>
      </c>
      <c r="BM421" s="161" t="s">
        <v>2528</v>
      </c>
    </row>
    <row r="422" spans="1:65" s="13" customFormat="1">
      <c r="B422" s="163"/>
      <c r="D422" s="164" t="s">
        <v>160</v>
      </c>
      <c r="E422" s="165" t="s">
        <v>1</v>
      </c>
      <c r="F422" s="166" t="s">
        <v>2529</v>
      </c>
      <c r="H422" s="167">
        <v>0.91800000000000004</v>
      </c>
      <c r="I422" s="168"/>
      <c r="L422" s="163"/>
      <c r="M422" s="169"/>
      <c r="N422" s="170"/>
      <c r="O422" s="170"/>
      <c r="P422" s="170"/>
      <c r="Q422" s="170"/>
      <c r="R422" s="170"/>
      <c r="S422" s="170"/>
      <c r="T422" s="171"/>
      <c r="AT422" s="165" t="s">
        <v>160</v>
      </c>
      <c r="AU422" s="165" t="s">
        <v>83</v>
      </c>
      <c r="AV422" s="13" t="s">
        <v>83</v>
      </c>
      <c r="AW422" s="13" t="s">
        <v>30</v>
      </c>
      <c r="AX422" s="13" t="s">
        <v>75</v>
      </c>
      <c r="AY422" s="165" t="s">
        <v>151</v>
      </c>
    </row>
    <row r="423" spans="1:65" s="13" customFormat="1">
      <c r="B423" s="163"/>
      <c r="D423" s="164" t="s">
        <v>160</v>
      </c>
      <c r="E423" s="165" t="s">
        <v>1</v>
      </c>
      <c r="F423" s="166" t="s">
        <v>2530</v>
      </c>
      <c r="H423" s="167">
        <v>3.9950000000000001</v>
      </c>
      <c r="I423" s="168"/>
      <c r="L423" s="163"/>
      <c r="M423" s="169"/>
      <c r="N423" s="170"/>
      <c r="O423" s="170"/>
      <c r="P423" s="170"/>
      <c r="Q423" s="170"/>
      <c r="R423" s="170"/>
      <c r="S423" s="170"/>
      <c r="T423" s="171"/>
      <c r="AT423" s="165" t="s">
        <v>160</v>
      </c>
      <c r="AU423" s="165" t="s">
        <v>83</v>
      </c>
      <c r="AV423" s="13" t="s">
        <v>83</v>
      </c>
      <c r="AW423" s="13" t="s">
        <v>30</v>
      </c>
      <c r="AX423" s="13" t="s">
        <v>75</v>
      </c>
      <c r="AY423" s="165" t="s">
        <v>151</v>
      </c>
    </row>
    <row r="424" spans="1:65" s="13" customFormat="1">
      <c r="B424" s="163"/>
      <c r="D424" s="164" t="s">
        <v>160</v>
      </c>
      <c r="E424" s="165" t="s">
        <v>1</v>
      </c>
      <c r="F424" s="166" t="s">
        <v>2531</v>
      </c>
      <c r="H424" s="167">
        <v>1.482</v>
      </c>
      <c r="I424" s="168"/>
      <c r="L424" s="163"/>
      <c r="M424" s="169"/>
      <c r="N424" s="170"/>
      <c r="O424" s="170"/>
      <c r="P424" s="170"/>
      <c r="Q424" s="170"/>
      <c r="R424" s="170"/>
      <c r="S424" s="170"/>
      <c r="T424" s="171"/>
      <c r="AT424" s="165" t="s">
        <v>160</v>
      </c>
      <c r="AU424" s="165" t="s">
        <v>83</v>
      </c>
      <c r="AV424" s="13" t="s">
        <v>83</v>
      </c>
      <c r="AW424" s="13" t="s">
        <v>30</v>
      </c>
      <c r="AX424" s="13" t="s">
        <v>75</v>
      </c>
      <c r="AY424" s="165" t="s">
        <v>151</v>
      </c>
    </row>
    <row r="425" spans="1:65" s="15" customFormat="1">
      <c r="B425" s="179"/>
      <c r="D425" s="164" t="s">
        <v>160</v>
      </c>
      <c r="E425" s="180" t="s">
        <v>1</v>
      </c>
      <c r="F425" s="181" t="s">
        <v>182</v>
      </c>
      <c r="H425" s="182">
        <v>6.3949999999999996</v>
      </c>
      <c r="I425" s="183"/>
      <c r="L425" s="179"/>
      <c r="M425" s="184"/>
      <c r="N425" s="185"/>
      <c r="O425" s="185"/>
      <c r="P425" s="185"/>
      <c r="Q425" s="185"/>
      <c r="R425" s="185"/>
      <c r="S425" s="185"/>
      <c r="T425" s="186"/>
      <c r="AT425" s="180" t="s">
        <v>160</v>
      </c>
      <c r="AU425" s="180" t="s">
        <v>83</v>
      </c>
      <c r="AV425" s="15" t="s">
        <v>158</v>
      </c>
      <c r="AW425" s="15" t="s">
        <v>30</v>
      </c>
      <c r="AX425" s="15" t="s">
        <v>31</v>
      </c>
      <c r="AY425" s="180" t="s">
        <v>151</v>
      </c>
    </row>
    <row r="426" spans="1:65" s="2" customFormat="1" ht="16.5" customHeight="1">
      <c r="A426" s="33"/>
      <c r="B426" s="149"/>
      <c r="C426" s="150" t="s">
        <v>1375</v>
      </c>
      <c r="D426" s="150" t="s">
        <v>153</v>
      </c>
      <c r="E426" s="151" t="s">
        <v>2233</v>
      </c>
      <c r="F426" s="152" t="s">
        <v>2234</v>
      </c>
      <c r="G426" s="153" t="s">
        <v>215</v>
      </c>
      <c r="H426" s="154">
        <v>60</v>
      </c>
      <c r="I426" s="155"/>
      <c r="J426" s="156">
        <f>ROUND(I426*H426,2)</f>
        <v>0</v>
      </c>
      <c r="K426" s="152" t="s">
        <v>157</v>
      </c>
      <c r="L426" s="34"/>
      <c r="M426" s="157" t="s">
        <v>1</v>
      </c>
      <c r="N426" s="158" t="s">
        <v>40</v>
      </c>
      <c r="O426" s="59"/>
      <c r="P426" s="159">
        <f>O426*H426</f>
        <v>0</v>
      </c>
      <c r="Q426" s="159">
        <v>1.6449999999999999E-6</v>
      </c>
      <c r="R426" s="159">
        <f>Q426*H426</f>
        <v>9.87E-5</v>
      </c>
      <c r="S426" s="159">
        <v>0</v>
      </c>
      <c r="T426" s="160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1" t="s">
        <v>158</v>
      </c>
      <c r="AT426" s="161" t="s">
        <v>153</v>
      </c>
      <c r="AU426" s="161" t="s">
        <v>83</v>
      </c>
      <c r="AY426" s="18" t="s">
        <v>151</v>
      </c>
      <c r="BE426" s="162">
        <f>IF(N426="základní",J426,0)</f>
        <v>0</v>
      </c>
      <c r="BF426" s="162">
        <f>IF(N426="snížená",J426,0)</f>
        <v>0</v>
      </c>
      <c r="BG426" s="162">
        <f>IF(N426="zákl. přenesená",J426,0)</f>
        <v>0</v>
      </c>
      <c r="BH426" s="162">
        <f>IF(N426="sníž. přenesená",J426,0)</f>
        <v>0</v>
      </c>
      <c r="BI426" s="162">
        <f>IF(N426="nulová",J426,0)</f>
        <v>0</v>
      </c>
      <c r="BJ426" s="18" t="s">
        <v>31</v>
      </c>
      <c r="BK426" s="162">
        <f>ROUND(I426*H426,2)</f>
        <v>0</v>
      </c>
      <c r="BL426" s="18" t="s">
        <v>158</v>
      </c>
      <c r="BM426" s="161" t="s">
        <v>2532</v>
      </c>
    </row>
    <row r="427" spans="1:65" s="14" customFormat="1">
      <c r="B427" s="172"/>
      <c r="D427" s="164" t="s">
        <v>160</v>
      </c>
      <c r="E427" s="173" t="s">
        <v>1</v>
      </c>
      <c r="F427" s="174" t="s">
        <v>2533</v>
      </c>
      <c r="H427" s="173" t="s">
        <v>1</v>
      </c>
      <c r="I427" s="175"/>
      <c r="L427" s="172"/>
      <c r="M427" s="176"/>
      <c r="N427" s="177"/>
      <c r="O427" s="177"/>
      <c r="P427" s="177"/>
      <c r="Q427" s="177"/>
      <c r="R427" s="177"/>
      <c r="S427" s="177"/>
      <c r="T427" s="178"/>
      <c r="AT427" s="173" t="s">
        <v>160</v>
      </c>
      <c r="AU427" s="173" t="s">
        <v>83</v>
      </c>
      <c r="AV427" s="14" t="s">
        <v>31</v>
      </c>
      <c r="AW427" s="14" t="s">
        <v>30</v>
      </c>
      <c r="AX427" s="14" t="s">
        <v>75</v>
      </c>
      <c r="AY427" s="173" t="s">
        <v>151</v>
      </c>
    </row>
    <row r="428" spans="1:65" s="13" customFormat="1">
      <c r="B428" s="163"/>
      <c r="D428" s="164" t="s">
        <v>160</v>
      </c>
      <c r="E428" s="165" t="s">
        <v>1</v>
      </c>
      <c r="F428" s="166" t="s">
        <v>2534</v>
      </c>
      <c r="H428" s="167">
        <v>60</v>
      </c>
      <c r="I428" s="168"/>
      <c r="L428" s="163"/>
      <c r="M428" s="169"/>
      <c r="N428" s="170"/>
      <c r="O428" s="170"/>
      <c r="P428" s="170"/>
      <c r="Q428" s="170"/>
      <c r="R428" s="170"/>
      <c r="S428" s="170"/>
      <c r="T428" s="171"/>
      <c r="AT428" s="165" t="s">
        <v>160</v>
      </c>
      <c r="AU428" s="165" t="s">
        <v>83</v>
      </c>
      <c r="AV428" s="13" t="s">
        <v>83</v>
      </c>
      <c r="AW428" s="13" t="s">
        <v>30</v>
      </c>
      <c r="AX428" s="13" t="s">
        <v>31</v>
      </c>
      <c r="AY428" s="165" t="s">
        <v>151</v>
      </c>
    </row>
    <row r="429" spans="1:65" s="2" customFormat="1" ht="16.5" customHeight="1">
      <c r="A429" s="33"/>
      <c r="B429" s="149"/>
      <c r="C429" s="150" t="s">
        <v>1380</v>
      </c>
      <c r="D429" s="150" t="s">
        <v>153</v>
      </c>
      <c r="E429" s="151" t="s">
        <v>228</v>
      </c>
      <c r="F429" s="152" t="s">
        <v>229</v>
      </c>
      <c r="G429" s="153" t="s">
        <v>164</v>
      </c>
      <c r="H429" s="154">
        <v>56.401000000000003</v>
      </c>
      <c r="I429" s="155"/>
      <c r="J429" s="156">
        <f>ROUND(I429*H429,2)</f>
        <v>0</v>
      </c>
      <c r="K429" s="152" t="s">
        <v>157</v>
      </c>
      <c r="L429" s="34"/>
      <c r="M429" s="157" t="s">
        <v>1</v>
      </c>
      <c r="N429" s="158" t="s">
        <v>40</v>
      </c>
      <c r="O429" s="59"/>
      <c r="P429" s="159">
        <f>O429*H429</f>
        <v>0</v>
      </c>
      <c r="Q429" s="159">
        <v>0</v>
      </c>
      <c r="R429" s="159">
        <f>Q429*H429</f>
        <v>0</v>
      </c>
      <c r="S429" s="159">
        <v>0</v>
      </c>
      <c r="T429" s="160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1" t="s">
        <v>158</v>
      </c>
      <c r="AT429" s="161" t="s">
        <v>153</v>
      </c>
      <c r="AU429" s="161" t="s">
        <v>83</v>
      </c>
      <c r="AY429" s="18" t="s">
        <v>151</v>
      </c>
      <c r="BE429" s="162">
        <f>IF(N429="základní",J429,0)</f>
        <v>0</v>
      </c>
      <c r="BF429" s="162">
        <f>IF(N429="snížená",J429,0)</f>
        <v>0</v>
      </c>
      <c r="BG429" s="162">
        <f>IF(N429="zákl. přenesená",J429,0)</f>
        <v>0</v>
      </c>
      <c r="BH429" s="162">
        <f>IF(N429="sníž. přenesená",J429,0)</f>
        <v>0</v>
      </c>
      <c r="BI429" s="162">
        <f>IF(N429="nulová",J429,0)</f>
        <v>0</v>
      </c>
      <c r="BJ429" s="18" t="s">
        <v>31</v>
      </c>
      <c r="BK429" s="162">
        <f>ROUND(I429*H429,2)</f>
        <v>0</v>
      </c>
      <c r="BL429" s="18" t="s">
        <v>158</v>
      </c>
      <c r="BM429" s="161" t="s">
        <v>2535</v>
      </c>
    </row>
    <row r="430" spans="1:65" s="13" customFormat="1">
      <c r="B430" s="163"/>
      <c r="D430" s="164" t="s">
        <v>160</v>
      </c>
      <c r="E430" s="165" t="s">
        <v>1</v>
      </c>
      <c r="F430" s="166" t="s">
        <v>2536</v>
      </c>
      <c r="H430" s="167">
        <v>56.401000000000003</v>
      </c>
      <c r="I430" s="168"/>
      <c r="L430" s="163"/>
      <c r="M430" s="169"/>
      <c r="N430" s="170"/>
      <c r="O430" s="170"/>
      <c r="P430" s="170"/>
      <c r="Q430" s="170"/>
      <c r="R430" s="170"/>
      <c r="S430" s="170"/>
      <c r="T430" s="171"/>
      <c r="AT430" s="165" t="s">
        <v>160</v>
      </c>
      <c r="AU430" s="165" t="s">
        <v>83</v>
      </c>
      <c r="AV430" s="13" t="s">
        <v>83</v>
      </c>
      <c r="AW430" s="13" t="s">
        <v>30</v>
      </c>
      <c r="AX430" s="13" t="s">
        <v>75</v>
      </c>
      <c r="AY430" s="165" t="s">
        <v>151</v>
      </c>
    </row>
    <row r="431" spans="1:65" s="15" customFormat="1">
      <c r="B431" s="179"/>
      <c r="D431" s="164" t="s">
        <v>160</v>
      </c>
      <c r="E431" s="180" t="s">
        <v>1</v>
      </c>
      <c r="F431" s="181" t="s">
        <v>182</v>
      </c>
      <c r="H431" s="182">
        <v>56.401000000000003</v>
      </c>
      <c r="I431" s="183"/>
      <c r="L431" s="179"/>
      <c r="M431" s="184"/>
      <c r="N431" s="185"/>
      <c r="O431" s="185"/>
      <c r="P431" s="185"/>
      <c r="Q431" s="185"/>
      <c r="R431" s="185"/>
      <c r="S431" s="185"/>
      <c r="T431" s="186"/>
      <c r="AT431" s="180" t="s">
        <v>160</v>
      </c>
      <c r="AU431" s="180" t="s">
        <v>83</v>
      </c>
      <c r="AV431" s="15" t="s">
        <v>158</v>
      </c>
      <c r="AW431" s="15" t="s">
        <v>30</v>
      </c>
      <c r="AX431" s="15" t="s">
        <v>31</v>
      </c>
      <c r="AY431" s="180" t="s">
        <v>151</v>
      </c>
    </row>
    <row r="432" spans="1:65" s="2" customFormat="1" ht="16.5" customHeight="1">
      <c r="A432" s="33"/>
      <c r="B432" s="149"/>
      <c r="C432" s="150" t="s">
        <v>1385</v>
      </c>
      <c r="D432" s="150" t="s">
        <v>153</v>
      </c>
      <c r="E432" s="151" t="s">
        <v>223</v>
      </c>
      <c r="F432" s="152" t="s">
        <v>224</v>
      </c>
      <c r="G432" s="153" t="s">
        <v>164</v>
      </c>
      <c r="H432" s="154">
        <v>451.20800000000003</v>
      </c>
      <c r="I432" s="155"/>
      <c r="J432" s="156">
        <f>ROUND(I432*H432,2)</f>
        <v>0</v>
      </c>
      <c r="K432" s="152" t="s">
        <v>157</v>
      </c>
      <c r="L432" s="34"/>
      <c r="M432" s="157" t="s">
        <v>1</v>
      </c>
      <c r="N432" s="158" t="s">
        <v>40</v>
      </c>
      <c r="O432" s="59"/>
      <c r="P432" s="159">
        <f>O432*H432</f>
        <v>0</v>
      </c>
      <c r="Q432" s="159">
        <v>0</v>
      </c>
      <c r="R432" s="159">
        <f>Q432*H432</f>
        <v>0</v>
      </c>
      <c r="S432" s="159">
        <v>0</v>
      </c>
      <c r="T432" s="160">
        <f>S432*H432</f>
        <v>0</v>
      </c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R432" s="161" t="s">
        <v>158</v>
      </c>
      <c r="AT432" s="161" t="s">
        <v>153</v>
      </c>
      <c r="AU432" s="161" t="s">
        <v>83</v>
      </c>
      <c r="AY432" s="18" t="s">
        <v>151</v>
      </c>
      <c r="BE432" s="162">
        <f>IF(N432="základní",J432,0)</f>
        <v>0</v>
      </c>
      <c r="BF432" s="162">
        <f>IF(N432="snížená",J432,0)</f>
        <v>0</v>
      </c>
      <c r="BG432" s="162">
        <f>IF(N432="zákl. přenesená",J432,0)</f>
        <v>0</v>
      </c>
      <c r="BH432" s="162">
        <f>IF(N432="sníž. přenesená",J432,0)</f>
        <v>0</v>
      </c>
      <c r="BI432" s="162">
        <f>IF(N432="nulová",J432,0)</f>
        <v>0</v>
      </c>
      <c r="BJ432" s="18" t="s">
        <v>31</v>
      </c>
      <c r="BK432" s="162">
        <f>ROUND(I432*H432,2)</f>
        <v>0</v>
      </c>
      <c r="BL432" s="18" t="s">
        <v>158</v>
      </c>
      <c r="BM432" s="161" t="s">
        <v>2537</v>
      </c>
    </row>
    <row r="433" spans="1:65" s="13" customFormat="1">
      <c r="B433" s="163"/>
      <c r="D433" s="164" t="s">
        <v>160</v>
      </c>
      <c r="E433" s="165" t="s">
        <v>1</v>
      </c>
      <c r="F433" s="166" t="s">
        <v>2538</v>
      </c>
      <c r="H433" s="167">
        <v>451.20800000000003</v>
      </c>
      <c r="I433" s="168"/>
      <c r="L433" s="163"/>
      <c r="M433" s="169"/>
      <c r="N433" s="170"/>
      <c r="O433" s="170"/>
      <c r="P433" s="170"/>
      <c r="Q433" s="170"/>
      <c r="R433" s="170"/>
      <c r="S433" s="170"/>
      <c r="T433" s="171"/>
      <c r="AT433" s="165" t="s">
        <v>160</v>
      </c>
      <c r="AU433" s="165" t="s">
        <v>83</v>
      </c>
      <c r="AV433" s="13" t="s">
        <v>83</v>
      </c>
      <c r="AW433" s="13" t="s">
        <v>30</v>
      </c>
      <c r="AX433" s="13" t="s">
        <v>75</v>
      </c>
      <c r="AY433" s="165" t="s">
        <v>151</v>
      </c>
    </row>
    <row r="434" spans="1:65" s="15" customFormat="1">
      <c r="B434" s="179"/>
      <c r="D434" s="164" t="s">
        <v>160</v>
      </c>
      <c r="E434" s="180" t="s">
        <v>1</v>
      </c>
      <c r="F434" s="181" t="s">
        <v>182</v>
      </c>
      <c r="H434" s="182">
        <v>451.20800000000003</v>
      </c>
      <c r="I434" s="183"/>
      <c r="L434" s="179"/>
      <c r="M434" s="184"/>
      <c r="N434" s="185"/>
      <c r="O434" s="185"/>
      <c r="P434" s="185"/>
      <c r="Q434" s="185"/>
      <c r="R434" s="185"/>
      <c r="S434" s="185"/>
      <c r="T434" s="186"/>
      <c r="AT434" s="180" t="s">
        <v>160</v>
      </c>
      <c r="AU434" s="180" t="s">
        <v>83</v>
      </c>
      <c r="AV434" s="15" t="s">
        <v>158</v>
      </c>
      <c r="AW434" s="15" t="s">
        <v>30</v>
      </c>
      <c r="AX434" s="15" t="s">
        <v>31</v>
      </c>
      <c r="AY434" s="180" t="s">
        <v>151</v>
      </c>
    </row>
    <row r="435" spans="1:65" s="2" customFormat="1" ht="16.5" customHeight="1">
      <c r="A435" s="33"/>
      <c r="B435" s="149"/>
      <c r="C435" s="150" t="s">
        <v>1389</v>
      </c>
      <c r="D435" s="150" t="s">
        <v>153</v>
      </c>
      <c r="E435" s="151" t="s">
        <v>1457</v>
      </c>
      <c r="F435" s="152" t="s">
        <v>1458</v>
      </c>
      <c r="G435" s="153" t="s">
        <v>164</v>
      </c>
      <c r="H435" s="154">
        <v>5.1109999999999998</v>
      </c>
      <c r="I435" s="155"/>
      <c r="J435" s="156">
        <f>ROUND(I435*H435,2)</f>
        <v>0</v>
      </c>
      <c r="K435" s="152" t="s">
        <v>1</v>
      </c>
      <c r="L435" s="34"/>
      <c r="M435" s="157" t="s">
        <v>1</v>
      </c>
      <c r="N435" s="158" t="s">
        <v>40</v>
      </c>
      <c r="O435" s="59"/>
      <c r="P435" s="159">
        <f>O435*H435</f>
        <v>0</v>
      </c>
      <c r="Q435" s="159">
        <v>0</v>
      </c>
      <c r="R435" s="159">
        <f>Q435*H435</f>
        <v>0</v>
      </c>
      <c r="S435" s="159">
        <v>0</v>
      </c>
      <c r="T435" s="160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1" t="s">
        <v>158</v>
      </c>
      <c r="AT435" s="161" t="s">
        <v>153</v>
      </c>
      <c r="AU435" s="161" t="s">
        <v>83</v>
      </c>
      <c r="AY435" s="18" t="s">
        <v>151</v>
      </c>
      <c r="BE435" s="162">
        <f>IF(N435="základní",J435,0)</f>
        <v>0</v>
      </c>
      <c r="BF435" s="162">
        <f>IF(N435="snížená",J435,0)</f>
        <v>0</v>
      </c>
      <c r="BG435" s="162">
        <f>IF(N435="zákl. přenesená",J435,0)</f>
        <v>0</v>
      </c>
      <c r="BH435" s="162">
        <f>IF(N435="sníž. přenesená",J435,0)</f>
        <v>0</v>
      </c>
      <c r="BI435" s="162">
        <f>IF(N435="nulová",J435,0)</f>
        <v>0</v>
      </c>
      <c r="BJ435" s="18" t="s">
        <v>31</v>
      </c>
      <c r="BK435" s="162">
        <f>ROUND(I435*H435,2)</f>
        <v>0</v>
      </c>
      <c r="BL435" s="18" t="s">
        <v>158</v>
      </c>
      <c r="BM435" s="161" t="s">
        <v>2539</v>
      </c>
    </row>
    <row r="436" spans="1:65" s="13" customFormat="1">
      <c r="B436" s="163"/>
      <c r="D436" s="164" t="s">
        <v>160</v>
      </c>
      <c r="E436" s="165" t="s">
        <v>1</v>
      </c>
      <c r="F436" s="166" t="s">
        <v>2540</v>
      </c>
      <c r="H436" s="167">
        <v>2.6360000000000001</v>
      </c>
      <c r="I436" s="168"/>
      <c r="L436" s="163"/>
      <c r="M436" s="169"/>
      <c r="N436" s="170"/>
      <c r="O436" s="170"/>
      <c r="P436" s="170"/>
      <c r="Q436" s="170"/>
      <c r="R436" s="170"/>
      <c r="S436" s="170"/>
      <c r="T436" s="171"/>
      <c r="AT436" s="165" t="s">
        <v>160</v>
      </c>
      <c r="AU436" s="165" t="s">
        <v>83</v>
      </c>
      <c r="AV436" s="13" t="s">
        <v>83</v>
      </c>
      <c r="AW436" s="13" t="s">
        <v>30</v>
      </c>
      <c r="AX436" s="13" t="s">
        <v>75</v>
      </c>
      <c r="AY436" s="165" t="s">
        <v>151</v>
      </c>
    </row>
    <row r="437" spans="1:65" s="13" customFormat="1">
      <c r="B437" s="163"/>
      <c r="D437" s="164" t="s">
        <v>160</v>
      </c>
      <c r="E437" s="165" t="s">
        <v>1</v>
      </c>
      <c r="F437" s="166" t="s">
        <v>2541</v>
      </c>
      <c r="H437" s="167">
        <v>2.4750000000000001</v>
      </c>
      <c r="I437" s="168"/>
      <c r="L437" s="163"/>
      <c r="M437" s="169"/>
      <c r="N437" s="170"/>
      <c r="O437" s="170"/>
      <c r="P437" s="170"/>
      <c r="Q437" s="170"/>
      <c r="R437" s="170"/>
      <c r="S437" s="170"/>
      <c r="T437" s="171"/>
      <c r="AT437" s="165" t="s">
        <v>160</v>
      </c>
      <c r="AU437" s="165" t="s">
        <v>83</v>
      </c>
      <c r="AV437" s="13" t="s">
        <v>83</v>
      </c>
      <c r="AW437" s="13" t="s">
        <v>30</v>
      </c>
      <c r="AX437" s="13" t="s">
        <v>75</v>
      </c>
      <c r="AY437" s="165" t="s">
        <v>151</v>
      </c>
    </row>
    <row r="438" spans="1:65" s="15" customFormat="1">
      <c r="B438" s="179"/>
      <c r="D438" s="164" t="s">
        <v>160</v>
      </c>
      <c r="E438" s="180" t="s">
        <v>1</v>
      </c>
      <c r="F438" s="181" t="s">
        <v>182</v>
      </c>
      <c r="H438" s="182">
        <v>5.1109999999999998</v>
      </c>
      <c r="I438" s="183"/>
      <c r="L438" s="179"/>
      <c r="M438" s="184"/>
      <c r="N438" s="185"/>
      <c r="O438" s="185"/>
      <c r="P438" s="185"/>
      <c r="Q438" s="185"/>
      <c r="R438" s="185"/>
      <c r="S438" s="185"/>
      <c r="T438" s="186"/>
      <c r="AT438" s="180" t="s">
        <v>160</v>
      </c>
      <c r="AU438" s="180" t="s">
        <v>83</v>
      </c>
      <c r="AV438" s="15" t="s">
        <v>158</v>
      </c>
      <c r="AW438" s="15" t="s">
        <v>30</v>
      </c>
      <c r="AX438" s="15" t="s">
        <v>31</v>
      </c>
      <c r="AY438" s="180" t="s">
        <v>151</v>
      </c>
    </row>
    <row r="439" spans="1:65" s="2" customFormat="1" ht="16.5" customHeight="1">
      <c r="A439" s="33"/>
      <c r="B439" s="149"/>
      <c r="C439" s="150" t="s">
        <v>1393</v>
      </c>
      <c r="D439" s="150" t="s">
        <v>153</v>
      </c>
      <c r="E439" s="151" t="s">
        <v>1462</v>
      </c>
      <c r="F439" s="152" t="s">
        <v>1232</v>
      </c>
      <c r="G439" s="153" t="s">
        <v>164</v>
      </c>
      <c r="H439" s="154">
        <v>51.29</v>
      </c>
      <c r="I439" s="155"/>
      <c r="J439" s="156">
        <f>ROUND(I439*H439,2)</f>
        <v>0</v>
      </c>
      <c r="K439" s="152" t="s">
        <v>1</v>
      </c>
      <c r="L439" s="34"/>
      <c r="M439" s="157" t="s">
        <v>1</v>
      </c>
      <c r="N439" s="158" t="s">
        <v>40</v>
      </c>
      <c r="O439" s="59"/>
      <c r="P439" s="159">
        <f>O439*H439</f>
        <v>0</v>
      </c>
      <c r="Q439" s="159">
        <v>0</v>
      </c>
      <c r="R439" s="159">
        <f>Q439*H439</f>
        <v>0</v>
      </c>
      <c r="S439" s="159">
        <v>0</v>
      </c>
      <c r="T439" s="160">
        <f>S439*H439</f>
        <v>0</v>
      </c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R439" s="161" t="s">
        <v>158</v>
      </c>
      <c r="AT439" s="161" t="s">
        <v>153</v>
      </c>
      <c r="AU439" s="161" t="s">
        <v>83</v>
      </c>
      <c r="AY439" s="18" t="s">
        <v>151</v>
      </c>
      <c r="BE439" s="162">
        <f>IF(N439="základní",J439,0)</f>
        <v>0</v>
      </c>
      <c r="BF439" s="162">
        <f>IF(N439="snížená",J439,0)</f>
        <v>0</v>
      </c>
      <c r="BG439" s="162">
        <f>IF(N439="zákl. přenesená",J439,0)</f>
        <v>0</v>
      </c>
      <c r="BH439" s="162">
        <f>IF(N439="sníž. přenesená",J439,0)</f>
        <v>0</v>
      </c>
      <c r="BI439" s="162">
        <f>IF(N439="nulová",J439,0)</f>
        <v>0</v>
      </c>
      <c r="BJ439" s="18" t="s">
        <v>31</v>
      </c>
      <c r="BK439" s="162">
        <f>ROUND(I439*H439,2)</f>
        <v>0</v>
      </c>
      <c r="BL439" s="18" t="s">
        <v>158</v>
      </c>
      <c r="BM439" s="161" t="s">
        <v>2542</v>
      </c>
    </row>
    <row r="440" spans="1:65" s="13" customFormat="1">
      <c r="B440" s="163"/>
      <c r="D440" s="164" t="s">
        <v>160</v>
      </c>
      <c r="E440" s="165" t="s">
        <v>1</v>
      </c>
      <c r="F440" s="166" t="s">
        <v>2543</v>
      </c>
      <c r="H440" s="167">
        <v>51.29</v>
      </c>
      <c r="I440" s="168"/>
      <c r="L440" s="163"/>
      <c r="M440" s="169"/>
      <c r="N440" s="170"/>
      <c r="O440" s="170"/>
      <c r="P440" s="170"/>
      <c r="Q440" s="170"/>
      <c r="R440" s="170"/>
      <c r="S440" s="170"/>
      <c r="T440" s="171"/>
      <c r="AT440" s="165" t="s">
        <v>160</v>
      </c>
      <c r="AU440" s="165" t="s">
        <v>83</v>
      </c>
      <c r="AV440" s="13" t="s">
        <v>83</v>
      </c>
      <c r="AW440" s="13" t="s">
        <v>30</v>
      </c>
      <c r="AX440" s="13" t="s">
        <v>75</v>
      </c>
      <c r="AY440" s="165" t="s">
        <v>151</v>
      </c>
    </row>
    <row r="441" spans="1:65" s="15" customFormat="1">
      <c r="B441" s="179"/>
      <c r="D441" s="164" t="s">
        <v>160</v>
      </c>
      <c r="E441" s="180" t="s">
        <v>1</v>
      </c>
      <c r="F441" s="181" t="s">
        <v>182</v>
      </c>
      <c r="H441" s="182">
        <v>51.29</v>
      </c>
      <c r="I441" s="183"/>
      <c r="L441" s="179"/>
      <c r="M441" s="184"/>
      <c r="N441" s="185"/>
      <c r="O441" s="185"/>
      <c r="P441" s="185"/>
      <c r="Q441" s="185"/>
      <c r="R441" s="185"/>
      <c r="S441" s="185"/>
      <c r="T441" s="186"/>
      <c r="AT441" s="180" t="s">
        <v>160</v>
      </c>
      <c r="AU441" s="180" t="s">
        <v>83</v>
      </c>
      <c r="AV441" s="15" t="s">
        <v>158</v>
      </c>
      <c r="AW441" s="15" t="s">
        <v>30</v>
      </c>
      <c r="AX441" s="15" t="s">
        <v>31</v>
      </c>
      <c r="AY441" s="180" t="s">
        <v>151</v>
      </c>
    </row>
    <row r="442" spans="1:65" s="2" customFormat="1" ht="16.5" customHeight="1">
      <c r="A442" s="33"/>
      <c r="B442" s="149"/>
      <c r="C442" s="150" t="s">
        <v>1398</v>
      </c>
      <c r="D442" s="150" t="s">
        <v>153</v>
      </c>
      <c r="E442" s="151" t="s">
        <v>2544</v>
      </c>
      <c r="F442" s="152" t="s">
        <v>2545</v>
      </c>
      <c r="G442" s="153" t="s">
        <v>164</v>
      </c>
      <c r="H442" s="154">
        <v>57.588999999999999</v>
      </c>
      <c r="I442" s="155"/>
      <c r="J442" s="156">
        <f>ROUND(I442*H442,2)</f>
        <v>0</v>
      </c>
      <c r="K442" s="152" t="s">
        <v>157</v>
      </c>
      <c r="L442" s="34"/>
      <c r="M442" s="157" t="s">
        <v>1</v>
      </c>
      <c r="N442" s="158" t="s">
        <v>40</v>
      </c>
      <c r="O442" s="59"/>
      <c r="P442" s="159">
        <f>O442*H442</f>
        <v>0</v>
      </c>
      <c r="Q442" s="159">
        <v>0</v>
      </c>
      <c r="R442" s="159">
        <f>Q442*H442</f>
        <v>0</v>
      </c>
      <c r="S442" s="159">
        <v>0</v>
      </c>
      <c r="T442" s="160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61" t="s">
        <v>158</v>
      </c>
      <c r="AT442" s="161" t="s">
        <v>153</v>
      </c>
      <c r="AU442" s="161" t="s">
        <v>83</v>
      </c>
      <c r="AY442" s="18" t="s">
        <v>151</v>
      </c>
      <c r="BE442" s="162">
        <f>IF(N442="základní",J442,0)</f>
        <v>0</v>
      </c>
      <c r="BF442" s="162">
        <f>IF(N442="snížená",J442,0)</f>
        <v>0</v>
      </c>
      <c r="BG442" s="162">
        <f>IF(N442="zákl. přenesená",J442,0)</f>
        <v>0</v>
      </c>
      <c r="BH442" s="162">
        <f>IF(N442="sníž. přenesená",J442,0)</f>
        <v>0</v>
      </c>
      <c r="BI442" s="162">
        <f>IF(N442="nulová",J442,0)</f>
        <v>0</v>
      </c>
      <c r="BJ442" s="18" t="s">
        <v>31</v>
      </c>
      <c r="BK442" s="162">
        <f>ROUND(I442*H442,2)</f>
        <v>0</v>
      </c>
      <c r="BL442" s="18" t="s">
        <v>158</v>
      </c>
      <c r="BM442" s="161" t="s">
        <v>2546</v>
      </c>
    </row>
    <row r="443" spans="1:65" s="12" customFormat="1" ht="25.95" customHeight="1">
      <c r="B443" s="136"/>
      <c r="D443" s="137" t="s">
        <v>74</v>
      </c>
      <c r="E443" s="138" t="s">
        <v>2547</v>
      </c>
      <c r="F443" s="138" t="s">
        <v>2548</v>
      </c>
      <c r="I443" s="139"/>
      <c r="J443" s="140">
        <f>BK443</f>
        <v>0</v>
      </c>
      <c r="L443" s="136"/>
      <c r="M443" s="141"/>
      <c r="N443" s="142"/>
      <c r="O443" s="142"/>
      <c r="P443" s="143">
        <f>P444</f>
        <v>0</v>
      </c>
      <c r="Q443" s="142"/>
      <c r="R443" s="143">
        <f>R444</f>
        <v>2.7709999999999999E-2</v>
      </c>
      <c r="S443" s="142"/>
      <c r="T443" s="144">
        <f>T444</f>
        <v>0</v>
      </c>
      <c r="AR443" s="137" t="s">
        <v>83</v>
      </c>
      <c r="AT443" s="145" t="s">
        <v>74</v>
      </c>
      <c r="AU443" s="145" t="s">
        <v>75</v>
      </c>
      <c r="AY443" s="137" t="s">
        <v>151</v>
      </c>
      <c r="BK443" s="146">
        <f>BK444</f>
        <v>0</v>
      </c>
    </row>
    <row r="444" spans="1:65" s="12" customFormat="1" ht="22.8" customHeight="1">
      <c r="B444" s="136"/>
      <c r="D444" s="137" t="s">
        <v>74</v>
      </c>
      <c r="E444" s="147" t="s">
        <v>2549</v>
      </c>
      <c r="F444" s="147" t="s">
        <v>2550</v>
      </c>
      <c r="I444" s="139"/>
      <c r="J444" s="148">
        <f>BK444</f>
        <v>0</v>
      </c>
      <c r="L444" s="136"/>
      <c r="M444" s="141"/>
      <c r="N444" s="142"/>
      <c r="O444" s="142"/>
      <c r="P444" s="143">
        <f>SUM(P445:P459)</f>
        <v>0</v>
      </c>
      <c r="Q444" s="142"/>
      <c r="R444" s="143">
        <f>SUM(R445:R459)</f>
        <v>2.7709999999999999E-2</v>
      </c>
      <c r="S444" s="142"/>
      <c r="T444" s="144">
        <f>SUM(T445:T459)</f>
        <v>0</v>
      </c>
      <c r="AR444" s="137" t="s">
        <v>83</v>
      </c>
      <c r="AT444" s="145" t="s">
        <v>74</v>
      </c>
      <c r="AU444" s="145" t="s">
        <v>31</v>
      </c>
      <c r="AY444" s="137" t="s">
        <v>151</v>
      </c>
      <c r="BK444" s="146">
        <f>SUM(BK445:BK459)</f>
        <v>0</v>
      </c>
    </row>
    <row r="445" spans="1:65" s="2" customFormat="1" ht="16.5" customHeight="1">
      <c r="A445" s="33"/>
      <c r="B445" s="149"/>
      <c r="C445" s="150" t="s">
        <v>1413</v>
      </c>
      <c r="D445" s="150" t="s">
        <v>153</v>
      </c>
      <c r="E445" s="151" t="s">
        <v>2551</v>
      </c>
      <c r="F445" s="152" t="s">
        <v>2552</v>
      </c>
      <c r="G445" s="153" t="s">
        <v>350</v>
      </c>
      <c r="H445" s="154">
        <v>32</v>
      </c>
      <c r="I445" s="155"/>
      <c r="J445" s="156">
        <f>ROUND(I445*H445,2)</f>
        <v>0</v>
      </c>
      <c r="K445" s="152" t="s">
        <v>1</v>
      </c>
      <c r="L445" s="34"/>
      <c r="M445" s="157" t="s">
        <v>1</v>
      </c>
      <c r="N445" s="158" t="s">
        <v>40</v>
      </c>
      <c r="O445" s="59"/>
      <c r="P445" s="159">
        <f>O445*H445</f>
        <v>0</v>
      </c>
      <c r="Q445" s="159">
        <v>1.4999999999999999E-4</v>
      </c>
      <c r="R445" s="159">
        <f>Q445*H445</f>
        <v>4.7999999999999996E-3</v>
      </c>
      <c r="S445" s="159">
        <v>0</v>
      </c>
      <c r="T445" s="160">
        <f>S445*H445</f>
        <v>0</v>
      </c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R445" s="161" t="s">
        <v>237</v>
      </c>
      <c r="AT445" s="161" t="s">
        <v>153</v>
      </c>
      <c r="AU445" s="161" t="s">
        <v>83</v>
      </c>
      <c r="AY445" s="18" t="s">
        <v>151</v>
      </c>
      <c r="BE445" s="162">
        <f>IF(N445="základní",J445,0)</f>
        <v>0</v>
      </c>
      <c r="BF445" s="162">
        <f>IF(N445="snížená",J445,0)</f>
        <v>0</v>
      </c>
      <c r="BG445" s="162">
        <f>IF(N445="zákl. přenesená",J445,0)</f>
        <v>0</v>
      </c>
      <c r="BH445" s="162">
        <f>IF(N445="sníž. přenesená",J445,0)</f>
        <v>0</v>
      </c>
      <c r="BI445" s="162">
        <f>IF(N445="nulová",J445,0)</f>
        <v>0</v>
      </c>
      <c r="BJ445" s="18" t="s">
        <v>31</v>
      </c>
      <c r="BK445" s="162">
        <f>ROUND(I445*H445,2)</f>
        <v>0</v>
      </c>
      <c r="BL445" s="18" t="s">
        <v>237</v>
      </c>
      <c r="BM445" s="161" t="s">
        <v>2553</v>
      </c>
    </row>
    <row r="446" spans="1:65" s="13" customFormat="1">
      <c r="B446" s="163"/>
      <c r="D446" s="164" t="s">
        <v>160</v>
      </c>
      <c r="E446" s="165" t="s">
        <v>1</v>
      </c>
      <c r="F446" s="166" t="s">
        <v>305</v>
      </c>
      <c r="H446" s="167">
        <v>32</v>
      </c>
      <c r="I446" s="168"/>
      <c r="L446" s="163"/>
      <c r="M446" s="169"/>
      <c r="N446" s="170"/>
      <c r="O446" s="170"/>
      <c r="P446" s="170"/>
      <c r="Q446" s="170"/>
      <c r="R446" s="170"/>
      <c r="S446" s="170"/>
      <c r="T446" s="171"/>
      <c r="AT446" s="165" t="s">
        <v>160</v>
      </c>
      <c r="AU446" s="165" t="s">
        <v>83</v>
      </c>
      <c r="AV446" s="13" t="s">
        <v>83</v>
      </c>
      <c r="AW446" s="13" t="s">
        <v>30</v>
      </c>
      <c r="AX446" s="13" t="s">
        <v>31</v>
      </c>
      <c r="AY446" s="165" t="s">
        <v>151</v>
      </c>
    </row>
    <row r="447" spans="1:65" s="2" customFormat="1" ht="16.5" customHeight="1">
      <c r="A447" s="33"/>
      <c r="B447" s="149"/>
      <c r="C447" s="150" t="s">
        <v>1418</v>
      </c>
      <c r="D447" s="150" t="s">
        <v>153</v>
      </c>
      <c r="E447" s="151" t="s">
        <v>2554</v>
      </c>
      <c r="F447" s="152" t="s">
        <v>2555</v>
      </c>
      <c r="G447" s="153" t="s">
        <v>350</v>
      </c>
      <c r="H447" s="154">
        <v>12</v>
      </c>
      <c r="I447" s="155"/>
      <c r="J447" s="156">
        <f>ROUND(I447*H447,2)</f>
        <v>0</v>
      </c>
      <c r="K447" s="152" t="s">
        <v>1</v>
      </c>
      <c r="L447" s="34"/>
      <c r="M447" s="157" t="s">
        <v>1</v>
      </c>
      <c r="N447" s="158" t="s">
        <v>40</v>
      </c>
      <c r="O447" s="59"/>
      <c r="P447" s="159">
        <f>O447*H447</f>
        <v>0</v>
      </c>
      <c r="Q447" s="159">
        <v>2.5000000000000001E-4</v>
      </c>
      <c r="R447" s="159">
        <f>Q447*H447</f>
        <v>3.0000000000000001E-3</v>
      </c>
      <c r="S447" s="159">
        <v>0</v>
      </c>
      <c r="T447" s="160">
        <f>S447*H447</f>
        <v>0</v>
      </c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R447" s="161" t="s">
        <v>237</v>
      </c>
      <c r="AT447" s="161" t="s">
        <v>153</v>
      </c>
      <c r="AU447" s="161" t="s">
        <v>83</v>
      </c>
      <c r="AY447" s="18" t="s">
        <v>151</v>
      </c>
      <c r="BE447" s="162">
        <f>IF(N447="základní",J447,0)</f>
        <v>0</v>
      </c>
      <c r="BF447" s="162">
        <f>IF(N447="snížená",J447,0)</f>
        <v>0</v>
      </c>
      <c r="BG447" s="162">
        <f>IF(N447="zákl. přenesená",J447,0)</f>
        <v>0</v>
      </c>
      <c r="BH447" s="162">
        <f>IF(N447="sníž. přenesená",J447,0)</f>
        <v>0</v>
      </c>
      <c r="BI447" s="162">
        <f>IF(N447="nulová",J447,0)</f>
        <v>0</v>
      </c>
      <c r="BJ447" s="18" t="s">
        <v>31</v>
      </c>
      <c r="BK447" s="162">
        <f>ROUND(I447*H447,2)</f>
        <v>0</v>
      </c>
      <c r="BL447" s="18" t="s">
        <v>237</v>
      </c>
      <c r="BM447" s="161" t="s">
        <v>2556</v>
      </c>
    </row>
    <row r="448" spans="1:65" s="13" customFormat="1">
      <c r="B448" s="163"/>
      <c r="D448" s="164" t="s">
        <v>160</v>
      </c>
      <c r="E448" s="165" t="s">
        <v>1</v>
      </c>
      <c r="F448" s="166" t="s">
        <v>8</v>
      </c>
      <c r="H448" s="167">
        <v>12</v>
      </c>
      <c r="I448" s="168"/>
      <c r="L448" s="163"/>
      <c r="M448" s="169"/>
      <c r="N448" s="170"/>
      <c r="O448" s="170"/>
      <c r="P448" s="170"/>
      <c r="Q448" s="170"/>
      <c r="R448" s="170"/>
      <c r="S448" s="170"/>
      <c r="T448" s="171"/>
      <c r="AT448" s="165" t="s">
        <v>160</v>
      </c>
      <c r="AU448" s="165" t="s">
        <v>83</v>
      </c>
      <c r="AV448" s="13" t="s">
        <v>83</v>
      </c>
      <c r="AW448" s="13" t="s">
        <v>30</v>
      </c>
      <c r="AX448" s="13" t="s">
        <v>31</v>
      </c>
      <c r="AY448" s="165" t="s">
        <v>151</v>
      </c>
    </row>
    <row r="449" spans="1:65" s="2" customFormat="1" ht="16.5" customHeight="1">
      <c r="A449" s="33"/>
      <c r="B449" s="149"/>
      <c r="C449" s="150" t="s">
        <v>1423</v>
      </c>
      <c r="D449" s="150" t="s">
        <v>153</v>
      </c>
      <c r="E449" s="151" t="s">
        <v>2557</v>
      </c>
      <c r="F449" s="152" t="s">
        <v>2558</v>
      </c>
      <c r="G449" s="153" t="s">
        <v>350</v>
      </c>
      <c r="H449" s="154">
        <v>0</v>
      </c>
      <c r="I449" s="155"/>
      <c r="J449" s="156">
        <f>ROUND(I449*H449,2)</f>
        <v>0</v>
      </c>
      <c r="K449" s="152" t="s">
        <v>157</v>
      </c>
      <c r="L449" s="34"/>
      <c r="M449" s="157" t="s">
        <v>1</v>
      </c>
      <c r="N449" s="158" t="s">
        <v>40</v>
      </c>
      <c r="O449" s="59"/>
      <c r="P449" s="159">
        <f>O449*H449</f>
        <v>0</v>
      </c>
      <c r="Q449" s="159">
        <v>0</v>
      </c>
      <c r="R449" s="159">
        <f>Q449*H449</f>
        <v>0</v>
      </c>
      <c r="S449" s="159">
        <v>5.5999999999999999E-3</v>
      </c>
      <c r="T449" s="160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1" t="s">
        <v>237</v>
      </c>
      <c r="AT449" s="161" t="s">
        <v>153</v>
      </c>
      <c r="AU449" s="161" t="s">
        <v>83</v>
      </c>
      <c r="AY449" s="18" t="s">
        <v>151</v>
      </c>
      <c r="BE449" s="162">
        <f>IF(N449="základní",J449,0)</f>
        <v>0</v>
      </c>
      <c r="BF449" s="162">
        <f>IF(N449="snížená",J449,0)</f>
        <v>0</v>
      </c>
      <c r="BG449" s="162">
        <f>IF(N449="zákl. přenesená",J449,0)</f>
        <v>0</v>
      </c>
      <c r="BH449" s="162">
        <f>IF(N449="sníž. přenesená",J449,0)</f>
        <v>0</v>
      </c>
      <c r="BI449" s="162">
        <f>IF(N449="nulová",J449,0)</f>
        <v>0</v>
      </c>
      <c r="BJ449" s="18" t="s">
        <v>31</v>
      </c>
      <c r="BK449" s="162">
        <f>ROUND(I449*H449,2)</f>
        <v>0</v>
      </c>
      <c r="BL449" s="18" t="s">
        <v>237</v>
      </c>
      <c r="BM449" s="161" t="s">
        <v>2559</v>
      </c>
    </row>
    <row r="450" spans="1:65" s="14" customFormat="1">
      <c r="B450" s="172"/>
      <c r="D450" s="164" t="s">
        <v>160</v>
      </c>
      <c r="E450" s="173" t="s">
        <v>1</v>
      </c>
      <c r="F450" s="174" t="s">
        <v>2560</v>
      </c>
      <c r="H450" s="173" t="s">
        <v>1</v>
      </c>
      <c r="I450" s="175"/>
      <c r="L450" s="172"/>
      <c r="M450" s="176"/>
      <c r="N450" s="177"/>
      <c r="O450" s="177"/>
      <c r="P450" s="177"/>
      <c r="Q450" s="177"/>
      <c r="R450" s="177"/>
      <c r="S450" s="177"/>
      <c r="T450" s="178"/>
      <c r="AT450" s="173" t="s">
        <v>160</v>
      </c>
      <c r="AU450" s="173" t="s">
        <v>83</v>
      </c>
      <c r="AV450" s="14" t="s">
        <v>31</v>
      </c>
      <c r="AW450" s="14" t="s">
        <v>30</v>
      </c>
      <c r="AX450" s="14" t="s">
        <v>75</v>
      </c>
      <c r="AY450" s="173" t="s">
        <v>151</v>
      </c>
    </row>
    <row r="451" spans="1:65" s="13" customFormat="1">
      <c r="B451" s="163"/>
      <c r="D451" s="164" t="s">
        <v>160</v>
      </c>
      <c r="E451" s="165" t="s">
        <v>1</v>
      </c>
      <c r="F451" s="166" t="s">
        <v>2561</v>
      </c>
      <c r="H451" s="167">
        <v>0</v>
      </c>
      <c r="I451" s="168"/>
      <c r="L451" s="163"/>
      <c r="M451" s="169"/>
      <c r="N451" s="170"/>
      <c r="O451" s="170"/>
      <c r="P451" s="170"/>
      <c r="Q451" s="170"/>
      <c r="R451" s="170"/>
      <c r="S451" s="170"/>
      <c r="T451" s="171"/>
      <c r="AT451" s="165" t="s">
        <v>160</v>
      </c>
      <c r="AU451" s="165" t="s">
        <v>83</v>
      </c>
      <c r="AV451" s="13" t="s">
        <v>83</v>
      </c>
      <c r="AW451" s="13" t="s">
        <v>30</v>
      </c>
      <c r="AX451" s="13" t="s">
        <v>31</v>
      </c>
      <c r="AY451" s="165" t="s">
        <v>151</v>
      </c>
    </row>
    <row r="452" spans="1:65" s="15" customFormat="1">
      <c r="B452" s="179"/>
      <c r="D452" s="164" t="s">
        <v>160</v>
      </c>
      <c r="E452" s="180" t="s">
        <v>1</v>
      </c>
      <c r="F452" s="181" t="s">
        <v>182</v>
      </c>
      <c r="H452" s="182">
        <v>0</v>
      </c>
      <c r="I452" s="183"/>
      <c r="L452" s="179"/>
      <c r="M452" s="184"/>
      <c r="N452" s="185"/>
      <c r="O452" s="185"/>
      <c r="P452" s="185"/>
      <c r="Q452" s="185"/>
      <c r="R452" s="185"/>
      <c r="S452" s="185"/>
      <c r="T452" s="186"/>
      <c r="AT452" s="180" t="s">
        <v>160</v>
      </c>
      <c r="AU452" s="180" t="s">
        <v>83</v>
      </c>
      <c r="AV452" s="15" t="s">
        <v>158</v>
      </c>
      <c r="AW452" s="15" t="s">
        <v>30</v>
      </c>
      <c r="AX452" s="15" t="s">
        <v>75</v>
      </c>
      <c r="AY452" s="180" t="s">
        <v>151</v>
      </c>
    </row>
    <row r="453" spans="1:65" s="2" customFormat="1" ht="16.5" customHeight="1">
      <c r="A453" s="33"/>
      <c r="B453" s="149"/>
      <c r="C453" s="150" t="s">
        <v>1427</v>
      </c>
      <c r="D453" s="150" t="s">
        <v>153</v>
      </c>
      <c r="E453" s="151" t="s">
        <v>2562</v>
      </c>
      <c r="F453" s="152" t="s">
        <v>2563</v>
      </c>
      <c r="G453" s="153" t="s">
        <v>350</v>
      </c>
      <c r="H453" s="154">
        <v>0</v>
      </c>
      <c r="I453" s="155"/>
      <c r="J453" s="156">
        <f>ROUND(I453*H453,2)</f>
        <v>0</v>
      </c>
      <c r="K453" s="152" t="s">
        <v>1</v>
      </c>
      <c r="L453" s="34"/>
      <c r="M453" s="157" t="s">
        <v>1</v>
      </c>
      <c r="N453" s="158" t="s">
        <v>40</v>
      </c>
      <c r="O453" s="59"/>
      <c r="P453" s="159">
        <f>O453*H453</f>
        <v>0</v>
      </c>
      <c r="Q453" s="159">
        <v>1.2700000000000001E-3</v>
      </c>
      <c r="R453" s="159">
        <f>Q453*H453</f>
        <v>0</v>
      </c>
      <c r="S453" s="159">
        <v>0</v>
      </c>
      <c r="T453" s="160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61" t="s">
        <v>237</v>
      </c>
      <c r="AT453" s="161" t="s">
        <v>153</v>
      </c>
      <c r="AU453" s="161" t="s">
        <v>83</v>
      </c>
      <c r="AY453" s="18" t="s">
        <v>151</v>
      </c>
      <c r="BE453" s="162">
        <f>IF(N453="základní",J453,0)</f>
        <v>0</v>
      </c>
      <c r="BF453" s="162">
        <f>IF(N453="snížená",J453,0)</f>
        <v>0</v>
      </c>
      <c r="BG453" s="162">
        <f>IF(N453="zákl. přenesená",J453,0)</f>
        <v>0</v>
      </c>
      <c r="BH453" s="162">
        <f>IF(N453="sníž. přenesená",J453,0)</f>
        <v>0</v>
      </c>
      <c r="BI453" s="162">
        <f>IF(N453="nulová",J453,0)</f>
        <v>0</v>
      </c>
      <c r="BJ453" s="18" t="s">
        <v>31</v>
      </c>
      <c r="BK453" s="162">
        <f>ROUND(I453*H453,2)</f>
        <v>0</v>
      </c>
      <c r="BL453" s="18" t="s">
        <v>237</v>
      </c>
      <c r="BM453" s="161" t="s">
        <v>2564</v>
      </c>
    </row>
    <row r="454" spans="1:65" s="14" customFormat="1">
      <c r="B454" s="172"/>
      <c r="D454" s="164" t="s">
        <v>160</v>
      </c>
      <c r="E454" s="173" t="s">
        <v>1</v>
      </c>
      <c r="F454" s="174" t="s">
        <v>2560</v>
      </c>
      <c r="H454" s="173" t="s">
        <v>1</v>
      </c>
      <c r="I454" s="175"/>
      <c r="L454" s="172"/>
      <c r="M454" s="176"/>
      <c r="N454" s="177"/>
      <c r="O454" s="177"/>
      <c r="P454" s="177"/>
      <c r="Q454" s="177"/>
      <c r="R454" s="177"/>
      <c r="S454" s="177"/>
      <c r="T454" s="178"/>
      <c r="AT454" s="173" t="s">
        <v>160</v>
      </c>
      <c r="AU454" s="173" t="s">
        <v>83</v>
      </c>
      <c r="AV454" s="14" t="s">
        <v>31</v>
      </c>
      <c r="AW454" s="14" t="s">
        <v>30</v>
      </c>
      <c r="AX454" s="14" t="s">
        <v>75</v>
      </c>
      <c r="AY454" s="173" t="s">
        <v>151</v>
      </c>
    </row>
    <row r="455" spans="1:65" s="13" customFormat="1">
      <c r="B455" s="163"/>
      <c r="D455" s="164" t="s">
        <v>160</v>
      </c>
      <c r="E455" s="165" t="s">
        <v>1</v>
      </c>
      <c r="F455" s="166" t="s">
        <v>2561</v>
      </c>
      <c r="H455" s="167">
        <v>0</v>
      </c>
      <c r="I455" s="168"/>
      <c r="L455" s="163"/>
      <c r="M455" s="169"/>
      <c r="N455" s="170"/>
      <c r="O455" s="170"/>
      <c r="P455" s="170"/>
      <c r="Q455" s="170"/>
      <c r="R455" s="170"/>
      <c r="S455" s="170"/>
      <c r="T455" s="171"/>
      <c r="AT455" s="165" t="s">
        <v>160</v>
      </c>
      <c r="AU455" s="165" t="s">
        <v>83</v>
      </c>
      <c r="AV455" s="13" t="s">
        <v>83</v>
      </c>
      <c r="AW455" s="13" t="s">
        <v>30</v>
      </c>
      <c r="AX455" s="13" t="s">
        <v>31</v>
      </c>
      <c r="AY455" s="165" t="s">
        <v>151</v>
      </c>
    </row>
    <row r="456" spans="1:65" s="15" customFormat="1">
      <c r="B456" s="179"/>
      <c r="D456" s="164" t="s">
        <v>160</v>
      </c>
      <c r="E456" s="180" t="s">
        <v>1</v>
      </c>
      <c r="F456" s="181" t="s">
        <v>182</v>
      </c>
      <c r="H456" s="182">
        <v>0</v>
      </c>
      <c r="I456" s="183"/>
      <c r="L456" s="179"/>
      <c r="M456" s="184"/>
      <c r="N456" s="185"/>
      <c r="O456" s="185"/>
      <c r="P456" s="185"/>
      <c r="Q456" s="185"/>
      <c r="R456" s="185"/>
      <c r="S456" s="185"/>
      <c r="T456" s="186"/>
      <c r="AT456" s="180" t="s">
        <v>160</v>
      </c>
      <c r="AU456" s="180" t="s">
        <v>83</v>
      </c>
      <c r="AV456" s="15" t="s">
        <v>158</v>
      </c>
      <c r="AW456" s="15" t="s">
        <v>30</v>
      </c>
      <c r="AX456" s="15" t="s">
        <v>75</v>
      </c>
      <c r="AY456" s="180" t="s">
        <v>151</v>
      </c>
    </row>
    <row r="457" spans="1:65" s="2" customFormat="1" ht="16.5" customHeight="1">
      <c r="A457" s="33"/>
      <c r="B457" s="149"/>
      <c r="C457" s="150" t="s">
        <v>1432</v>
      </c>
      <c r="D457" s="150" t="s">
        <v>153</v>
      </c>
      <c r="E457" s="151" t="s">
        <v>2565</v>
      </c>
      <c r="F457" s="152" t="s">
        <v>2566</v>
      </c>
      <c r="G457" s="153" t="s">
        <v>350</v>
      </c>
      <c r="H457" s="154">
        <v>11</v>
      </c>
      <c r="I457" s="155"/>
      <c r="J457" s="156">
        <f>ROUND(I457*H457,2)</f>
        <v>0</v>
      </c>
      <c r="K457" s="152" t="s">
        <v>1</v>
      </c>
      <c r="L457" s="34"/>
      <c r="M457" s="157" t="s">
        <v>1</v>
      </c>
      <c r="N457" s="158" t="s">
        <v>40</v>
      </c>
      <c r="O457" s="59"/>
      <c r="P457" s="159">
        <f>O457*H457</f>
        <v>0</v>
      </c>
      <c r="Q457" s="159">
        <v>1.81E-3</v>
      </c>
      <c r="R457" s="159">
        <f>Q457*H457</f>
        <v>1.9910000000000001E-2</v>
      </c>
      <c r="S457" s="159">
        <v>0</v>
      </c>
      <c r="T457" s="160">
        <f>S457*H457</f>
        <v>0</v>
      </c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R457" s="161" t="s">
        <v>237</v>
      </c>
      <c r="AT457" s="161" t="s">
        <v>153</v>
      </c>
      <c r="AU457" s="161" t="s">
        <v>83</v>
      </c>
      <c r="AY457" s="18" t="s">
        <v>151</v>
      </c>
      <c r="BE457" s="162">
        <f>IF(N457="základní",J457,0)</f>
        <v>0</v>
      </c>
      <c r="BF457" s="162">
        <f>IF(N457="snížená",J457,0)</f>
        <v>0</v>
      </c>
      <c r="BG457" s="162">
        <f>IF(N457="zákl. přenesená",J457,0)</f>
        <v>0</v>
      </c>
      <c r="BH457" s="162">
        <f>IF(N457="sníž. přenesená",J457,0)</f>
        <v>0</v>
      </c>
      <c r="BI457" s="162">
        <f>IF(N457="nulová",J457,0)</f>
        <v>0</v>
      </c>
      <c r="BJ457" s="18" t="s">
        <v>31</v>
      </c>
      <c r="BK457" s="162">
        <f>ROUND(I457*H457,2)</f>
        <v>0</v>
      </c>
      <c r="BL457" s="18" t="s">
        <v>237</v>
      </c>
      <c r="BM457" s="161" t="s">
        <v>2567</v>
      </c>
    </row>
    <row r="458" spans="1:65" s="13" customFormat="1">
      <c r="B458" s="163"/>
      <c r="D458" s="164" t="s">
        <v>160</v>
      </c>
      <c r="E458" s="165" t="s">
        <v>1</v>
      </c>
      <c r="F458" s="166" t="s">
        <v>211</v>
      </c>
      <c r="H458" s="167">
        <v>11</v>
      </c>
      <c r="I458" s="168"/>
      <c r="L458" s="163"/>
      <c r="M458" s="169"/>
      <c r="N458" s="170"/>
      <c r="O458" s="170"/>
      <c r="P458" s="170"/>
      <c r="Q458" s="170"/>
      <c r="R458" s="170"/>
      <c r="S458" s="170"/>
      <c r="T458" s="171"/>
      <c r="AT458" s="165" t="s">
        <v>160</v>
      </c>
      <c r="AU458" s="165" t="s">
        <v>83</v>
      </c>
      <c r="AV458" s="13" t="s">
        <v>83</v>
      </c>
      <c r="AW458" s="13" t="s">
        <v>30</v>
      </c>
      <c r="AX458" s="13" t="s">
        <v>31</v>
      </c>
      <c r="AY458" s="165" t="s">
        <v>151</v>
      </c>
    </row>
    <row r="459" spans="1:65" s="2" customFormat="1" ht="16.5" customHeight="1">
      <c r="A459" s="33"/>
      <c r="B459" s="149"/>
      <c r="C459" s="150" t="s">
        <v>1435</v>
      </c>
      <c r="D459" s="150" t="s">
        <v>153</v>
      </c>
      <c r="E459" s="151" t="s">
        <v>2568</v>
      </c>
      <c r="F459" s="152" t="s">
        <v>2569</v>
      </c>
      <c r="G459" s="153" t="s">
        <v>164</v>
      </c>
      <c r="H459" s="154">
        <v>2.8000000000000001E-2</v>
      </c>
      <c r="I459" s="155"/>
      <c r="J459" s="156">
        <f>ROUND(I459*H459,2)</f>
        <v>0</v>
      </c>
      <c r="K459" s="152" t="s">
        <v>157</v>
      </c>
      <c r="L459" s="34"/>
      <c r="M459" s="197" t="s">
        <v>1</v>
      </c>
      <c r="N459" s="198" t="s">
        <v>40</v>
      </c>
      <c r="O459" s="199"/>
      <c r="P459" s="200">
        <f>O459*H459</f>
        <v>0</v>
      </c>
      <c r="Q459" s="200">
        <v>0</v>
      </c>
      <c r="R459" s="200">
        <f>Q459*H459</f>
        <v>0</v>
      </c>
      <c r="S459" s="200">
        <v>0</v>
      </c>
      <c r="T459" s="201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61" t="s">
        <v>237</v>
      </c>
      <c r="AT459" s="161" t="s">
        <v>153</v>
      </c>
      <c r="AU459" s="161" t="s">
        <v>83</v>
      </c>
      <c r="AY459" s="18" t="s">
        <v>151</v>
      </c>
      <c r="BE459" s="162">
        <f>IF(N459="základní",J459,0)</f>
        <v>0</v>
      </c>
      <c r="BF459" s="162">
        <f>IF(N459="snížená",J459,0)</f>
        <v>0</v>
      </c>
      <c r="BG459" s="162">
        <f>IF(N459="zákl. přenesená",J459,0)</f>
        <v>0</v>
      </c>
      <c r="BH459" s="162">
        <f>IF(N459="sníž. přenesená",J459,0)</f>
        <v>0</v>
      </c>
      <c r="BI459" s="162">
        <f>IF(N459="nulová",J459,0)</f>
        <v>0</v>
      </c>
      <c r="BJ459" s="18" t="s">
        <v>31</v>
      </c>
      <c r="BK459" s="162">
        <f>ROUND(I459*H459,2)</f>
        <v>0</v>
      </c>
      <c r="BL459" s="18" t="s">
        <v>237</v>
      </c>
      <c r="BM459" s="161" t="s">
        <v>2570</v>
      </c>
    </row>
    <row r="460" spans="1:65" s="2" customFormat="1" ht="6.9" customHeight="1">
      <c r="A460" s="33"/>
      <c r="B460" s="48"/>
      <c r="C460" s="49"/>
      <c r="D460" s="49"/>
      <c r="E460" s="49"/>
      <c r="F460" s="49"/>
      <c r="G460" s="49"/>
      <c r="H460" s="49"/>
      <c r="I460" s="49"/>
      <c r="J460" s="49"/>
      <c r="K460" s="49"/>
      <c r="L460" s="34"/>
      <c r="M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</row>
  </sheetData>
  <autoFilter ref="C124:K459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Rekapitulace stavby</vt:lpstr>
      <vt:lpstr>SO 110 - VOZOVKY</vt:lpstr>
      <vt:lpstr>SO 120 - ODVODNĚNÍ KOMUNI...</vt:lpstr>
      <vt:lpstr>SO 130 - PARKOVIŠTĚ</vt:lpstr>
      <vt:lpstr>SO 140 - CHODNÍKY</vt:lpstr>
      <vt:lpstr>SO 310 - Kanalizace - stoky </vt:lpstr>
      <vt:lpstr>SO 320 - Kanalizační příp...</vt:lpstr>
      <vt:lpstr>SO 330 - Vodovodní řady</vt:lpstr>
      <vt:lpstr>SO 340 - Vodovodní přípojky</vt:lpstr>
      <vt:lpstr>SO 900 - Rekonstrukce ved...</vt:lpstr>
      <vt:lpstr>SO 90 - Vedlejší a ostatn...</vt:lpstr>
      <vt:lpstr>Seznam figur</vt:lpstr>
      <vt:lpstr>'Rekapitulace stavby'!Názvy_tisku</vt:lpstr>
      <vt:lpstr>'Seznam figur'!Názvy_tisku</vt:lpstr>
      <vt:lpstr>'SO 110 - VOZOVKY'!Názvy_tisku</vt:lpstr>
      <vt:lpstr>'SO 120 - ODVODNĚNÍ KOMUNI...'!Názvy_tisku</vt:lpstr>
      <vt:lpstr>'SO 130 - PARKOVIŠTĚ'!Názvy_tisku</vt:lpstr>
      <vt:lpstr>'SO 140 - CHODNÍKY'!Názvy_tisku</vt:lpstr>
      <vt:lpstr>'SO 310 - Kanalizace - stoky '!Názvy_tisku</vt:lpstr>
      <vt:lpstr>'SO 320 - Kanalizační příp...'!Názvy_tisku</vt:lpstr>
      <vt:lpstr>'SO 330 - Vodovodní řady'!Názvy_tisku</vt:lpstr>
      <vt:lpstr>'SO 340 - Vodovodní přípojky'!Názvy_tisku</vt:lpstr>
      <vt:lpstr>'SO 90 - Vedlejší a ostatn...'!Názvy_tisku</vt:lpstr>
      <vt:lpstr>'SO 900 - Rekonstrukce ved...'!Názvy_tisku</vt:lpstr>
      <vt:lpstr>'Rekapitulace stavby'!Oblast_tisku</vt:lpstr>
      <vt:lpstr>'Seznam figur'!Oblast_tisku</vt:lpstr>
      <vt:lpstr>'SO 110 - VOZOVKY'!Oblast_tisku</vt:lpstr>
      <vt:lpstr>'SO 120 - ODVODNĚNÍ KOMUNI...'!Oblast_tisku</vt:lpstr>
      <vt:lpstr>'SO 130 - PARKOVIŠTĚ'!Oblast_tisku</vt:lpstr>
      <vt:lpstr>'SO 140 - CHODNÍKY'!Oblast_tisku</vt:lpstr>
      <vt:lpstr>'SO 310 - Kanalizace - stoky '!Oblast_tisku</vt:lpstr>
      <vt:lpstr>'SO 320 - Kanalizační příp...'!Oblast_tisku</vt:lpstr>
      <vt:lpstr>'SO 330 - Vodovodní řady'!Oblast_tisku</vt:lpstr>
      <vt:lpstr>'SO 340 - Vodovodní přípojky'!Oblast_tisku</vt:lpstr>
      <vt:lpstr>'SO 90 - Vedlejší a ostatn...'!Oblast_tisku</vt:lpstr>
      <vt:lpstr>'SO 900 - Rekonstrukce ved...'!Oblast_tisku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Marek</dc:creator>
  <cp:lastModifiedBy>Pavel Marek</cp:lastModifiedBy>
  <dcterms:created xsi:type="dcterms:W3CDTF">2025-02-12T11:33:00Z</dcterms:created>
  <dcterms:modified xsi:type="dcterms:W3CDTF">2025-02-12T11:41:31Z</dcterms:modified>
</cp:coreProperties>
</file>