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310 - Stavební část – ..." sheetId="2" r:id="rId2"/>
    <sheet name="SO 900 - Ostatní rozpočto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310 - Stavební část – ...'!$C$125:$K$435</definedName>
    <definedName name="_xlnm.Print_Area" localSheetId="1">'SO 310 - Stavební část – ...'!$C$4:$J$76,'SO 310 - Stavební část – ...'!$C$82:$J$107,'SO 310 - Stavební část – ...'!$C$113:$K$435</definedName>
    <definedName name="_xlnm.Print_Titles" localSheetId="1">'SO 310 - Stavební část – ...'!$125:$125</definedName>
    <definedName name="_xlnm._FilterDatabase" localSheetId="2" hidden="1">'SO 900 - Ostatní rozpočto...'!$C$117:$K$163</definedName>
    <definedName name="_xlnm.Print_Area" localSheetId="2">'SO 900 - Ostatní rozpočto...'!$C$4:$J$76,'SO 900 - Ostatní rozpočto...'!$C$82:$J$99,'SO 900 - Ostatní rozpočto...'!$C$105:$K$163</definedName>
    <definedName name="_xlnm.Print_Titles" localSheetId="2">'SO 900 - Ostatní rozpočto...'!$117:$117</definedName>
    <definedName name="_xlnm.Print_Area" localSheetId="3">'Seznam figur'!$C$4:$G$60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92"/>
  <c r="J17"/>
  <c r="J15"/>
  <c r="E15"/>
  <c r="F114"/>
  <c r="J14"/>
  <c r="J12"/>
  <c r="J112"/>
  <c r="E7"/>
  <c r="E108"/>
  <c i="2" r="J37"/>
  <c r="J36"/>
  <c i="1" r="AY95"/>
  <c i="2" r="J35"/>
  <c i="1" r="AX95"/>
  <c i="2" r="BI433"/>
  <c r="BH433"/>
  <c r="BG433"/>
  <c r="BF433"/>
  <c r="T433"/>
  <c r="T432"/>
  <c r="R433"/>
  <c r="R432"/>
  <c r="P433"/>
  <c r="P432"/>
  <c r="BI428"/>
  <c r="BH428"/>
  <c r="BG428"/>
  <c r="BF428"/>
  <c r="T428"/>
  <c r="R428"/>
  <c r="P428"/>
  <c r="BI425"/>
  <c r="BH425"/>
  <c r="BG425"/>
  <c r="BF425"/>
  <c r="T425"/>
  <c r="R425"/>
  <c r="P425"/>
  <c r="BI422"/>
  <c r="BH422"/>
  <c r="BG422"/>
  <c r="BF422"/>
  <c r="T422"/>
  <c r="R422"/>
  <c r="P422"/>
  <c r="BI418"/>
  <c r="BH418"/>
  <c r="BG418"/>
  <c r="BF418"/>
  <c r="T418"/>
  <c r="R418"/>
  <c r="P418"/>
  <c r="BI415"/>
  <c r="BH415"/>
  <c r="BG415"/>
  <c r="BF415"/>
  <c r="T415"/>
  <c r="R415"/>
  <c r="P415"/>
  <c r="BI408"/>
  <c r="BH408"/>
  <c r="BG408"/>
  <c r="BF408"/>
  <c r="T408"/>
  <c r="R408"/>
  <c r="P408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35"/>
  <c r="BH335"/>
  <c r="BG335"/>
  <c r="BF335"/>
  <c r="T335"/>
  <c r="R335"/>
  <c r="P335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1"/>
  <c r="BH261"/>
  <c r="BG261"/>
  <c r="BF261"/>
  <c r="T261"/>
  <c r="R261"/>
  <c r="P261"/>
  <c r="BI254"/>
  <c r="BH254"/>
  <c r="BG254"/>
  <c r="BF254"/>
  <c r="T254"/>
  <c r="R254"/>
  <c r="P254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T237"/>
  <c r="R238"/>
  <c r="R237"/>
  <c r="P238"/>
  <c r="P237"/>
  <c r="BI233"/>
  <c r="BH233"/>
  <c r="BG233"/>
  <c r="BF233"/>
  <c r="T233"/>
  <c r="T232"/>
  <c r="R233"/>
  <c r="R232"/>
  <c r="P233"/>
  <c r="P232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1"/>
  <c r="BH211"/>
  <c r="BG211"/>
  <c r="BF211"/>
  <c r="T211"/>
  <c r="R211"/>
  <c r="P211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F120"/>
  <c r="E118"/>
  <c r="F89"/>
  <c r="E87"/>
  <c r="J24"/>
  <c r="E24"/>
  <c r="J92"/>
  <c r="J23"/>
  <c r="J21"/>
  <c r="E21"/>
  <c r="J91"/>
  <c r="J20"/>
  <c r="J18"/>
  <c r="E18"/>
  <c r="F92"/>
  <c r="J17"/>
  <c r="J15"/>
  <c r="E15"/>
  <c r="F122"/>
  <c r="J14"/>
  <c r="J12"/>
  <c r="J120"/>
  <c r="E7"/>
  <c r="E116"/>
  <c i="1" r="L90"/>
  <c r="AM90"/>
  <c r="AM89"/>
  <c r="L89"/>
  <c r="AM87"/>
  <c r="L87"/>
  <c r="L85"/>
  <c r="L84"/>
  <c i="2" r="BK289"/>
  <c r="J170"/>
  <c r="BK133"/>
  <c r="J371"/>
  <c r="BK325"/>
  <c r="BK221"/>
  <c r="BK166"/>
  <c r="J415"/>
  <c r="J388"/>
  <c r="BK358"/>
  <c r="BK330"/>
  <c r="BK296"/>
  <c r="J233"/>
  <c r="BK433"/>
  <c r="J335"/>
  <c r="J299"/>
  <c r="BK244"/>
  <c r="J211"/>
  <c r="BK425"/>
  <c i="3" r="J121"/>
  <c r="BK142"/>
  <c r="J136"/>
  <c i="2" r="J201"/>
  <c r="J428"/>
  <c i="3" r="J133"/>
  <c r="J151"/>
  <c r="BK130"/>
  <c i="2" r="BK280"/>
  <c r="BK140"/>
  <c r="BK408"/>
  <c r="J364"/>
  <c r="J323"/>
  <c r="BK272"/>
  <c r="BK174"/>
  <c r="BK158"/>
  <c r="J390"/>
  <c r="BK340"/>
  <c r="J304"/>
  <c r="J178"/>
  <c r="J418"/>
  <c r="BK390"/>
  <c r="J356"/>
  <c r="BK328"/>
  <c r="BK304"/>
  <c r="BK201"/>
  <c r="J140"/>
  <c r="BK375"/>
  <c r="BK343"/>
  <c r="BK292"/>
  <c r="BK182"/>
  <c r="J129"/>
  <c r="J375"/>
  <c r="BK335"/>
  <c r="J318"/>
  <c r="J217"/>
  <c r="BK146"/>
  <c r="J340"/>
  <c r="BK264"/>
  <c r="BK205"/>
  <c r="J158"/>
  <c i="3" r="J160"/>
  <c r="BK127"/>
  <c r="BK133"/>
  <c r="J127"/>
  <c i="2" r="BK415"/>
  <c r="BK385"/>
  <c r="J362"/>
  <c r="J333"/>
  <c r="BK320"/>
  <c r="BK276"/>
  <c r="BK178"/>
  <c r="J351"/>
  <c r="BK318"/>
  <c r="J261"/>
  <c r="BK217"/>
  <c i="1" r="AS94"/>
  <c i="2" r="J174"/>
  <c r="BK403"/>
  <c r="J379"/>
  <c r="J343"/>
  <c r="J313"/>
  <c r="BK261"/>
  <c r="BK193"/>
  <c r="J354"/>
  <c r="BK313"/>
  <c r="BK225"/>
  <c r="J182"/>
  <c i="3" r="BK157"/>
  <c r="J154"/>
  <c r="BK154"/>
  <c r="BK121"/>
  <c i="2" r="J296"/>
  <c r="J163"/>
  <c r="BK422"/>
  <c r="BK379"/>
  <c r="J338"/>
  <c r="BK299"/>
  <c r="J205"/>
  <c r="J422"/>
  <c r="J408"/>
  <c r="BK186"/>
  <c r="BK428"/>
  <c r="J393"/>
  <c r="BK356"/>
  <c r="BK315"/>
  <c r="BK189"/>
  <c r="J133"/>
  <c r="BK397"/>
  <c r="BK360"/>
  <c r="BK310"/>
  <c r="J244"/>
  <c r="J166"/>
  <c r="BK338"/>
  <c r="J315"/>
  <c r="BK233"/>
  <c r="J197"/>
  <c i="3" r="BK160"/>
  <c r="J157"/>
  <c i="2" r="J310"/>
  <c r="BK197"/>
  <c r="BK137"/>
  <c r="J146"/>
  <c r="BK388"/>
  <c r="BK238"/>
  <c r="BK150"/>
  <c r="BK400"/>
  <c r="BK371"/>
  <c r="BK351"/>
  <c r="J325"/>
  <c r="J284"/>
  <c r="BK211"/>
  <c r="J403"/>
  <c r="BK333"/>
  <c r="J254"/>
  <c r="J433"/>
  <c i="3" r="BK151"/>
  <c r="J148"/>
  <c r="BK136"/>
  <c r="BK139"/>
  <c i="2" r="J289"/>
  <c r="J276"/>
  <c r="BK129"/>
  <c r="J397"/>
  <c r="J360"/>
  <c r="J328"/>
  <c r="J264"/>
  <c r="BK170"/>
  <c r="BK418"/>
  <c r="BK393"/>
  <c r="BK354"/>
  <c r="BK254"/>
  <c r="BK163"/>
  <c r="J358"/>
  <c r="J272"/>
  <c r="J238"/>
  <c r="J193"/>
  <c r="J425"/>
  <c i="3" r="J130"/>
  <c r="J139"/>
  <c r="J142"/>
  <c i="2" r="J345"/>
  <c r="BK249"/>
  <c r="J186"/>
  <c r="BK362"/>
  <c r="J320"/>
  <c r="J249"/>
  <c r="J221"/>
  <c r="J189"/>
  <c i="3" r="J124"/>
  <c r="BK145"/>
  <c r="BK148"/>
  <c r="BK124"/>
  <c r="J145"/>
  <c i="2" r="BK284"/>
  <c r="J268"/>
  <c r="J150"/>
  <c r="BK154"/>
  <c r="J385"/>
  <c r="J330"/>
  <c r="J280"/>
  <c r="J137"/>
  <c r="J400"/>
  <c r="BK364"/>
  <c r="BK323"/>
  <c r="J292"/>
  <c r="J225"/>
  <c r="J154"/>
  <c r="BK345"/>
  <c r="BK268"/>
  <c l="1" r="R288"/>
  <c r="R243"/>
  <c r="P260"/>
  <c r="P370"/>
  <c r="T128"/>
  <c r="BK243"/>
  <c r="J243"/>
  <c r="J101"/>
  <c r="T288"/>
  <c r="P414"/>
  <c r="BK128"/>
  <c r="J128"/>
  <c r="J98"/>
  <c r="P243"/>
  <c r="BK260"/>
  <c r="J260"/>
  <c r="J102"/>
  <c r="T260"/>
  <c r="BK370"/>
  <c r="J370"/>
  <c r="J104"/>
  <c r="R414"/>
  <c r="P288"/>
  <c r="T370"/>
  <c i="3" r="BK120"/>
  <c r="BK119"/>
  <c r="BK118"/>
  <c r="J118"/>
  <c r="J96"/>
  <c r="P120"/>
  <c r="P119"/>
  <c r="P118"/>
  <c i="1" r="AU96"/>
  <c i="2" r="P128"/>
  <c r="P127"/>
  <c r="P126"/>
  <c i="1" r="AU95"/>
  <c i="2" r="T243"/>
  <c r="R260"/>
  <c i="3" r="R120"/>
  <c r="R119"/>
  <c r="R118"/>
  <c i="2" r="R128"/>
  <c r="R127"/>
  <c r="R126"/>
  <c r="BK288"/>
  <c r="J288"/>
  <c r="J103"/>
  <c r="R370"/>
  <c r="BK414"/>
  <c r="J414"/>
  <c r="J105"/>
  <c r="T414"/>
  <c i="3" r="T120"/>
  <c r="T119"/>
  <c r="T118"/>
  <c i="2" r="BK232"/>
  <c r="J232"/>
  <c r="J99"/>
  <c r="BK432"/>
  <c r="J432"/>
  <c r="J106"/>
  <c r="BK237"/>
  <c r="J237"/>
  <c r="J100"/>
  <c i="3" r="J89"/>
  <c r="J91"/>
  <c r="F115"/>
  <c r="BE142"/>
  <c r="BE145"/>
  <c r="BE148"/>
  <c r="BE151"/>
  <c r="F91"/>
  <c r="J92"/>
  <c r="BE121"/>
  <c r="BE127"/>
  <c r="BE133"/>
  <c r="BE139"/>
  <c r="E85"/>
  <c r="BE124"/>
  <c r="BE130"/>
  <c r="BE136"/>
  <c r="BE154"/>
  <c r="BE157"/>
  <c r="BE160"/>
  <c i="2" r="BE428"/>
  <c r="BE425"/>
  <c r="BE433"/>
  <c r="J89"/>
  <c r="J123"/>
  <c r="BE154"/>
  <c r="BE174"/>
  <c r="BE186"/>
  <c r="BE284"/>
  <c r="BE299"/>
  <c r="BE320"/>
  <c r="BE330"/>
  <c r="BE335"/>
  <c r="BE338"/>
  <c r="BE343"/>
  <c r="F91"/>
  <c r="J122"/>
  <c r="F123"/>
  <c r="BE137"/>
  <c r="BE140"/>
  <c r="BE158"/>
  <c r="BE170"/>
  <c r="BE182"/>
  <c r="BE261"/>
  <c r="BE268"/>
  <c r="BE280"/>
  <c r="BE328"/>
  <c r="BE333"/>
  <c r="BE340"/>
  <c r="BE345"/>
  <c r="BE351"/>
  <c r="BE354"/>
  <c r="BE356"/>
  <c r="BE358"/>
  <c r="BE360"/>
  <c r="BE364"/>
  <c r="BE379"/>
  <c r="BE385"/>
  <c r="BE388"/>
  <c r="BE390"/>
  <c r="BE393"/>
  <c r="BE397"/>
  <c r="BE400"/>
  <c r="BE408"/>
  <c r="BE415"/>
  <c r="BE418"/>
  <c r="E85"/>
  <c r="BE163"/>
  <c r="BE193"/>
  <c r="BE197"/>
  <c r="BE201"/>
  <c r="BE205"/>
  <c r="BE211"/>
  <c r="BE221"/>
  <c r="BE244"/>
  <c r="BE276"/>
  <c r="BE289"/>
  <c r="BE304"/>
  <c r="BE310"/>
  <c r="BE313"/>
  <c r="BE318"/>
  <c r="BE323"/>
  <c r="BE325"/>
  <c r="BE362"/>
  <c r="BE371"/>
  <c r="BE375"/>
  <c r="BE129"/>
  <c r="BE150"/>
  <c r="BE133"/>
  <c r="BE146"/>
  <c r="BE166"/>
  <c r="BE178"/>
  <c r="BE189"/>
  <c r="BE217"/>
  <c r="BE225"/>
  <c r="BE233"/>
  <c r="BE238"/>
  <c r="BE249"/>
  <c r="BE254"/>
  <c r="BE264"/>
  <c r="BE272"/>
  <c r="BE292"/>
  <c r="BE315"/>
  <c r="BE403"/>
  <c r="BE296"/>
  <c r="BE422"/>
  <c i="3" r="F35"/>
  <c i="1" r="BB96"/>
  <c i="3" r="F36"/>
  <c i="1" r="BC96"/>
  <c i="2" r="F35"/>
  <c i="1" r="BB95"/>
  <c i="2" r="J34"/>
  <c i="1" r="AW95"/>
  <c i="3" r="F34"/>
  <c i="1" r="BA96"/>
  <c i="2" r="F34"/>
  <c i="1" r="BA95"/>
  <c i="3" r="F37"/>
  <c i="1" r="BD96"/>
  <c i="2" r="F37"/>
  <c i="1" r="BD95"/>
  <c i="2" r="F36"/>
  <c i="1" r="BC95"/>
  <c i="3" r="J34"/>
  <c i="1" r="AW96"/>
  <c i="2" l="1" r="T127"/>
  <c r="T126"/>
  <c r="BK127"/>
  <c r="J127"/>
  <c r="J97"/>
  <c i="3" r="J119"/>
  <c r="J97"/>
  <c r="J120"/>
  <c r="J98"/>
  <c r="J30"/>
  <c i="1" r="AG96"/>
  <c i="2" r="F33"/>
  <c i="1" r="AZ95"/>
  <c i="2" r="J33"/>
  <c i="1" r="AV95"/>
  <c r="AT95"/>
  <c r="AU94"/>
  <c r="BB94"/>
  <c r="AX94"/>
  <c r="BA94"/>
  <c r="W30"/>
  <c i="3" r="F33"/>
  <c i="1" r="AZ96"/>
  <c r="BC94"/>
  <c r="W32"/>
  <c i="3" r="J33"/>
  <c i="1" r="AV96"/>
  <c r="AT96"/>
  <c r="AN96"/>
  <c r="BD94"/>
  <c r="W33"/>
  <c i="2" l="1" r="BK126"/>
  <c r="J126"/>
  <c r="J96"/>
  <c i="3" r="J39"/>
  <c i="1" r="W31"/>
  <c r="AW94"/>
  <c r="AK30"/>
  <c r="AY94"/>
  <c r="AZ94"/>
  <c r="AV94"/>
  <c r="AK29"/>
  <c i="2" l="1" r="J30"/>
  <c i="1" r="AG95"/>
  <c r="AG94"/>
  <c r="AK26"/>
  <c r="AK35"/>
  <c r="AT94"/>
  <c r="W29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<sst xmlns="http://schemas.openxmlformats.org/spreadsheetml/2006/main">
  <si>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</si>
  <si>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</si>
  <si>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</si>
  <si>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</si>
  <si>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</si>
  <si>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{5860140f-de3c-4fe1-a542-de26f21371ea}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</si>
  <si>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</si>
  <si>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</si>
  <si>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</si>
  <si>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</si>
  <si>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</si>
  <si>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</si>
  <si>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</si>
  <si>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</si>
  <si>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VH-2025-03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</si>
  <si>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</si>
  <si>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</si>
  <si>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Opuštěná - kanalizace</t>
  </si>
  <si>
    <t>KSO:</t>
  </si>
  <si>
    <t>CC-CZ:</t>
  </si>
  <si>
    <t>Místo:</t>
  </si>
  <si>
    <t xml:space="preserve"> </t>
  </si>
  <si>
    <t>Datum:</t>
  </si>
  <si>
    <t>14. 5. 2025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</si>
  <si>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</si>
  <si>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</si>
  <si>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</si>
  <si>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</si>
  <si>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</si>
  <si>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</si>
  <si>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</si>
  <si>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</si>
  <si>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</si>
  <si>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</si>
  <si>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</si>
  <si>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</si>
  <si>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</si>
  <si>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</si>
  <si>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</si>
  <si>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</si>
  <si>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</si>
  <si>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</si>
  <si>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</si>
  <si>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</si>
  <si>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</si>
  <si>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</si>
  <si>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</si>
  <si>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</si>
  <si>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</si>
  <si>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</si>
  <si>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</si>
  <si>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</si>
  <si>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</si>
  <si>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</si>
  <si>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</si>
  <si>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</si>
  <si>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</si>
  <si>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</si>
  <si>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</si>
  <si>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</si>
  <si>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</si>
  <si>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</si>
  <si>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</si>
  <si>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</si>
  <si>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</si>
  <si>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</si>
  <si>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</si>
  <si>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</si>
  <si>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</si>
  <si>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</si>
  <si>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</si>
  <si>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</si>
  <si>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</si>
  <si>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</si>
  <si>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</si>
  <si>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</si>
  <si>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</si>
  <si>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</si>
  <si>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310</t>
  </si>
  <si>
    <t>Stavební část – kanalizace - stoky</t>
  </si>
  <si>
    <t>STA</t>
  </si>
  <si>
    <t>1</t>
  </si>
  <si>
    <t>{6cabde65-b0cc-49ac-85d3-05491045c9ef}</t>
  </si>
  <si>
    <t>2</t>
  </si>
  <si>
    <t>SO 900</t>
  </si>
  <si>
    <t>Ostatní rozpočtové náklady</t>
  </si>
  <si>
    <t>{dec29ad7-436b-4202-9d42-217b4a1982ae}</t>
  </si>
  <si>
    <t>řez</t>
  </si>
  <si>
    <t>38,6</t>
  </si>
  <si>
    <t>povrchy</t>
  </si>
  <si>
    <t>46,82</t>
  </si>
  <si>
    <t>KRYCÍ LIST SOUPISU PRACÍ</t>
  </si>
  <si>
    <t>výkop</t>
  </si>
  <si>
    <t>106,668</t>
  </si>
  <si>
    <t>zápory</t>
  </si>
  <si>
    <t>134,55</t>
  </si>
  <si>
    <t>obsyp</t>
  </si>
  <si>
    <t>38,376</t>
  </si>
  <si>
    <t>boxy</t>
  </si>
  <si>
    <t>33,6</t>
  </si>
  <si>
    <t>Objekt:</t>
  </si>
  <si>
    <t>SO 310 - Stavební část – kanalizace - stoky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</si>
  <si>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</si>
  <si>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</si>
  <si>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</si>
  <si>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</si>
  <si>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</si>
  <si>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</si>
  <si>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</si>
  <si>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</si>
  <si>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</si>
  <si>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</si>
  <si>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</si>
  <si>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</si>
  <si>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</si>
  <si>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</si>
  <si>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</si>
  <si>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</si>
  <si>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</si>
  <si>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</si>
  <si>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</si>
  <si>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</si>
  <si>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</si>
  <si>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</si>
  <si>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</si>
  <si>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</si>
  <si>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</si>
  <si>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</si>
  <si>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</si>
  <si>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</si>
  <si>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</si>
  <si>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</si>
  <si>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</si>
  <si>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</si>
  <si>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</si>
  <si>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113107524</t>
  </si>
  <si>
    <t>Odstranění podkladu z kameniva drceného tl přes 300 do 400 mm při překopech strojně pl přes 15 m2</t>
  </si>
  <si>
    <t>m2</t>
  </si>
  <si>
    <t>CS ÚRS 2025 01</t>
  </si>
  <si>
    <t>4</t>
  </si>
  <si>
    <t>331746321</t>
  </si>
  <si>
    <t>PP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</si>
  <si>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</si>
  <si>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Online PSC</t>
  </si>
  <si>
    <t>https://podminky.urs.cz/item/CS_URS_2025_01/113107524</t>
  </si>
  <si>
    <t>VV</t>
  </si>
  <si>
    <t>113107544</t>
  </si>
  <si>
    <t>Odstranění podkladu živičných tl přes 150 do 200 mm při překopech strojně pl přes 15 m2</t>
  </si>
  <si>
    <t>1839675713</t>
  </si>
  <si>
    <t>Odstranění podkladů nebo krytů při překopech inženýrských sítí s přemístěním hmot na skládku ve vzdálenosti do 3 m nebo s naložením na dopravní prostředek strojně plochy jednotlivě přes 15 m2 živičných, o tl. vrstvy přes 150 do 200 mm</t>
  </si>
  <si>
    <t>https://podminky.urs.cz/item/CS_URS_2025_01/113107544</t>
  </si>
  <si>
    <t>4*4+4,6*6,7</t>
  </si>
  <si>
    <t>3</t>
  </si>
  <si>
    <t>113154542</t>
  </si>
  <si>
    <t>Frézování živičného krytu tl 40 mm pruh š přes 1 m pl přes 500 do 2000 m2</t>
  </si>
  <si>
    <t>-1875170453</t>
  </si>
  <si>
    <t>Frézování živičného podkladu nebo krytu s naložením hmot na dopravní prostředek plochy přes 500 do 2 000 m2 pruhu šířky přes 1 m, tloušťky vrstvy 40 mm</t>
  </si>
  <si>
    <t>https://podminky.urs.cz/item/CS_URS_2025_01/113154542</t>
  </si>
  <si>
    <t>131251203</t>
  </si>
  <si>
    <t>Hloubení jam zapažených v hornině třídy těžitelnosti I skupiny 3 objem do 100 m3 strojně</t>
  </si>
  <si>
    <t>m3</t>
  </si>
  <si>
    <t>-919562147</t>
  </si>
  <si>
    <t>Hloubení zapažených jam a zářezů strojně s urovnáním dna do předepsaného profilu a spádu v hornině třídy těžitelnosti I skupiny 3 přes 50 do 100 m3</t>
  </si>
  <si>
    <t>https://podminky.urs.cz/item/CS_URS_2025_01/131251203</t>
  </si>
  <si>
    <t>5,7*3,6*(4,55-0,4)</t>
  </si>
  <si>
    <t>3*3*(2,79-0,4)</t>
  </si>
  <si>
    <t>Součet</t>
  </si>
  <si>
    <t>5</t>
  </si>
  <si>
    <t>151711121</t>
  </si>
  <si>
    <t>Osazení zápor ocelových dl do 14 m</t>
  </si>
  <si>
    <t>m</t>
  </si>
  <si>
    <t>873947001</t>
  </si>
  <si>
    <t>Osazení ocelových zápor pro pažení hloubených vykopávek do předem provedených vrtů se zabetonováním spodního konce, s případným obsypem zápory pískem délky od 0 do 14 m</t>
  </si>
  <si>
    <t>https://podminky.urs.cz/item/CS_URS_2025_01/151711121</t>
  </si>
  <si>
    <t>(4,58+4,39)*15</t>
  </si>
  <si>
    <t>6</t>
  </si>
  <si>
    <t>M</t>
  </si>
  <si>
    <t>13010982</t>
  </si>
  <si>
    <t>ocel profilová jakost S235JR (11 375) průřez HEB 220</t>
  </si>
  <si>
    <t>t</t>
  </si>
  <si>
    <t>8</t>
  </si>
  <si>
    <t>68034375</t>
  </si>
  <si>
    <t>P</t>
  </si>
  <si>
    <t>Poznámka k položce:_x000d_
Hmotnost: 73,00 kg/m</t>
  </si>
  <si>
    <t>134,55*0,0715 'Přepočtené koeficientem množství</t>
  </si>
  <si>
    <t>7</t>
  </si>
  <si>
    <t>151711141</t>
  </si>
  <si>
    <t>Vytažení zápor ocelových dl do 14 m</t>
  </si>
  <si>
    <t>1003974283</t>
  </si>
  <si>
    <t>Vytažení ocelových zápor pro pažení délky od 0 do 14 m</t>
  </si>
  <si>
    <t>https://podminky.urs.cz/item/CS_URS_2025_01/151711141</t>
  </si>
  <si>
    <t>151712111</t>
  </si>
  <si>
    <t>Převázka ocelová zdvojená pro kotvení záporového pažení</t>
  </si>
  <si>
    <t>1419945169</t>
  </si>
  <si>
    <t>Převázka ocelová pro ukotvení záporového pažení pro jakoukoliv délku převázky zdvojená</t>
  </si>
  <si>
    <t>https://podminky.urs.cz/item/CS_URS_2025_01/151712111</t>
  </si>
  <si>
    <t>dodávka, montáž a demontáž</t>
  </si>
  <si>
    <t>3,6*3+5,7</t>
  </si>
  <si>
    <t>9</t>
  </si>
  <si>
    <t>151712121</t>
  </si>
  <si>
    <t>Odstranění ocelové převázky zdvojené pro kotvení záporového pažení</t>
  </si>
  <si>
    <t>-1878904819</t>
  </si>
  <si>
    <t>Odstranění ocelové převázky pro ukotvení záporového pažení jakékoliv délky převázky zdvojené</t>
  </si>
  <si>
    <t>https://podminky.urs.cz/item/CS_URS_2025_01/151712121</t>
  </si>
  <si>
    <t>10</t>
  </si>
  <si>
    <t>151721112</t>
  </si>
  <si>
    <t>Zřízení pažení do ocelových zápor hl výkopu do 10 m s jeho následným odstraněním</t>
  </si>
  <si>
    <t>1523012728</t>
  </si>
  <si>
    <t>Pažení do ocelových zápor bez ohledu na druh pažin, s odstraněním pažení, hloubky výkopu přes 4 do 10 m</t>
  </si>
  <si>
    <t>https://podminky.urs.cz/item/CS_URS_2025_01/151721112</t>
  </si>
  <si>
    <t>(3,6+0,67+0,68+1+1,24+1+0,71+1+1+1+0,67)*4,58</t>
  </si>
  <si>
    <t>11</t>
  </si>
  <si>
    <t>151811133</t>
  </si>
  <si>
    <t>Osazení pažicího boxu hl výkopu do 4 m š přes 2,5 do 5 m</t>
  </si>
  <si>
    <t>1227227048</t>
  </si>
  <si>
    <t>Zřízení pažicích boxů pro pažení a rozepření stěn rýh podzemního vedení hloubka výkopu do 4 m, šířka přes 2,5 do 5 m</t>
  </si>
  <si>
    <t>https://podminky.urs.cz/item/CS_URS_2025_01/151811133</t>
  </si>
  <si>
    <t>2,8*3*4</t>
  </si>
  <si>
    <t>151811233</t>
  </si>
  <si>
    <t>Odstranění pažicího boxu hl výkopu do 4 m š přes 2,5 do 5 m</t>
  </si>
  <si>
    <t>-1530182286</t>
  </si>
  <si>
    <t>Odstranění pažicích boxů pro pažení a rozepření stěn rýh podzemního vedení hloubka výkopu do 4 m, šířka přes 2,5 do 5 m</t>
  </si>
  <si>
    <t>https://podminky.urs.cz/item/CS_URS_2025_01/151811233</t>
  </si>
  <si>
    <t>13</t>
  </si>
  <si>
    <t>153112131</t>
  </si>
  <si>
    <t>Zaberanění ocelových štětovnic na dl do 4 m ve stísněných podmínkách z terénu</t>
  </si>
  <si>
    <t>267640927</t>
  </si>
  <si>
    <t>Zřízení beraněných stěn z ocelových štětovnic z terénu zaberanění štětovnic ve stísněných podmínkách, délky do 4 m</t>
  </si>
  <si>
    <t>https://podminky.urs.cz/item/CS_URS_2025_01/153112131</t>
  </si>
  <si>
    <t>(1,54+3,6+1)*2,2</t>
  </si>
  <si>
    <t>14</t>
  </si>
  <si>
    <t>15920310</t>
  </si>
  <si>
    <t>pažnice ocelová UNION</t>
  </si>
  <si>
    <t>-2110166914</t>
  </si>
  <si>
    <t>Poznámka k položce:_x000d_
hmotnost: 8,4 kg/m</t>
  </si>
  <si>
    <t>13,508*0,16275 'Přepočtené koeficientem množství</t>
  </si>
  <si>
    <t>15</t>
  </si>
  <si>
    <t>153113118</t>
  </si>
  <si>
    <t>Vytažení ocelových štětovnic dl do 12 m zaberaněných do hl 4 m z terénu ve stísněných podmínkách</t>
  </si>
  <si>
    <t>1478736546</t>
  </si>
  <si>
    <t>Vytažení stěn z ocelových štětovnic zaberaněných z terénu délky do 12 m ve stísněných podmínkách, zaberaněných na hloubku do 4 m</t>
  </si>
  <si>
    <t>https://podminky.urs.cz/item/CS_URS_2025_01/153113118</t>
  </si>
  <si>
    <t>16</t>
  </si>
  <si>
    <t>162751117</t>
  </si>
  <si>
    <t>Vodorovné přemístění přes 9 000 do 10000 m výkopku/sypaniny z horniny třídy těžitelnosti I skupiny 1 až 3</t>
  </si>
  <si>
    <t>-1013721266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</si>
  <si>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</si>
  <si>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</si>
  <si>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17</t>
  </si>
  <si>
    <t>171201231</t>
  </si>
  <si>
    <t>Poplatek za uložení zeminy a kamení na recyklační skládce (skládkovné) kód odpadu 17 05 04</t>
  </si>
  <si>
    <t>-665430832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</si>
  <si>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</si>
  <si>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</si>
  <si>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výkop*2</t>
  </si>
  <si>
    <t>18</t>
  </si>
  <si>
    <t>171251201</t>
  </si>
  <si>
    <t>Uložení sypaniny na skládky nebo meziskládky</t>
  </si>
  <si>
    <t>1640974648</t>
  </si>
  <si>
    <t>Uložení sypaniny na skládky nebo meziskládky bez hutnění s upravením uložené sypaniny do předepsaného tvaru</t>
  </si>
  <si>
    <t>https://podminky.urs.cz/item/CS_URS_2025_01/171251201</t>
  </si>
  <si>
    <t>19</t>
  </si>
  <si>
    <t>174151102</t>
  </si>
  <si>
    <t>Zásyp v prostoru s omezeným pohybem stroje sypaninou se zhutněním</t>
  </si>
  <si>
    <t>487667062</t>
  </si>
  <si>
    <t>Zásyp sypaninou z jakékoliv horniny strojně s uložením výkopku ve vrstvách se zhutněním v prostorách s omezeným pohybem stroje s urovnáním povrchu zásypu</t>
  </si>
  <si>
    <t>https://podminky.urs.cz/item/CS_URS_2025_01/174151102</t>
  </si>
  <si>
    <t>výkop-obsyp</t>
  </si>
  <si>
    <t>20</t>
  </si>
  <si>
    <t>171151101</t>
  </si>
  <si>
    <t>Hutnění boků násypů pro jakýkoliv sklon a míru zhutnění svahu</t>
  </si>
  <si>
    <t>1034430140</t>
  </si>
  <si>
    <t>Hutnění boků násypů z hornin soudržných a sypkých pro jakýkoliv sklon, délku a míru zhutnění svahu</t>
  </si>
  <si>
    <t>https://podminky.urs.cz/item/CS_URS_2025_01/171151101</t>
  </si>
  <si>
    <t>(4,6-1,3)/0,3*3,6*5,7</t>
  </si>
  <si>
    <t>(2,8-1,3)/0,3*3*3</t>
  </si>
  <si>
    <t>175151101</t>
  </si>
  <si>
    <t>Obsypání potrubí strojně sypaninou bez prohození, uloženou do 3 m</t>
  </si>
  <si>
    <t>-647872894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</si>
  <si>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</si>
  <si>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https://podminky.urs.cz/item/CS_URS_2025_01/175151101</t>
  </si>
  <si>
    <t>"spadištní šachta" 1,3*5,7*3,6</t>
  </si>
  <si>
    <t>"revizní šachta" 1,3*3*3</t>
  </si>
  <si>
    <t>22</t>
  </si>
  <si>
    <t>58344197</t>
  </si>
  <si>
    <t>štěrkodrť frakce 0/63</t>
  </si>
  <si>
    <t>1602233374</t>
  </si>
  <si>
    <t>106,668*2 'Přepočtené koeficientem množství</t>
  </si>
  <si>
    <t>23</t>
  </si>
  <si>
    <t>181252305</t>
  </si>
  <si>
    <t>Úprava pláně pro silnice a dálnice na násypech se zhutněním</t>
  </si>
  <si>
    <t>-178082101</t>
  </si>
  <si>
    <t>Úprava pláně na stavbách silnic a dálnic strojně na násypech se zhutněním</t>
  </si>
  <si>
    <t>https://podminky.urs.cz/item/CS_URS_2025_01/181252305</t>
  </si>
  <si>
    <t>3*3+3,6*5,7</t>
  </si>
  <si>
    <t>24</t>
  </si>
  <si>
    <t>181912112</t>
  </si>
  <si>
    <t>Úprava pláně v hornině třídy těžitelnosti I skupiny 3 se zhutněním ručně</t>
  </si>
  <si>
    <t>-1465080351</t>
  </si>
  <si>
    <t>Úprava pláně vyrovnáním výškových rozdílů ručně v hornině třídy těžitelnosti I skupiny 3 se zhutněním</t>
  </si>
  <si>
    <t>https://podminky.urs.cz/item/CS_URS_2025_01/181912112</t>
  </si>
  <si>
    <t>úprava dna stavební jámy</t>
  </si>
  <si>
    <t>5,7*3,6</t>
  </si>
  <si>
    <t>3*3</t>
  </si>
  <si>
    <t>Zakládání</t>
  </si>
  <si>
    <t>25</t>
  </si>
  <si>
    <t>224611114</t>
  </si>
  <si>
    <t>Vrty maloprofilové D přes 245 do 350 mm úklon do 45° hl 0 až 25 m hornina III a IV</t>
  </si>
  <si>
    <t>260760334</t>
  </si>
  <si>
    <t>Maloprofilové vrty průběžným sacím vrtáním průměru přes 245 do 350 mm do úklonu 45° v hl 0 až 25 m v hornině tř. III a IV</t>
  </si>
  <si>
    <t>https://podminky.urs.cz/item/CS_URS_2025_01/224611114</t>
  </si>
  <si>
    <t>Svislé a kompletní konstrukce</t>
  </si>
  <si>
    <t>26</t>
  </si>
  <si>
    <t>358325114</t>
  </si>
  <si>
    <t>Bourání stoky kompletní nebo vybourání otvorů z železobetonu plochy do 4 m2</t>
  </si>
  <si>
    <t>738499281</t>
  </si>
  <si>
    <t>Bourání stoky kompletní nebo vybourání otvorů průřezové plochy do 4 m2 ve stokách ze zdiva z železobetonu</t>
  </si>
  <si>
    <t>https://podminky.urs.cz/item/CS_URS_2025_01/358325114</t>
  </si>
  <si>
    <t>s postupným odsekáváním dle poznámky výkresové dokumentace</t>
  </si>
  <si>
    <t>0,8*0,8*0,8</t>
  </si>
  <si>
    <t>Vodorovné konstrukce</t>
  </si>
  <si>
    <t>27</t>
  </si>
  <si>
    <t>451541111</t>
  </si>
  <si>
    <t>Lože pod potrubí otevřený výkop ze štěrkodrtě</t>
  </si>
  <si>
    <t>2124526643</t>
  </si>
  <si>
    <t>Lože pod potrubí, stoky a drobné objekty v otevřeném výkopu ze štěrkodrtě 0-63 mm</t>
  </si>
  <si>
    <t>https://podminky.urs.cz/item/CS_URS_2025_01/451541111</t>
  </si>
  <si>
    <t>pod spadištní šachtou</t>
  </si>
  <si>
    <t>5,7*3,6*0,2</t>
  </si>
  <si>
    <t>28</t>
  </si>
  <si>
    <t>451573111</t>
  </si>
  <si>
    <t>Lože pod potrubí otevřený výkop ze štěrkopísku</t>
  </si>
  <si>
    <t>-2000309359</t>
  </si>
  <si>
    <t>Lože pod potrubí, stoky a drobné objekty v otevřeném výkopu z písku a štěrkopísku do 63 mm</t>
  </si>
  <si>
    <t>https://podminky.urs.cz/item/CS_URS_2025_01/451573111</t>
  </si>
  <si>
    <t>lože pod revizní šachtou</t>
  </si>
  <si>
    <t>3*3*0,15</t>
  </si>
  <si>
    <t>29</t>
  </si>
  <si>
    <t>452311131</t>
  </si>
  <si>
    <t>Podkladní desky z betonu prostého bez zvýšených nároků na prostředí tř. C 12/15 otevřený výkop</t>
  </si>
  <si>
    <t>1394288718</t>
  </si>
  <si>
    <t>Podkladní a zajišťovací konstrukce z betonu prostého v otevřeném výkopu bez zvýšených nároků na prostředí desky pod potrubí, stoky a drobné objekty z betonu tř. C 12/15</t>
  </si>
  <si>
    <t>https://podminky.urs.cz/item/CS_URS_2025_01/452311131</t>
  </si>
  <si>
    <t>"spadištní šachta" 3,6*5,7*0,1</t>
  </si>
  <si>
    <t>"revizní šachta" 3*3*0,1</t>
  </si>
  <si>
    <t>Komunikace pozemní</t>
  </si>
  <si>
    <t>30</t>
  </si>
  <si>
    <t>564861011</t>
  </si>
  <si>
    <t>Podklad ze štěrkodrtě ŠD plochy do 100 m2 tl 200 mm</t>
  </si>
  <si>
    <t>1069448432</t>
  </si>
  <si>
    <t>Podklad ze štěrkodrti ŠD s rozprostřením a zhutněním plochy jednotlivě do 100 m2, po zhutnění tl. 200 mm</t>
  </si>
  <si>
    <t>https://podminky.urs.cz/item/CS_URS_2025_01/564861011</t>
  </si>
  <si>
    <t>31</t>
  </si>
  <si>
    <t>565176121</t>
  </si>
  <si>
    <t>Asfaltový beton vrstva podkladní ACP 22 (obalované kamenivo OKH) tl 100 mm š přes 3 m</t>
  </si>
  <si>
    <t>428764522</t>
  </si>
  <si>
    <t>Asfaltový beton vrstva podkladní ACP 22 (obalované kamenivo hrubozrnné - OKH) s rozprostřením a zhutněním v pruhu šířky přes 3 m, po zhutnění tl. 100 mm</t>
  </si>
  <si>
    <t>https://podminky.urs.cz/item/CS_URS_2025_01/565176121</t>
  </si>
  <si>
    <t>32</t>
  </si>
  <si>
    <t>567132115</t>
  </si>
  <si>
    <t>Podklad ze směsi stmelené cementem SC C 8/10 (KSC I) tl 200 mm</t>
  </si>
  <si>
    <t>-1545917731</t>
  </si>
  <si>
    <t>Podklad ze směsi stmelené cementem SC bez dilatačních spár, s rozprostřením a zhutněním SC C 8/10 (KSC I), po zhutnění tl. 200 mm</t>
  </si>
  <si>
    <t>https://podminky.urs.cz/item/CS_URS_2025_01/567132115</t>
  </si>
  <si>
    <t>33</t>
  </si>
  <si>
    <t>573111112</t>
  </si>
  <si>
    <t>Postřik živičný infiltrační s posypem z asfaltu množství 1 kg/m2</t>
  </si>
  <si>
    <t>-1595660749</t>
  </si>
  <si>
    <t>Postřik infiltrační PI z asfaltu silničního s posypem kamenivem, v množství 1,00 kg/m2</t>
  </si>
  <si>
    <t>https://podminky.urs.cz/item/CS_URS_2025_01/573111112</t>
  </si>
  <si>
    <t>34</t>
  </si>
  <si>
    <t>573231108</t>
  </si>
  <si>
    <t>Postřik živičný spojovací ze silniční emulze v množství 0,50 kg/m2</t>
  </si>
  <si>
    <t>1862872230</t>
  </si>
  <si>
    <t>Postřik spojovací PS bez posypu kamenivem ze silniční emulze, v množství 0,50 kg/m2</t>
  </si>
  <si>
    <t>https://podminky.urs.cz/item/CS_URS_2025_01/573231108</t>
  </si>
  <si>
    <t>(povrchy*2)+680</t>
  </si>
  <si>
    <t>35</t>
  </si>
  <si>
    <t>576133221</t>
  </si>
  <si>
    <t>Asfaltový koberec mastixový SMA 11 (AKMS) tl 40 mm š přes 3 m</t>
  </si>
  <si>
    <t>-94180723</t>
  </si>
  <si>
    <t>Asfaltový koberec mastixový SMA 11 (AKMS) s rozprostřením a se zhutněním v pruhu šířky přes 3 m, po zhutnění tl. 40 mm</t>
  </si>
  <si>
    <t>https://podminky.urs.cz/item/CS_URS_2025_01/576133221</t>
  </si>
  <si>
    <t>povrchy+680</t>
  </si>
  <si>
    <t>36</t>
  </si>
  <si>
    <t>577176131</t>
  </si>
  <si>
    <t>Asfaltový beton vrstva ložní ACL 22 (ABVH) tl 80 mm š do 3 m z modifikovaného asfaltu</t>
  </si>
  <si>
    <t>-378508224</t>
  </si>
  <si>
    <t>Asfaltový beton vrstva ložní ACL 22 (ABVH) s rozprostřením a zhutněním z modifikovaného asfaltu v pruhu šířky přes 1,5 do 3 m, po zhutnění tl. 80 mm</t>
  </si>
  <si>
    <t>https://podminky.urs.cz/item/CS_URS_2025_01/577176131</t>
  </si>
  <si>
    <t>Vedení trubní dálková a přípojná</t>
  </si>
  <si>
    <t>37</t>
  </si>
  <si>
    <t>812422193</t>
  </si>
  <si>
    <t>Příplatek k montáži betonového potrubí za napojení dvou dříků trub pomocí pružné spojky DN 500</t>
  </si>
  <si>
    <t>kus</t>
  </si>
  <si>
    <t>434533177</t>
  </si>
  <si>
    <t>Montáž potrubí z trub betonových hrdlových v otevřeném výkopu ve sklonu do 20 % za napojení dvou dříků trub o stejném průměru (max. rozdíl 16 mm) pomocí pružné spojky (spojka zahrnuta v ceně) DN 500</t>
  </si>
  <si>
    <t>https://podminky.urs.cz/item/CS_URS_2025_01/812422193</t>
  </si>
  <si>
    <t>38</t>
  </si>
  <si>
    <t>822422112</t>
  </si>
  <si>
    <t>Montáž potrubí z trub TZH s integrovaným pryžovým těsněním otevřený výkop sklon do 20 % DN 500</t>
  </si>
  <si>
    <t>1141066936</t>
  </si>
  <si>
    <t>Montáž potrubí z trub železobetonových hrdlových v otevřeném výkopu ve sklonu do 20 % s integrovaným pryžovým těsněním DN 500</t>
  </si>
  <si>
    <t>https://podminky.urs.cz/item/CS_URS_2025_01/822422112</t>
  </si>
  <si>
    <t>2,5+1+1</t>
  </si>
  <si>
    <t>39</t>
  </si>
  <si>
    <t>59222024</t>
  </si>
  <si>
    <t>trouba ŽB hrdlová DN 500</t>
  </si>
  <si>
    <t>-1532829876</t>
  </si>
  <si>
    <t>4,5*1,01 'Přepočtené koeficientem množství</t>
  </si>
  <si>
    <t>40</t>
  </si>
  <si>
    <t>890311811</t>
  </si>
  <si>
    <t>Bourání šachet ze ŽB ručně obestavěného prostoru do 1,5 m3</t>
  </si>
  <si>
    <t>-779253957</t>
  </si>
  <si>
    <t>Bourání šachet a jímek ručně velikosti obestavěného prostoru do 1,5 m3 ze železobetonu</t>
  </si>
  <si>
    <t>https://podminky.urs.cz/item/CS_URS_2025_01/890311811</t>
  </si>
  <si>
    <t>ruční dobourávky pneumatickými kladivy pro vytvoření otvoru na kmenové stoce</t>
  </si>
  <si>
    <t>0,5</t>
  </si>
  <si>
    <t>41</t>
  </si>
  <si>
    <t>890331851</t>
  </si>
  <si>
    <t>Bourání šachet ze ŽB strojně obestavěného prostoru přes 1,5 do 3 m3</t>
  </si>
  <si>
    <t>1238703720</t>
  </si>
  <si>
    <t>Bourání šachet a jímek strojně velikosti obestavěného prostoru přes 1,5 do 3 m3 ze železobetonu</t>
  </si>
  <si>
    <t>https://podminky.urs.cz/item/CS_URS_2025_01/890331851</t>
  </si>
  <si>
    <t>3,14*1,2*1,2/4*4,5*0,5</t>
  </si>
  <si>
    <t>3,14*1,2*1,2/4*2,7*0,5</t>
  </si>
  <si>
    <t>42</t>
  </si>
  <si>
    <t>894410103</t>
  </si>
  <si>
    <t>Osazení betonových dílců pro kanalizační šachty DN 1000 šachtové dno výšky 1000 mm</t>
  </si>
  <si>
    <t>754624021</t>
  </si>
  <si>
    <t>Osazení betonových dílců šachet kanalizačních dno DN 1000, výšky 1000 mm</t>
  </si>
  <si>
    <t>https://podminky.urs.cz/item/CS_URS_2025_01/894410103</t>
  </si>
  <si>
    <t>43</t>
  </si>
  <si>
    <t>59224339</t>
  </si>
  <si>
    <t>dno betonové šachty DN 1000 kanalizační výšky 100cm</t>
  </si>
  <si>
    <t>1294146602</t>
  </si>
  <si>
    <t>44</t>
  </si>
  <si>
    <t>894410121</t>
  </si>
  <si>
    <t>Osazení betonových dílců pro kanalizační šachty DN 1500 šachtové dno výšky 1400 mm</t>
  </si>
  <si>
    <t>1299069496</t>
  </si>
  <si>
    <t>Osazení betonových dílců šachet kanalizačních dno DN 1500, výšky 1400 mm</t>
  </si>
  <si>
    <t>https://podminky.urs.cz/item/CS_URS_2025_01/894410121</t>
  </si>
  <si>
    <t>45</t>
  </si>
  <si>
    <t>59224549</t>
  </si>
  <si>
    <t>dno betonové šachty DN 1500 kanalizační výšky 140cm</t>
  </si>
  <si>
    <t>-2081857591</t>
  </si>
  <si>
    <t>46</t>
  </si>
  <si>
    <t>894410211</t>
  </si>
  <si>
    <t>Osazení betonových dílců pro kanalizační šachty DN 1000 skruž rovná výšky 250 mm</t>
  </si>
  <si>
    <t>-1822796971</t>
  </si>
  <si>
    <t>Osazení betonových dílců šachet kanalizačních skruž rovná DN 1000, výšky 250 mm</t>
  </si>
  <si>
    <t>https://podminky.urs.cz/item/CS_URS_2025_01/894410211</t>
  </si>
  <si>
    <t>47</t>
  </si>
  <si>
    <t>59224066</t>
  </si>
  <si>
    <t>skruž betonová DN 1000x250 PS 100x25x12cm</t>
  </si>
  <si>
    <t>1807146846</t>
  </si>
  <si>
    <t>skruž betonová DN 1000x250 PS 100x25x12cm, včetně stupadel poplastovaných</t>
  </si>
  <si>
    <t>48</t>
  </si>
  <si>
    <t>894410212</t>
  </si>
  <si>
    <t>Osazení betonových dílců pro kanalizační šachty DN 1000 skruž rovná výšky 500 mm</t>
  </si>
  <si>
    <t>926608441</t>
  </si>
  <si>
    <t>Osazení betonových dílců šachet kanalizačních skruž rovná DN 1000, výšky 500 mm</t>
  </si>
  <si>
    <t>https://podminky.urs.cz/item/CS_URS_2025_01/894410212</t>
  </si>
  <si>
    <t>49</t>
  </si>
  <si>
    <t>59224067</t>
  </si>
  <si>
    <t>skruž betonová DN 1000x500 100x50x12cm</t>
  </si>
  <si>
    <t>713001890</t>
  </si>
  <si>
    <t>skruž betonová DN 1000x500 100x50x12cm, včetně stupadel poplastovaných</t>
  </si>
  <si>
    <t>50</t>
  </si>
  <si>
    <t>894410232</t>
  </si>
  <si>
    <t>Osazení betonových dílců pro kanalizační šachty DN 1000 skruž přechodová (konus)</t>
  </si>
  <si>
    <t>1357587628</t>
  </si>
  <si>
    <t>Osazení betonových dílců šachet kanalizačních skruž přechodová (konus) DN 1000</t>
  </si>
  <si>
    <t>https://podminky.urs.cz/item/CS_URS_2025_01/894410232</t>
  </si>
  <si>
    <t>51</t>
  </si>
  <si>
    <t>59224312</t>
  </si>
  <si>
    <t>konus betonové šachty DN 1000 kanalizační 100x62,5x58cm tl stěny 12 stupadla poplastovaná</t>
  </si>
  <si>
    <t>1342914168</t>
  </si>
  <si>
    <t>52</t>
  </si>
  <si>
    <t>894410243</t>
  </si>
  <si>
    <t>Osazení betonových dílců pro kanalizační šachty DN 1500 skruž rovná výšky 1000 mm</t>
  </si>
  <si>
    <t>-1491327278</t>
  </si>
  <si>
    <t>Osazení betonových dílců šachet kanalizačních skruž rovná DN 1500, výšky 1000 mm</t>
  </si>
  <si>
    <t>https://podminky.urs.cz/item/CS_URS_2025_01/894410243</t>
  </si>
  <si>
    <t>53</t>
  </si>
  <si>
    <t>R59224438</t>
  </si>
  <si>
    <t>skruž betonové šachty DN 1500 kanalizační 150x150x14cm stupadla poplastovaná</t>
  </si>
  <si>
    <t>1374570533</t>
  </si>
  <si>
    <t>54</t>
  </si>
  <si>
    <t>894410312</t>
  </si>
  <si>
    <t>Osazení betonových dílců pro kanalizační šachty DN 1500 deska přechodová</t>
  </si>
  <si>
    <t>-1564425521</t>
  </si>
  <si>
    <t>Osazení betonových dílců šachet kanalizačních deska přechodová DN 1500</t>
  </si>
  <si>
    <t>https://podminky.urs.cz/item/CS_URS_2025_01/894410312</t>
  </si>
  <si>
    <t>55</t>
  </si>
  <si>
    <t>59224525</t>
  </si>
  <si>
    <t>deska betonová přechodová šachty DN 1500 kanalizační 150/100x25cm</t>
  </si>
  <si>
    <t>-687242536</t>
  </si>
  <si>
    <t>56</t>
  </si>
  <si>
    <t>R896232212</t>
  </si>
  <si>
    <t>Spadiště kanalizační z betonu kruhové boční dno z čediče 90-120° horní potrubí DN 500</t>
  </si>
  <si>
    <t>soubor</t>
  </si>
  <si>
    <t>-244883198</t>
  </si>
  <si>
    <t>Spadiště kanalizační z prostého betonu kruhové výšky vstupu do 5,0 m a základní výšky spadiště 1,50 m boční se dnem a stěnami obloženým čedičem, při úhlu sevřeném mezi horním a dolním potrubím 90-120° s horním potrubím DN 500</t>
  </si>
  <si>
    <t>položka určená pro dobetonávku dna spadištní šachty včetně dozdění žlábku čedičovými tvarovkami, čedičovou výstelkou v žlábku,</t>
  </si>
  <si>
    <t>dále opatřením dna šachty čedičovým obkladem a opatřením skluzové stěny čedičovým obkladem ze speciálních tvarovek</t>
  </si>
  <si>
    <t>v položce jsou zahrnuty jak veškeré montáže tak i dodávka pomocných materiálů jako např. Ergelit apod.</t>
  </si>
  <si>
    <t>57</t>
  </si>
  <si>
    <t>899104112</t>
  </si>
  <si>
    <t>Osazení poklopů litinových, ocelových nebo železobetonových včetně rámů pro třídu zatížení D400, E600</t>
  </si>
  <si>
    <t>-469374737</t>
  </si>
  <si>
    <t>Osazení poklopů šachtových litinových, ocelových nebo železobetonových včetně rámů pro třídu zatížení D400, E600</t>
  </si>
  <si>
    <t>https://podminky.urs.cz/item/CS_URS_2025_01/899104112</t>
  </si>
  <si>
    <t>58</t>
  </si>
  <si>
    <t>55241402</t>
  </si>
  <si>
    <t>poklop šachtový s rámem DN 600 třída D400 bez odvětrání</t>
  </si>
  <si>
    <t>-1467366733</t>
  </si>
  <si>
    <t>59</t>
  </si>
  <si>
    <t>59224176</t>
  </si>
  <si>
    <t>prstenec šachtový vyrovnávací betonový 625x120x80mm</t>
  </si>
  <si>
    <t>1880986675</t>
  </si>
  <si>
    <t>prstenec šachtový vyrovnávací betonový 625x120x80mm s kapsovým stupadlem</t>
  </si>
  <si>
    <t>60</t>
  </si>
  <si>
    <t>59224348</t>
  </si>
  <si>
    <t>těsnění elastomerové pro spojení šachetních dílů DN 1000</t>
  </si>
  <si>
    <t>-1198714292</t>
  </si>
  <si>
    <t>61</t>
  </si>
  <si>
    <t>59224342</t>
  </si>
  <si>
    <t>těsnění elastomerové pro spojení šachetních dílů DN 1500</t>
  </si>
  <si>
    <t>-477817736</t>
  </si>
  <si>
    <t>62</t>
  </si>
  <si>
    <t>59224187</t>
  </si>
  <si>
    <t>prstenec šachtový vyrovnávací betonový 625x120x100mm</t>
  </si>
  <si>
    <t>-32400939</t>
  </si>
  <si>
    <t>63</t>
  </si>
  <si>
    <t>899623141</t>
  </si>
  <si>
    <t>Obetonování potrubí nebo zdiva stok betonem prostým tř. C 12/15 v otevřeném výkopu</t>
  </si>
  <si>
    <t>2099106672</t>
  </si>
  <si>
    <t>Obetonování potrubí nebo zdiva stok betonem prostým v otevřeném výkopu, betonem tř. C 12/15</t>
  </si>
  <si>
    <t>https://podminky.urs.cz/item/CS_URS_2025_01/899623141</t>
  </si>
  <si>
    <t>"spadištní šachta" 1,8*1,1*4*0,2+1,1*1*4*0,2</t>
  </si>
  <si>
    <t>"revizní šachta" 1,1*1*4*0,2</t>
  </si>
  <si>
    <t>Ostatní konstrukce a práce, bourání</t>
  </si>
  <si>
    <t>64</t>
  </si>
  <si>
    <t>919112213</t>
  </si>
  <si>
    <t>Řezání spár pro vytvoření komůrky š 10 mm hl 25 mm pro těsnící zálivku v živičném krytu</t>
  </si>
  <si>
    <t>-1082930488</t>
  </si>
  <si>
    <t>Řezání dilatačních spár v živičném krytu vytvoření komůrky pro těsnící zálivku šířky 10 mm, hloubky 25 mm</t>
  </si>
  <si>
    <t>https://podminky.urs.cz/item/CS_URS_2025_01/919112213</t>
  </si>
  <si>
    <t>řez+57</t>
  </si>
  <si>
    <t>65</t>
  </si>
  <si>
    <t>919122112</t>
  </si>
  <si>
    <t>Těsnění spár zálivkou za tepla pro komůrky š 10 mm hl 25 mm s těsnicím profilem</t>
  </si>
  <si>
    <t>1350490209</t>
  </si>
  <si>
    <t>Utěsnění dilatačních spár zálivkou za tepla v cementobetonovém nebo živičném krytu včetně adhezního nátěru s těsnicím profilem pod zálivkou, pro komůrky šířky 10 mm, hloubky 25 mm</t>
  </si>
  <si>
    <t>https://podminky.urs.cz/item/CS_URS_2025_01/919122112</t>
  </si>
  <si>
    <t>66</t>
  </si>
  <si>
    <t>919735115</t>
  </si>
  <si>
    <t>Řezání stávajícího živičného krytu hl přes 200 do 250 mm</t>
  </si>
  <si>
    <t>-1141799384</t>
  </si>
  <si>
    <t>Řezání stávajícího živičného krytu nebo podkladu hloubky přes 200 do 250 mm</t>
  </si>
  <si>
    <t>https://podminky.urs.cz/item/CS_URS_2025_01/919735115</t>
  </si>
  <si>
    <t>4,6*2+6,7*2+4*4</t>
  </si>
  <si>
    <t>"prořez 10%" řez*0,1</t>
  </si>
  <si>
    <t>řezání_asfalt</t>
  </si>
  <si>
    <t>67</t>
  </si>
  <si>
    <t>936311112</t>
  </si>
  <si>
    <t>Zabetonování potrubí ve vynechaných otvorech z betonu se zvýšenými nároky C 25/30 pl otvoru přes 0,25 do 2,0 m2</t>
  </si>
  <si>
    <t>1332985920</t>
  </si>
  <si>
    <t>Zabetonování potrubí uloženého ve vynechaných otvorech ve dně nebo ve stěnách nádrží, z betonu se zvýšenými nároky na prostředí o ploše otvoru přes 0,25 do 2,00 m2</t>
  </si>
  <si>
    <t>https://podminky.urs.cz/item/CS_URS_2025_01/936311112</t>
  </si>
  <si>
    <t>68</t>
  </si>
  <si>
    <t>R952904.1</t>
  </si>
  <si>
    <t>Čištění kanalizačního potrubí mechanicky robotem</t>
  </si>
  <si>
    <t>1369790377</t>
  </si>
  <si>
    <t>69</t>
  </si>
  <si>
    <t>R952904.2</t>
  </si>
  <si>
    <t>Zafoukání kanalizačního potrubí popílkocementovou suspenzí</t>
  </si>
  <si>
    <t>1019143452</t>
  </si>
  <si>
    <t>9+11</t>
  </si>
  <si>
    <t>70</t>
  </si>
  <si>
    <t>R952904131</t>
  </si>
  <si>
    <t>Čištění mostních objektů - propláchnutí odvodnění</t>
  </si>
  <si>
    <t>985008888</t>
  </si>
  <si>
    <t>Čištění mostních objektů propláchnutí odvodnění</t>
  </si>
  <si>
    <t>položka určena pro čištění stok tlakovou vodou</t>
  </si>
  <si>
    <t>150</t>
  </si>
  <si>
    <t>71</t>
  </si>
  <si>
    <t>977213114</t>
  </si>
  <si>
    <t>Řezání betonových, železobetonových nebo kameninových trub kruhových kolmý řez DN 500</t>
  </si>
  <si>
    <t>-231144224</t>
  </si>
  <si>
    <t>Řezání trub betonových, železobetonových nebo kameninových kruhových kolmý řez DN 500</t>
  </si>
  <si>
    <t>https://podminky.urs.cz/item/CS_URS_2025_01/977213114</t>
  </si>
  <si>
    <t>72</t>
  </si>
  <si>
    <t>977213214</t>
  </si>
  <si>
    <t>Řezání betonových, železobetonových nebo kameninových trub kruhových šikmý řez DN 500</t>
  </si>
  <si>
    <t>1411316375</t>
  </si>
  <si>
    <t>Řezání trub betonových, železobetonových nebo kameninových kruhových šikmý řez DN 500</t>
  </si>
  <si>
    <t>https://podminky.urs.cz/item/CS_URS_2025_01/977213214</t>
  </si>
  <si>
    <t>73</t>
  </si>
  <si>
    <t>R934956125</t>
  </si>
  <si>
    <t>Hradítka z dubového dřeva tl 60 mm</t>
  </si>
  <si>
    <t>1511060781</t>
  </si>
  <si>
    <t>Přepadová a ochranná zařízení nádrží dřevěná hradítka (dluže požeráku) š. do 150 mm, bez nátěru, s potřebným kováním z dubového dřeva, tl. 60 mm</t>
  </si>
  <si>
    <t xml:space="preserve">položka zahrnuje montáž a dodávku všech komponentů dlužové stěny do šachty včetně vodícíc nerezových profilů "U" 80/6 </t>
  </si>
  <si>
    <t>a včetně jejich ukotvení do stěn šachty</t>
  </si>
  <si>
    <t>74</t>
  </si>
  <si>
    <t>R936311112</t>
  </si>
  <si>
    <t>-1925609006</t>
  </si>
  <si>
    <t>položka určená pro utěsnění vložených potrubí do vybudovaných otvorů stěn šachet nebo stok</t>
  </si>
  <si>
    <t>v položce je zahrnuta montáž a dodávka všech potřebných materiálů a komponentů potřebných pro zatěsnění mezikruží</t>
  </si>
  <si>
    <t>v pložce je zahrnuta i dodávka montáž bobtnavých pásků a dále montáž, dodávka a demontáž potřebných bednění pro vytoření těsnících zátek</t>
  </si>
  <si>
    <t>997</t>
  </si>
  <si>
    <t>Doprava suti a vybouraných hmot</t>
  </si>
  <si>
    <t>75</t>
  </si>
  <si>
    <t>997221551</t>
  </si>
  <si>
    <t>Vodorovná doprava suti ze sypkých materiálů do 1 km</t>
  </si>
  <si>
    <t>1141895577</t>
  </si>
  <si>
    <t>Vodorovná doprava suti bez naložení, ale se složením a s hrubým urovnáním ze sypkých materiálů, na vzdálenost do 1 km</t>
  </si>
  <si>
    <t>https://podminky.urs.cz/item/CS_URS_2025_01/997221551</t>
  </si>
  <si>
    <t>76</t>
  </si>
  <si>
    <t>997221559</t>
  </si>
  <si>
    <t>Příplatek ZKD 1 km u vodorovné dopravy suti ze sypkých materiálů</t>
  </si>
  <si>
    <t>102295467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</si>
  <si>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</si>
  <si>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</si>
  <si>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115,49*9 'Přepočtené koeficientem množství</t>
  </si>
  <si>
    <t>77</t>
  </si>
  <si>
    <t>997221862</t>
  </si>
  <si>
    <t>Poplatek za uložení na recyklační skládce (skládkovné) stavebního odpadu z armovaného betonu pod kódem 17 01 01</t>
  </si>
  <si>
    <t>-994506342</t>
  </si>
  <si>
    <t>Poplatek za uložení stavebního odpadu na recyklační skládce (skládkovné) z armovaného betonu zatříděného do Katalogu odpadů pod kódem 17 01 01</t>
  </si>
  <si>
    <t>https://podminky.urs.cz/item/CS_URS_2025_01/997221862</t>
  </si>
  <si>
    <t>78</t>
  </si>
  <si>
    <t>997221873</t>
  </si>
  <si>
    <t>Poplatek za uložení na recyklační skládce (skládkovné) stavebního odpadu zeminy a kamení zatříděného do Katalogu odpadů pod kódem 17 05 04</t>
  </si>
  <si>
    <t>-988816615</t>
  </si>
  <si>
    <t>https://podminky.urs.cz/item/CS_URS_2025_01/997221873</t>
  </si>
  <si>
    <t>79</t>
  </si>
  <si>
    <t>997221875</t>
  </si>
  <si>
    <t>Poplatek za uložení na recyklační skládce (skládkovné) stavebního odpadu asfaltového bez obsahu dehtu zatříděného do Katalogu odpadů pod kódem 17 03 02</t>
  </si>
  <si>
    <t>-436338541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</si>
  <si>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</si>
  <si>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</si>
  <si>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21,069+62,56</t>
  </si>
  <si>
    <t>998</t>
  </si>
  <si>
    <t>Přesun hmot</t>
  </si>
  <si>
    <t>80</t>
  </si>
  <si>
    <t>998274101</t>
  </si>
  <si>
    <t>Přesun hmot pro trubní vedení z trub betonových otevřený výkop</t>
  </si>
  <si>
    <t>1107186178</t>
  </si>
  <si>
    <t>Přesun hmot pro trubní vedení hloubené z trub betonových nebo železobetonových pro vodovody nebo kanalizace v otevřeném výkopu dopravní vzdálenost do 15 m</t>
  </si>
  <si>
    <t>https://podminky.urs.cz/item/CS_URS_2025_01/998274101</t>
  </si>
  <si>
    <t>SO 900 - Ostatní rozpočtové náklady</t>
  </si>
  <si>
    <t>900600002</t>
  </si>
  <si>
    <t>Poplatky a náklady na zařízení staveniště</t>
  </si>
  <si>
    <t>kpl</t>
  </si>
  <si>
    <t>-800955098</t>
  </si>
  <si>
    <t>900600004</t>
  </si>
  <si>
    <t>Zřízení a údržba dopr. značení po dobu výstavby, vrácení do pův. stavu</t>
  </si>
  <si>
    <t>-1841442376</t>
  </si>
  <si>
    <t>900600014</t>
  </si>
  <si>
    <t>Provedení veškerých zkoušek prokazující kvalitu díla např. zkoušky zhutnění</t>
  </si>
  <si>
    <t>-1002628270</t>
  </si>
  <si>
    <t>900600016</t>
  </si>
  <si>
    <t>Zpracování dokumentace skutečného provedení stavby</t>
  </si>
  <si>
    <t>711996266</t>
  </si>
  <si>
    <t>900600019</t>
  </si>
  <si>
    <t>Zpracování geodet. zaměření DSPS pro GIS a MMB OTS</t>
  </si>
  <si>
    <t>-1670695714</t>
  </si>
  <si>
    <t>900600020</t>
  </si>
  <si>
    <t>Zaměření rozsahu zásahu do komunikace v programu EZA</t>
  </si>
  <si>
    <t>-1081989211</t>
  </si>
  <si>
    <t>900600023</t>
  </si>
  <si>
    <t>Uvedení do původního stavu dotčených ploch stavbou</t>
  </si>
  <si>
    <t>-1160212824</t>
  </si>
  <si>
    <t>900600027</t>
  </si>
  <si>
    <t>Provozní vlivy</t>
  </si>
  <si>
    <t>-1940952222</t>
  </si>
  <si>
    <t>900600029</t>
  </si>
  <si>
    <t>Zajištění vytyčení podzemních sítí dotčených stavbou</t>
  </si>
  <si>
    <t>-113207593</t>
  </si>
  <si>
    <t>900600143</t>
  </si>
  <si>
    <t>Provedení veškerých zkoušek prokazující kvalitu díla - SO 310 ZKOUŠKA TĚSNOSTI KANALIZACE</t>
  </si>
  <si>
    <t>-877453324</t>
  </si>
  <si>
    <t>900600301</t>
  </si>
  <si>
    <t>Základní archeologický průzkum</t>
  </si>
  <si>
    <t>-1478336138</t>
  </si>
  <si>
    <t>900600303</t>
  </si>
  <si>
    <t xml:space="preserve">Aktualizace  návrhu DZ po dobu stavby vč. projednání</t>
  </si>
  <si>
    <t>-687093860</t>
  </si>
  <si>
    <t>900600306</t>
  </si>
  <si>
    <t>Aktualizace návrhu definit. dopravního značení; zajištění včetně projednání „stanovení místní úpravy dopravního značení"</t>
  </si>
  <si>
    <t>-919113491</t>
  </si>
  <si>
    <t xml:space="preserve">Aktualizace návrhu definit. dopravního značení; zajištění včetně projednání „stanovení místní úpravy dopravního značení" </t>
  </si>
  <si>
    <t>012303000</t>
  </si>
  <si>
    <t>Geodetické práce po výstavbě</t>
  </si>
  <si>
    <t>1024</t>
  </si>
  <si>
    <t>1554697466</t>
  </si>
  <si>
    <t>zaměření skutečného provedení stavby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</si>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</sst>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41" fillId="0" borderId="0" xfId="0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524" TargetMode="External" /><Relationship Id="rId2" Type="http://schemas.openxmlformats.org/officeDocument/2006/relationships/hyperlink" Target="https://podminky.urs.cz/item/CS_URS_2025_01/113107544" TargetMode="External" /><Relationship Id="rId3" Type="http://schemas.openxmlformats.org/officeDocument/2006/relationships/hyperlink" Target="https://podminky.urs.cz/item/CS_URS_2025_01/113154542" TargetMode="External" /><Relationship Id="rId4" Type="http://schemas.openxmlformats.org/officeDocument/2006/relationships/hyperlink" Target="https://podminky.urs.cz/item/CS_URS_2025_01/131251203" TargetMode="External" /><Relationship Id="rId5" Type="http://schemas.openxmlformats.org/officeDocument/2006/relationships/hyperlink" Target="https://podminky.urs.cz/item/CS_URS_2025_01/151711121" TargetMode="External" /><Relationship Id="rId6" Type="http://schemas.openxmlformats.org/officeDocument/2006/relationships/hyperlink" Target="https://podminky.urs.cz/item/CS_URS_2025_01/151711141" TargetMode="External" /><Relationship Id="rId7" Type="http://schemas.openxmlformats.org/officeDocument/2006/relationships/hyperlink" Target="https://podminky.urs.cz/item/CS_URS_2025_01/151712111" TargetMode="External" /><Relationship Id="rId8" Type="http://schemas.openxmlformats.org/officeDocument/2006/relationships/hyperlink" Target="https://podminky.urs.cz/item/CS_URS_2025_01/151712121" TargetMode="External" /><Relationship Id="rId9" Type="http://schemas.openxmlformats.org/officeDocument/2006/relationships/hyperlink" Target="https://podminky.urs.cz/item/CS_URS_2025_01/151721112" TargetMode="External" /><Relationship Id="rId10" Type="http://schemas.openxmlformats.org/officeDocument/2006/relationships/hyperlink" Target="https://podminky.urs.cz/item/CS_URS_2025_01/151811133" TargetMode="External" /><Relationship Id="rId11" Type="http://schemas.openxmlformats.org/officeDocument/2006/relationships/hyperlink" Target="https://podminky.urs.cz/item/CS_URS_2025_01/151811233" TargetMode="External" /><Relationship Id="rId12" Type="http://schemas.openxmlformats.org/officeDocument/2006/relationships/hyperlink" Target="https://podminky.urs.cz/item/CS_URS_2025_01/153112131" TargetMode="External" /><Relationship Id="rId13" Type="http://schemas.openxmlformats.org/officeDocument/2006/relationships/hyperlink" Target="https://podminky.urs.cz/item/CS_URS_2025_01/153113118" TargetMode="External" /><Relationship Id="rId14" Type="http://schemas.openxmlformats.org/officeDocument/2006/relationships/hyperlink" Target="https://podminky.urs.cz/item/CS_URS_2025_01/162751117" TargetMode="External" /><Relationship Id="rId15" Type="http://schemas.openxmlformats.org/officeDocument/2006/relationships/hyperlink" Target="https://podminky.urs.cz/item/CS_URS_2025_01/171201231" TargetMode="External" /><Relationship Id="rId16" Type="http://schemas.openxmlformats.org/officeDocument/2006/relationships/hyperlink" Target="https://podminky.urs.cz/item/CS_URS_2025_01/171251201" TargetMode="External" /><Relationship Id="rId17" Type="http://schemas.openxmlformats.org/officeDocument/2006/relationships/hyperlink" Target="https://podminky.urs.cz/item/CS_URS_2025_01/174151102" TargetMode="External" /><Relationship Id="rId18" Type="http://schemas.openxmlformats.org/officeDocument/2006/relationships/hyperlink" Target="https://podminky.urs.cz/item/CS_URS_2025_01/171151101" TargetMode="External" /><Relationship Id="rId19" Type="http://schemas.openxmlformats.org/officeDocument/2006/relationships/hyperlink" Target="https://podminky.urs.cz/item/CS_URS_2025_01/175151101" TargetMode="External" /><Relationship Id="rId20" Type="http://schemas.openxmlformats.org/officeDocument/2006/relationships/hyperlink" Target="https://podminky.urs.cz/item/CS_URS_2025_01/181252305" TargetMode="External" /><Relationship Id="rId21" Type="http://schemas.openxmlformats.org/officeDocument/2006/relationships/hyperlink" Target="https://podminky.urs.cz/item/CS_URS_2025_01/181912112" TargetMode="External" /><Relationship Id="rId22" Type="http://schemas.openxmlformats.org/officeDocument/2006/relationships/hyperlink" Target="https://podminky.urs.cz/item/CS_URS_2025_01/224611114" TargetMode="External" /><Relationship Id="rId23" Type="http://schemas.openxmlformats.org/officeDocument/2006/relationships/hyperlink" Target="https://podminky.urs.cz/item/CS_URS_2025_01/358325114" TargetMode="External" /><Relationship Id="rId24" Type="http://schemas.openxmlformats.org/officeDocument/2006/relationships/hyperlink" Target="https://podminky.urs.cz/item/CS_URS_2025_01/451541111" TargetMode="External" /><Relationship Id="rId25" Type="http://schemas.openxmlformats.org/officeDocument/2006/relationships/hyperlink" Target="https://podminky.urs.cz/item/CS_URS_2025_01/451573111" TargetMode="External" /><Relationship Id="rId26" Type="http://schemas.openxmlformats.org/officeDocument/2006/relationships/hyperlink" Target="https://podminky.urs.cz/item/CS_URS_2025_01/452311131" TargetMode="External" /><Relationship Id="rId27" Type="http://schemas.openxmlformats.org/officeDocument/2006/relationships/hyperlink" Target="https://podminky.urs.cz/item/CS_URS_2025_01/564861011" TargetMode="External" /><Relationship Id="rId28" Type="http://schemas.openxmlformats.org/officeDocument/2006/relationships/hyperlink" Target="https://podminky.urs.cz/item/CS_URS_2025_01/565176121" TargetMode="External" /><Relationship Id="rId29" Type="http://schemas.openxmlformats.org/officeDocument/2006/relationships/hyperlink" Target="https://podminky.urs.cz/item/CS_URS_2025_01/567132115" TargetMode="External" /><Relationship Id="rId30" Type="http://schemas.openxmlformats.org/officeDocument/2006/relationships/hyperlink" Target="https://podminky.urs.cz/item/CS_URS_2025_01/573111112" TargetMode="External" /><Relationship Id="rId31" Type="http://schemas.openxmlformats.org/officeDocument/2006/relationships/hyperlink" Target="https://podminky.urs.cz/item/CS_URS_2025_01/573231108" TargetMode="External" /><Relationship Id="rId32" Type="http://schemas.openxmlformats.org/officeDocument/2006/relationships/hyperlink" Target="https://podminky.urs.cz/item/CS_URS_2025_01/576133221" TargetMode="External" /><Relationship Id="rId33" Type="http://schemas.openxmlformats.org/officeDocument/2006/relationships/hyperlink" Target="https://podminky.urs.cz/item/CS_URS_2025_01/577176131" TargetMode="External" /><Relationship Id="rId34" Type="http://schemas.openxmlformats.org/officeDocument/2006/relationships/hyperlink" Target="https://podminky.urs.cz/item/CS_URS_2025_01/812422193" TargetMode="External" /><Relationship Id="rId35" Type="http://schemas.openxmlformats.org/officeDocument/2006/relationships/hyperlink" Target="https://podminky.urs.cz/item/CS_URS_2025_01/822422112" TargetMode="External" /><Relationship Id="rId36" Type="http://schemas.openxmlformats.org/officeDocument/2006/relationships/hyperlink" Target="https://podminky.urs.cz/item/CS_URS_2025_01/890311811" TargetMode="External" /><Relationship Id="rId37" Type="http://schemas.openxmlformats.org/officeDocument/2006/relationships/hyperlink" Target="https://podminky.urs.cz/item/CS_URS_2025_01/890331851" TargetMode="External" /><Relationship Id="rId38" Type="http://schemas.openxmlformats.org/officeDocument/2006/relationships/hyperlink" Target="https://podminky.urs.cz/item/CS_URS_2025_01/894410103" TargetMode="External" /><Relationship Id="rId39" Type="http://schemas.openxmlformats.org/officeDocument/2006/relationships/hyperlink" Target="https://podminky.urs.cz/item/CS_URS_2025_01/894410121" TargetMode="External" /><Relationship Id="rId40" Type="http://schemas.openxmlformats.org/officeDocument/2006/relationships/hyperlink" Target="https://podminky.urs.cz/item/CS_URS_2025_01/894410211" TargetMode="External" /><Relationship Id="rId41" Type="http://schemas.openxmlformats.org/officeDocument/2006/relationships/hyperlink" Target="https://podminky.urs.cz/item/CS_URS_2025_01/894410212" TargetMode="External" /><Relationship Id="rId42" Type="http://schemas.openxmlformats.org/officeDocument/2006/relationships/hyperlink" Target="https://podminky.urs.cz/item/CS_URS_2025_01/894410232" TargetMode="External" /><Relationship Id="rId43" Type="http://schemas.openxmlformats.org/officeDocument/2006/relationships/hyperlink" Target="https://podminky.urs.cz/item/CS_URS_2025_01/894410243" TargetMode="External" /><Relationship Id="rId44" Type="http://schemas.openxmlformats.org/officeDocument/2006/relationships/hyperlink" Target="https://podminky.urs.cz/item/CS_URS_2025_01/894410312" TargetMode="External" /><Relationship Id="rId45" Type="http://schemas.openxmlformats.org/officeDocument/2006/relationships/hyperlink" Target="https://podminky.urs.cz/item/CS_URS_2025_01/899104112" TargetMode="External" /><Relationship Id="rId46" Type="http://schemas.openxmlformats.org/officeDocument/2006/relationships/hyperlink" Target="https://podminky.urs.cz/item/CS_URS_2025_01/899623141" TargetMode="External" /><Relationship Id="rId47" Type="http://schemas.openxmlformats.org/officeDocument/2006/relationships/hyperlink" Target="https://podminky.urs.cz/item/CS_URS_2025_01/919112213" TargetMode="External" /><Relationship Id="rId48" Type="http://schemas.openxmlformats.org/officeDocument/2006/relationships/hyperlink" Target="https://podminky.urs.cz/item/CS_URS_2025_01/919122112" TargetMode="External" /><Relationship Id="rId49" Type="http://schemas.openxmlformats.org/officeDocument/2006/relationships/hyperlink" Target="https://podminky.urs.cz/item/CS_URS_2025_01/919735115" TargetMode="External" /><Relationship Id="rId50" Type="http://schemas.openxmlformats.org/officeDocument/2006/relationships/hyperlink" Target="https://podminky.urs.cz/item/CS_URS_2025_01/936311112" TargetMode="External" /><Relationship Id="rId51" Type="http://schemas.openxmlformats.org/officeDocument/2006/relationships/hyperlink" Target="https://podminky.urs.cz/item/CS_URS_2025_01/977213114" TargetMode="External" /><Relationship Id="rId52" Type="http://schemas.openxmlformats.org/officeDocument/2006/relationships/hyperlink" Target="https://podminky.urs.cz/item/CS_URS_2025_01/977213214" TargetMode="External" /><Relationship Id="rId53" Type="http://schemas.openxmlformats.org/officeDocument/2006/relationships/hyperlink" Target="https://podminky.urs.cz/item/CS_URS_2025_01/997221551" TargetMode="External" /><Relationship Id="rId54" Type="http://schemas.openxmlformats.org/officeDocument/2006/relationships/hyperlink" Target="https://podminky.urs.cz/item/CS_URS_2025_01/997221559" TargetMode="External" /><Relationship Id="rId55" Type="http://schemas.openxmlformats.org/officeDocument/2006/relationships/hyperlink" Target="https://podminky.urs.cz/item/CS_URS_2025_01/997221862" TargetMode="External" /><Relationship Id="rId56" Type="http://schemas.openxmlformats.org/officeDocument/2006/relationships/hyperlink" Target="https://podminky.urs.cz/item/CS_URS_2025_01/997221873" TargetMode="External" /><Relationship Id="rId57" Type="http://schemas.openxmlformats.org/officeDocument/2006/relationships/hyperlink" Target="https://podminky.urs.cz/item/CS_URS_2025_01/997221875" TargetMode="External" /><Relationship Id="rId58" Type="http://schemas.openxmlformats.org/officeDocument/2006/relationships/hyperlink" Target="https://podminky.urs.cz/item/CS_URS_2025_01/998274101" TargetMode="External" /><Relationship Id="rId5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VH-2025-03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Brno, Opuštěná - kanalizace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310 - Stavební část –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'SO 310 - Stavební část – ...'!P126</f>
        <v>0</v>
      </c>
      <c r="AV95" s="128">
        <f>'SO 310 - Stavební část – ...'!J33</f>
        <v>0</v>
      </c>
      <c r="AW95" s="128">
        <f>'SO 310 - Stavební část – ...'!J34</f>
        <v>0</v>
      </c>
      <c r="AX95" s="128">
        <f>'SO 310 - Stavební část – ...'!J35</f>
        <v>0</v>
      </c>
      <c r="AY95" s="128">
        <f>'SO 310 - Stavební část – ...'!J36</f>
        <v>0</v>
      </c>
      <c r="AZ95" s="128">
        <f>'SO 310 - Stavební část – ...'!F33</f>
        <v>0</v>
      </c>
      <c r="BA95" s="128">
        <f>'SO 310 - Stavební část – ...'!F34</f>
        <v>0</v>
      </c>
      <c r="BB95" s="128">
        <f>'SO 310 - Stavební část – ...'!F35</f>
        <v>0</v>
      </c>
      <c r="BC95" s="128">
        <f>'SO 310 - Stavební část – ...'!F36</f>
        <v>0</v>
      </c>
      <c r="BD95" s="130">
        <f>'SO 310 - Stavební část – ...'!F37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83</v>
      </c>
    </row>
    <row r="96" s="7" customFormat="1" ht="16.5" customHeight="1">
      <c r="A96" s="119" t="s">
        <v>77</v>
      </c>
      <c r="B96" s="120"/>
      <c r="C96" s="121"/>
      <c r="D96" s="122" t="s">
        <v>84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900 - Ostatní rozpočto...'!J30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32">
        <v>0</v>
      </c>
      <c r="AT96" s="133">
        <f>ROUND(SUM(AV96:AW96),2)</f>
        <v>0</v>
      </c>
      <c r="AU96" s="134">
        <f>'SO 900 - Ostatní rozpočto...'!P118</f>
        <v>0</v>
      </c>
      <c r="AV96" s="133">
        <f>'SO 900 - Ostatní rozpočto...'!J33</f>
        <v>0</v>
      </c>
      <c r="AW96" s="133">
        <f>'SO 900 - Ostatní rozpočto...'!J34</f>
        <v>0</v>
      </c>
      <c r="AX96" s="133">
        <f>'SO 900 - Ostatní rozpočto...'!J35</f>
        <v>0</v>
      </c>
      <c r="AY96" s="133">
        <f>'SO 900 - Ostatní rozpočto...'!J36</f>
        <v>0</v>
      </c>
      <c r="AZ96" s="133">
        <f>'SO 900 - Ostatní rozpočto...'!F33</f>
        <v>0</v>
      </c>
      <c r="BA96" s="133">
        <f>'SO 900 - Ostatní rozpočto...'!F34</f>
        <v>0</v>
      </c>
      <c r="BB96" s="133">
        <f>'SO 900 - Ostatní rozpočto...'!F35</f>
        <v>0</v>
      </c>
      <c r="BC96" s="133">
        <f>'SO 900 - Ostatní rozpočto...'!F36</f>
        <v>0</v>
      </c>
      <c r="BD96" s="135">
        <f>'SO 900 - Ostatní rozpočto...'!F37</f>
        <v>0</v>
      </c>
      <c r="BE96" s="7"/>
      <c r="BT96" s="131" t="s">
        <v>81</v>
      </c>
      <c r="BV96" s="131" t="s">
        <v>75</v>
      </c>
      <c r="BW96" s="131" t="s">
        <v>86</v>
      </c>
      <c r="BX96" s="131" t="s">
        <v>5</v>
      </c>
      <c r="CL96" s="131" t="s">
        <v>1</v>
      </c>
      <c r="CM96" s="131" t="s">
        <v>83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klL5j0cpwt/L4oUv/pMOgo7KDT8SemDCV7hnR6moIUY3KtWKdcNjLZsHcLPhPIzNf/tOMq8V7jZG4PcEgWm5eA==" hashValue="xcyY/giLLzscymo3LPLnuv/Mp4rjw55j1c2f8FqcZD/fQV3VtBOyW71X8rRIQSqAqTCXTvJk1vRG8R+BXTDMbA==" algorithmName="SHA-512" password="ED53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310 - Stavební část – ...'!C2" display="/"/>
    <hyperlink ref="A96" location="'SO 900 - Ostatn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  <c r="AZ2" s="136" t="s">
        <v>87</v>
      </c>
      <c r="BA2" s="136" t="s">
        <v>87</v>
      </c>
      <c r="BB2" s="136" t="s">
        <v>1</v>
      </c>
      <c r="BC2" s="136" t="s">
        <v>88</v>
      </c>
      <c r="BD2" s="136" t="s">
        <v>83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  <c r="AZ3" s="136" t="s">
        <v>89</v>
      </c>
      <c r="BA3" s="136" t="s">
        <v>89</v>
      </c>
      <c r="BB3" s="136" t="s">
        <v>1</v>
      </c>
      <c r="BC3" s="136" t="s">
        <v>90</v>
      </c>
      <c r="BD3" s="136" t="s">
        <v>83</v>
      </c>
    </row>
    <row r="4" s="1" customFormat="1" ht="24.96" customHeight="1">
      <c r="B4" s="20"/>
      <c r="D4" s="139" t="s">
        <v>91</v>
      </c>
      <c r="L4" s="20"/>
      <c r="M4" s="140" t="s">
        <v>10</v>
      </c>
      <c r="AT4" s="17" t="s">
        <v>4</v>
      </c>
      <c r="AZ4" s="136" t="s">
        <v>92</v>
      </c>
      <c r="BA4" s="136" t="s">
        <v>92</v>
      </c>
      <c r="BB4" s="136" t="s">
        <v>1</v>
      </c>
      <c r="BC4" s="136" t="s">
        <v>93</v>
      </c>
      <c r="BD4" s="136" t="s">
        <v>83</v>
      </c>
    </row>
    <row r="5" s="1" customFormat="1" ht="6.96" customHeight="1">
      <c r="B5" s="20"/>
      <c r="L5" s="20"/>
      <c r="AZ5" s="136" t="s">
        <v>94</v>
      </c>
      <c r="BA5" s="136" t="s">
        <v>94</v>
      </c>
      <c r="BB5" s="136" t="s">
        <v>1</v>
      </c>
      <c r="BC5" s="136" t="s">
        <v>95</v>
      </c>
      <c r="BD5" s="136" t="s">
        <v>83</v>
      </c>
    </row>
    <row r="6" s="1" customFormat="1" ht="12" customHeight="1">
      <c r="B6" s="20"/>
      <c r="D6" s="141" t="s">
        <v>16</v>
      </c>
      <c r="L6" s="20"/>
      <c r="AZ6" s="136" t="s">
        <v>96</v>
      </c>
      <c r="BA6" s="136" t="s">
        <v>96</v>
      </c>
      <c r="BB6" s="136" t="s">
        <v>1</v>
      </c>
      <c r="BC6" s="136" t="s">
        <v>97</v>
      </c>
      <c r="BD6" s="136" t="s">
        <v>83</v>
      </c>
    </row>
    <row r="7" s="1" customFormat="1" ht="16.5" customHeight="1">
      <c r="B7" s="20"/>
      <c r="E7" s="142" t="str">
        <f>'Rekapitulace stavby'!K6</f>
        <v>Brno, Opuštěná - kanalizace</v>
      </c>
      <c r="F7" s="141"/>
      <c r="G7" s="141"/>
      <c r="H7" s="141"/>
      <c r="L7" s="20"/>
      <c r="AZ7" s="136" t="s">
        <v>98</v>
      </c>
      <c r="BA7" s="136" t="s">
        <v>98</v>
      </c>
      <c r="BB7" s="136" t="s">
        <v>1</v>
      </c>
      <c r="BC7" s="136" t="s">
        <v>99</v>
      </c>
      <c r="BD7" s="136" t="s">
        <v>83</v>
      </c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ROUND((SUM(BE126:BE435)),  2)</f>
        <v>0</v>
      </c>
      <c r="G33" s="38"/>
      <c r="H33" s="38"/>
      <c r="I33" s="156">
        <v>0.20999999999999999</v>
      </c>
      <c r="J33" s="155">
        <f>ROUND(((SUM(BE126:BE435))*I33),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ROUND((SUM(BF126:BF435)),  2)</f>
        <v>0</v>
      </c>
      <c r="G34" s="38"/>
      <c r="H34" s="38"/>
      <c r="I34" s="156">
        <v>0.12</v>
      </c>
      <c r="J34" s="155">
        <f>ROUND(((SUM(BF126:BF435))*I34),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ROUND((SUM(BG126:BG435)),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ROUND((SUM(BH126:BH435)),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ROUND((SUM(BI126:BI435)),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Brno, Opuštěná - kanalizace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310 - Stavební část – kanalizace - stoky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J127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108</v>
      </c>
      <c r="E98" s="189"/>
      <c r="F98" s="189"/>
      <c r="G98" s="189"/>
      <c r="H98" s="189"/>
      <c r="I98" s="189"/>
      <c r="J98" s="190">
        <f>J128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109</v>
      </c>
      <c r="E99" s="189"/>
      <c r="F99" s="189"/>
      <c r="G99" s="189"/>
      <c r="H99" s="189"/>
      <c r="I99" s="189"/>
      <c r="J99" s="190">
        <f>J232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89"/>
      <c r="J100" s="190">
        <f>J237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111</v>
      </c>
      <c r="E101" s="189"/>
      <c r="F101" s="189"/>
      <c r="G101" s="189"/>
      <c r="H101" s="189"/>
      <c r="I101" s="189"/>
      <c r="J101" s="190">
        <f>J243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112</v>
      </c>
      <c r="E102" s="189"/>
      <c r="F102" s="189"/>
      <c r="G102" s="189"/>
      <c r="H102" s="189"/>
      <c r="I102" s="189"/>
      <c r="J102" s="190">
        <f>J260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113</v>
      </c>
      <c r="E103" s="189"/>
      <c r="F103" s="189"/>
      <c r="G103" s="189"/>
      <c r="H103" s="189"/>
      <c r="I103" s="189"/>
      <c r="J103" s="190">
        <f>J288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114</v>
      </c>
      <c r="E104" s="189"/>
      <c r="F104" s="189"/>
      <c r="G104" s="189"/>
      <c r="H104" s="189"/>
      <c r="I104" s="189"/>
      <c r="J104" s="190">
        <f>J370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115</v>
      </c>
      <c r="E105" s="189"/>
      <c r="F105" s="189"/>
      <c r="G105" s="189"/>
      <c r="H105" s="189"/>
      <c r="I105" s="189"/>
      <c r="J105" s="190">
        <f>J414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116</v>
      </c>
      <c r="E106" s="189"/>
      <c r="F106" s="189"/>
      <c r="G106" s="189"/>
      <c r="H106" s="189"/>
      <c r="I106" s="189"/>
      <c r="J106" s="190">
        <f>J432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5" t="str">
        <f>E7</f>
        <v>Brno, Opuštěná - kanalizace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100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 310 - Stavební část – kanalizace - stoky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14. 5. 2025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 xml:space="preserve"> </v>
      </c>
      <c r="G122" s="40"/>
      <c r="H122" s="40"/>
      <c r="I122" s="32" t="s">
        <v>29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27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2"/>
      <c r="B125" s="193"/>
      <c r="C125" s="194" t="s">
        <v>118</v>
      </c>
      <c r="D125" s="195" t="s">
        <v>58</v>
      </c>
      <c r="E125" s="195" t="s">
        <v>54</v>
      </c>
      <c r="F125" s="195" t="s">
        <v>55</v>
      </c>
      <c r="G125" s="195" t="s">
        <v>119</v>
      </c>
      <c r="H125" s="195" t="s">
        <v>120</v>
      </c>
      <c r="I125" s="195" t="s">
        <v>121</v>
      </c>
      <c r="J125" s="195" t="s">
        <v>104</v>
      </c>
      <c r="K125" s="196" t="s">
        <v>122</v>
      </c>
      <c r="L125" s="197"/>
      <c r="M125" s="100" t="s">
        <v>1</v>
      </c>
      <c r="N125" s="101" t="s">
        <v>37</v>
      </c>
      <c r="O125" s="101" t="s">
        <v>123</v>
      </c>
      <c r="P125" s="101" t="s">
        <v>124</v>
      </c>
      <c r="Q125" s="101" t="s">
        <v>125</v>
      </c>
      <c r="R125" s="101" t="s">
        <v>126</v>
      </c>
      <c r="S125" s="101" t="s">
        <v>127</v>
      </c>
      <c r="T125" s="102" t="s">
        <v>128</v>
      </c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</row>
    <row r="126" s="2" customFormat="1" ht="22.8" customHeight="1">
      <c r="A126" s="38"/>
      <c r="B126" s="39"/>
      <c r="C126" s="107" t="s">
        <v>129</v>
      </c>
      <c r="D126" s="40"/>
      <c r="E126" s="40"/>
      <c r="F126" s="40"/>
      <c r="G126" s="40"/>
      <c r="H126" s="40"/>
      <c r="I126" s="40"/>
      <c r="J126" s="198">
        <f>BK126</f>
        <v>0</v>
      </c>
      <c r="K126" s="40"/>
      <c r="L126" s="44"/>
      <c r="M126" s="103"/>
      <c r="N126" s="199"/>
      <c r="O126" s="104"/>
      <c r="P126" s="200">
        <f>P127</f>
        <v>0</v>
      </c>
      <c r="Q126" s="104"/>
      <c r="R126" s="200">
        <f>R127</f>
        <v>312.27721643999996</v>
      </c>
      <c r="S126" s="104"/>
      <c r="T126" s="201">
        <f>T127</f>
        <v>115.4898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72</v>
      </c>
      <c r="AU126" s="17" t="s">
        <v>106</v>
      </c>
      <c r="BK126" s="202">
        <f>BK127</f>
        <v>0</v>
      </c>
    </row>
    <row r="127" s="12" customFormat="1" ht="25.92" customHeight="1">
      <c r="A127" s="12"/>
      <c r="B127" s="203"/>
      <c r="C127" s="204"/>
      <c r="D127" s="205" t="s">
        <v>72</v>
      </c>
      <c r="E127" s="206" t="s">
        <v>130</v>
      </c>
      <c r="F127" s="206" t="s">
        <v>131</v>
      </c>
      <c r="G127" s="204"/>
      <c r="H127" s="204"/>
      <c r="I127" s="207"/>
      <c r="J127" s="208">
        <f>BK127</f>
        <v>0</v>
      </c>
      <c r="K127" s="204"/>
      <c r="L127" s="209"/>
      <c r="M127" s="210"/>
      <c r="N127" s="211"/>
      <c r="O127" s="211"/>
      <c r="P127" s="212">
        <f>P128+P232+P237+P243+P260+P288+P370+P414+P432</f>
        <v>0</v>
      </c>
      <c r="Q127" s="211"/>
      <c r="R127" s="212">
        <f>R128+R232+R237+R243+R260+R288+R370+R414+R432</f>
        <v>312.27721643999996</v>
      </c>
      <c r="S127" s="211"/>
      <c r="T127" s="213">
        <f>T128+T232+T237+T243+T260+T288+T370+T414+T432</f>
        <v>115.4898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81</v>
      </c>
      <c r="AT127" s="215" t="s">
        <v>72</v>
      </c>
      <c r="AU127" s="215" t="s">
        <v>73</v>
      </c>
      <c r="AY127" s="214" t="s">
        <v>132</v>
      </c>
      <c r="BK127" s="216">
        <f>BK128+BK232+BK237+BK243+BK260+BK288+BK370+BK414+BK432</f>
        <v>0</v>
      </c>
    </row>
    <row r="128" s="12" customFormat="1" ht="22.8" customHeight="1">
      <c r="A128" s="12"/>
      <c r="B128" s="203"/>
      <c r="C128" s="204"/>
      <c r="D128" s="205" t="s">
        <v>72</v>
      </c>
      <c r="E128" s="217" t="s">
        <v>81</v>
      </c>
      <c r="F128" s="217" t="s">
        <v>133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SUM(P129:P231)</f>
        <v>0</v>
      </c>
      <c r="Q128" s="211"/>
      <c r="R128" s="212">
        <f>SUM(R129:R231)</f>
        <v>229.61835904</v>
      </c>
      <c r="S128" s="211"/>
      <c r="T128" s="213">
        <f>SUM(T129:T231)</f>
        <v>110.7846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81</v>
      </c>
      <c r="AT128" s="215" t="s">
        <v>72</v>
      </c>
      <c r="AU128" s="215" t="s">
        <v>81</v>
      </c>
      <c r="AY128" s="214" t="s">
        <v>132</v>
      </c>
      <c r="BK128" s="216">
        <f>SUM(BK129:BK231)</f>
        <v>0</v>
      </c>
    </row>
    <row r="129" s="2" customFormat="1" ht="33" customHeight="1">
      <c r="A129" s="38"/>
      <c r="B129" s="39"/>
      <c r="C129" s="219" t="s">
        <v>81</v>
      </c>
      <c r="D129" s="219" t="s">
        <v>134</v>
      </c>
      <c r="E129" s="220" t="s">
        <v>135</v>
      </c>
      <c r="F129" s="221" t="s">
        <v>136</v>
      </c>
      <c r="G129" s="222" t="s">
        <v>137</v>
      </c>
      <c r="H129" s="223">
        <v>46.82</v>
      </c>
      <c r="I129" s="224"/>
      <c r="J129" s="225">
        <f>ROUND(I129*H129,2)</f>
        <v>0</v>
      </c>
      <c r="K129" s="221" t="s">
        <v>138</v>
      </c>
      <c r="L129" s="44"/>
      <c r="M129" s="226" t="s">
        <v>1</v>
      </c>
      <c r="N129" s="227" t="s">
        <v>38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0.57999999999999996</v>
      </c>
      <c r="T129" s="229">
        <f>S129*H129</f>
        <v>27.1556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139</v>
      </c>
      <c r="AT129" s="230" t="s">
        <v>134</v>
      </c>
      <c r="AU129" s="230" t="s">
        <v>83</v>
      </c>
      <c r="AY129" s="17" t="s">
        <v>132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81</v>
      </c>
      <c r="BK129" s="231">
        <f>ROUND(I129*H129,2)</f>
        <v>0</v>
      </c>
      <c r="BL129" s="17" t="s">
        <v>139</v>
      </c>
      <c r="BM129" s="230" t="s">
        <v>140</v>
      </c>
    </row>
    <row r="130" s="2" customFormat="1">
      <c r="A130" s="38"/>
      <c r="B130" s="39"/>
      <c r="C130" s="40"/>
      <c r="D130" s="232" t="s">
        <v>141</v>
      </c>
      <c r="E130" s="40"/>
      <c r="F130" s="233" t="s">
        <v>142</v>
      </c>
      <c r="G130" s="40"/>
      <c r="H130" s="40"/>
      <c r="I130" s="234"/>
      <c r="J130" s="40"/>
      <c r="K130" s="40"/>
      <c r="L130" s="44"/>
      <c r="M130" s="235"/>
      <c r="N130" s="236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141</v>
      </c>
      <c r="AU130" s="17" t="s">
        <v>83</v>
      </c>
    </row>
    <row r="131" s="2" customFormat="1">
      <c r="A131" s="38"/>
      <c r="B131" s="39"/>
      <c r="C131" s="40"/>
      <c r="D131" s="237" t="s">
        <v>143</v>
      </c>
      <c r="E131" s="40"/>
      <c r="F131" s="238" t="s">
        <v>144</v>
      </c>
      <c r="G131" s="40"/>
      <c r="H131" s="40"/>
      <c r="I131" s="234"/>
      <c r="J131" s="40"/>
      <c r="K131" s="40"/>
      <c r="L131" s="44"/>
      <c r="M131" s="235"/>
      <c r="N131" s="23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143</v>
      </c>
      <c r="AU131" s="17" t="s">
        <v>83</v>
      </c>
    </row>
    <row r="132" s="13" customFormat="1">
      <c r="A132" s="13"/>
      <c r="B132" s="239"/>
      <c r="C132" s="240"/>
      <c r="D132" s="232" t="s">
        <v>145</v>
      </c>
      <c r="E132" s="241" t="s">
        <v>1</v>
      </c>
      <c r="F132" s="242" t="s">
        <v>89</v>
      </c>
      <c r="G132" s="240"/>
      <c r="H132" s="243">
        <v>46.82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145</v>
      </c>
      <c r="AU132" s="249" t="s">
        <v>83</v>
      </c>
      <c r="AV132" s="13" t="s">
        <v>83</v>
      </c>
      <c r="AW132" s="13" t="s">
        <v>30</v>
      </c>
      <c r="AX132" s="13" t="s">
        <v>81</v>
      </c>
      <c r="AY132" s="249" t="s">
        <v>132</v>
      </c>
    </row>
    <row r="133" s="2" customFormat="1" ht="24.15" customHeight="1">
      <c r="A133" s="38"/>
      <c r="B133" s="39"/>
      <c r="C133" s="219" t="s">
        <v>83</v>
      </c>
      <c r="D133" s="219" t="s">
        <v>134</v>
      </c>
      <c r="E133" s="220" t="s">
        <v>146</v>
      </c>
      <c r="F133" s="221" t="s">
        <v>147</v>
      </c>
      <c r="G133" s="222" t="s">
        <v>137</v>
      </c>
      <c r="H133" s="223">
        <v>46.82</v>
      </c>
      <c r="I133" s="224"/>
      <c r="J133" s="225">
        <f>ROUND(I133*H133,2)</f>
        <v>0</v>
      </c>
      <c r="K133" s="221" t="s">
        <v>138</v>
      </c>
      <c r="L133" s="44"/>
      <c r="M133" s="226" t="s">
        <v>1</v>
      </c>
      <c r="N133" s="227" t="s">
        <v>38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0.45000000000000001</v>
      </c>
      <c r="T133" s="229">
        <f>S133*H133</f>
        <v>21.068999999999999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139</v>
      </c>
      <c r="AT133" s="230" t="s">
        <v>134</v>
      </c>
      <c r="AU133" s="230" t="s">
        <v>83</v>
      </c>
      <c r="AY133" s="17" t="s">
        <v>132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81</v>
      </c>
      <c r="BK133" s="231">
        <f>ROUND(I133*H133,2)</f>
        <v>0</v>
      </c>
      <c r="BL133" s="17" t="s">
        <v>139</v>
      </c>
      <c r="BM133" s="230" t="s">
        <v>148</v>
      </c>
    </row>
    <row r="134" s="2" customFormat="1">
      <c r="A134" s="38"/>
      <c r="B134" s="39"/>
      <c r="C134" s="40"/>
      <c r="D134" s="232" t="s">
        <v>141</v>
      </c>
      <c r="E134" s="40"/>
      <c r="F134" s="233" t="s">
        <v>149</v>
      </c>
      <c r="G134" s="40"/>
      <c r="H134" s="40"/>
      <c r="I134" s="234"/>
      <c r="J134" s="40"/>
      <c r="K134" s="40"/>
      <c r="L134" s="44"/>
      <c r="M134" s="235"/>
      <c r="N134" s="236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141</v>
      </c>
      <c r="AU134" s="17" t="s">
        <v>83</v>
      </c>
    </row>
    <row r="135" s="2" customFormat="1">
      <c r="A135" s="38"/>
      <c r="B135" s="39"/>
      <c r="C135" s="40"/>
      <c r="D135" s="237" t="s">
        <v>143</v>
      </c>
      <c r="E135" s="40"/>
      <c r="F135" s="238" t="s">
        <v>150</v>
      </c>
      <c r="G135" s="40"/>
      <c r="H135" s="40"/>
      <c r="I135" s="234"/>
      <c r="J135" s="40"/>
      <c r="K135" s="40"/>
      <c r="L135" s="44"/>
      <c r="M135" s="235"/>
      <c r="N135" s="236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143</v>
      </c>
      <c r="AU135" s="17" t="s">
        <v>83</v>
      </c>
    </row>
    <row r="136" s="13" customFormat="1">
      <c r="A136" s="13"/>
      <c r="B136" s="239"/>
      <c r="C136" s="240"/>
      <c r="D136" s="232" t="s">
        <v>145</v>
      </c>
      <c r="E136" s="241" t="s">
        <v>89</v>
      </c>
      <c r="F136" s="242" t="s">
        <v>151</v>
      </c>
      <c r="G136" s="240"/>
      <c r="H136" s="243">
        <v>46.82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145</v>
      </c>
      <c r="AU136" s="249" t="s">
        <v>83</v>
      </c>
      <c r="AV136" s="13" t="s">
        <v>83</v>
      </c>
      <c r="AW136" s="13" t="s">
        <v>30</v>
      </c>
      <c r="AX136" s="13" t="s">
        <v>81</v>
      </c>
      <c r="AY136" s="249" t="s">
        <v>132</v>
      </c>
    </row>
    <row r="137" s="2" customFormat="1" ht="24.15" customHeight="1">
      <c r="A137" s="38"/>
      <c r="B137" s="39"/>
      <c r="C137" s="219" t="s">
        <v>152</v>
      </c>
      <c r="D137" s="219" t="s">
        <v>134</v>
      </c>
      <c r="E137" s="220" t="s">
        <v>153</v>
      </c>
      <c r="F137" s="221" t="s">
        <v>154</v>
      </c>
      <c r="G137" s="222" t="s">
        <v>137</v>
      </c>
      <c r="H137" s="223">
        <v>680</v>
      </c>
      <c r="I137" s="224"/>
      <c r="J137" s="225">
        <f>ROUND(I137*H137,2)</f>
        <v>0</v>
      </c>
      <c r="K137" s="221" t="s">
        <v>138</v>
      </c>
      <c r="L137" s="44"/>
      <c r="M137" s="226" t="s">
        <v>1</v>
      </c>
      <c r="N137" s="227" t="s">
        <v>38</v>
      </c>
      <c r="O137" s="91"/>
      <c r="P137" s="228">
        <f>O137*H137</f>
        <v>0</v>
      </c>
      <c r="Q137" s="228">
        <v>1.0000000000000001E-05</v>
      </c>
      <c r="R137" s="228">
        <f>Q137*H137</f>
        <v>0.0068000000000000005</v>
      </c>
      <c r="S137" s="228">
        <v>0.091999999999999998</v>
      </c>
      <c r="T137" s="229">
        <f>S137*H137</f>
        <v>62.560000000000002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139</v>
      </c>
      <c r="AT137" s="230" t="s">
        <v>134</v>
      </c>
      <c r="AU137" s="230" t="s">
        <v>83</v>
      </c>
      <c r="AY137" s="17" t="s">
        <v>132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81</v>
      </c>
      <c r="BK137" s="231">
        <f>ROUND(I137*H137,2)</f>
        <v>0</v>
      </c>
      <c r="BL137" s="17" t="s">
        <v>139</v>
      </c>
      <c r="BM137" s="230" t="s">
        <v>155</v>
      </c>
    </row>
    <row r="138" s="2" customFormat="1">
      <c r="A138" s="38"/>
      <c r="B138" s="39"/>
      <c r="C138" s="40"/>
      <c r="D138" s="232" t="s">
        <v>141</v>
      </c>
      <c r="E138" s="40"/>
      <c r="F138" s="233" t="s">
        <v>156</v>
      </c>
      <c r="G138" s="40"/>
      <c r="H138" s="40"/>
      <c r="I138" s="234"/>
      <c r="J138" s="40"/>
      <c r="K138" s="40"/>
      <c r="L138" s="44"/>
      <c r="M138" s="235"/>
      <c r="N138" s="236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141</v>
      </c>
      <c r="AU138" s="17" t="s">
        <v>83</v>
      </c>
    </row>
    <row r="139" s="2" customFormat="1">
      <c r="A139" s="38"/>
      <c r="B139" s="39"/>
      <c r="C139" s="40"/>
      <c r="D139" s="237" t="s">
        <v>143</v>
      </c>
      <c r="E139" s="40"/>
      <c r="F139" s="238" t="s">
        <v>157</v>
      </c>
      <c r="G139" s="40"/>
      <c r="H139" s="40"/>
      <c r="I139" s="234"/>
      <c r="J139" s="40"/>
      <c r="K139" s="40"/>
      <c r="L139" s="44"/>
      <c r="M139" s="235"/>
      <c r="N139" s="236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143</v>
      </c>
      <c r="AU139" s="17" t="s">
        <v>83</v>
      </c>
    </row>
    <row r="140" s="2" customFormat="1" ht="33" customHeight="1">
      <c r="A140" s="38"/>
      <c r="B140" s="39"/>
      <c r="C140" s="219" t="s">
        <v>139</v>
      </c>
      <c r="D140" s="219" t="s">
        <v>134</v>
      </c>
      <c r="E140" s="220" t="s">
        <v>158</v>
      </c>
      <c r="F140" s="221" t="s">
        <v>159</v>
      </c>
      <c r="G140" s="222" t="s">
        <v>160</v>
      </c>
      <c r="H140" s="223">
        <v>106.66800000000001</v>
      </c>
      <c r="I140" s="224"/>
      <c r="J140" s="225">
        <f>ROUND(I140*H140,2)</f>
        <v>0</v>
      </c>
      <c r="K140" s="221" t="s">
        <v>138</v>
      </c>
      <c r="L140" s="44"/>
      <c r="M140" s="226" t="s">
        <v>1</v>
      </c>
      <c r="N140" s="227" t="s">
        <v>38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139</v>
      </c>
      <c r="AT140" s="230" t="s">
        <v>134</v>
      </c>
      <c r="AU140" s="230" t="s">
        <v>83</v>
      </c>
      <c r="AY140" s="17" t="s">
        <v>132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81</v>
      </c>
      <c r="BK140" s="231">
        <f>ROUND(I140*H140,2)</f>
        <v>0</v>
      </c>
      <c r="BL140" s="17" t="s">
        <v>139</v>
      </c>
      <c r="BM140" s="230" t="s">
        <v>161</v>
      </c>
    </row>
    <row r="141" s="2" customFormat="1">
      <c r="A141" s="38"/>
      <c r="B141" s="39"/>
      <c r="C141" s="40"/>
      <c r="D141" s="232" t="s">
        <v>141</v>
      </c>
      <c r="E141" s="40"/>
      <c r="F141" s="233" t="s">
        <v>162</v>
      </c>
      <c r="G141" s="40"/>
      <c r="H141" s="40"/>
      <c r="I141" s="234"/>
      <c r="J141" s="40"/>
      <c r="K141" s="40"/>
      <c r="L141" s="44"/>
      <c r="M141" s="235"/>
      <c r="N141" s="236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141</v>
      </c>
      <c r="AU141" s="17" t="s">
        <v>83</v>
      </c>
    </row>
    <row r="142" s="2" customFormat="1">
      <c r="A142" s="38"/>
      <c r="B142" s="39"/>
      <c r="C142" s="40"/>
      <c r="D142" s="237" t="s">
        <v>143</v>
      </c>
      <c r="E142" s="40"/>
      <c r="F142" s="238" t="s">
        <v>163</v>
      </c>
      <c r="G142" s="40"/>
      <c r="H142" s="40"/>
      <c r="I142" s="234"/>
      <c r="J142" s="40"/>
      <c r="K142" s="40"/>
      <c r="L142" s="44"/>
      <c r="M142" s="235"/>
      <c r="N142" s="236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143</v>
      </c>
      <c r="AU142" s="17" t="s">
        <v>83</v>
      </c>
    </row>
    <row r="143" s="13" customFormat="1">
      <c r="A143" s="13"/>
      <c r="B143" s="239"/>
      <c r="C143" s="240"/>
      <c r="D143" s="232" t="s">
        <v>145</v>
      </c>
      <c r="E143" s="241" t="s">
        <v>1</v>
      </c>
      <c r="F143" s="242" t="s">
        <v>164</v>
      </c>
      <c r="G143" s="240"/>
      <c r="H143" s="243">
        <v>85.158000000000001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145</v>
      </c>
      <c r="AU143" s="249" t="s">
        <v>83</v>
      </c>
      <c r="AV143" s="13" t="s">
        <v>83</v>
      </c>
      <c r="AW143" s="13" t="s">
        <v>30</v>
      </c>
      <c r="AX143" s="13" t="s">
        <v>73</v>
      </c>
      <c r="AY143" s="249" t="s">
        <v>132</v>
      </c>
    </row>
    <row r="144" s="13" customFormat="1">
      <c r="A144" s="13"/>
      <c r="B144" s="239"/>
      <c r="C144" s="240"/>
      <c r="D144" s="232" t="s">
        <v>145</v>
      </c>
      <c r="E144" s="241" t="s">
        <v>1</v>
      </c>
      <c r="F144" s="242" t="s">
        <v>165</v>
      </c>
      <c r="G144" s="240"/>
      <c r="H144" s="243">
        <v>21.510000000000002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145</v>
      </c>
      <c r="AU144" s="249" t="s">
        <v>83</v>
      </c>
      <c r="AV144" s="13" t="s">
        <v>83</v>
      </c>
      <c r="AW144" s="13" t="s">
        <v>30</v>
      </c>
      <c r="AX144" s="13" t="s">
        <v>73</v>
      </c>
      <c r="AY144" s="249" t="s">
        <v>132</v>
      </c>
    </row>
    <row r="145" s="14" customFormat="1">
      <c r="A145" s="14"/>
      <c r="B145" s="250"/>
      <c r="C145" s="251"/>
      <c r="D145" s="232" t="s">
        <v>145</v>
      </c>
      <c r="E145" s="252" t="s">
        <v>92</v>
      </c>
      <c r="F145" s="253" t="s">
        <v>166</v>
      </c>
      <c r="G145" s="251"/>
      <c r="H145" s="254">
        <v>106.66800000000001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145</v>
      </c>
      <c r="AU145" s="260" t="s">
        <v>83</v>
      </c>
      <c r="AV145" s="14" t="s">
        <v>139</v>
      </c>
      <c r="AW145" s="14" t="s">
        <v>30</v>
      </c>
      <c r="AX145" s="14" t="s">
        <v>81</v>
      </c>
      <c r="AY145" s="260" t="s">
        <v>132</v>
      </c>
    </row>
    <row r="146" s="2" customFormat="1" ht="16.5" customHeight="1">
      <c r="A146" s="38"/>
      <c r="B146" s="39"/>
      <c r="C146" s="219" t="s">
        <v>167</v>
      </c>
      <c r="D146" s="219" t="s">
        <v>134</v>
      </c>
      <c r="E146" s="220" t="s">
        <v>168</v>
      </c>
      <c r="F146" s="221" t="s">
        <v>169</v>
      </c>
      <c r="G146" s="222" t="s">
        <v>170</v>
      </c>
      <c r="H146" s="223">
        <v>134.55000000000001</v>
      </c>
      <c r="I146" s="224"/>
      <c r="J146" s="225">
        <f>ROUND(I146*H146,2)</f>
        <v>0</v>
      </c>
      <c r="K146" s="221" t="s">
        <v>138</v>
      </c>
      <c r="L146" s="44"/>
      <c r="M146" s="226" t="s">
        <v>1</v>
      </c>
      <c r="N146" s="227" t="s">
        <v>38</v>
      </c>
      <c r="O146" s="91"/>
      <c r="P146" s="228">
        <f>O146*H146</f>
        <v>0</v>
      </c>
      <c r="Q146" s="228">
        <v>0.00088000000000000003</v>
      </c>
      <c r="R146" s="228">
        <f>Q146*H146</f>
        <v>0.11840400000000001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139</v>
      </c>
      <c r="AT146" s="230" t="s">
        <v>134</v>
      </c>
      <c r="AU146" s="230" t="s">
        <v>83</v>
      </c>
      <c r="AY146" s="17" t="s">
        <v>132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81</v>
      </c>
      <c r="BK146" s="231">
        <f>ROUND(I146*H146,2)</f>
        <v>0</v>
      </c>
      <c r="BL146" s="17" t="s">
        <v>139</v>
      </c>
      <c r="BM146" s="230" t="s">
        <v>171</v>
      </c>
    </row>
    <row r="147" s="2" customFormat="1">
      <c r="A147" s="38"/>
      <c r="B147" s="39"/>
      <c r="C147" s="40"/>
      <c r="D147" s="232" t="s">
        <v>141</v>
      </c>
      <c r="E147" s="40"/>
      <c r="F147" s="233" t="s">
        <v>172</v>
      </c>
      <c r="G147" s="40"/>
      <c r="H147" s="40"/>
      <c r="I147" s="234"/>
      <c r="J147" s="40"/>
      <c r="K147" s="40"/>
      <c r="L147" s="44"/>
      <c r="M147" s="235"/>
      <c r="N147" s="236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141</v>
      </c>
      <c r="AU147" s="17" t="s">
        <v>83</v>
      </c>
    </row>
    <row r="148" s="2" customFormat="1">
      <c r="A148" s="38"/>
      <c r="B148" s="39"/>
      <c r="C148" s="40"/>
      <c r="D148" s="237" t="s">
        <v>143</v>
      </c>
      <c r="E148" s="40"/>
      <c r="F148" s="238" t="s">
        <v>173</v>
      </c>
      <c r="G148" s="40"/>
      <c r="H148" s="40"/>
      <c r="I148" s="234"/>
      <c r="J148" s="40"/>
      <c r="K148" s="40"/>
      <c r="L148" s="44"/>
      <c r="M148" s="235"/>
      <c r="N148" s="236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143</v>
      </c>
      <c r="AU148" s="17" t="s">
        <v>83</v>
      </c>
    </row>
    <row r="149" s="13" customFormat="1">
      <c r="A149" s="13"/>
      <c r="B149" s="239"/>
      <c r="C149" s="240"/>
      <c r="D149" s="232" t="s">
        <v>145</v>
      </c>
      <c r="E149" s="241" t="s">
        <v>94</v>
      </c>
      <c r="F149" s="242" t="s">
        <v>174</v>
      </c>
      <c r="G149" s="240"/>
      <c r="H149" s="243">
        <v>134.55000000000001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145</v>
      </c>
      <c r="AU149" s="249" t="s">
        <v>83</v>
      </c>
      <c r="AV149" s="13" t="s">
        <v>83</v>
      </c>
      <c r="AW149" s="13" t="s">
        <v>30</v>
      </c>
      <c r="AX149" s="13" t="s">
        <v>81</v>
      </c>
      <c r="AY149" s="249" t="s">
        <v>132</v>
      </c>
    </row>
    <row r="150" s="2" customFormat="1" ht="21.75" customHeight="1">
      <c r="A150" s="38"/>
      <c r="B150" s="39"/>
      <c r="C150" s="261" t="s">
        <v>175</v>
      </c>
      <c r="D150" s="261" t="s">
        <v>176</v>
      </c>
      <c r="E150" s="262" t="s">
        <v>177</v>
      </c>
      <c r="F150" s="263" t="s">
        <v>178</v>
      </c>
      <c r="G150" s="264" t="s">
        <v>179</v>
      </c>
      <c r="H150" s="265">
        <v>9.6199999999999992</v>
      </c>
      <c r="I150" s="266"/>
      <c r="J150" s="267">
        <f>ROUND(I150*H150,2)</f>
        <v>0</v>
      </c>
      <c r="K150" s="263" t="s">
        <v>138</v>
      </c>
      <c r="L150" s="268"/>
      <c r="M150" s="269" t="s">
        <v>1</v>
      </c>
      <c r="N150" s="270" t="s">
        <v>38</v>
      </c>
      <c r="O150" s="91"/>
      <c r="P150" s="228">
        <f>O150*H150</f>
        <v>0</v>
      </c>
      <c r="Q150" s="228">
        <v>1</v>
      </c>
      <c r="R150" s="228">
        <f>Q150*H150</f>
        <v>9.6199999999999992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180</v>
      </c>
      <c r="AT150" s="230" t="s">
        <v>176</v>
      </c>
      <c r="AU150" s="230" t="s">
        <v>83</v>
      </c>
      <c r="AY150" s="17" t="s">
        <v>132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81</v>
      </c>
      <c r="BK150" s="231">
        <f>ROUND(I150*H150,2)</f>
        <v>0</v>
      </c>
      <c r="BL150" s="17" t="s">
        <v>139</v>
      </c>
      <c r="BM150" s="230" t="s">
        <v>181</v>
      </c>
    </row>
    <row r="151" s="2" customFormat="1">
      <c r="A151" s="38"/>
      <c r="B151" s="39"/>
      <c r="C151" s="40"/>
      <c r="D151" s="232" t="s">
        <v>141</v>
      </c>
      <c r="E151" s="40"/>
      <c r="F151" s="233" t="s">
        <v>178</v>
      </c>
      <c r="G151" s="40"/>
      <c r="H151" s="40"/>
      <c r="I151" s="234"/>
      <c r="J151" s="40"/>
      <c r="K151" s="40"/>
      <c r="L151" s="44"/>
      <c r="M151" s="235"/>
      <c r="N151" s="236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141</v>
      </c>
      <c r="AU151" s="17" t="s">
        <v>83</v>
      </c>
    </row>
    <row r="152" s="2" customFormat="1">
      <c r="A152" s="38"/>
      <c r="B152" s="39"/>
      <c r="C152" s="40"/>
      <c r="D152" s="232" t="s">
        <v>182</v>
      </c>
      <c r="E152" s="40"/>
      <c r="F152" s="271" t="s">
        <v>183</v>
      </c>
      <c r="G152" s="40"/>
      <c r="H152" s="40"/>
      <c r="I152" s="234"/>
      <c r="J152" s="40"/>
      <c r="K152" s="40"/>
      <c r="L152" s="44"/>
      <c r="M152" s="235"/>
      <c r="N152" s="236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182</v>
      </c>
      <c r="AU152" s="17" t="s">
        <v>83</v>
      </c>
    </row>
    <row r="153" s="13" customFormat="1">
      <c r="A153" s="13"/>
      <c r="B153" s="239"/>
      <c r="C153" s="240"/>
      <c r="D153" s="232" t="s">
        <v>145</v>
      </c>
      <c r="E153" s="240"/>
      <c r="F153" s="242" t="s">
        <v>184</v>
      </c>
      <c r="G153" s="240"/>
      <c r="H153" s="243">
        <v>9.6199999999999992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145</v>
      </c>
      <c r="AU153" s="249" t="s">
        <v>83</v>
      </c>
      <c r="AV153" s="13" t="s">
        <v>83</v>
      </c>
      <c r="AW153" s="13" t="s">
        <v>4</v>
      </c>
      <c r="AX153" s="13" t="s">
        <v>81</v>
      </c>
      <c r="AY153" s="249" t="s">
        <v>132</v>
      </c>
    </row>
    <row r="154" s="2" customFormat="1" ht="16.5" customHeight="1">
      <c r="A154" s="38"/>
      <c r="B154" s="39"/>
      <c r="C154" s="219" t="s">
        <v>185</v>
      </c>
      <c r="D154" s="219" t="s">
        <v>134</v>
      </c>
      <c r="E154" s="220" t="s">
        <v>186</v>
      </c>
      <c r="F154" s="221" t="s">
        <v>187</v>
      </c>
      <c r="G154" s="222" t="s">
        <v>170</v>
      </c>
      <c r="H154" s="223">
        <v>134.55000000000001</v>
      </c>
      <c r="I154" s="224"/>
      <c r="J154" s="225">
        <f>ROUND(I154*H154,2)</f>
        <v>0</v>
      </c>
      <c r="K154" s="221" t="s">
        <v>138</v>
      </c>
      <c r="L154" s="44"/>
      <c r="M154" s="226" t="s">
        <v>1</v>
      </c>
      <c r="N154" s="227" t="s">
        <v>38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139</v>
      </c>
      <c r="AT154" s="230" t="s">
        <v>134</v>
      </c>
      <c r="AU154" s="230" t="s">
        <v>83</v>
      </c>
      <c r="AY154" s="17" t="s">
        <v>132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81</v>
      </c>
      <c r="BK154" s="231">
        <f>ROUND(I154*H154,2)</f>
        <v>0</v>
      </c>
      <c r="BL154" s="17" t="s">
        <v>139</v>
      </c>
      <c r="BM154" s="230" t="s">
        <v>188</v>
      </c>
    </row>
    <row r="155" s="2" customFormat="1">
      <c r="A155" s="38"/>
      <c r="B155" s="39"/>
      <c r="C155" s="40"/>
      <c r="D155" s="232" t="s">
        <v>141</v>
      </c>
      <c r="E155" s="40"/>
      <c r="F155" s="233" t="s">
        <v>189</v>
      </c>
      <c r="G155" s="40"/>
      <c r="H155" s="40"/>
      <c r="I155" s="234"/>
      <c r="J155" s="40"/>
      <c r="K155" s="40"/>
      <c r="L155" s="44"/>
      <c r="M155" s="235"/>
      <c r="N155" s="236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141</v>
      </c>
      <c r="AU155" s="17" t="s">
        <v>83</v>
      </c>
    </row>
    <row r="156" s="2" customFormat="1">
      <c r="A156" s="38"/>
      <c r="B156" s="39"/>
      <c r="C156" s="40"/>
      <c r="D156" s="237" t="s">
        <v>143</v>
      </c>
      <c r="E156" s="40"/>
      <c r="F156" s="238" t="s">
        <v>190</v>
      </c>
      <c r="G156" s="40"/>
      <c r="H156" s="40"/>
      <c r="I156" s="234"/>
      <c r="J156" s="40"/>
      <c r="K156" s="40"/>
      <c r="L156" s="44"/>
      <c r="M156" s="235"/>
      <c r="N156" s="236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143</v>
      </c>
      <c r="AU156" s="17" t="s">
        <v>83</v>
      </c>
    </row>
    <row r="157" s="13" customFormat="1">
      <c r="A157" s="13"/>
      <c r="B157" s="239"/>
      <c r="C157" s="240"/>
      <c r="D157" s="232" t="s">
        <v>145</v>
      </c>
      <c r="E157" s="241" t="s">
        <v>1</v>
      </c>
      <c r="F157" s="242" t="s">
        <v>94</v>
      </c>
      <c r="G157" s="240"/>
      <c r="H157" s="243">
        <v>134.55000000000001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145</v>
      </c>
      <c r="AU157" s="249" t="s">
        <v>83</v>
      </c>
      <c r="AV157" s="13" t="s">
        <v>83</v>
      </c>
      <c r="AW157" s="13" t="s">
        <v>30</v>
      </c>
      <c r="AX157" s="13" t="s">
        <v>81</v>
      </c>
      <c r="AY157" s="249" t="s">
        <v>132</v>
      </c>
    </row>
    <row r="158" s="2" customFormat="1" ht="24.15" customHeight="1">
      <c r="A158" s="38"/>
      <c r="B158" s="39"/>
      <c r="C158" s="219" t="s">
        <v>180</v>
      </c>
      <c r="D158" s="219" t="s">
        <v>134</v>
      </c>
      <c r="E158" s="220" t="s">
        <v>191</v>
      </c>
      <c r="F158" s="221" t="s">
        <v>192</v>
      </c>
      <c r="G158" s="222" t="s">
        <v>170</v>
      </c>
      <c r="H158" s="223">
        <v>16.5</v>
      </c>
      <c r="I158" s="224"/>
      <c r="J158" s="225">
        <f>ROUND(I158*H158,2)</f>
        <v>0</v>
      </c>
      <c r="K158" s="221" t="s">
        <v>138</v>
      </c>
      <c r="L158" s="44"/>
      <c r="M158" s="226" t="s">
        <v>1</v>
      </c>
      <c r="N158" s="227" t="s">
        <v>38</v>
      </c>
      <c r="O158" s="91"/>
      <c r="P158" s="228">
        <f>O158*H158</f>
        <v>0</v>
      </c>
      <c r="Q158" s="228">
        <v>0.15478</v>
      </c>
      <c r="R158" s="228">
        <f>Q158*H158</f>
        <v>2.5538699999999999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139</v>
      </c>
      <c r="AT158" s="230" t="s">
        <v>134</v>
      </c>
      <c r="AU158" s="230" t="s">
        <v>83</v>
      </c>
      <c r="AY158" s="17" t="s">
        <v>132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81</v>
      </c>
      <c r="BK158" s="231">
        <f>ROUND(I158*H158,2)</f>
        <v>0</v>
      </c>
      <c r="BL158" s="17" t="s">
        <v>139</v>
      </c>
      <c r="BM158" s="230" t="s">
        <v>193</v>
      </c>
    </row>
    <row r="159" s="2" customFormat="1">
      <c r="A159" s="38"/>
      <c r="B159" s="39"/>
      <c r="C159" s="40"/>
      <c r="D159" s="232" t="s">
        <v>141</v>
      </c>
      <c r="E159" s="40"/>
      <c r="F159" s="233" t="s">
        <v>194</v>
      </c>
      <c r="G159" s="40"/>
      <c r="H159" s="40"/>
      <c r="I159" s="234"/>
      <c r="J159" s="40"/>
      <c r="K159" s="40"/>
      <c r="L159" s="44"/>
      <c r="M159" s="235"/>
      <c r="N159" s="236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141</v>
      </c>
      <c r="AU159" s="17" t="s">
        <v>83</v>
      </c>
    </row>
    <row r="160" s="2" customFormat="1">
      <c r="A160" s="38"/>
      <c r="B160" s="39"/>
      <c r="C160" s="40"/>
      <c r="D160" s="237" t="s">
        <v>143</v>
      </c>
      <c r="E160" s="40"/>
      <c r="F160" s="238" t="s">
        <v>195</v>
      </c>
      <c r="G160" s="40"/>
      <c r="H160" s="40"/>
      <c r="I160" s="234"/>
      <c r="J160" s="40"/>
      <c r="K160" s="40"/>
      <c r="L160" s="44"/>
      <c r="M160" s="235"/>
      <c r="N160" s="236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143</v>
      </c>
      <c r="AU160" s="17" t="s">
        <v>83</v>
      </c>
    </row>
    <row r="161" s="15" customFormat="1">
      <c r="A161" s="15"/>
      <c r="B161" s="272"/>
      <c r="C161" s="273"/>
      <c r="D161" s="232" t="s">
        <v>145</v>
      </c>
      <c r="E161" s="274" t="s">
        <v>1</v>
      </c>
      <c r="F161" s="275" t="s">
        <v>196</v>
      </c>
      <c r="G161" s="273"/>
      <c r="H161" s="274" t="s">
        <v>1</v>
      </c>
      <c r="I161" s="276"/>
      <c r="J161" s="273"/>
      <c r="K161" s="273"/>
      <c r="L161" s="277"/>
      <c r="M161" s="278"/>
      <c r="N161" s="279"/>
      <c r="O161" s="279"/>
      <c r="P161" s="279"/>
      <c r="Q161" s="279"/>
      <c r="R161" s="279"/>
      <c r="S161" s="279"/>
      <c r="T161" s="28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81" t="s">
        <v>145</v>
      </c>
      <c r="AU161" s="281" t="s">
        <v>83</v>
      </c>
      <c r="AV161" s="15" t="s">
        <v>81</v>
      </c>
      <c r="AW161" s="15" t="s">
        <v>30</v>
      </c>
      <c r="AX161" s="15" t="s">
        <v>73</v>
      </c>
      <c r="AY161" s="281" t="s">
        <v>132</v>
      </c>
    </row>
    <row r="162" s="13" customFormat="1">
      <c r="A162" s="13"/>
      <c r="B162" s="239"/>
      <c r="C162" s="240"/>
      <c r="D162" s="232" t="s">
        <v>145</v>
      </c>
      <c r="E162" s="241" t="s">
        <v>1</v>
      </c>
      <c r="F162" s="242" t="s">
        <v>197</v>
      </c>
      <c r="G162" s="240"/>
      <c r="H162" s="243">
        <v>16.5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145</v>
      </c>
      <c r="AU162" s="249" t="s">
        <v>83</v>
      </c>
      <c r="AV162" s="13" t="s">
        <v>83</v>
      </c>
      <c r="AW162" s="13" t="s">
        <v>30</v>
      </c>
      <c r="AX162" s="13" t="s">
        <v>81</v>
      </c>
      <c r="AY162" s="249" t="s">
        <v>132</v>
      </c>
    </row>
    <row r="163" s="2" customFormat="1" ht="24.15" customHeight="1">
      <c r="A163" s="38"/>
      <c r="B163" s="39"/>
      <c r="C163" s="219" t="s">
        <v>198</v>
      </c>
      <c r="D163" s="219" t="s">
        <v>134</v>
      </c>
      <c r="E163" s="220" t="s">
        <v>199</v>
      </c>
      <c r="F163" s="221" t="s">
        <v>200</v>
      </c>
      <c r="G163" s="222" t="s">
        <v>170</v>
      </c>
      <c r="H163" s="223">
        <v>16.5</v>
      </c>
      <c r="I163" s="224"/>
      <c r="J163" s="225">
        <f>ROUND(I163*H163,2)</f>
        <v>0</v>
      </c>
      <c r="K163" s="221" t="s">
        <v>138</v>
      </c>
      <c r="L163" s="44"/>
      <c r="M163" s="226" t="s">
        <v>1</v>
      </c>
      <c r="N163" s="227" t="s">
        <v>38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139</v>
      </c>
      <c r="AT163" s="230" t="s">
        <v>134</v>
      </c>
      <c r="AU163" s="230" t="s">
        <v>83</v>
      </c>
      <c r="AY163" s="17" t="s">
        <v>132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81</v>
      </c>
      <c r="BK163" s="231">
        <f>ROUND(I163*H163,2)</f>
        <v>0</v>
      </c>
      <c r="BL163" s="17" t="s">
        <v>139</v>
      </c>
      <c r="BM163" s="230" t="s">
        <v>201</v>
      </c>
    </row>
    <row r="164" s="2" customFormat="1">
      <c r="A164" s="38"/>
      <c r="B164" s="39"/>
      <c r="C164" s="40"/>
      <c r="D164" s="232" t="s">
        <v>141</v>
      </c>
      <c r="E164" s="40"/>
      <c r="F164" s="233" t="s">
        <v>202</v>
      </c>
      <c r="G164" s="40"/>
      <c r="H164" s="40"/>
      <c r="I164" s="234"/>
      <c r="J164" s="40"/>
      <c r="K164" s="40"/>
      <c r="L164" s="44"/>
      <c r="M164" s="235"/>
      <c r="N164" s="236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141</v>
      </c>
      <c r="AU164" s="17" t="s">
        <v>83</v>
      </c>
    </row>
    <row r="165" s="2" customFormat="1">
      <c r="A165" s="38"/>
      <c r="B165" s="39"/>
      <c r="C165" s="40"/>
      <c r="D165" s="237" t="s">
        <v>143</v>
      </c>
      <c r="E165" s="40"/>
      <c r="F165" s="238" t="s">
        <v>203</v>
      </c>
      <c r="G165" s="40"/>
      <c r="H165" s="40"/>
      <c r="I165" s="234"/>
      <c r="J165" s="40"/>
      <c r="K165" s="40"/>
      <c r="L165" s="44"/>
      <c r="M165" s="235"/>
      <c r="N165" s="236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143</v>
      </c>
      <c r="AU165" s="17" t="s">
        <v>83</v>
      </c>
    </row>
    <row r="166" s="2" customFormat="1" ht="24.15" customHeight="1">
      <c r="A166" s="38"/>
      <c r="B166" s="39"/>
      <c r="C166" s="219" t="s">
        <v>204</v>
      </c>
      <c r="D166" s="219" t="s">
        <v>134</v>
      </c>
      <c r="E166" s="220" t="s">
        <v>205</v>
      </c>
      <c r="F166" s="221" t="s">
        <v>206</v>
      </c>
      <c r="G166" s="222" t="s">
        <v>137</v>
      </c>
      <c r="H166" s="223">
        <v>57.570999999999998</v>
      </c>
      <c r="I166" s="224"/>
      <c r="J166" s="225">
        <f>ROUND(I166*H166,2)</f>
        <v>0</v>
      </c>
      <c r="K166" s="221" t="s">
        <v>138</v>
      </c>
      <c r="L166" s="44"/>
      <c r="M166" s="226" t="s">
        <v>1</v>
      </c>
      <c r="N166" s="227" t="s">
        <v>38</v>
      </c>
      <c r="O166" s="91"/>
      <c r="P166" s="228">
        <f>O166*H166</f>
        <v>0</v>
      </c>
      <c r="Q166" s="228">
        <v>0.029440000000000001</v>
      </c>
      <c r="R166" s="228">
        <f>Q166*H166</f>
        <v>1.6948902399999999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139</v>
      </c>
      <c r="AT166" s="230" t="s">
        <v>134</v>
      </c>
      <c r="AU166" s="230" t="s">
        <v>83</v>
      </c>
      <c r="AY166" s="17" t="s">
        <v>132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81</v>
      </c>
      <c r="BK166" s="231">
        <f>ROUND(I166*H166,2)</f>
        <v>0</v>
      </c>
      <c r="BL166" s="17" t="s">
        <v>139</v>
      </c>
      <c r="BM166" s="230" t="s">
        <v>207</v>
      </c>
    </row>
    <row r="167" s="2" customFormat="1">
      <c r="A167" s="38"/>
      <c r="B167" s="39"/>
      <c r="C167" s="40"/>
      <c r="D167" s="232" t="s">
        <v>141</v>
      </c>
      <c r="E167" s="40"/>
      <c r="F167" s="233" t="s">
        <v>208</v>
      </c>
      <c r="G167" s="40"/>
      <c r="H167" s="40"/>
      <c r="I167" s="234"/>
      <c r="J167" s="40"/>
      <c r="K167" s="40"/>
      <c r="L167" s="44"/>
      <c r="M167" s="235"/>
      <c r="N167" s="236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141</v>
      </c>
      <c r="AU167" s="17" t="s">
        <v>83</v>
      </c>
    </row>
    <row r="168" s="2" customFormat="1">
      <c r="A168" s="38"/>
      <c r="B168" s="39"/>
      <c r="C168" s="40"/>
      <c r="D168" s="237" t="s">
        <v>143</v>
      </c>
      <c r="E168" s="40"/>
      <c r="F168" s="238" t="s">
        <v>209</v>
      </c>
      <c r="G168" s="40"/>
      <c r="H168" s="40"/>
      <c r="I168" s="234"/>
      <c r="J168" s="40"/>
      <c r="K168" s="40"/>
      <c r="L168" s="44"/>
      <c r="M168" s="235"/>
      <c r="N168" s="236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143</v>
      </c>
      <c r="AU168" s="17" t="s">
        <v>83</v>
      </c>
    </row>
    <row r="169" s="13" customFormat="1">
      <c r="A169" s="13"/>
      <c r="B169" s="239"/>
      <c r="C169" s="240"/>
      <c r="D169" s="232" t="s">
        <v>145</v>
      </c>
      <c r="E169" s="241" t="s">
        <v>1</v>
      </c>
      <c r="F169" s="242" t="s">
        <v>210</v>
      </c>
      <c r="G169" s="240"/>
      <c r="H169" s="243">
        <v>57.570999999999998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145</v>
      </c>
      <c r="AU169" s="249" t="s">
        <v>83</v>
      </c>
      <c r="AV169" s="13" t="s">
        <v>83</v>
      </c>
      <c r="AW169" s="13" t="s">
        <v>30</v>
      </c>
      <c r="AX169" s="13" t="s">
        <v>81</v>
      </c>
      <c r="AY169" s="249" t="s">
        <v>132</v>
      </c>
    </row>
    <row r="170" s="2" customFormat="1" ht="24.15" customHeight="1">
      <c r="A170" s="38"/>
      <c r="B170" s="39"/>
      <c r="C170" s="219" t="s">
        <v>211</v>
      </c>
      <c r="D170" s="219" t="s">
        <v>134</v>
      </c>
      <c r="E170" s="220" t="s">
        <v>212</v>
      </c>
      <c r="F170" s="221" t="s">
        <v>213</v>
      </c>
      <c r="G170" s="222" t="s">
        <v>137</v>
      </c>
      <c r="H170" s="223">
        <v>33.600000000000001</v>
      </c>
      <c r="I170" s="224"/>
      <c r="J170" s="225">
        <f>ROUND(I170*H170,2)</f>
        <v>0</v>
      </c>
      <c r="K170" s="221" t="s">
        <v>138</v>
      </c>
      <c r="L170" s="44"/>
      <c r="M170" s="226" t="s">
        <v>1</v>
      </c>
      <c r="N170" s="227" t="s">
        <v>38</v>
      </c>
      <c r="O170" s="91"/>
      <c r="P170" s="228">
        <f>O170*H170</f>
        <v>0</v>
      </c>
      <c r="Q170" s="228">
        <v>0.00064000000000000005</v>
      </c>
      <c r="R170" s="228">
        <f>Q170*H170</f>
        <v>0.021504000000000002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139</v>
      </c>
      <c r="AT170" s="230" t="s">
        <v>134</v>
      </c>
      <c r="AU170" s="230" t="s">
        <v>83</v>
      </c>
      <c r="AY170" s="17" t="s">
        <v>132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81</v>
      </c>
      <c r="BK170" s="231">
        <f>ROUND(I170*H170,2)</f>
        <v>0</v>
      </c>
      <c r="BL170" s="17" t="s">
        <v>139</v>
      </c>
      <c r="BM170" s="230" t="s">
        <v>214</v>
      </c>
    </row>
    <row r="171" s="2" customFormat="1">
      <c r="A171" s="38"/>
      <c r="B171" s="39"/>
      <c r="C171" s="40"/>
      <c r="D171" s="232" t="s">
        <v>141</v>
      </c>
      <c r="E171" s="40"/>
      <c r="F171" s="233" t="s">
        <v>215</v>
      </c>
      <c r="G171" s="40"/>
      <c r="H171" s="40"/>
      <c r="I171" s="234"/>
      <c r="J171" s="40"/>
      <c r="K171" s="40"/>
      <c r="L171" s="44"/>
      <c r="M171" s="235"/>
      <c r="N171" s="236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141</v>
      </c>
      <c r="AU171" s="17" t="s">
        <v>83</v>
      </c>
    </row>
    <row r="172" s="2" customFormat="1">
      <c r="A172" s="38"/>
      <c r="B172" s="39"/>
      <c r="C172" s="40"/>
      <c r="D172" s="237" t="s">
        <v>143</v>
      </c>
      <c r="E172" s="40"/>
      <c r="F172" s="238" t="s">
        <v>216</v>
      </c>
      <c r="G172" s="40"/>
      <c r="H172" s="40"/>
      <c r="I172" s="234"/>
      <c r="J172" s="40"/>
      <c r="K172" s="40"/>
      <c r="L172" s="44"/>
      <c r="M172" s="235"/>
      <c r="N172" s="236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143</v>
      </c>
      <c r="AU172" s="17" t="s">
        <v>83</v>
      </c>
    </row>
    <row r="173" s="13" customFormat="1">
      <c r="A173" s="13"/>
      <c r="B173" s="239"/>
      <c r="C173" s="240"/>
      <c r="D173" s="232" t="s">
        <v>145</v>
      </c>
      <c r="E173" s="241" t="s">
        <v>98</v>
      </c>
      <c r="F173" s="242" t="s">
        <v>217</v>
      </c>
      <c r="G173" s="240"/>
      <c r="H173" s="243">
        <v>33.600000000000001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145</v>
      </c>
      <c r="AU173" s="249" t="s">
        <v>83</v>
      </c>
      <c r="AV173" s="13" t="s">
        <v>83</v>
      </c>
      <c r="AW173" s="13" t="s">
        <v>30</v>
      </c>
      <c r="AX173" s="13" t="s">
        <v>81</v>
      </c>
      <c r="AY173" s="249" t="s">
        <v>132</v>
      </c>
    </row>
    <row r="174" s="2" customFormat="1" ht="24.15" customHeight="1">
      <c r="A174" s="38"/>
      <c r="B174" s="39"/>
      <c r="C174" s="219" t="s">
        <v>8</v>
      </c>
      <c r="D174" s="219" t="s">
        <v>134</v>
      </c>
      <c r="E174" s="220" t="s">
        <v>218</v>
      </c>
      <c r="F174" s="221" t="s">
        <v>219</v>
      </c>
      <c r="G174" s="222" t="s">
        <v>137</v>
      </c>
      <c r="H174" s="223">
        <v>33.600000000000001</v>
      </c>
      <c r="I174" s="224"/>
      <c r="J174" s="225">
        <f>ROUND(I174*H174,2)</f>
        <v>0</v>
      </c>
      <c r="K174" s="221" t="s">
        <v>138</v>
      </c>
      <c r="L174" s="44"/>
      <c r="M174" s="226" t="s">
        <v>1</v>
      </c>
      <c r="N174" s="227" t="s">
        <v>38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139</v>
      </c>
      <c r="AT174" s="230" t="s">
        <v>134</v>
      </c>
      <c r="AU174" s="230" t="s">
        <v>83</v>
      </c>
      <c r="AY174" s="17" t="s">
        <v>132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81</v>
      </c>
      <c r="BK174" s="231">
        <f>ROUND(I174*H174,2)</f>
        <v>0</v>
      </c>
      <c r="BL174" s="17" t="s">
        <v>139</v>
      </c>
      <c r="BM174" s="230" t="s">
        <v>220</v>
      </c>
    </row>
    <row r="175" s="2" customFormat="1">
      <c r="A175" s="38"/>
      <c r="B175" s="39"/>
      <c r="C175" s="40"/>
      <c r="D175" s="232" t="s">
        <v>141</v>
      </c>
      <c r="E175" s="40"/>
      <c r="F175" s="233" t="s">
        <v>221</v>
      </c>
      <c r="G175" s="40"/>
      <c r="H175" s="40"/>
      <c r="I175" s="234"/>
      <c r="J175" s="40"/>
      <c r="K175" s="40"/>
      <c r="L175" s="44"/>
      <c r="M175" s="235"/>
      <c r="N175" s="236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141</v>
      </c>
      <c r="AU175" s="17" t="s">
        <v>83</v>
      </c>
    </row>
    <row r="176" s="2" customFormat="1">
      <c r="A176" s="38"/>
      <c r="B176" s="39"/>
      <c r="C176" s="40"/>
      <c r="D176" s="237" t="s">
        <v>143</v>
      </c>
      <c r="E176" s="40"/>
      <c r="F176" s="238" t="s">
        <v>222</v>
      </c>
      <c r="G176" s="40"/>
      <c r="H176" s="40"/>
      <c r="I176" s="234"/>
      <c r="J176" s="40"/>
      <c r="K176" s="40"/>
      <c r="L176" s="44"/>
      <c r="M176" s="235"/>
      <c r="N176" s="236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143</v>
      </c>
      <c r="AU176" s="17" t="s">
        <v>83</v>
      </c>
    </row>
    <row r="177" s="13" customFormat="1">
      <c r="A177" s="13"/>
      <c r="B177" s="239"/>
      <c r="C177" s="240"/>
      <c r="D177" s="232" t="s">
        <v>145</v>
      </c>
      <c r="E177" s="241" t="s">
        <v>1</v>
      </c>
      <c r="F177" s="242" t="s">
        <v>98</v>
      </c>
      <c r="G177" s="240"/>
      <c r="H177" s="243">
        <v>33.600000000000001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145</v>
      </c>
      <c r="AU177" s="249" t="s">
        <v>83</v>
      </c>
      <c r="AV177" s="13" t="s">
        <v>83</v>
      </c>
      <c r="AW177" s="13" t="s">
        <v>30</v>
      </c>
      <c r="AX177" s="13" t="s">
        <v>81</v>
      </c>
      <c r="AY177" s="249" t="s">
        <v>132</v>
      </c>
    </row>
    <row r="178" s="2" customFormat="1" ht="24.15" customHeight="1">
      <c r="A178" s="38"/>
      <c r="B178" s="39"/>
      <c r="C178" s="219" t="s">
        <v>223</v>
      </c>
      <c r="D178" s="219" t="s">
        <v>134</v>
      </c>
      <c r="E178" s="220" t="s">
        <v>224</v>
      </c>
      <c r="F178" s="221" t="s">
        <v>225</v>
      </c>
      <c r="G178" s="222" t="s">
        <v>137</v>
      </c>
      <c r="H178" s="223">
        <v>13.507999999999999</v>
      </c>
      <c r="I178" s="224"/>
      <c r="J178" s="225">
        <f>ROUND(I178*H178,2)</f>
        <v>0</v>
      </c>
      <c r="K178" s="221" t="s">
        <v>138</v>
      </c>
      <c r="L178" s="44"/>
      <c r="M178" s="226" t="s">
        <v>1</v>
      </c>
      <c r="N178" s="227" t="s">
        <v>38</v>
      </c>
      <c r="O178" s="91"/>
      <c r="P178" s="228">
        <f>O178*H178</f>
        <v>0</v>
      </c>
      <c r="Q178" s="228">
        <v>0.0050099999999999997</v>
      </c>
      <c r="R178" s="228">
        <f>Q178*H178</f>
        <v>0.067675079999999985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139</v>
      </c>
      <c r="AT178" s="230" t="s">
        <v>134</v>
      </c>
      <c r="AU178" s="230" t="s">
        <v>83</v>
      </c>
      <c r="AY178" s="17" t="s">
        <v>132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81</v>
      </c>
      <c r="BK178" s="231">
        <f>ROUND(I178*H178,2)</f>
        <v>0</v>
      </c>
      <c r="BL178" s="17" t="s">
        <v>139</v>
      </c>
      <c r="BM178" s="230" t="s">
        <v>226</v>
      </c>
    </row>
    <row r="179" s="2" customFormat="1">
      <c r="A179" s="38"/>
      <c r="B179" s="39"/>
      <c r="C179" s="40"/>
      <c r="D179" s="232" t="s">
        <v>141</v>
      </c>
      <c r="E179" s="40"/>
      <c r="F179" s="233" t="s">
        <v>227</v>
      </c>
      <c r="G179" s="40"/>
      <c r="H179" s="40"/>
      <c r="I179" s="234"/>
      <c r="J179" s="40"/>
      <c r="K179" s="40"/>
      <c r="L179" s="44"/>
      <c r="M179" s="235"/>
      <c r="N179" s="236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141</v>
      </c>
      <c r="AU179" s="17" t="s">
        <v>83</v>
      </c>
    </row>
    <row r="180" s="2" customFormat="1">
      <c r="A180" s="38"/>
      <c r="B180" s="39"/>
      <c r="C180" s="40"/>
      <c r="D180" s="237" t="s">
        <v>143</v>
      </c>
      <c r="E180" s="40"/>
      <c r="F180" s="238" t="s">
        <v>228</v>
      </c>
      <c r="G180" s="40"/>
      <c r="H180" s="40"/>
      <c r="I180" s="234"/>
      <c r="J180" s="40"/>
      <c r="K180" s="40"/>
      <c r="L180" s="44"/>
      <c r="M180" s="235"/>
      <c r="N180" s="236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143</v>
      </c>
      <c r="AU180" s="17" t="s">
        <v>83</v>
      </c>
    </row>
    <row r="181" s="13" customFormat="1">
      <c r="A181" s="13"/>
      <c r="B181" s="239"/>
      <c r="C181" s="240"/>
      <c r="D181" s="232" t="s">
        <v>145</v>
      </c>
      <c r="E181" s="241" t="s">
        <v>1</v>
      </c>
      <c r="F181" s="242" t="s">
        <v>229</v>
      </c>
      <c r="G181" s="240"/>
      <c r="H181" s="243">
        <v>13.507999999999999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145</v>
      </c>
      <c r="AU181" s="249" t="s">
        <v>83</v>
      </c>
      <c r="AV181" s="13" t="s">
        <v>83</v>
      </c>
      <c r="AW181" s="13" t="s">
        <v>30</v>
      </c>
      <c r="AX181" s="13" t="s">
        <v>81</v>
      </c>
      <c r="AY181" s="249" t="s">
        <v>132</v>
      </c>
    </row>
    <row r="182" s="2" customFormat="1" ht="16.5" customHeight="1">
      <c r="A182" s="38"/>
      <c r="B182" s="39"/>
      <c r="C182" s="261" t="s">
        <v>230</v>
      </c>
      <c r="D182" s="261" t="s">
        <v>176</v>
      </c>
      <c r="E182" s="262" t="s">
        <v>231</v>
      </c>
      <c r="F182" s="263" t="s">
        <v>232</v>
      </c>
      <c r="G182" s="264" t="s">
        <v>179</v>
      </c>
      <c r="H182" s="265">
        <v>2.198</v>
      </c>
      <c r="I182" s="266"/>
      <c r="J182" s="267">
        <f>ROUND(I182*H182,2)</f>
        <v>0</v>
      </c>
      <c r="K182" s="263" t="s">
        <v>138</v>
      </c>
      <c r="L182" s="268"/>
      <c r="M182" s="269" t="s">
        <v>1</v>
      </c>
      <c r="N182" s="270" t="s">
        <v>38</v>
      </c>
      <c r="O182" s="91"/>
      <c r="P182" s="228">
        <f>O182*H182</f>
        <v>0</v>
      </c>
      <c r="Q182" s="228">
        <v>1</v>
      </c>
      <c r="R182" s="228">
        <f>Q182*H182</f>
        <v>2.198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180</v>
      </c>
      <c r="AT182" s="230" t="s">
        <v>176</v>
      </c>
      <c r="AU182" s="230" t="s">
        <v>83</v>
      </c>
      <c r="AY182" s="17" t="s">
        <v>132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81</v>
      </c>
      <c r="BK182" s="231">
        <f>ROUND(I182*H182,2)</f>
        <v>0</v>
      </c>
      <c r="BL182" s="17" t="s">
        <v>139</v>
      </c>
      <c r="BM182" s="230" t="s">
        <v>233</v>
      </c>
    </row>
    <row r="183" s="2" customFormat="1">
      <c r="A183" s="38"/>
      <c r="B183" s="39"/>
      <c r="C183" s="40"/>
      <c r="D183" s="232" t="s">
        <v>141</v>
      </c>
      <c r="E183" s="40"/>
      <c r="F183" s="233" t="s">
        <v>232</v>
      </c>
      <c r="G183" s="40"/>
      <c r="H183" s="40"/>
      <c r="I183" s="234"/>
      <c r="J183" s="40"/>
      <c r="K183" s="40"/>
      <c r="L183" s="44"/>
      <c r="M183" s="235"/>
      <c r="N183" s="236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141</v>
      </c>
      <c r="AU183" s="17" t="s">
        <v>83</v>
      </c>
    </row>
    <row r="184" s="2" customFormat="1">
      <c r="A184" s="38"/>
      <c r="B184" s="39"/>
      <c r="C184" s="40"/>
      <c r="D184" s="232" t="s">
        <v>182</v>
      </c>
      <c r="E184" s="40"/>
      <c r="F184" s="271" t="s">
        <v>234</v>
      </c>
      <c r="G184" s="40"/>
      <c r="H184" s="40"/>
      <c r="I184" s="234"/>
      <c r="J184" s="40"/>
      <c r="K184" s="40"/>
      <c r="L184" s="44"/>
      <c r="M184" s="235"/>
      <c r="N184" s="236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182</v>
      </c>
      <c r="AU184" s="17" t="s">
        <v>83</v>
      </c>
    </row>
    <row r="185" s="13" customFormat="1">
      <c r="A185" s="13"/>
      <c r="B185" s="239"/>
      <c r="C185" s="240"/>
      <c r="D185" s="232" t="s">
        <v>145</v>
      </c>
      <c r="E185" s="240"/>
      <c r="F185" s="242" t="s">
        <v>235</v>
      </c>
      <c r="G185" s="240"/>
      <c r="H185" s="243">
        <v>2.198</v>
      </c>
      <c r="I185" s="244"/>
      <c r="J185" s="240"/>
      <c r="K185" s="240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145</v>
      </c>
      <c r="AU185" s="249" t="s">
        <v>83</v>
      </c>
      <c r="AV185" s="13" t="s">
        <v>83</v>
      </c>
      <c r="AW185" s="13" t="s">
        <v>4</v>
      </c>
      <c r="AX185" s="13" t="s">
        <v>81</v>
      </c>
      <c r="AY185" s="249" t="s">
        <v>132</v>
      </c>
    </row>
    <row r="186" s="2" customFormat="1" ht="33" customHeight="1">
      <c r="A186" s="38"/>
      <c r="B186" s="39"/>
      <c r="C186" s="219" t="s">
        <v>236</v>
      </c>
      <c r="D186" s="219" t="s">
        <v>134</v>
      </c>
      <c r="E186" s="220" t="s">
        <v>237</v>
      </c>
      <c r="F186" s="221" t="s">
        <v>238</v>
      </c>
      <c r="G186" s="222" t="s">
        <v>137</v>
      </c>
      <c r="H186" s="223">
        <v>13.507999999999999</v>
      </c>
      <c r="I186" s="224"/>
      <c r="J186" s="225">
        <f>ROUND(I186*H186,2)</f>
        <v>0</v>
      </c>
      <c r="K186" s="221" t="s">
        <v>138</v>
      </c>
      <c r="L186" s="44"/>
      <c r="M186" s="226" t="s">
        <v>1</v>
      </c>
      <c r="N186" s="227" t="s">
        <v>38</v>
      </c>
      <c r="O186" s="91"/>
      <c r="P186" s="228">
        <f>O186*H186</f>
        <v>0</v>
      </c>
      <c r="Q186" s="228">
        <v>9.0000000000000006E-05</v>
      </c>
      <c r="R186" s="228">
        <f>Q186*H186</f>
        <v>0.00121572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139</v>
      </c>
      <c r="AT186" s="230" t="s">
        <v>134</v>
      </c>
      <c r="AU186" s="230" t="s">
        <v>83</v>
      </c>
      <c r="AY186" s="17" t="s">
        <v>132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81</v>
      </c>
      <c r="BK186" s="231">
        <f>ROUND(I186*H186,2)</f>
        <v>0</v>
      </c>
      <c r="BL186" s="17" t="s">
        <v>139</v>
      </c>
      <c r="BM186" s="230" t="s">
        <v>239</v>
      </c>
    </row>
    <row r="187" s="2" customFormat="1">
      <c r="A187" s="38"/>
      <c r="B187" s="39"/>
      <c r="C187" s="40"/>
      <c r="D187" s="232" t="s">
        <v>141</v>
      </c>
      <c r="E187" s="40"/>
      <c r="F187" s="233" t="s">
        <v>240</v>
      </c>
      <c r="G187" s="40"/>
      <c r="H187" s="40"/>
      <c r="I187" s="234"/>
      <c r="J187" s="40"/>
      <c r="K187" s="40"/>
      <c r="L187" s="44"/>
      <c r="M187" s="235"/>
      <c r="N187" s="236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141</v>
      </c>
      <c r="AU187" s="17" t="s">
        <v>83</v>
      </c>
    </row>
    <row r="188" s="2" customFormat="1">
      <c r="A188" s="38"/>
      <c r="B188" s="39"/>
      <c r="C188" s="40"/>
      <c r="D188" s="237" t="s">
        <v>143</v>
      </c>
      <c r="E188" s="40"/>
      <c r="F188" s="238" t="s">
        <v>241</v>
      </c>
      <c r="G188" s="40"/>
      <c r="H188" s="40"/>
      <c r="I188" s="234"/>
      <c r="J188" s="40"/>
      <c r="K188" s="40"/>
      <c r="L188" s="44"/>
      <c r="M188" s="235"/>
      <c r="N188" s="236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143</v>
      </c>
      <c r="AU188" s="17" t="s">
        <v>83</v>
      </c>
    </row>
    <row r="189" s="2" customFormat="1" ht="37.8" customHeight="1">
      <c r="A189" s="38"/>
      <c r="B189" s="39"/>
      <c r="C189" s="219" t="s">
        <v>242</v>
      </c>
      <c r="D189" s="219" t="s">
        <v>134</v>
      </c>
      <c r="E189" s="220" t="s">
        <v>243</v>
      </c>
      <c r="F189" s="221" t="s">
        <v>244</v>
      </c>
      <c r="G189" s="222" t="s">
        <v>160</v>
      </c>
      <c r="H189" s="223">
        <v>106.66800000000001</v>
      </c>
      <c r="I189" s="224"/>
      <c r="J189" s="225">
        <f>ROUND(I189*H189,2)</f>
        <v>0</v>
      </c>
      <c r="K189" s="221" t="s">
        <v>138</v>
      </c>
      <c r="L189" s="44"/>
      <c r="M189" s="226" t="s">
        <v>1</v>
      </c>
      <c r="N189" s="227" t="s">
        <v>38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139</v>
      </c>
      <c r="AT189" s="230" t="s">
        <v>134</v>
      </c>
      <c r="AU189" s="230" t="s">
        <v>83</v>
      </c>
      <c r="AY189" s="17" t="s">
        <v>132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81</v>
      </c>
      <c r="BK189" s="231">
        <f>ROUND(I189*H189,2)</f>
        <v>0</v>
      </c>
      <c r="BL189" s="17" t="s">
        <v>139</v>
      </c>
      <c r="BM189" s="230" t="s">
        <v>245</v>
      </c>
    </row>
    <row r="190" s="2" customFormat="1">
      <c r="A190" s="38"/>
      <c r="B190" s="39"/>
      <c r="C190" s="40"/>
      <c r="D190" s="232" t="s">
        <v>141</v>
      </c>
      <c r="E190" s="40"/>
      <c r="F190" s="233" t="s">
        <v>246</v>
      </c>
      <c r="G190" s="40"/>
      <c r="H190" s="40"/>
      <c r="I190" s="234"/>
      <c r="J190" s="40"/>
      <c r="K190" s="40"/>
      <c r="L190" s="44"/>
      <c r="M190" s="235"/>
      <c r="N190" s="236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141</v>
      </c>
      <c r="AU190" s="17" t="s">
        <v>83</v>
      </c>
    </row>
    <row r="191" s="2" customFormat="1">
      <c r="A191" s="38"/>
      <c r="B191" s="39"/>
      <c r="C191" s="40"/>
      <c r="D191" s="237" t="s">
        <v>143</v>
      </c>
      <c r="E191" s="40"/>
      <c r="F191" s="238" t="s">
        <v>247</v>
      </c>
      <c r="G191" s="40"/>
      <c r="H191" s="40"/>
      <c r="I191" s="234"/>
      <c r="J191" s="40"/>
      <c r="K191" s="40"/>
      <c r="L191" s="44"/>
      <c r="M191" s="235"/>
      <c r="N191" s="236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143</v>
      </c>
      <c r="AU191" s="17" t="s">
        <v>83</v>
      </c>
    </row>
    <row r="192" s="13" customFormat="1">
      <c r="A192" s="13"/>
      <c r="B192" s="239"/>
      <c r="C192" s="240"/>
      <c r="D192" s="232" t="s">
        <v>145</v>
      </c>
      <c r="E192" s="241" t="s">
        <v>1</v>
      </c>
      <c r="F192" s="242" t="s">
        <v>92</v>
      </c>
      <c r="G192" s="240"/>
      <c r="H192" s="243">
        <v>106.66800000000001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145</v>
      </c>
      <c r="AU192" s="249" t="s">
        <v>83</v>
      </c>
      <c r="AV192" s="13" t="s">
        <v>83</v>
      </c>
      <c r="AW192" s="13" t="s">
        <v>30</v>
      </c>
      <c r="AX192" s="13" t="s">
        <v>81</v>
      </c>
      <c r="AY192" s="249" t="s">
        <v>132</v>
      </c>
    </row>
    <row r="193" s="2" customFormat="1" ht="33" customHeight="1">
      <c r="A193" s="38"/>
      <c r="B193" s="39"/>
      <c r="C193" s="219" t="s">
        <v>248</v>
      </c>
      <c r="D193" s="219" t="s">
        <v>134</v>
      </c>
      <c r="E193" s="220" t="s">
        <v>249</v>
      </c>
      <c r="F193" s="221" t="s">
        <v>250</v>
      </c>
      <c r="G193" s="222" t="s">
        <v>179</v>
      </c>
      <c r="H193" s="223">
        <v>213.33600000000001</v>
      </c>
      <c r="I193" s="224"/>
      <c r="J193" s="225">
        <f>ROUND(I193*H193,2)</f>
        <v>0</v>
      </c>
      <c r="K193" s="221" t="s">
        <v>138</v>
      </c>
      <c r="L193" s="44"/>
      <c r="M193" s="226" t="s">
        <v>1</v>
      </c>
      <c r="N193" s="227" t="s">
        <v>38</v>
      </c>
      <c r="O193" s="91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139</v>
      </c>
      <c r="AT193" s="230" t="s">
        <v>134</v>
      </c>
      <c r="AU193" s="230" t="s">
        <v>83</v>
      </c>
      <c r="AY193" s="17" t="s">
        <v>132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81</v>
      </c>
      <c r="BK193" s="231">
        <f>ROUND(I193*H193,2)</f>
        <v>0</v>
      </c>
      <c r="BL193" s="17" t="s">
        <v>139</v>
      </c>
      <c r="BM193" s="230" t="s">
        <v>251</v>
      </c>
    </row>
    <row r="194" s="2" customFormat="1">
      <c r="A194" s="38"/>
      <c r="B194" s="39"/>
      <c r="C194" s="40"/>
      <c r="D194" s="232" t="s">
        <v>141</v>
      </c>
      <c r="E194" s="40"/>
      <c r="F194" s="233" t="s">
        <v>252</v>
      </c>
      <c r="G194" s="40"/>
      <c r="H194" s="40"/>
      <c r="I194" s="234"/>
      <c r="J194" s="40"/>
      <c r="K194" s="40"/>
      <c r="L194" s="44"/>
      <c r="M194" s="235"/>
      <c r="N194" s="236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141</v>
      </c>
      <c r="AU194" s="17" t="s">
        <v>83</v>
      </c>
    </row>
    <row r="195" s="2" customFormat="1">
      <c r="A195" s="38"/>
      <c r="B195" s="39"/>
      <c r="C195" s="40"/>
      <c r="D195" s="237" t="s">
        <v>143</v>
      </c>
      <c r="E195" s="40"/>
      <c r="F195" s="238" t="s">
        <v>253</v>
      </c>
      <c r="G195" s="40"/>
      <c r="H195" s="40"/>
      <c r="I195" s="234"/>
      <c r="J195" s="40"/>
      <c r="K195" s="40"/>
      <c r="L195" s="44"/>
      <c r="M195" s="235"/>
      <c r="N195" s="236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143</v>
      </c>
      <c r="AU195" s="17" t="s">
        <v>83</v>
      </c>
    </row>
    <row r="196" s="13" customFormat="1">
      <c r="A196" s="13"/>
      <c r="B196" s="239"/>
      <c r="C196" s="240"/>
      <c r="D196" s="232" t="s">
        <v>145</v>
      </c>
      <c r="E196" s="241" t="s">
        <v>1</v>
      </c>
      <c r="F196" s="242" t="s">
        <v>254</v>
      </c>
      <c r="G196" s="240"/>
      <c r="H196" s="243">
        <v>213.33600000000001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145</v>
      </c>
      <c r="AU196" s="249" t="s">
        <v>83</v>
      </c>
      <c r="AV196" s="13" t="s">
        <v>83</v>
      </c>
      <c r="AW196" s="13" t="s">
        <v>30</v>
      </c>
      <c r="AX196" s="13" t="s">
        <v>81</v>
      </c>
      <c r="AY196" s="249" t="s">
        <v>132</v>
      </c>
    </row>
    <row r="197" s="2" customFormat="1" ht="16.5" customHeight="1">
      <c r="A197" s="38"/>
      <c r="B197" s="39"/>
      <c r="C197" s="219" t="s">
        <v>255</v>
      </c>
      <c r="D197" s="219" t="s">
        <v>134</v>
      </c>
      <c r="E197" s="220" t="s">
        <v>256</v>
      </c>
      <c r="F197" s="221" t="s">
        <v>257</v>
      </c>
      <c r="G197" s="222" t="s">
        <v>160</v>
      </c>
      <c r="H197" s="223">
        <v>106.66800000000001</v>
      </c>
      <c r="I197" s="224"/>
      <c r="J197" s="225">
        <f>ROUND(I197*H197,2)</f>
        <v>0</v>
      </c>
      <c r="K197" s="221" t="s">
        <v>138</v>
      </c>
      <c r="L197" s="44"/>
      <c r="M197" s="226" t="s">
        <v>1</v>
      </c>
      <c r="N197" s="227" t="s">
        <v>38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139</v>
      </c>
      <c r="AT197" s="230" t="s">
        <v>134</v>
      </c>
      <c r="AU197" s="230" t="s">
        <v>83</v>
      </c>
      <c r="AY197" s="17" t="s">
        <v>132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81</v>
      </c>
      <c r="BK197" s="231">
        <f>ROUND(I197*H197,2)</f>
        <v>0</v>
      </c>
      <c r="BL197" s="17" t="s">
        <v>139</v>
      </c>
      <c r="BM197" s="230" t="s">
        <v>258</v>
      </c>
    </row>
    <row r="198" s="2" customFormat="1">
      <c r="A198" s="38"/>
      <c r="B198" s="39"/>
      <c r="C198" s="40"/>
      <c r="D198" s="232" t="s">
        <v>141</v>
      </c>
      <c r="E198" s="40"/>
      <c r="F198" s="233" t="s">
        <v>259</v>
      </c>
      <c r="G198" s="40"/>
      <c r="H198" s="40"/>
      <c r="I198" s="234"/>
      <c r="J198" s="40"/>
      <c r="K198" s="40"/>
      <c r="L198" s="44"/>
      <c r="M198" s="235"/>
      <c r="N198" s="236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141</v>
      </c>
      <c r="AU198" s="17" t="s">
        <v>83</v>
      </c>
    </row>
    <row r="199" s="2" customFormat="1">
      <c r="A199" s="38"/>
      <c r="B199" s="39"/>
      <c r="C199" s="40"/>
      <c r="D199" s="237" t="s">
        <v>143</v>
      </c>
      <c r="E199" s="40"/>
      <c r="F199" s="238" t="s">
        <v>260</v>
      </c>
      <c r="G199" s="40"/>
      <c r="H199" s="40"/>
      <c r="I199" s="234"/>
      <c r="J199" s="40"/>
      <c r="K199" s="40"/>
      <c r="L199" s="44"/>
      <c r="M199" s="235"/>
      <c r="N199" s="236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143</v>
      </c>
      <c r="AU199" s="17" t="s">
        <v>83</v>
      </c>
    </row>
    <row r="200" s="13" customFormat="1">
      <c r="A200" s="13"/>
      <c r="B200" s="239"/>
      <c r="C200" s="240"/>
      <c r="D200" s="232" t="s">
        <v>145</v>
      </c>
      <c r="E200" s="241" t="s">
        <v>1</v>
      </c>
      <c r="F200" s="242" t="s">
        <v>92</v>
      </c>
      <c r="G200" s="240"/>
      <c r="H200" s="243">
        <v>106.66800000000001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145</v>
      </c>
      <c r="AU200" s="249" t="s">
        <v>83</v>
      </c>
      <c r="AV200" s="13" t="s">
        <v>83</v>
      </c>
      <c r="AW200" s="13" t="s">
        <v>30</v>
      </c>
      <c r="AX200" s="13" t="s">
        <v>81</v>
      </c>
      <c r="AY200" s="249" t="s">
        <v>132</v>
      </c>
    </row>
    <row r="201" s="2" customFormat="1" ht="24.15" customHeight="1">
      <c r="A201" s="38"/>
      <c r="B201" s="39"/>
      <c r="C201" s="219" t="s">
        <v>261</v>
      </c>
      <c r="D201" s="219" t="s">
        <v>134</v>
      </c>
      <c r="E201" s="220" t="s">
        <v>262</v>
      </c>
      <c r="F201" s="221" t="s">
        <v>263</v>
      </c>
      <c r="G201" s="222" t="s">
        <v>160</v>
      </c>
      <c r="H201" s="223">
        <v>68.292000000000002</v>
      </c>
      <c r="I201" s="224"/>
      <c r="J201" s="225">
        <f>ROUND(I201*H201,2)</f>
        <v>0</v>
      </c>
      <c r="K201" s="221" t="s">
        <v>138</v>
      </c>
      <c r="L201" s="44"/>
      <c r="M201" s="226" t="s">
        <v>1</v>
      </c>
      <c r="N201" s="227" t="s">
        <v>38</v>
      </c>
      <c r="O201" s="91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139</v>
      </c>
      <c r="AT201" s="230" t="s">
        <v>134</v>
      </c>
      <c r="AU201" s="230" t="s">
        <v>83</v>
      </c>
      <c r="AY201" s="17" t="s">
        <v>132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81</v>
      </c>
      <c r="BK201" s="231">
        <f>ROUND(I201*H201,2)</f>
        <v>0</v>
      </c>
      <c r="BL201" s="17" t="s">
        <v>139</v>
      </c>
      <c r="BM201" s="230" t="s">
        <v>264</v>
      </c>
    </row>
    <row r="202" s="2" customFormat="1">
      <c r="A202" s="38"/>
      <c r="B202" s="39"/>
      <c r="C202" s="40"/>
      <c r="D202" s="232" t="s">
        <v>141</v>
      </c>
      <c r="E202" s="40"/>
      <c r="F202" s="233" t="s">
        <v>265</v>
      </c>
      <c r="G202" s="40"/>
      <c r="H202" s="40"/>
      <c r="I202" s="234"/>
      <c r="J202" s="40"/>
      <c r="K202" s="40"/>
      <c r="L202" s="44"/>
      <c r="M202" s="235"/>
      <c r="N202" s="236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141</v>
      </c>
      <c r="AU202" s="17" t="s">
        <v>83</v>
      </c>
    </row>
    <row r="203" s="2" customFormat="1">
      <c r="A203" s="38"/>
      <c r="B203" s="39"/>
      <c r="C203" s="40"/>
      <c r="D203" s="237" t="s">
        <v>143</v>
      </c>
      <c r="E203" s="40"/>
      <c r="F203" s="238" t="s">
        <v>266</v>
      </c>
      <c r="G203" s="40"/>
      <c r="H203" s="40"/>
      <c r="I203" s="234"/>
      <c r="J203" s="40"/>
      <c r="K203" s="40"/>
      <c r="L203" s="44"/>
      <c r="M203" s="235"/>
      <c r="N203" s="236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143</v>
      </c>
      <c r="AU203" s="17" t="s">
        <v>83</v>
      </c>
    </row>
    <row r="204" s="13" customFormat="1">
      <c r="A204" s="13"/>
      <c r="B204" s="239"/>
      <c r="C204" s="240"/>
      <c r="D204" s="232" t="s">
        <v>145</v>
      </c>
      <c r="E204" s="241" t="s">
        <v>1</v>
      </c>
      <c r="F204" s="242" t="s">
        <v>267</v>
      </c>
      <c r="G204" s="240"/>
      <c r="H204" s="243">
        <v>68.292000000000002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145</v>
      </c>
      <c r="AU204" s="249" t="s">
        <v>83</v>
      </c>
      <c r="AV204" s="13" t="s">
        <v>83</v>
      </c>
      <c r="AW204" s="13" t="s">
        <v>30</v>
      </c>
      <c r="AX204" s="13" t="s">
        <v>81</v>
      </c>
      <c r="AY204" s="249" t="s">
        <v>132</v>
      </c>
    </row>
    <row r="205" s="2" customFormat="1" ht="24.15" customHeight="1">
      <c r="A205" s="38"/>
      <c r="B205" s="39"/>
      <c r="C205" s="219" t="s">
        <v>268</v>
      </c>
      <c r="D205" s="219" t="s">
        <v>134</v>
      </c>
      <c r="E205" s="220" t="s">
        <v>269</v>
      </c>
      <c r="F205" s="221" t="s">
        <v>270</v>
      </c>
      <c r="G205" s="222" t="s">
        <v>137</v>
      </c>
      <c r="H205" s="223">
        <v>270.72000000000003</v>
      </c>
      <c r="I205" s="224"/>
      <c r="J205" s="225">
        <f>ROUND(I205*H205,2)</f>
        <v>0</v>
      </c>
      <c r="K205" s="221" t="s">
        <v>138</v>
      </c>
      <c r="L205" s="44"/>
      <c r="M205" s="226" t="s">
        <v>1</v>
      </c>
      <c r="N205" s="227" t="s">
        <v>38</v>
      </c>
      <c r="O205" s="91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0" t="s">
        <v>139</v>
      </c>
      <c r="AT205" s="230" t="s">
        <v>134</v>
      </c>
      <c r="AU205" s="230" t="s">
        <v>83</v>
      </c>
      <c r="AY205" s="17" t="s">
        <v>132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7" t="s">
        <v>81</v>
      </c>
      <c r="BK205" s="231">
        <f>ROUND(I205*H205,2)</f>
        <v>0</v>
      </c>
      <c r="BL205" s="17" t="s">
        <v>139</v>
      </c>
      <c r="BM205" s="230" t="s">
        <v>271</v>
      </c>
    </row>
    <row r="206" s="2" customFormat="1">
      <c r="A206" s="38"/>
      <c r="B206" s="39"/>
      <c r="C206" s="40"/>
      <c r="D206" s="232" t="s">
        <v>141</v>
      </c>
      <c r="E206" s="40"/>
      <c r="F206" s="233" t="s">
        <v>272</v>
      </c>
      <c r="G206" s="40"/>
      <c r="H206" s="40"/>
      <c r="I206" s="234"/>
      <c r="J206" s="40"/>
      <c r="K206" s="40"/>
      <c r="L206" s="44"/>
      <c r="M206" s="235"/>
      <c r="N206" s="236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141</v>
      </c>
      <c r="AU206" s="17" t="s">
        <v>83</v>
      </c>
    </row>
    <row r="207" s="2" customFormat="1">
      <c r="A207" s="38"/>
      <c r="B207" s="39"/>
      <c r="C207" s="40"/>
      <c r="D207" s="237" t="s">
        <v>143</v>
      </c>
      <c r="E207" s="40"/>
      <c r="F207" s="238" t="s">
        <v>273</v>
      </c>
      <c r="G207" s="40"/>
      <c r="H207" s="40"/>
      <c r="I207" s="234"/>
      <c r="J207" s="40"/>
      <c r="K207" s="40"/>
      <c r="L207" s="44"/>
      <c r="M207" s="235"/>
      <c r="N207" s="236"/>
      <c r="O207" s="91"/>
      <c r="P207" s="91"/>
      <c r="Q207" s="91"/>
      <c r="R207" s="91"/>
      <c r="S207" s="91"/>
      <c r="T207" s="92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143</v>
      </c>
      <c r="AU207" s="17" t="s">
        <v>83</v>
      </c>
    </row>
    <row r="208" s="13" customFormat="1">
      <c r="A208" s="13"/>
      <c r="B208" s="239"/>
      <c r="C208" s="240"/>
      <c r="D208" s="232" t="s">
        <v>145</v>
      </c>
      <c r="E208" s="241" t="s">
        <v>1</v>
      </c>
      <c r="F208" s="242" t="s">
        <v>274</v>
      </c>
      <c r="G208" s="240"/>
      <c r="H208" s="243">
        <v>225.72</v>
      </c>
      <c r="I208" s="244"/>
      <c r="J208" s="240"/>
      <c r="K208" s="240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145</v>
      </c>
      <c r="AU208" s="249" t="s">
        <v>83</v>
      </c>
      <c r="AV208" s="13" t="s">
        <v>83</v>
      </c>
      <c r="AW208" s="13" t="s">
        <v>30</v>
      </c>
      <c r="AX208" s="13" t="s">
        <v>73</v>
      </c>
      <c r="AY208" s="249" t="s">
        <v>132</v>
      </c>
    </row>
    <row r="209" s="13" customFormat="1">
      <c r="A209" s="13"/>
      <c r="B209" s="239"/>
      <c r="C209" s="240"/>
      <c r="D209" s="232" t="s">
        <v>145</v>
      </c>
      <c r="E209" s="241" t="s">
        <v>1</v>
      </c>
      <c r="F209" s="242" t="s">
        <v>275</v>
      </c>
      <c r="G209" s="240"/>
      <c r="H209" s="243">
        <v>45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145</v>
      </c>
      <c r="AU209" s="249" t="s">
        <v>83</v>
      </c>
      <c r="AV209" s="13" t="s">
        <v>83</v>
      </c>
      <c r="AW209" s="13" t="s">
        <v>30</v>
      </c>
      <c r="AX209" s="13" t="s">
        <v>73</v>
      </c>
      <c r="AY209" s="249" t="s">
        <v>132</v>
      </c>
    </row>
    <row r="210" s="14" customFormat="1">
      <c r="A210" s="14"/>
      <c r="B210" s="250"/>
      <c r="C210" s="251"/>
      <c r="D210" s="232" t="s">
        <v>145</v>
      </c>
      <c r="E210" s="252" t="s">
        <v>1</v>
      </c>
      <c r="F210" s="253" t="s">
        <v>166</v>
      </c>
      <c r="G210" s="251"/>
      <c r="H210" s="254">
        <v>270.72000000000003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0" t="s">
        <v>145</v>
      </c>
      <c r="AU210" s="260" t="s">
        <v>83</v>
      </c>
      <c r="AV210" s="14" t="s">
        <v>139</v>
      </c>
      <c r="AW210" s="14" t="s">
        <v>30</v>
      </c>
      <c r="AX210" s="14" t="s">
        <v>81</v>
      </c>
      <c r="AY210" s="260" t="s">
        <v>132</v>
      </c>
    </row>
    <row r="211" s="2" customFormat="1" ht="24.15" customHeight="1">
      <c r="A211" s="38"/>
      <c r="B211" s="39"/>
      <c r="C211" s="219" t="s">
        <v>7</v>
      </c>
      <c r="D211" s="219" t="s">
        <v>134</v>
      </c>
      <c r="E211" s="220" t="s">
        <v>276</v>
      </c>
      <c r="F211" s="221" t="s">
        <v>277</v>
      </c>
      <c r="G211" s="222" t="s">
        <v>160</v>
      </c>
      <c r="H211" s="223">
        <v>38.375999999999998</v>
      </c>
      <c r="I211" s="224"/>
      <c r="J211" s="225">
        <f>ROUND(I211*H211,2)</f>
        <v>0</v>
      </c>
      <c r="K211" s="221" t="s">
        <v>138</v>
      </c>
      <c r="L211" s="44"/>
      <c r="M211" s="226" t="s">
        <v>1</v>
      </c>
      <c r="N211" s="227" t="s">
        <v>38</v>
      </c>
      <c r="O211" s="91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0" t="s">
        <v>139</v>
      </c>
      <c r="AT211" s="230" t="s">
        <v>134</v>
      </c>
      <c r="AU211" s="230" t="s">
        <v>83</v>
      </c>
      <c r="AY211" s="17" t="s">
        <v>132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7" t="s">
        <v>81</v>
      </c>
      <c r="BK211" s="231">
        <f>ROUND(I211*H211,2)</f>
        <v>0</v>
      </c>
      <c r="BL211" s="17" t="s">
        <v>139</v>
      </c>
      <c r="BM211" s="230" t="s">
        <v>278</v>
      </c>
    </row>
    <row r="212" s="2" customFormat="1">
      <c r="A212" s="38"/>
      <c r="B212" s="39"/>
      <c r="C212" s="40"/>
      <c r="D212" s="232" t="s">
        <v>141</v>
      </c>
      <c r="E212" s="40"/>
      <c r="F212" s="233" t="s">
        <v>279</v>
      </c>
      <c r="G212" s="40"/>
      <c r="H212" s="40"/>
      <c r="I212" s="234"/>
      <c r="J212" s="40"/>
      <c r="K212" s="40"/>
      <c r="L212" s="44"/>
      <c r="M212" s="235"/>
      <c r="N212" s="236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141</v>
      </c>
      <c r="AU212" s="17" t="s">
        <v>83</v>
      </c>
    </row>
    <row r="213" s="2" customFormat="1">
      <c r="A213" s="38"/>
      <c r="B213" s="39"/>
      <c r="C213" s="40"/>
      <c r="D213" s="237" t="s">
        <v>143</v>
      </c>
      <c r="E213" s="40"/>
      <c r="F213" s="238" t="s">
        <v>280</v>
      </c>
      <c r="G213" s="40"/>
      <c r="H213" s="40"/>
      <c r="I213" s="234"/>
      <c r="J213" s="40"/>
      <c r="K213" s="40"/>
      <c r="L213" s="44"/>
      <c r="M213" s="235"/>
      <c r="N213" s="236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143</v>
      </c>
      <c r="AU213" s="17" t="s">
        <v>83</v>
      </c>
    </row>
    <row r="214" s="13" customFormat="1">
      <c r="A214" s="13"/>
      <c r="B214" s="239"/>
      <c r="C214" s="240"/>
      <c r="D214" s="232" t="s">
        <v>145</v>
      </c>
      <c r="E214" s="241" t="s">
        <v>1</v>
      </c>
      <c r="F214" s="242" t="s">
        <v>281</v>
      </c>
      <c r="G214" s="240"/>
      <c r="H214" s="243">
        <v>26.675999999999998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145</v>
      </c>
      <c r="AU214" s="249" t="s">
        <v>83</v>
      </c>
      <c r="AV214" s="13" t="s">
        <v>83</v>
      </c>
      <c r="AW214" s="13" t="s">
        <v>30</v>
      </c>
      <c r="AX214" s="13" t="s">
        <v>73</v>
      </c>
      <c r="AY214" s="249" t="s">
        <v>132</v>
      </c>
    </row>
    <row r="215" s="13" customFormat="1">
      <c r="A215" s="13"/>
      <c r="B215" s="239"/>
      <c r="C215" s="240"/>
      <c r="D215" s="232" t="s">
        <v>145</v>
      </c>
      <c r="E215" s="241" t="s">
        <v>1</v>
      </c>
      <c r="F215" s="242" t="s">
        <v>282</v>
      </c>
      <c r="G215" s="240"/>
      <c r="H215" s="243">
        <v>11.699999999999999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145</v>
      </c>
      <c r="AU215" s="249" t="s">
        <v>83</v>
      </c>
      <c r="AV215" s="13" t="s">
        <v>83</v>
      </c>
      <c r="AW215" s="13" t="s">
        <v>30</v>
      </c>
      <c r="AX215" s="13" t="s">
        <v>73</v>
      </c>
      <c r="AY215" s="249" t="s">
        <v>132</v>
      </c>
    </row>
    <row r="216" s="14" customFormat="1">
      <c r="A216" s="14"/>
      <c r="B216" s="250"/>
      <c r="C216" s="251"/>
      <c r="D216" s="232" t="s">
        <v>145</v>
      </c>
      <c r="E216" s="252" t="s">
        <v>96</v>
      </c>
      <c r="F216" s="253" t="s">
        <v>166</v>
      </c>
      <c r="G216" s="251"/>
      <c r="H216" s="254">
        <v>38.375999999999998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145</v>
      </c>
      <c r="AU216" s="260" t="s">
        <v>83</v>
      </c>
      <c r="AV216" s="14" t="s">
        <v>139</v>
      </c>
      <c r="AW216" s="14" t="s">
        <v>30</v>
      </c>
      <c r="AX216" s="14" t="s">
        <v>81</v>
      </c>
      <c r="AY216" s="260" t="s">
        <v>132</v>
      </c>
    </row>
    <row r="217" s="2" customFormat="1" ht="16.5" customHeight="1">
      <c r="A217" s="38"/>
      <c r="B217" s="39"/>
      <c r="C217" s="261" t="s">
        <v>283</v>
      </c>
      <c r="D217" s="261" t="s">
        <v>176</v>
      </c>
      <c r="E217" s="262" t="s">
        <v>284</v>
      </c>
      <c r="F217" s="263" t="s">
        <v>285</v>
      </c>
      <c r="G217" s="264" t="s">
        <v>179</v>
      </c>
      <c r="H217" s="265">
        <v>213.33600000000001</v>
      </c>
      <c r="I217" s="266"/>
      <c r="J217" s="267">
        <f>ROUND(I217*H217,2)</f>
        <v>0</v>
      </c>
      <c r="K217" s="263" t="s">
        <v>138</v>
      </c>
      <c r="L217" s="268"/>
      <c r="M217" s="269" t="s">
        <v>1</v>
      </c>
      <c r="N217" s="270" t="s">
        <v>38</v>
      </c>
      <c r="O217" s="91"/>
      <c r="P217" s="228">
        <f>O217*H217</f>
        <v>0</v>
      </c>
      <c r="Q217" s="228">
        <v>1</v>
      </c>
      <c r="R217" s="228">
        <f>Q217*H217</f>
        <v>213.33600000000001</v>
      </c>
      <c r="S217" s="228">
        <v>0</v>
      </c>
      <c r="T217" s="22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0" t="s">
        <v>180</v>
      </c>
      <c r="AT217" s="230" t="s">
        <v>176</v>
      </c>
      <c r="AU217" s="230" t="s">
        <v>83</v>
      </c>
      <c r="AY217" s="17" t="s">
        <v>132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7" t="s">
        <v>81</v>
      </c>
      <c r="BK217" s="231">
        <f>ROUND(I217*H217,2)</f>
        <v>0</v>
      </c>
      <c r="BL217" s="17" t="s">
        <v>139</v>
      </c>
      <c r="BM217" s="230" t="s">
        <v>286</v>
      </c>
    </row>
    <row r="218" s="2" customFormat="1">
      <c r="A218" s="38"/>
      <c r="B218" s="39"/>
      <c r="C218" s="40"/>
      <c r="D218" s="232" t="s">
        <v>141</v>
      </c>
      <c r="E218" s="40"/>
      <c r="F218" s="233" t="s">
        <v>285</v>
      </c>
      <c r="G218" s="40"/>
      <c r="H218" s="40"/>
      <c r="I218" s="234"/>
      <c r="J218" s="40"/>
      <c r="K218" s="40"/>
      <c r="L218" s="44"/>
      <c r="M218" s="235"/>
      <c r="N218" s="236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141</v>
      </c>
      <c r="AU218" s="17" t="s">
        <v>83</v>
      </c>
    </row>
    <row r="219" s="13" customFormat="1">
      <c r="A219" s="13"/>
      <c r="B219" s="239"/>
      <c r="C219" s="240"/>
      <c r="D219" s="232" t="s">
        <v>145</v>
      </c>
      <c r="E219" s="241" t="s">
        <v>1</v>
      </c>
      <c r="F219" s="242" t="s">
        <v>92</v>
      </c>
      <c r="G219" s="240"/>
      <c r="H219" s="243">
        <v>106.66800000000001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145</v>
      </c>
      <c r="AU219" s="249" t="s">
        <v>83</v>
      </c>
      <c r="AV219" s="13" t="s">
        <v>83</v>
      </c>
      <c r="AW219" s="13" t="s">
        <v>30</v>
      </c>
      <c r="AX219" s="13" t="s">
        <v>81</v>
      </c>
      <c r="AY219" s="249" t="s">
        <v>132</v>
      </c>
    </row>
    <row r="220" s="13" customFormat="1">
      <c r="A220" s="13"/>
      <c r="B220" s="239"/>
      <c r="C220" s="240"/>
      <c r="D220" s="232" t="s">
        <v>145</v>
      </c>
      <c r="E220" s="240"/>
      <c r="F220" s="242" t="s">
        <v>287</v>
      </c>
      <c r="G220" s="240"/>
      <c r="H220" s="243">
        <v>213.33600000000001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145</v>
      </c>
      <c r="AU220" s="249" t="s">
        <v>83</v>
      </c>
      <c r="AV220" s="13" t="s">
        <v>83</v>
      </c>
      <c r="AW220" s="13" t="s">
        <v>4</v>
      </c>
      <c r="AX220" s="13" t="s">
        <v>81</v>
      </c>
      <c r="AY220" s="249" t="s">
        <v>132</v>
      </c>
    </row>
    <row r="221" s="2" customFormat="1" ht="24.15" customHeight="1">
      <c r="A221" s="38"/>
      <c r="B221" s="39"/>
      <c r="C221" s="219" t="s">
        <v>288</v>
      </c>
      <c r="D221" s="219" t="s">
        <v>134</v>
      </c>
      <c r="E221" s="220" t="s">
        <v>289</v>
      </c>
      <c r="F221" s="221" t="s">
        <v>290</v>
      </c>
      <c r="G221" s="222" t="s">
        <v>137</v>
      </c>
      <c r="H221" s="223">
        <v>29.52</v>
      </c>
      <c r="I221" s="224"/>
      <c r="J221" s="225">
        <f>ROUND(I221*H221,2)</f>
        <v>0</v>
      </c>
      <c r="K221" s="221" t="s">
        <v>138</v>
      </c>
      <c r="L221" s="44"/>
      <c r="M221" s="226" t="s">
        <v>1</v>
      </c>
      <c r="N221" s="227" t="s">
        <v>38</v>
      </c>
      <c r="O221" s="91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0" t="s">
        <v>139</v>
      </c>
      <c r="AT221" s="230" t="s">
        <v>134</v>
      </c>
      <c r="AU221" s="230" t="s">
        <v>83</v>
      </c>
      <c r="AY221" s="17" t="s">
        <v>132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7" t="s">
        <v>81</v>
      </c>
      <c r="BK221" s="231">
        <f>ROUND(I221*H221,2)</f>
        <v>0</v>
      </c>
      <c r="BL221" s="17" t="s">
        <v>139</v>
      </c>
      <c r="BM221" s="230" t="s">
        <v>291</v>
      </c>
    </row>
    <row r="222" s="2" customFormat="1">
      <c r="A222" s="38"/>
      <c r="B222" s="39"/>
      <c r="C222" s="40"/>
      <c r="D222" s="232" t="s">
        <v>141</v>
      </c>
      <c r="E222" s="40"/>
      <c r="F222" s="233" t="s">
        <v>292</v>
      </c>
      <c r="G222" s="40"/>
      <c r="H222" s="40"/>
      <c r="I222" s="234"/>
      <c r="J222" s="40"/>
      <c r="K222" s="40"/>
      <c r="L222" s="44"/>
      <c r="M222" s="235"/>
      <c r="N222" s="236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83</v>
      </c>
    </row>
    <row r="223" s="2" customFormat="1">
      <c r="A223" s="38"/>
      <c r="B223" s="39"/>
      <c r="C223" s="40"/>
      <c r="D223" s="237" t="s">
        <v>143</v>
      </c>
      <c r="E223" s="40"/>
      <c r="F223" s="238" t="s">
        <v>293</v>
      </c>
      <c r="G223" s="40"/>
      <c r="H223" s="40"/>
      <c r="I223" s="234"/>
      <c r="J223" s="40"/>
      <c r="K223" s="40"/>
      <c r="L223" s="44"/>
      <c r="M223" s="235"/>
      <c r="N223" s="236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143</v>
      </c>
      <c r="AU223" s="17" t="s">
        <v>83</v>
      </c>
    </row>
    <row r="224" s="13" customFormat="1">
      <c r="A224" s="13"/>
      <c r="B224" s="239"/>
      <c r="C224" s="240"/>
      <c r="D224" s="232" t="s">
        <v>145</v>
      </c>
      <c r="E224" s="241" t="s">
        <v>1</v>
      </c>
      <c r="F224" s="242" t="s">
        <v>294</v>
      </c>
      <c r="G224" s="240"/>
      <c r="H224" s="243">
        <v>29.52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145</v>
      </c>
      <c r="AU224" s="249" t="s">
        <v>83</v>
      </c>
      <c r="AV224" s="13" t="s">
        <v>83</v>
      </c>
      <c r="AW224" s="13" t="s">
        <v>30</v>
      </c>
      <c r="AX224" s="13" t="s">
        <v>81</v>
      </c>
      <c r="AY224" s="249" t="s">
        <v>132</v>
      </c>
    </row>
    <row r="225" s="2" customFormat="1" ht="24.15" customHeight="1">
      <c r="A225" s="38"/>
      <c r="B225" s="39"/>
      <c r="C225" s="219" t="s">
        <v>295</v>
      </c>
      <c r="D225" s="219" t="s">
        <v>134</v>
      </c>
      <c r="E225" s="220" t="s">
        <v>296</v>
      </c>
      <c r="F225" s="221" t="s">
        <v>297</v>
      </c>
      <c r="G225" s="222" t="s">
        <v>137</v>
      </c>
      <c r="H225" s="223">
        <v>29.52</v>
      </c>
      <c r="I225" s="224"/>
      <c r="J225" s="225">
        <f>ROUND(I225*H225,2)</f>
        <v>0</v>
      </c>
      <c r="K225" s="221" t="s">
        <v>138</v>
      </c>
      <c r="L225" s="44"/>
      <c r="M225" s="226" t="s">
        <v>1</v>
      </c>
      <c r="N225" s="227" t="s">
        <v>38</v>
      </c>
      <c r="O225" s="91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0" t="s">
        <v>139</v>
      </c>
      <c r="AT225" s="230" t="s">
        <v>134</v>
      </c>
      <c r="AU225" s="230" t="s">
        <v>83</v>
      </c>
      <c r="AY225" s="17" t="s">
        <v>132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7" t="s">
        <v>81</v>
      </c>
      <c r="BK225" s="231">
        <f>ROUND(I225*H225,2)</f>
        <v>0</v>
      </c>
      <c r="BL225" s="17" t="s">
        <v>139</v>
      </c>
      <c r="BM225" s="230" t="s">
        <v>298</v>
      </c>
    </row>
    <row r="226" s="2" customFormat="1">
      <c r="A226" s="38"/>
      <c r="B226" s="39"/>
      <c r="C226" s="40"/>
      <c r="D226" s="232" t="s">
        <v>141</v>
      </c>
      <c r="E226" s="40"/>
      <c r="F226" s="233" t="s">
        <v>299</v>
      </c>
      <c r="G226" s="40"/>
      <c r="H226" s="40"/>
      <c r="I226" s="234"/>
      <c r="J226" s="40"/>
      <c r="K226" s="40"/>
      <c r="L226" s="44"/>
      <c r="M226" s="235"/>
      <c r="N226" s="236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141</v>
      </c>
      <c r="AU226" s="17" t="s">
        <v>83</v>
      </c>
    </row>
    <row r="227" s="2" customFormat="1">
      <c r="A227" s="38"/>
      <c r="B227" s="39"/>
      <c r="C227" s="40"/>
      <c r="D227" s="237" t="s">
        <v>143</v>
      </c>
      <c r="E227" s="40"/>
      <c r="F227" s="238" t="s">
        <v>300</v>
      </c>
      <c r="G227" s="40"/>
      <c r="H227" s="40"/>
      <c r="I227" s="234"/>
      <c r="J227" s="40"/>
      <c r="K227" s="40"/>
      <c r="L227" s="44"/>
      <c r="M227" s="235"/>
      <c r="N227" s="236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143</v>
      </c>
      <c r="AU227" s="17" t="s">
        <v>83</v>
      </c>
    </row>
    <row r="228" s="15" customFormat="1">
      <c r="A228" s="15"/>
      <c r="B228" s="272"/>
      <c r="C228" s="273"/>
      <c r="D228" s="232" t="s">
        <v>145</v>
      </c>
      <c r="E228" s="274" t="s">
        <v>1</v>
      </c>
      <c r="F228" s="275" t="s">
        <v>301</v>
      </c>
      <c r="G228" s="273"/>
      <c r="H228" s="274" t="s">
        <v>1</v>
      </c>
      <c r="I228" s="276"/>
      <c r="J228" s="273"/>
      <c r="K228" s="273"/>
      <c r="L228" s="277"/>
      <c r="M228" s="278"/>
      <c r="N228" s="279"/>
      <c r="O228" s="279"/>
      <c r="P228" s="279"/>
      <c r="Q228" s="279"/>
      <c r="R228" s="279"/>
      <c r="S228" s="279"/>
      <c r="T228" s="28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81" t="s">
        <v>145</v>
      </c>
      <c r="AU228" s="281" t="s">
        <v>83</v>
      </c>
      <c r="AV228" s="15" t="s">
        <v>81</v>
      </c>
      <c r="AW228" s="15" t="s">
        <v>30</v>
      </c>
      <c r="AX228" s="15" t="s">
        <v>73</v>
      </c>
      <c r="AY228" s="281" t="s">
        <v>132</v>
      </c>
    </row>
    <row r="229" s="13" customFormat="1">
      <c r="A229" s="13"/>
      <c r="B229" s="239"/>
      <c r="C229" s="240"/>
      <c r="D229" s="232" t="s">
        <v>145</v>
      </c>
      <c r="E229" s="241" t="s">
        <v>1</v>
      </c>
      <c r="F229" s="242" t="s">
        <v>302</v>
      </c>
      <c r="G229" s="240"/>
      <c r="H229" s="243">
        <v>20.52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9" t="s">
        <v>145</v>
      </c>
      <c r="AU229" s="249" t="s">
        <v>83</v>
      </c>
      <c r="AV229" s="13" t="s">
        <v>83</v>
      </c>
      <c r="AW229" s="13" t="s">
        <v>30</v>
      </c>
      <c r="AX229" s="13" t="s">
        <v>73</v>
      </c>
      <c r="AY229" s="249" t="s">
        <v>132</v>
      </c>
    </row>
    <row r="230" s="13" customFormat="1">
      <c r="A230" s="13"/>
      <c r="B230" s="239"/>
      <c r="C230" s="240"/>
      <c r="D230" s="232" t="s">
        <v>145</v>
      </c>
      <c r="E230" s="241" t="s">
        <v>1</v>
      </c>
      <c r="F230" s="242" t="s">
        <v>303</v>
      </c>
      <c r="G230" s="240"/>
      <c r="H230" s="243">
        <v>9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145</v>
      </c>
      <c r="AU230" s="249" t="s">
        <v>83</v>
      </c>
      <c r="AV230" s="13" t="s">
        <v>83</v>
      </c>
      <c r="AW230" s="13" t="s">
        <v>30</v>
      </c>
      <c r="AX230" s="13" t="s">
        <v>73</v>
      </c>
      <c r="AY230" s="249" t="s">
        <v>132</v>
      </c>
    </row>
    <row r="231" s="14" customFormat="1">
      <c r="A231" s="14"/>
      <c r="B231" s="250"/>
      <c r="C231" s="251"/>
      <c r="D231" s="232" t="s">
        <v>145</v>
      </c>
      <c r="E231" s="252" t="s">
        <v>1</v>
      </c>
      <c r="F231" s="253" t="s">
        <v>166</v>
      </c>
      <c r="G231" s="251"/>
      <c r="H231" s="254">
        <v>29.52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0" t="s">
        <v>145</v>
      </c>
      <c r="AU231" s="260" t="s">
        <v>83</v>
      </c>
      <c r="AV231" s="14" t="s">
        <v>139</v>
      </c>
      <c r="AW231" s="14" t="s">
        <v>30</v>
      </c>
      <c r="AX231" s="14" t="s">
        <v>81</v>
      </c>
      <c r="AY231" s="260" t="s">
        <v>132</v>
      </c>
    </row>
    <row r="232" s="12" customFormat="1" ht="22.8" customHeight="1">
      <c r="A232" s="12"/>
      <c r="B232" s="203"/>
      <c r="C232" s="204"/>
      <c r="D232" s="205" t="s">
        <v>72</v>
      </c>
      <c r="E232" s="217" t="s">
        <v>83</v>
      </c>
      <c r="F232" s="217" t="s">
        <v>304</v>
      </c>
      <c r="G232" s="204"/>
      <c r="H232" s="204"/>
      <c r="I232" s="207"/>
      <c r="J232" s="218">
        <f>BK232</f>
        <v>0</v>
      </c>
      <c r="K232" s="204"/>
      <c r="L232" s="209"/>
      <c r="M232" s="210"/>
      <c r="N232" s="211"/>
      <c r="O232" s="211"/>
      <c r="P232" s="212">
        <f>SUM(P233:P236)</f>
        <v>0</v>
      </c>
      <c r="Q232" s="211"/>
      <c r="R232" s="212">
        <f>SUM(R233:R236)</f>
        <v>0.090148500000000006</v>
      </c>
      <c r="S232" s="211"/>
      <c r="T232" s="213">
        <f>SUM(T233:T236)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4" t="s">
        <v>81</v>
      </c>
      <c r="AT232" s="215" t="s">
        <v>72</v>
      </c>
      <c r="AU232" s="215" t="s">
        <v>81</v>
      </c>
      <c r="AY232" s="214" t="s">
        <v>132</v>
      </c>
      <c r="BK232" s="216">
        <f>SUM(BK233:BK236)</f>
        <v>0</v>
      </c>
    </row>
    <row r="233" s="2" customFormat="1" ht="24.15" customHeight="1">
      <c r="A233" s="38"/>
      <c r="B233" s="39"/>
      <c r="C233" s="219" t="s">
        <v>305</v>
      </c>
      <c r="D233" s="219" t="s">
        <v>134</v>
      </c>
      <c r="E233" s="220" t="s">
        <v>306</v>
      </c>
      <c r="F233" s="221" t="s">
        <v>307</v>
      </c>
      <c r="G233" s="222" t="s">
        <v>170</v>
      </c>
      <c r="H233" s="223">
        <v>134.55000000000001</v>
      </c>
      <c r="I233" s="224"/>
      <c r="J233" s="225">
        <f>ROUND(I233*H233,2)</f>
        <v>0</v>
      </c>
      <c r="K233" s="221" t="s">
        <v>138</v>
      </c>
      <c r="L233" s="44"/>
      <c r="M233" s="226" t="s">
        <v>1</v>
      </c>
      <c r="N233" s="227" t="s">
        <v>38</v>
      </c>
      <c r="O233" s="91"/>
      <c r="P233" s="228">
        <f>O233*H233</f>
        <v>0</v>
      </c>
      <c r="Q233" s="228">
        <v>0.00067000000000000002</v>
      </c>
      <c r="R233" s="228">
        <f>Q233*H233</f>
        <v>0.090148500000000006</v>
      </c>
      <c r="S233" s="228">
        <v>0</v>
      </c>
      <c r="T233" s="22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0" t="s">
        <v>139</v>
      </c>
      <c r="AT233" s="230" t="s">
        <v>134</v>
      </c>
      <c r="AU233" s="230" t="s">
        <v>83</v>
      </c>
      <c r="AY233" s="17" t="s">
        <v>132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7" t="s">
        <v>81</v>
      </c>
      <c r="BK233" s="231">
        <f>ROUND(I233*H233,2)</f>
        <v>0</v>
      </c>
      <c r="BL233" s="17" t="s">
        <v>139</v>
      </c>
      <c r="BM233" s="230" t="s">
        <v>308</v>
      </c>
    </row>
    <row r="234" s="2" customFormat="1">
      <c r="A234" s="38"/>
      <c r="B234" s="39"/>
      <c r="C234" s="40"/>
      <c r="D234" s="232" t="s">
        <v>141</v>
      </c>
      <c r="E234" s="40"/>
      <c r="F234" s="233" t="s">
        <v>309</v>
      </c>
      <c r="G234" s="40"/>
      <c r="H234" s="40"/>
      <c r="I234" s="234"/>
      <c r="J234" s="40"/>
      <c r="K234" s="40"/>
      <c r="L234" s="44"/>
      <c r="M234" s="235"/>
      <c r="N234" s="236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141</v>
      </c>
      <c r="AU234" s="17" t="s">
        <v>83</v>
      </c>
    </row>
    <row r="235" s="2" customFormat="1">
      <c r="A235" s="38"/>
      <c r="B235" s="39"/>
      <c r="C235" s="40"/>
      <c r="D235" s="237" t="s">
        <v>143</v>
      </c>
      <c r="E235" s="40"/>
      <c r="F235" s="238" t="s">
        <v>310</v>
      </c>
      <c r="G235" s="40"/>
      <c r="H235" s="40"/>
      <c r="I235" s="234"/>
      <c r="J235" s="40"/>
      <c r="K235" s="40"/>
      <c r="L235" s="44"/>
      <c r="M235" s="235"/>
      <c r="N235" s="236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143</v>
      </c>
      <c r="AU235" s="17" t="s">
        <v>83</v>
      </c>
    </row>
    <row r="236" s="13" customFormat="1">
      <c r="A236" s="13"/>
      <c r="B236" s="239"/>
      <c r="C236" s="240"/>
      <c r="D236" s="232" t="s">
        <v>145</v>
      </c>
      <c r="E236" s="241" t="s">
        <v>1</v>
      </c>
      <c r="F236" s="242" t="s">
        <v>174</v>
      </c>
      <c r="G236" s="240"/>
      <c r="H236" s="243">
        <v>134.55000000000001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145</v>
      </c>
      <c r="AU236" s="249" t="s">
        <v>83</v>
      </c>
      <c r="AV236" s="13" t="s">
        <v>83</v>
      </c>
      <c r="AW236" s="13" t="s">
        <v>30</v>
      </c>
      <c r="AX236" s="13" t="s">
        <v>81</v>
      </c>
      <c r="AY236" s="249" t="s">
        <v>132</v>
      </c>
    </row>
    <row r="237" s="12" customFormat="1" ht="22.8" customHeight="1">
      <c r="A237" s="12"/>
      <c r="B237" s="203"/>
      <c r="C237" s="204"/>
      <c r="D237" s="205" t="s">
        <v>72</v>
      </c>
      <c r="E237" s="217" t="s">
        <v>152</v>
      </c>
      <c r="F237" s="217" t="s">
        <v>311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SUM(P238:P242)</f>
        <v>0</v>
      </c>
      <c r="Q237" s="211"/>
      <c r="R237" s="212">
        <f>SUM(R238:R242)</f>
        <v>0</v>
      </c>
      <c r="S237" s="211"/>
      <c r="T237" s="213">
        <f>SUM(T238:T242)</f>
        <v>1.2287999999999999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81</v>
      </c>
      <c r="AT237" s="215" t="s">
        <v>72</v>
      </c>
      <c r="AU237" s="215" t="s">
        <v>81</v>
      </c>
      <c r="AY237" s="214" t="s">
        <v>132</v>
      </c>
      <c r="BK237" s="216">
        <f>SUM(BK238:BK242)</f>
        <v>0</v>
      </c>
    </row>
    <row r="238" s="2" customFormat="1" ht="24.15" customHeight="1">
      <c r="A238" s="38"/>
      <c r="B238" s="39"/>
      <c r="C238" s="219" t="s">
        <v>312</v>
      </c>
      <c r="D238" s="219" t="s">
        <v>134</v>
      </c>
      <c r="E238" s="220" t="s">
        <v>313</v>
      </c>
      <c r="F238" s="221" t="s">
        <v>314</v>
      </c>
      <c r="G238" s="222" t="s">
        <v>160</v>
      </c>
      <c r="H238" s="223">
        <v>0.51200000000000001</v>
      </c>
      <c r="I238" s="224"/>
      <c r="J238" s="225">
        <f>ROUND(I238*H238,2)</f>
        <v>0</v>
      </c>
      <c r="K238" s="221" t="s">
        <v>138</v>
      </c>
      <c r="L238" s="44"/>
      <c r="M238" s="226" t="s">
        <v>1</v>
      </c>
      <c r="N238" s="227" t="s">
        <v>38</v>
      </c>
      <c r="O238" s="91"/>
      <c r="P238" s="228">
        <f>O238*H238</f>
        <v>0</v>
      </c>
      <c r="Q238" s="228">
        <v>0</v>
      </c>
      <c r="R238" s="228">
        <f>Q238*H238</f>
        <v>0</v>
      </c>
      <c r="S238" s="228">
        <v>2.3999999999999999</v>
      </c>
      <c r="T238" s="229">
        <f>S238*H238</f>
        <v>1.2287999999999999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0" t="s">
        <v>139</v>
      </c>
      <c r="AT238" s="230" t="s">
        <v>134</v>
      </c>
      <c r="AU238" s="230" t="s">
        <v>83</v>
      </c>
      <c r="AY238" s="17" t="s">
        <v>132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7" t="s">
        <v>81</v>
      </c>
      <c r="BK238" s="231">
        <f>ROUND(I238*H238,2)</f>
        <v>0</v>
      </c>
      <c r="BL238" s="17" t="s">
        <v>139</v>
      </c>
      <c r="BM238" s="230" t="s">
        <v>315</v>
      </c>
    </row>
    <row r="239" s="2" customFormat="1">
      <c r="A239" s="38"/>
      <c r="B239" s="39"/>
      <c r="C239" s="40"/>
      <c r="D239" s="232" t="s">
        <v>141</v>
      </c>
      <c r="E239" s="40"/>
      <c r="F239" s="233" t="s">
        <v>316</v>
      </c>
      <c r="G239" s="40"/>
      <c r="H239" s="40"/>
      <c r="I239" s="234"/>
      <c r="J239" s="40"/>
      <c r="K239" s="40"/>
      <c r="L239" s="44"/>
      <c r="M239" s="235"/>
      <c r="N239" s="236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141</v>
      </c>
      <c r="AU239" s="17" t="s">
        <v>83</v>
      </c>
    </row>
    <row r="240" s="2" customFormat="1">
      <c r="A240" s="38"/>
      <c r="B240" s="39"/>
      <c r="C240" s="40"/>
      <c r="D240" s="237" t="s">
        <v>143</v>
      </c>
      <c r="E240" s="40"/>
      <c r="F240" s="238" t="s">
        <v>317</v>
      </c>
      <c r="G240" s="40"/>
      <c r="H240" s="40"/>
      <c r="I240" s="234"/>
      <c r="J240" s="40"/>
      <c r="K240" s="40"/>
      <c r="L240" s="44"/>
      <c r="M240" s="235"/>
      <c r="N240" s="236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143</v>
      </c>
      <c r="AU240" s="17" t="s">
        <v>83</v>
      </c>
    </row>
    <row r="241" s="15" customFormat="1">
      <c r="A241" s="15"/>
      <c r="B241" s="272"/>
      <c r="C241" s="273"/>
      <c r="D241" s="232" t="s">
        <v>145</v>
      </c>
      <c r="E241" s="274" t="s">
        <v>1</v>
      </c>
      <c r="F241" s="275" t="s">
        <v>318</v>
      </c>
      <c r="G241" s="273"/>
      <c r="H241" s="274" t="s">
        <v>1</v>
      </c>
      <c r="I241" s="276"/>
      <c r="J241" s="273"/>
      <c r="K241" s="273"/>
      <c r="L241" s="277"/>
      <c r="M241" s="278"/>
      <c r="N241" s="279"/>
      <c r="O241" s="279"/>
      <c r="P241" s="279"/>
      <c r="Q241" s="279"/>
      <c r="R241" s="279"/>
      <c r="S241" s="279"/>
      <c r="T241" s="28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81" t="s">
        <v>145</v>
      </c>
      <c r="AU241" s="281" t="s">
        <v>83</v>
      </c>
      <c r="AV241" s="15" t="s">
        <v>81</v>
      </c>
      <c r="AW241" s="15" t="s">
        <v>30</v>
      </c>
      <c r="AX241" s="15" t="s">
        <v>73</v>
      </c>
      <c r="AY241" s="281" t="s">
        <v>132</v>
      </c>
    </row>
    <row r="242" s="13" customFormat="1">
      <c r="A242" s="13"/>
      <c r="B242" s="239"/>
      <c r="C242" s="240"/>
      <c r="D242" s="232" t="s">
        <v>145</v>
      </c>
      <c r="E242" s="241" t="s">
        <v>1</v>
      </c>
      <c r="F242" s="242" t="s">
        <v>319</v>
      </c>
      <c r="G242" s="240"/>
      <c r="H242" s="243">
        <v>0.51200000000000001</v>
      </c>
      <c r="I242" s="244"/>
      <c r="J242" s="240"/>
      <c r="K242" s="240"/>
      <c r="L242" s="245"/>
      <c r="M242" s="246"/>
      <c r="N242" s="247"/>
      <c r="O242" s="247"/>
      <c r="P242" s="247"/>
      <c r="Q242" s="247"/>
      <c r="R242" s="247"/>
      <c r="S242" s="247"/>
      <c r="T242" s="24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9" t="s">
        <v>145</v>
      </c>
      <c r="AU242" s="249" t="s">
        <v>83</v>
      </c>
      <c r="AV242" s="13" t="s">
        <v>83</v>
      </c>
      <c r="AW242" s="13" t="s">
        <v>30</v>
      </c>
      <c r="AX242" s="13" t="s">
        <v>81</v>
      </c>
      <c r="AY242" s="249" t="s">
        <v>132</v>
      </c>
    </row>
    <row r="243" s="12" customFormat="1" ht="22.8" customHeight="1">
      <c r="A243" s="12"/>
      <c r="B243" s="203"/>
      <c r="C243" s="204"/>
      <c r="D243" s="205" t="s">
        <v>72</v>
      </c>
      <c r="E243" s="217" t="s">
        <v>139</v>
      </c>
      <c r="F243" s="217" t="s">
        <v>320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SUM(P244:P259)</f>
        <v>0</v>
      </c>
      <c r="Q243" s="211"/>
      <c r="R243" s="212">
        <f>SUM(R244:R259)</f>
        <v>9.5432931000000014</v>
      </c>
      <c r="S243" s="211"/>
      <c r="T243" s="213">
        <f>SUM(T244:T259)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81</v>
      </c>
      <c r="AT243" s="215" t="s">
        <v>72</v>
      </c>
      <c r="AU243" s="215" t="s">
        <v>81</v>
      </c>
      <c r="AY243" s="214" t="s">
        <v>132</v>
      </c>
      <c r="BK243" s="216">
        <f>SUM(BK244:BK259)</f>
        <v>0</v>
      </c>
    </row>
    <row r="244" s="2" customFormat="1" ht="16.5" customHeight="1">
      <c r="A244" s="38"/>
      <c r="B244" s="39"/>
      <c r="C244" s="219" t="s">
        <v>321</v>
      </c>
      <c r="D244" s="219" t="s">
        <v>134</v>
      </c>
      <c r="E244" s="220" t="s">
        <v>322</v>
      </c>
      <c r="F244" s="221" t="s">
        <v>323</v>
      </c>
      <c r="G244" s="222" t="s">
        <v>160</v>
      </c>
      <c r="H244" s="223">
        <v>4.1040000000000001</v>
      </c>
      <c r="I244" s="224"/>
      <c r="J244" s="225">
        <f>ROUND(I244*H244,2)</f>
        <v>0</v>
      </c>
      <c r="K244" s="221" t="s">
        <v>138</v>
      </c>
      <c r="L244" s="44"/>
      <c r="M244" s="226" t="s">
        <v>1</v>
      </c>
      <c r="N244" s="227" t="s">
        <v>38</v>
      </c>
      <c r="O244" s="91"/>
      <c r="P244" s="228">
        <f>O244*H244</f>
        <v>0</v>
      </c>
      <c r="Q244" s="228">
        <v>1.7034</v>
      </c>
      <c r="R244" s="228">
        <f>Q244*H244</f>
        <v>6.9907536000000006</v>
      </c>
      <c r="S244" s="228">
        <v>0</v>
      </c>
      <c r="T244" s="22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0" t="s">
        <v>139</v>
      </c>
      <c r="AT244" s="230" t="s">
        <v>134</v>
      </c>
      <c r="AU244" s="230" t="s">
        <v>83</v>
      </c>
      <c r="AY244" s="17" t="s">
        <v>132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7" t="s">
        <v>81</v>
      </c>
      <c r="BK244" s="231">
        <f>ROUND(I244*H244,2)</f>
        <v>0</v>
      </c>
      <c r="BL244" s="17" t="s">
        <v>139</v>
      </c>
      <c r="BM244" s="230" t="s">
        <v>324</v>
      </c>
    </row>
    <row r="245" s="2" customFormat="1">
      <c r="A245" s="38"/>
      <c r="B245" s="39"/>
      <c r="C245" s="40"/>
      <c r="D245" s="232" t="s">
        <v>141</v>
      </c>
      <c r="E245" s="40"/>
      <c r="F245" s="233" t="s">
        <v>325</v>
      </c>
      <c r="G245" s="40"/>
      <c r="H245" s="40"/>
      <c r="I245" s="234"/>
      <c r="J245" s="40"/>
      <c r="K245" s="40"/>
      <c r="L245" s="44"/>
      <c r="M245" s="235"/>
      <c r="N245" s="236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141</v>
      </c>
      <c r="AU245" s="17" t="s">
        <v>83</v>
      </c>
    </row>
    <row r="246" s="2" customFormat="1">
      <c r="A246" s="38"/>
      <c r="B246" s="39"/>
      <c r="C246" s="40"/>
      <c r="D246" s="237" t="s">
        <v>143</v>
      </c>
      <c r="E246" s="40"/>
      <c r="F246" s="238" t="s">
        <v>326</v>
      </c>
      <c r="G246" s="40"/>
      <c r="H246" s="40"/>
      <c r="I246" s="234"/>
      <c r="J246" s="40"/>
      <c r="K246" s="40"/>
      <c r="L246" s="44"/>
      <c r="M246" s="235"/>
      <c r="N246" s="236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143</v>
      </c>
      <c r="AU246" s="17" t="s">
        <v>83</v>
      </c>
    </row>
    <row r="247" s="15" customFormat="1">
      <c r="A247" s="15"/>
      <c r="B247" s="272"/>
      <c r="C247" s="273"/>
      <c r="D247" s="232" t="s">
        <v>145</v>
      </c>
      <c r="E247" s="274" t="s">
        <v>1</v>
      </c>
      <c r="F247" s="275" t="s">
        <v>327</v>
      </c>
      <c r="G247" s="273"/>
      <c r="H247" s="274" t="s">
        <v>1</v>
      </c>
      <c r="I247" s="276"/>
      <c r="J247" s="273"/>
      <c r="K247" s="273"/>
      <c r="L247" s="277"/>
      <c r="M247" s="278"/>
      <c r="N247" s="279"/>
      <c r="O247" s="279"/>
      <c r="P247" s="279"/>
      <c r="Q247" s="279"/>
      <c r="R247" s="279"/>
      <c r="S247" s="279"/>
      <c r="T247" s="280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81" t="s">
        <v>145</v>
      </c>
      <c r="AU247" s="281" t="s">
        <v>83</v>
      </c>
      <c r="AV247" s="15" t="s">
        <v>81</v>
      </c>
      <c r="AW247" s="15" t="s">
        <v>30</v>
      </c>
      <c r="AX247" s="15" t="s">
        <v>73</v>
      </c>
      <c r="AY247" s="281" t="s">
        <v>132</v>
      </c>
    </row>
    <row r="248" s="13" customFormat="1">
      <c r="A248" s="13"/>
      <c r="B248" s="239"/>
      <c r="C248" s="240"/>
      <c r="D248" s="232" t="s">
        <v>145</v>
      </c>
      <c r="E248" s="241" t="s">
        <v>1</v>
      </c>
      <c r="F248" s="242" t="s">
        <v>328</v>
      </c>
      <c r="G248" s="240"/>
      <c r="H248" s="243">
        <v>4.1040000000000001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145</v>
      </c>
      <c r="AU248" s="249" t="s">
        <v>83</v>
      </c>
      <c r="AV248" s="13" t="s">
        <v>83</v>
      </c>
      <c r="AW248" s="13" t="s">
        <v>30</v>
      </c>
      <c r="AX248" s="13" t="s">
        <v>81</v>
      </c>
      <c r="AY248" s="249" t="s">
        <v>132</v>
      </c>
    </row>
    <row r="249" s="2" customFormat="1" ht="16.5" customHeight="1">
      <c r="A249" s="38"/>
      <c r="B249" s="39"/>
      <c r="C249" s="219" t="s">
        <v>329</v>
      </c>
      <c r="D249" s="219" t="s">
        <v>134</v>
      </c>
      <c r="E249" s="220" t="s">
        <v>330</v>
      </c>
      <c r="F249" s="221" t="s">
        <v>331</v>
      </c>
      <c r="G249" s="222" t="s">
        <v>160</v>
      </c>
      <c r="H249" s="223">
        <v>1.3500000000000001</v>
      </c>
      <c r="I249" s="224"/>
      <c r="J249" s="225">
        <f>ROUND(I249*H249,2)</f>
        <v>0</v>
      </c>
      <c r="K249" s="221" t="s">
        <v>138</v>
      </c>
      <c r="L249" s="44"/>
      <c r="M249" s="226" t="s">
        <v>1</v>
      </c>
      <c r="N249" s="227" t="s">
        <v>38</v>
      </c>
      <c r="O249" s="91"/>
      <c r="P249" s="228">
        <f>O249*H249</f>
        <v>0</v>
      </c>
      <c r="Q249" s="228">
        <v>1.8907700000000001</v>
      </c>
      <c r="R249" s="228">
        <f>Q249*H249</f>
        <v>2.5525395000000004</v>
      </c>
      <c r="S249" s="228">
        <v>0</v>
      </c>
      <c r="T249" s="229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0" t="s">
        <v>139</v>
      </c>
      <c r="AT249" s="230" t="s">
        <v>134</v>
      </c>
      <c r="AU249" s="230" t="s">
        <v>83</v>
      </c>
      <c r="AY249" s="17" t="s">
        <v>132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7" t="s">
        <v>81</v>
      </c>
      <c r="BK249" s="231">
        <f>ROUND(I249*H249,2)</f>
        <v>0</v>
      </c>
      <c r="BL249" s="17" t="s">
        <v>139</v>
      </c>
      <c r="BM249" s="230" t="s">
        <v>332</v>
      </c>
    </row>
    <row r="250" s="2" customFormat="1">
      <c r="A250" s="38"/>
      <c r="B250" s="39"/>
      <c r="C250" s="40"/>
      <c r="D250" s="232" t="s">
        <v>141</v>
      </c>
      <c r="E250" s="40"/>
      <c r="F250" s="233" t="s">
        <v>333</v>
      </c>
      <c r="G250" s="40"/>
      <c r="H250" s="40"/>
      <c r="I250" s="234"/>
      <c r="J250" s="40"/>
      <c r="K250" s="40"/>
      <c r="L250" s="44"/>
      <c r="M250" s="235"/>
      <c r="N250" s="236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141</v>
      </c>
      <c r="AU250" s="17" t="s">
        <v>83</v>
      </c>
    </row>
    <row r="251" s="2" customFormat="1">
      <c r="A251" s="38"/>
      <c r="B251" s="39"/>
      <c r="C251" s="40"/>
      <c r="D251" s="237" t="s">
        <v>143</v>
      </c>
      <c r="E251" s="40"/>
      <c r="F251" s="238" t="s">
        <v>334</v>
      </c>
      <c r="G251" s="40"/>
      <c r="H251" s="40"/>
      <c r="I251" s="234"/>
      <c r="J251" s="40"/>
      <c r="K251" s="40"/>
      <c r="L251" s="44"/>
      <c r="M251" s="235"/>
      <c r="N251" s="236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143</v>
      </c>
      <c r="AU251" s="17" t="s">
        <v>83</v>
      </c>
    </row>
    <row r="252" s="15" customFormat="1">
      <c r="A252" s="15"/>
      <c r="B252" s="272"/>
      <c r="C252" s="273"/>
      <c r="D252" s="232" t="s">
        <v>145</v>
      </c>
      <c r="E252" s="274" t="s">
        <v>1</v>
      </c>
      <c r="F252" s="275" t="s">
        <v>335</v>
      </c>
      <c r="G252" s="273"/>
      <c r="H252" s="274" t="s">
        <v>1</v>
      </c>
      <c r="I252" s="276"/>
      <c r="J252" s="273"/>
      <c r="K252" s="273"/>
      <c r="L252" s="277"/>
      <c r="M252" s="278"/>
      <c r="N252" s="279"/>
      <c r="O252" s="279"/>
      <c r="P252" s="279"/>
      <c r="Q252" s="279"/>
      <c r="R252" s="279"/>
      <c r="S252" s="279"/>
      <c r="T252" s="280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81" t="s">
        <v>145</v>
      </c>
      <c r="AU252" s="281" t="s">
        <v>83</v>
      </c>
      <c r="AV252" s="15" t="s">
        <v>81</v>
      </c>
      <c r="AW252" s="15" t="s">
        <v>30</v>
      </c>
      <c r="AX252" s="15" t="s">
        <v>73</v>
      </c>
      <c r="AY252" s="281" t="s">
        <v>132</v>
      </c>
    </row>
    <row r="253" s="13" customFormat="1">
      <c r="A253" s="13"/>
      <c r="B253" s="239"/>
      <c r="C253" s="240"/>
      <c r="D253" s="232" t="s">
        <v>145</v>
      </c>
      <c r="E253" s="241" t="s">
        <v>1</v>
      </c>
      <c r="F253" s="242" t="s">
        <v>336</v>
      </c>
      <c r="G253" s="240"/>
      <c r="H253" s="243">
        <v>1.3500000000000001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145</v>
      </c>
      <c r="AU253" s="249" t="s">
        <v>83</v>
      </c>
      <c r="AV253" s="13" t="s">
        <v>83</v>
      </c>
      <c r="AW253" s="13" t="s">
        <v>30</v>
      </c>
      <c r="AX253" s="13" t="s">
        <v>81</v>
      </c>
      <c r="AY253" s="249" t="s">
        <v>132</v>
      </c>
    </row>
    <row r="254" s="2" customFormat="1" ht="33" customHeight="1">
      <c r="A254" s="38"/>
      <c r="B254" s="39"/>
      <c r="C254" s="219" t="s">
        <v>337</v>
      </c>
      <c r="D254" s="219" t="s">
        <v>134</v>
      </c>
      <c r="E254" s="220" t="s">
        <v>338</v>
      </c>
      <c r="F254" s="221" t="s">
        <v>339</v>
      </c>
      <c r="G254" s="222" t="s">
        <v>160</v>
      </c>
      <c r="H254" s="223">
        <v>2.952</v>
      </c>
      <c r="I254" s="224"/>
      <c r="J254" s="225">
        <f>ROUND(I254*H254,2)</f>
        <v>0</v>
      </c>
      <c r="K254" s="221" t="s">
        <v>138</v>
      </c>
      <c r="L254" s="44"/>
      <c r="M254" s="226" t="s">
        <v>1</v>
      </c>
      <c r="N254" s="227" t="s">
        <v>38</v>
      </c>
      <c r="O254" s="91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0" t="s">
        <v>139</v>
      </c>
      <c r="AT254" s="230" t="s">
        <v>134</v>
      </c>
      <c r="AU254" s="230" t="s">
        <v>83</v>
      </c>
      <c r="AY254" s="17" t="s">
        <v>132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7" t="s">
        <v>81</v>
      </c>
      <c r="BK254" s="231">
        <f>ROUND(I254*H254,2)</f>
        <v>0</v>
      </c>
      <c r="BL254" s="17" t="s">
        <v>139</v>
      </c>
      <c r="BM254" s="230" t="s">
        <v>340</v>
      </c>
    </row>
    <row r="255" s="2" customFormat="1">
      <c r="A255" s="38"/>
      <c r="B255" s="39"/>
      <c r="C255" s="40"/>
      <c r="D255" s="232" t="s">
        <v>141</v>
      </c>
      <c r="E255" s="40"/>
      <c r="F255" s="233" t="s">
        <v>341</v>
      </c>
      <c r="G255" s="40"/>
      <c r="H255" s="40"/>
      <c r="I255" s="234"/>
      <c r="J255" s="40"/>
      <c r="K255" s="40"/>
      <c r="L255" s="44"/>
      <c r="M255" s="235"/>
      <c r="N255" s="236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141</v>
      </c>
      <c r="AU255" s="17" t="s">
        <v>83</v>
      </c>
    </row>
    <row r="256" s="2" customFormat="1">
      <c r="A256" s="38"/>
      <c r="B256" s="39"/>
      <c r="C256" s="40"/>
      <c r="D256" s="237" t="s">
        <v>143</v>
      </c>
      <c r="E256" s="40"/>
      <c r="F256" s="238" t="s">
        <v>342</v>
      </c>
      <c r="G256" s="40"/>
      <c r="H256" s="40"/>
      <c r="I256" s="234"/>
      <c r="J256" s="40"/>
      <c r="K256" s="40"/>
      <c r="L256" s="44"/>
      <c r="M256" s="235"/>
      <c r="N256" s="236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143</v>
      </c>
      <c r="AU256" s="17" t="s">
        <v>83</v>
      </c>
    </row>
    <row r="257" s="13" customFormat="1">
      <c r="A257" s="13"/>
      <c r="B257" s="239"/>
      <c r="C257" s="240"/>
      <c r="D257" s="232" t="s">
        <v>145</v>
      </c>
      <c r="E257" s="241" t="s">
        <v>1</v>
      </c>
      <c r="F257" s="242" t="s">
        <v>343</v>
      </c>
      <c r="G257" s="240"/>
      <c r="H257" s="243">
        <v>2.052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145</v>
      </c>
      <c r="AU257" s="249" t="s">
        <v>83</v>
      </c>
      <c r="AV257" s="13" t="s">
        <v>83</v>
      </c>
      <c r="AW257" s="13" t="s">
        <v>30</v>
      </c>
      <c r="AX257" s="13" t="s">
        <v>73</v>
      </c>
      <c r="AY257" s="249" t="s">
        <v>132</v>
      </c>
    </row>
    <row r="258" s="13" customFormat="1">
      <c r="A258" s="13"/>
      <c r="B258" s="239"/>
      <c r="C258" s="240"/>
      <c r="D258" s="232" t="s">
        <v>145</v>
      </c>
      <c r="E258" s="241" t="s">
        <v>1</v>
      </c>
      <c r="F258" s="242" t="s">
        <v>344</v>
      </c>
      <c r="G258" s="240"/>
      <c r="H258" s="243">
        <v>0.90000000000000002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9" t="s">
        <v>145</v>
      </c>
      <c r="AU258" s="249" t="s">
        <v>83</v>
      </c>
      <c r="AV258" s="13" t="s">
        <v>83</v>
      </c>
      <c r="AW258" s="13" t="s">
        <v>30</v>
      </c>
      <c r="AX258" s="13" t="s">
        <v>73</v>
      </c>
      <c r="AY258" s="249" t="s">
        <v>132</v>
      </c>
    </row>
    <row r="259" s="14" customFormat="1">
      <c r="A259" s="14"/>
      <c r="B259" s="250"/>
      <c r="C259" s="251"/>
      <c r="D259" s="232" t="s">
        <v>145</v>
      </c>
      <c r="E259" s="252" t="s">
        <v>1</v>
      </c>
      <c r="F259" s="253" t="s">
        <v>166</v>
      </c>
      <c r="G259" s="251"/>
      <c r="H259" s="254">
        <v>2.952</v>
      </c>
      <c r="I259" s="255"/>
      <c r="J259" s="251"/>
      <c r="K259" s="251"/>
      <c r="L259" s="256"/>
      <c r="M259" s="257"/>
      <c r="N259" s="258"/>
      <c r="O259" s="258"/>
      <c r="P259" s="258"/>
      <c r="Q259" s="258"/>
      <c r="R259" s="258"/>
      <c r="S259" s="258"/>
      <c r="T259" s="25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0" t="s">
        <v>145</v>
      </c>
      <c r="AU259" s="260" t="s">
        <v>83</v>
      </c>
      <c r="AV259" s="14" t="s">
        <v>139</v>
      </c>
      <c r="AW259" s="14" t="s">
        <v>30</v>
      </c>
      <c r="AX259" s="14" t="s">
        <v>81</v>
      </c>
      <c r="AY259" s="260" t="s">
        <v>132</v>
      </c>
    </row>
    <row r="260" s="12" customFormat="1" ht="22.8" customHeight="1">
      <c r="A260" s="12"/>
      <c r="B260" s="203"/>
      <c r="C260" s="204"/>
      <c r="D260" s="205" t="s">
        <v>72</v>
      </c>
      <c r="E260" s="217" t="s">
        <v>167</v>
      </c>
      <c r="F260" s="217" t="s">
        <v>345</v>
      </c>
      <c r="G260" s="204"/>
      <c r="H260" s="204"/>
      <c r="I260" s="207"/>
      <c r="J260" s="218">
        <f>BK260</f>
        <v>0</v>
      </c>
      <c r="K260" s="204"/>
      <c r="L260" s="209"/>
      <c r="M260" s="210"/>
      <c r="N260" s="211"/>
      <c r="O260" s="211"/>
      <c r="P260" s="212">
        <f>SUM(P261:P287)</f>
        <v>0</v>
      </c>
      <c r="Q260" s="211"/>
      <c r="R260" s="212">
        <f>SUM(R261:R287)</f>
        <v>45.455665199999999</v>
      </c>
      <c r="S260" s="211"/>
      <c r="T260" s="213">
        <f>SUM(T261:T287)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4" t="s">
        <v>81</v>
      </c>
      <c r="AT260" s="215" t="s">
        <v>72</v>
      </c>
      <c r="AU260" s="215" t="s">
        <v>81</v>
      </c>
      <c r="AY260" s="214" t="s">
        <v>132</v>
      </c>
      <c r="BK260" s="216">
        <f>SUM(BK261:BK287)</f>
        <v>0</v>
      </c>
    </row>
    <row r="261" s="2" customFormat="1" ht="21.75" customHeight="1">
      <c r="A261" s="38"/>
      <c r="B261" s="39"/>
      <c r="C261" s="219" t="s">
        <v>346</v>
      </c>
      <c r="D261" s="219" t="s">
        <v>134</v>
      </c>
      <c r="E261" s="220" t="s">
        <v>347</v>
      </c>
      <c r="F261" s="221" t="s">
        <v>348</v>
      </c>
      <c r="G261" s="222" t="s">
        <v>137</v>
      </c>
      <c r="H261" s="223">
        <v>46.82</v>
      </c>
      <c r="I261" s="224"/>
      <c r="J261" s="225">
        <f>ROUND(I261*H261,2)</f>
        <v>0</v>
      </c>
      <c r="K261" s="221" t="s">
        <v>138</v>
      </c>
      <c r="L261" s="44"/>
      <c r="M261" s="226" t="s">
        <v>1</v>
      </c>
      <c r="N261" s="227" t="s">
        <v>38</v>
      </c>
      <c r="O261" s="91"/>
      <c r="P261" s="228">
        <f>O261*H261</f>
        <v>0</v>
      </c>
      <c r="Q261" s="228">
        <v>0.46000000000000002</v>
      </c>
      <c r="R261" s="228">
        <f>Q261*H261</f>
        <v>21.537200000000002</v>
      </c>
      <c r="S261" s="228">
        <v>0</v>
      </c>
      <c r="T261" s="22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0" t="s">
        <v>139</v>
      </c>
      <c r="AT261" s="230" t="s">
        <v>134</v>
      </c>
      <c r="AU261" s="230" t="s">
        <v>83</v>
      </c>
      <c r="AY261" s="17" t="s">
        <v>132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7" t="s">
        <v>81</v>
      </c>
      <c r="BK261" s="231">
        <f>ROUND(I261*H261,2)</f>
        <v>0</v>
      </c>
      <c r="BL261" s="17" t="s">
        <v>139</v>
      </c>
      <c r="BM261" s="230" t="s">
        <v>349</v>
      </c>
    </row>
    <row r="262" s="2" customFormat="1">
      <c r="A262" s="38"/>
      <c r="B262" s="39"/>
      <c r="C262" s="40"/>
      <c r="D262" s="232" t="s">
        <v>141</v>
      </c>
      <c r="E262" s="40"/>
      <c r="F262" s="233" t="s">
        <v>350</v>
      </c>
      <c r="G262" s="40"/>
      <c r="H262" s="40"/>
      <c r="I262" s="234"/>
      <c r="J262" s="40"/>
      <c r="K262" s="40"/>
      <c r="L262" s="44"/>
      <c r="M262" s="235"/>
      <c r="N262" s="236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141</v>
      </c>
      <c r="AU262" s="17" t="s">
        <v>83</v>
      </c>
    </row>
    <row r="263" s="2" customFormat="1">
      <c r="A263" s="38"/>
      <c r="B263" s="39"/>
      <c r="C263" s="40"/>
      <c r="D263" s="237" t="s">
        <v>143</v>
      </c>
      <c r="E263" s="40"/>
      <c r="F263" s="238" t="s">
        <v>351</v>
      </c>
      <c r="G263" s="40"/>
      <c r="H263" s="40"/>
      <c r="I263" s="234"/>
      <c r="J263" s="40"/>
      <c r="K263" s="40"/>
      <c r="L263" s="44"/>
      <c r="M263" s="235"/>
      <c r="N263" s="236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143</v>
      </c>
      <c r="AU263" s="17" t="s">
        <v>83</v>
      </c>
    </row>
    <row r="264" s="2" customFormat="1" ht="33" customHeight="1">
      <c r="A264" s="38"/>
      <c r="B264" s="39"/>
      <c r="C264" s="219" t="s">
        <v>352</v>
      </c>
      <c r="D264" s="219" t="s">
        <v>134</v>
      </c>
      <c r="E264" s="220" t="s">
        <v>353</v>
      </c>
      <c r="F264" s="221" t="s">
        <v>354</v>
      </c>
      <c r="G264" s="222" t="s">
        <v>137</v>
      </c>
      <c r="H264" s="223">
        <v>46.82</v>
      </c>
      <c r="I264" s="224"/>
      <c r="J264" s="225">
        <f>ROUND(I264*H264,2)</f>
        <v>0</v>
      </c>
      <c r="K264" s="221" t="s">
        <v>138</v>
      </c>
      <c r="L264" s="44"/>
      <c r="M264" s="226" t="s">
        <v>1</v>
      </c>
      <c r="N264" s="227" t="s">
        <v>38</v>
      </c>
      <c r="O264" s="91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0" t="s">
        <v>139</v>
      </c>
      <c r="AT264" s="230" t="s">
        <v>134</v>
      </c>
      <c r="AU264" s="230" t="s">
        <v>83</v>
      </c>
      <c r="AY264" s="17" t="s">
        <v>132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7" t="s">
        <v>81</v>
      </c>
      <c r="BK264" s="231">
        <f>ROUND(I264*H264,2)</f>
        <v>0</v>
      </c>
      <c r="BL264" s="17" t="s">
        <v>139</v>
      </c>
      <c r="BM264" s="230" t="s">
        <v>355</v>
      </c>
    </row>
    <row r="265" s="2" customFormat="1">
      <c r="A265" s="38"/>
      <c r="B265" s="39"/>
      <c r="C265" s="40"/>
      <c r="D265" s="232" t="s">
        <v>141</v>
      </c>
      <c r="E265" s="40"/>
      <c r="F265" s="233" t="s">
        <v>356</v>
      </c>
      <c r="G265" s="40"/>
      <c r="H265" s="40"/>
      <c r="I265" s="234"/>
      <c r="J265" s="40"/>
      <c r="K265" s="40"/>
      <c r="L265" s="44"/>
      <c r="M265" s="235"/>
      <c r="N265" s="236"/>
      <c r="O265" s="91"/>
      <c r="P265" s="91"/>
      <c r="Q265" s="91"/>
      <c r="R265" s="91"/>
      <c r="S265" s="91"/>
      <c r="T265" s="92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141</v>
      </c>
      <c r="AU265" s="17" t="s">
        <v>83</v>
      </c>
    </row>
    <row r="266" s="2" customFormat="1">
      <c r="A266" s="38"/>
      <c r="B266" s="39"/>
      <c r="C266" s="40"/>
      <c r="D266" s="237" t="s">
        <v>143</v>
      </c>
      <c r="E266" s="40"/>
      <c r="F266" s="238" t="s">
        <v>357</v>
      </c>
      <c r="G266" s="40"/>
      <c r="H266" s="40"/>
      <c r="I266" s="234"/>
      <c r="J266" s="40"/>
      <c r="K266" s="40"/>
      <c r="L266" s="44"/>
      <c r="M266" s="235"/>
      <c r="N266" s="236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143</v>
      </c>
      <c r="AU266" s="17" t="s">
        <v>83</v>
      </c>
    </row>
    <row r="267" s="13" customFormat="1">
      <c r="A267" s="13"/>
      <c r="B267" s="239"/>
      <c r="C267" s="240"/>
      <c r="D267" s="232" t="s">
        <v>145</v>
      </c>
      <c r="E267" s="241" t="s">
        <v>1</v>
      </c>
      <c r="F267" s="242" t="s">
        <v>89</v>
      </c>
      <c r="G267" s="240"/>
      <c r="H267" s="243">
        <v>46.82</v>
      </c>
      <c r="I267" s="244"/>
      <c r="J267" s="240"/>
      <c r="K267" s="240"/>
      <c r="L267" s="245"/>
      <c r="M267" s="246"/>
      <c r="N267" s="247"/>
      <c r="O267" s="247"/>
      <c r="P267" s="247"/>
      <c r="Q267" s="247"/>
      <c r="R267" s="247"/>
      <c r="S267" s="247"/>
      <c r="T267" s="24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9" t="s">
        <v>145</v>
      </c>
      <c r="AU267" s="249" t="s">
        <v>83</v>
      </c>
      <c r="AV267" s="13" t="s">
        <v>83</v>
      </c>
      <c r="AW267" s="13" t="s">
        <v>30</v>
      </c>
      <c r="AX267" s="13" t="s">
        <v>81</v>
      </c>
      <c r="AY267" s="249" t="s">
        <v>132</v>
      </c>
    </row>
    <row r="268" s="2" customFormat="1" ht="24.15" customHeight="1">
      <c r="A268" s="38"/>
      <c r="B268" s="39"/>
      <c r="C268" s="219" t="s">
        <v>358</v>
      </c>
      <c r="D268" s="219" t="s">
        <v>134</v>
      </c>
      <c r="E268" s="220" t="s">
        <v>359</v>
      </c>
      <c r="F268" s="221" t="s">
        <v>360</v>
      </c>
      <c r="G268" s="222" t="s">
        <v>137</v>
      </c>
      <c r="H268" s="223">
        <v>46.82</v>
      </c>
      <c r="I268" s="224"/>
      <c r="J268" s="225">
        <f>ROUND(I268*H268,2)</f>
        <v>0</v>
      </c>
      <c r="K268" s="221" t="s">
        <v>138</v>
      </c>
      <c r="L268" s="44"/>
      <c r="M268" s="226" t="s">
        <v>1</v>
      </c>
      <c r="N268" s="227" t="s">
        <v>38</v>
      </c>
      <c r="O268" s="91"/>
      <c r="P268" s="228">
        <f>O268*H268</f>
        <v>0</v>
      </c>
      <c r="Q268" s="228">
        <v>0.51085999999999998</v>
      </c>
      <c r="R268" s="228">
        <f>Q268*H268</f>
        <v>23.9184652</v>
      </c>
      <c r="S268" s="228">
        <v>0</v>
      </c>
      <c r="T268" s="229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0" t="s">
        <v>139</v>
      </c>
      <c r="AT268" s="230" t="s">
        <v>134</v>
      </c>
      <c r="AU268" s="230" t="s">
        <v>83</v>
      </c>
      <c r="AY268" s="17" t="s">
        <v>132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7" t="s">
        <v>81</v>
      </c>
      <c r="BK268" s="231">
        <f>ROUND(I268*H268,2)</f>
        <v>0</v>
      </c>
      <c r="BL268" s="17" t="s">
        <v>139</v>
      </c>
      <c r="BM268" s="230" t="s">
        <v>361</v>
      </c>
    </row>
    <row r="269" s="2" customFormat="1">
      <c r="A269" s="38"/>
      <c r="B269" s="39"/>
      <c r="C269" s="40"/>
      <c r="D269" s="232" t="s">
        <v>141</v>
      </c>
      <c r="E269" s="40"/>
      <c r="F269" s="233" t="s">
        <v>362</v>
      </c>
      <c r="G269" s="40"/>
      <c r="H269" s="40"/>
      <c r="I269" s="234"/>
      <c r="J269" s="40"/>
      <c r="K269" s="40"/>
      <c r="L269" s="44"/>
      <c r="M269" s="235"/>
      <c r="N269" s="236"/>
      <c r="O269" s="91"/>
      <c r="P269" s="91"/>
      <c r="Q269" s="91"/>
      <c r="R269" s="91"/>
      <c r="S269" s="91"/>
      <c r="T269" s="92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141</v>
      </c>
      <c r="AU269" s="17" t="s">
        <v>83</v>
      </c>
    </row>
    <row r="270" s="2" customFormat="1">
      <c r="A270" s="38"/>
      <c r="B270" s="39"/>
      <c r="C270" s="40"/>
      <c r="D270" s="237" t="s">
        <v>143</v>
      </c>
      <c r="E270" s="40"/>
      <c r="F270" s="238" t="s">
        <v>363</v>
      </c>
      <c r="G270" s="40"/>
      <c r="H270" s="40"/>
      <c r="I270" s="234"/>
      <c r="J270" s="40"/>
      <c r="K270" s="40"/>
      <c r="L270" s="44"/>
      <c r="M270" s="235"/>
      <c r="N270" s="236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143</v>
      </c>
      <c r="AU270" s="17" t="s">
        <v>83</v>
      </c>
    </row>
    <row r="271" s="13" customFormat="1">
      <c r="A271" s="13"/>
      <c r="B271" s="239"/>
      <c r="C271" s="240"/>
      <c r="D271" s="232" t="s">
        <v>145</v>
      </c>
      <c r="E271" s="241" t="s">
        <v>1</v>
      </c>
      <c r="F271" s="242" t="s">
        <v>89</v>
      </c>
      <c r="G271" s="240"/>
      <c r="H271" s="243">
        <v>46.82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9" t="s">
        <v>145</v>
      </c>
      <c r="AU271" s="249" t="s">
        <v>83</v>
      </c>
      <c r="AV271" s="13" t="s">
        <v>83</v>
      </c>
      <c r="AW271" s="13" t="s">
        <v>30</v>
      </c>
      <c r="AX271" s="13" t="s">
        <v>81</v>
      </c>
      <c r="AY271" s="249" t="s">
        <v>132</v>
      </c>
    </row>
    <row r="272" s="2" customFormat="1" ht="24.15" customHeight="1">
      <c r="A272" s="38"/>
      <c r="B272" s="39"/>
      <c r="C272" s="219" t="s">
        <v>364</v>
      </c>
      <c r="D272" s="219" t="s">
        <v>134</v>
      </c>
      <c r="E272" s="220" t="s">
        <v>365</v>
      </c>
      <c r="F272" s="221" t="s">
        <v>366</v>
      </c>
      <c r="G272" s="222" t="s">
        <v>137</v>
      </c>
      <c r="H272" s="223">
        <v>46.82</v>
      </c>
      <c r="I272" s="224"/>
      <c r="J272" s="225">
        <f>ROUND(I272*H272,2)</f>
        <v>0</v>
      </c>
      <c r="K272" s="221" t="s">
        <v>138</v>
      </c>
      <c r="L272" s="44"/>
      <c r="M272" s="226" t="s">
        <v>1</v>
      </c>
      <c r="N272" s="227" t="s">
        <v>38</v>
      </c>
      <c r="O272" s="91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0" t="s">
        <v>139</v>
      </c>
      <c r="AT272" s="230" t="s">
        <v>134</v>
      </c>
      <c r="AU272" s="230" t="s">
        <v>83</v>
      </c>
      <c r="AY272" s="17" t="s">
        <v>132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7" t="s">
        <v>81</v>
      </c>
      <c r="BK272" s="231">
        <f>ROUND(I272*H272,2)</f>
        <v>0</v>
      </c>
      <c r="BL272" s="17" t="s">
        <v>139</v>
      </c>
      <c r="BM272" s="230" t="s">
        <v>367</v>
      </c>
    </row>
    <row r="273" s="2" customFormat="1">
      <c r="A273" s="38"/>
      <c r="B273" s="39"/>
      <c r="C273" s="40"/>
      <c r="D273" s="232" t="s">
        <v>141</v>
      </c>
      <c r="E273" s="40"/>
      <c r="F273" s="233" t="s">
        <v>368</v>
      </c>
      <c r="G273" s="40"/>
      <c r="H273" s="40"/>
      <c r="I273" s="234"/>
      <c r="J273" s="40"/>
      <c r="K273" s="40"/>
      <c r="L273" s="44"/>
      <c r="M273" s="235"/>
      <c r="N273" s="236"/>
      <c r="O273" s="91"/>
      <c r="P273" s="91"/>
      <c r="Q273" s="91"/>
      <c r="R273" s="91"/>
      <c r="S273" s="91"/>
      <c r="T273" s="92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141</v>
      </c>
      <c r="AU273" s="17" t="s">
        <v>83</v>
      </c>
    </row>
    <row r="274" s="2" customFormat="1">
      <c r="A274" s="38"/>
      <c r="B274" s="39"/>
      <c r="C274" s="40"/>
      <c r="D274" s="237" t="s">
        <v>143</v>
      </c>
      <c r="E274" s="40"/>
      <c r="F274" s="238" t="s">
        <v>369</v>
      </c>
      <c r="G274" s="40"/>
      <c r="H274" s="40"/>
      <c r="I274" s="234"/>
      <c r="J274" s="40"/>
      <c r="K274" s="40"/>
      <c r="L274" s="44"/>
      <c r="M274" s="235"/>
      <c r="N274" s="236"/>
      <c r="O274" s="91"/>
      <c r="P274" s="91"/>
      <c r="Q274" s="91"/>
      <c r="R274" s="91"/>
      <c r="S274" s="91"/>
      <c r="T274" s="92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143</v>
      </c>
      <c r="AU274" s="17" t="s">
        <v>83</v>
      </c>
    </row>
    <row r="275" s="13" customFormat="1">
      <c r="A275" s="13"/>
      <c r="B275" s="239"/>
      <c r="C275" s="240"/>
      <c r="D275" s="232" t="s">
        <v>145</v>
      </c>
      <c r="E275" s="241" t="s">
        <v>1</v>
      </c>
      <c r="F275" s="242" t="s">
        <v>89</v>
      </c>
      <c r="G275" s="240"/>
      <c r="H275" s="243">
        <v>46.82</v>
      </c>
      <c r="I275" s="244"/>
      <c r="J275" s="240"/>
      <c r="K275" s="240"/>
      <c r="L275" s="245"/>
      <c r="M275" s="246"/>
      <c r="N275" s="247"/>
      <c r="O275" s="247"/>
      <c r="P275" s="247"/>
      <c r="Q275" s="247"/>
      <c r="R275" s="247"/>
      <c r="S275" s="247"/>
      <c r="T275" s="24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9" t="s">
        <v>145</v>
      </c>
      <c r="AU275" s="249" t="s">
        <v>83</v>
      </c>
      <c r="AV275" s="13" t="s">
        <v>83</v>
      </c>
      <c r="AW275" s="13" t="s">
        <v>30</v>
      </c>
      <c r="AX275" s="13" t="s">
        <v>81</v>
      </c>
      <c r="AY275" s="249" t="s">
        <v>132</v>
      </c>
    </row>
    <row r="276" s="2" customFormat="1" ht="24.15" customHeight="1">
      <c r="A276" s="38"/>
      <c r="B276" s="39"/>
      <c r="C276" s="219" t="s">
        <v>370</v>
      </c>
      <c r="D276" s="219" t="s">
        <v>134</v>
      </c>
      <c r="E276" s="220" t="s">
        <v>371</v>
      </c>
      <c r="F276" s="221" t="s">
        <v>372</v>
      </c>
      <c r="G276" s="222" t="s">
        <v>137</v>
      </c>
      <c r="H276" s="223">
        <v>773.63999999999999</v>
      </c>
      <c r="I276" s="224"/>
      <c r="J276" s="225">
        <f>ROUND(I276*H276,2)</f>
        <v>0</v>
      </c>
      <c r="K276" s="221" t="s">
        <v>138</v>
      </c>
      <c r="L276" s="44"/>
      <c r="M276" s="226" t="s">
        <v>1</v>
      </c>
      <c r="N276" s="227" t="s">
        <v>38</v>
      </c>
      <c r="O276" s="91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0" t="s">
        <v>139</v>
      </c>
      <c r="AT276" s="230" t="s">
        <v>134</v>
      </c>
      <c r="AU276" s="230" t="s">
        <v>83</v>
      </c>
      <c r="AY276" s="17" t="s">
        <v>132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7" t="s">
        <v>81</v>
      </c>
      <c r="BK276" s="231">
        <f>ROUND(I276*H276,2)</f>
        <v>0</v>
      </c>
      <c r="BL276" s="17" t="s">
        <v>139</v>
      </c>
      <c r="BM276" s="230" t="s">
        <v>373</v>
      </c>
    </row>
    <row r="277" s="2" customFormat="1">
      <c r="A277" s="38"/>
      <c r="B277" s="39"/>
      <c r="C277" s="40"/>
      <c r="D277" s="232" t="s">
        <v>141</v>
      </c>
      <c r="E277" s="40"/>
      <c r="F277" s="233" t="s">
        <v>374</v>
      </c>
      <c r="G277" s="40"/>
      <c r="H277" s="40"/>
      <c r="I277" s="234"/>
      <c r="J277" s="40"/>
      <c r="K277" s="40"/>
      <c r="L277" s="44"/>
      <c r="M277" s="235"/>
      <c r="N277" s="236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141</v>
      </c>
      <c r="AU277" s="17" t="s">
        <v>83</v>
      </c>
    </row>
    <row r="278" s="2" customFormat="1">
      <c r="A278" s="38"/>
      <c r="B278" s="39"/>
      <c r="C278" s="40"/>
      <c r="D278" s="237" t="s">
        <v>143</v>
      </c>
      <c r="E278" s="40"/>
      <c r="F278" s="238" t="s">
        <v>375</v>
      </c>
      <c r="G278" s="40"/>
      <c r="H278" s="40"/>
      <c r="I278" s="234"/>
      <c r="J278" s="40"/>
      <c r="K278" s="40"/>
      <c r="L278" s="44"/>
      <c r="M278" s="235"/>
      <c r="N278" s="236"/>
      <c r="O278" s="91"/>
      <c r="P278" s="91"/>
      <c r="Q278" s="91"/>
      <c r="R278" s="91"/>
      <c r="S278" s="91"/>
      <c r="T278" s="92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143</v>
      </c>
      <c r="AU278" s="17" t="s">
        <v>83</v>
      </c>
    </row>
    <row r="279" s="13" customFormat="1">
      <c r="A279" s="13"/>
      <c r="B279" s="239"/>
      <c r="C279" s="240"/>
      <c r="D279" s="232" t="s">
        <v>145</v>
      </c>
      <c r="E279" s="241" t="s">
        <v>1</v>
      </c>
      <c r="F279" s="242" t="s">
        <v>376</v>
      </c>
      <c r="G279" s="240"/>
      <c r="H279" s="243">
        <v>773.63999999999999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9" t="s">
        <v>145</v>
      </c>
      <c r="AU279" s="249" t="s">
        <v>83</v>
      </c>
      <c r="AV279" s="13" t="s">
        <v>83</v>
      </c>
      <c r="AW279" s="13" t="s">
        <v>30</v>
      </c>
      <c r="AX279" s="13" t="s">
        <v>81</v>
      </c>
      <c r="AY279" s="249" t="s">
        <v>132</v>
      </c>
    </row>
    <row r="280" s="2" customFormat="1" ht="24.15" customHeight="1">
      <c r="A280" s="38"/>
      <c r="B280" s="39"/>
      <c r="C280" s="219" t="s">
        <v>377</v>
      </c>
      <c r="D280" s="219" t="s">
        <v>134</v>
      </c>
      <c r="E280" s="220" t="s">
        <v>378</v>
      </c>
      <c r="F280" s="221" t="s">
        <v>379</v>
      </c>
      <c r="G280" s="222" t="s">
        <v>137</v>
      </c>
      <c r="H280" s="223">
        <v>726.82000000000005</v>
      </c>
      <c r="I280" s="224"/>
      <c r="J280" s="225">
        <f>ROUND(I280*H280,2)</f>
        <v>0</v>
      </c>
      <c r="K280" s="221" t="s">
        <v>138</v>
      </c>
      <c r="L280" s="44"/>
      <c r="M280" s="226" t="s">
        <v>1</v>
      </c>
      <c r="N280" s="227" t="s">
        <v>38</v>
      </c>
      <c r="O280" s="91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0" t="s">
        <v>139</v>
      </c>
      <c r="AT280" s="230" t="s">
        <v>134</v>
      </c>
      <c r="AU280" s="230" t="s">
        <v>83</v>
      </c>
      <c r="AY280" s="17" t="s">
        <v>132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7" t="s">
        <v>81</v>
      </c>
      <c r="BK280" s="231">
        <f>ROUND(I280*H280,2)</f>
        <v>0</v>
      </c>
      <c r="BL280" s="17" t="s">
        <v>139</v>
      </c>
      <c r="BM280" s="230" t="s">
        <v>380</v>
      </c>
    </row>
    <row r="281" s="2" customFormat="1">
      <c r="A281" s="38"/>
      <c r="B281" s="39"/>
      <c r="C281" s="40"/>
      <c r="D281" s="232" t="s">
        <v>141</v>
      </c>
      <c r="E281" s="40"/>
      <c r="F281" s="233" t="s">
        <v>381</v>
      </c>
      <c r="G281" s="40"/>
      <c r="H281" s="40"/>
      <c r="I281" s="234"/>
      <c r="J281" s="40"/>
      <c r="K281" s="40"/>
      <c r="L281" s="44"/>
      <c r="M281" s="235"/>
      <c r="N281" s="236"/>
      <c r="O281" s="91"/>
      <c r="P281" s="91"/>
      <c r="Q281" s="91"/>
      <c r="R281" s="91"/>
      <c r="S281" s="91"/>
      <c r="T281" s="92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141</v>
      </c>
      <c r="AU281" s="17" t="s">
        <v>83</v>
      </c>
    </row>
    <row r="282" s="2" customFormat="1">
      <c r="A282" s="38"/>
      <c r="B282" s="39"/>
      <c r="C282" s="40"/>
      <c r="D282" s="237" t="s">
        <v>143</v>
      </c>
      <c r="E282" s="40"/>
      <c r="F282" s="238" t="s">
        <v>382</v>
      </c>
      <c r="G282" s="40"/>
      <c r="H282" s="40"/>
      <c r="I282" s="234"/>
      <c r="J282" s="40"/>
      <c r="K282" s="40"/>
      <c r="L282" s="44"/>
      <c r="M282" s="235"/>
      <c r="N282" s="236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143</v>
      </c>
      <c r="AU282" s="17" t="s">
        <v>83</v>
      </c>
    </row>
    <row r="283" s="13" customFormat="1">
      <c r="A283" s="13"/>
      <c r="B283" s="239"/>
      <c r="C283" s="240"/>
      <c r="D283" s="232" t="s">
        <v>145</v>
      </c>
      <c r="E283" s="241" t="s">
        <v>1</v>
      </c>
      <c r="F283" s="242" t="s">
        <v>383</v>
      </c>
      <c r="G283" s="240"/>
      <c r="H283" s="243">
        <v>726.82000000000005</v>
      </c>
      <c r="I283" s="244"/>
      <c r="J283" s="240"/>
      <c r="K283" s="240"/>
      <c r="L283" s="245"/>
      <c r="M283" s="246"/>
      <c r="N283" s="247"/>
      <c r="O283" s="247"/>
      <c r="P283" s="247"/>
      <c r="Q283" s="247"/>
      <c r="R283" s="247"/>
      <c r="S283" s="247"/>
      <c r="T283" s="24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9" t="s">
        <v>145</v>
      </c>
      <c r="AU283" s="249" t="s">
        <v>83</v>
      </c>
      <c r="AV283" s="13" t="s">
        <v>83</v>
      </c>
      <c r="AW283" s="13" t="s">
        <v>30</v>
      </c>
      <c r="AX283" s="13" t="s">
        <v>81</v>
      </c>
      <c r="AY283" s="249" t="s">
        <v>132</v>
      </c>
    </row>
    <row r="284" s="2" customFormat="1" ht="24.15" customHeight="1">
      <c r="A284" s="38"/>
      <c r="B284" s="39"/>
      <c r="C284" s="219" t="s">
        <v>384</v>
      </c>
      <c r="D284" s="219" t="s">
        <v>134</v>
      </c>
      <c r="E284" s="220" t="s">
        <v>385</v>
      </c>
      <c r="F284" s="221" t="s">
        <v>386</v>
      </c>
      <c r="G284" s="222" t="s">
        <v>137</v>
      </c>
      <c r="H284" s="223">
        <v>46.82</v>
      </c>
      <c r="I284" s="224"/>
      <c r="J284" s="225">
        <f>ROUND(I284*H284,2)</f>
        <v>0</v>
      </c>
      <c r="K284" s="221" t="s">
        <v>138</v>
      </c>
      <c r="L284" s="44"/>
      <c r="M284" s="226" t="s">
        <v>1</v>
      </c>
      <c r="N284" s="227" t="s">
        <v>38</v>
      </c>
      <c r="O284" s="91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0" t="s">
        <v>139</v>
      </c>
      <c r="AT284" s="230" t="s">
        <v>134</v>
      </c>
      <c r="AU284" s="230" t="s">
        <v>83</v>
      </c>
      <c r="AY284" s="17" t="s">
        <v>132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7" t="s">
        <v>81</v>
      </c>
      <c r="BK284" s="231">
        <f>ROUND(I284*H284,2)</f>
        <v>0</v>
      </c>
      <c r="BL284" s="17" t="s">
        <v>139</v>
      </c>
      <c r="BM284" s="230" t="s">
        <v>387</v>
      </c>
    </row>
    <row r="285" s="2" customFormat="1">
      <c r="A285" s="38"/>
      <c r="B285" s="39"/>
      <c r="C285" s="40"/>
      <c r="D285" s="232" t="s">
        <v>141</v>
      </c>
      <c r="E285" s="40"/>
      <c r="F285" s="233" t="s">
        <v>388</v>
      </c>
      <c r="G285" s="40"/>
      <c r="H285" s="40"/>
      <c r="I285" s="234"/>
      <c r="J285" s="40"/>
      <c r="K285" s="40"/>
      <c r="L285" s="44"/>
      <c r="M285" s="235"/>
      <c r="N285" s="236"/>
      <c r="O285" s="91"/>
      <c r="P285" s="91"/>
      <c r="Q285" s="91"/>
      <c r="R285" s="91"/>
      <c r="S285" s="91"/>
      <c r="T285" s="92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141</v>
      </c>
      <c r="AU285" s="17" t="s">
        <v>83</v>
      </c>
    </row>
    <row r="286" s="2" customFormat="1">
      <c r="A286" s="38"/>
      <c r="B286" s="39"/>
      <c r="C286" s="40"/>
      <c r="D286" s="237" t="s">
        <v>143</v>
      </c>
      <c r="E286" s="40"/>
      <c r="F286" s="238" t="s">
        <v>389</v>
      </c>
      <c r="G286" s="40"/>
      <c r="H286" s="40"/>
      <c r="I286" s="234"/>
      <c r="J286" s="40"/>
      <c r="K286" s="40"/>
      <c r="L286" s="44"/>
      <c r="M286" s="235"/>
      <c r="N286" s="236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143</v>
      </c>
      <c r="AU286" s="17" t="s">
        <v>83</v>
      </c>
    </row>
    <row r="287" s="13" customFormat="1">
      <c r="A287" s="13"/>
      <c r="B287" s="239"/>
      <c r="C287" s="240"/>
      <c r="D287" s="232" t="s">
        <v>145</v>
      </c>
      <c r="E287" s="241" t="s">
        <v>1</v>
      </c>
      <c r="F287" s="242" t="s">
        <v>89</v>
      </c>
      <c r="G287" s="240"/>
      <c r="H287" s="243">
        <v>46.82</v>
      </c>
      <c r="I287" s="244"/>
      <c r="J287" s="240"/>
      <c r="K287" s="240"/>
      <c r="L287" s="245"/>
      <c r="M287" s="246"/>
      <c r="N287" s="247"/>
      <c r="O287" s="247"/>
      <c r="P287" s="247"/>
      <c r="Q287" s="247"/>
      <c r="R287" s="247"/>
      <c r="S287" s="247"/>
      <c r="T287" s="24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9" t="s">
        <v>145</v>
      </c>
      <c r="AU287" s="249" t="s">
        <v>83</v>
      </c>
      <c r="AV287" s="13" t="s">
        <v>83</v>
      </c>
      <c r="AW287" s="13" t="s">
        <v>30</v>
      </c>
      <c r="AX287" s="13" t="s">
        <v>81</v>
      </c>
      <c r="AY287" s="249" t="s">
        <v>132</v>
      </c>
    </row>
    <row r="288" s="12" customFormat="1" ht="22.8" customHeight="1">
      <c r="A288" s="12"/>
      <c r="B288" s="203"/>
      <c r="C288" s="204"/>
      <c r="D288" s="205" t="s">
        <v>72</v>
      </c>
      <c r="E288" s="217" t="s">
        <v>180</v>
      </c>
      <c r="F288" s="217" t="s">
        <v>390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SUM(P289:P369)</f>
        <v>0</v>
      </c>
      <c r="Q288" s="211"/>
      <c r="R288" s="212">
        <f>SUM(R289:R369)</f>
        <v>26.057265000000001</v>
      </c>
      <c r="S288" s="211"/>
      <c r="T288" s="213">
        <f>SUM(T289:T369)</f>
        <v>3.4013999999999998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81</v>
      </c>
      <c r="AT288" s="215" t="s">
        <v>72</v>
      </c>
      <c r="AU288" s="215" t="s">
        <v>81</v>
      </c>
      <c r="AY288" s="214" t="s">
        <v>132</v>
      </c>
      <c r="BK288" s="216">
        <f>SUM(BK289:BK369)</f>
        <v>0</v>
      </c>
    </row>
    <row r="289" s="2" customFormat="1" ht="33" customHeight="1">
      <c r="A289" s="38"/>
      <c r="B289" s="39"/>
      <c r="C289" s="219" t="s">
        <v>391</v>
      </c>
      <c r="D289" s="219" t="s">
        <v>134</v>
      </c>
      <c r="E289" s="220" t="s">
        <v>392</v>
      </c>
      <c r="F289" s="221" t="s">
        <v>393</v>
      </c>
      <c r="G289" s="222" t="s">
        <v>394</v>
      </c>
      <c r="H289" s="223">
        <v>2</v>
      </c>
      <c r="I289" s="224"/>
      <c r="J289" s="225">
        <f>ROUND(I289*H289,2)</f>
        <v>0</v>
      </c>
      <c r="K289" s="221" t="s">
        <v>138</v>
      </c>
      <c r="L289" s="44"/>
      <c r="M289" s="226" t="s">
        <v>1</v>
      </c>
      <c r="N289" s="227" t="s">
        <v>38</v>
      </c>
      <c r="O289" s="91"/>
      <c r="P289" s="228">
        <f>O289*H289</f>
        <v>0</v>
      </c>
      <c r="Q289" s="228">
        <v>0.0068999999999999999</v>
      </c>
      <c r="R289" s="228">
        <f>Q289*H289</f>
        <v>0.0138</v>
      </c>
      <c r="S289" s="228">
        <v>0</v>
      </c>
      <c r="T289" s="229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0" t="s">
        <v>139</v>
      </c>
      <c r="AT289" s="230" t="s">
        <v>134</v>
      </c>
      <c r="AU289" s="230" t="s">
        <v>83</v>
      </c>
      <c r="AY289" s="17" t="s">
        <v>132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7" t="s">
        <v>81</v>
      </c>
      <c r="BK289" s="231">
        <f>ROUND(I289*H289,2)</f>
        <v>0</v>
      </c>
      <c r="BL289" s="17" t="s">
        <v>139</v>
      </c>
      <c r="BM289" s="230" t="s">
        <v>395</v>
      </c>
    </row>
    <row r="290" s="2" customFormat="1">
      <c r="A290" s="38"/>
      <c r="B290" s="39"/>
      <c r="C290" s="40"/>
      <c r="D290" s="232" t="s">
        <v>141</v>
      </c>
      <c r="E290" s="40"/>
      <c r="F290" s="233" t="s">
        <v>396</v>
      </c>
      <c r="G290" s="40"/>
      <c r="H290" s="40"/>
      <c r="I290" s="234"/>
      <c r="J290" s="40"/>
      <c r="K290" s="40"/>
      <c r="L290" s="44"/>
      <c r="M290" s="235"/>
      <c r="N290" s="236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141</v>
      </c>
      <c r="AU290" s="17" t="s">
        <v>83</v>
      </c>
    </row>
    <row r="291" s="2" customFormat="1">
      <c r="A291" s="38"/>
      <c r="B291" s="39"/>
      <c r="C291" s="40"/>
      <c r="D291" s="237" t="s">
        <v>143</v>
      </c>
      <c r="E291" s="40"/>
      <c r="F291" s="238" t="s">
        <v>397</v>
      </c>
      <c r="G291" s="40"/>
      <c r="H291" s="40"/>
      <c r="I291" s="234"/>
      <c r="J291" s="40"/>
      <c r="K291" s="40"/>
      <c r="L291" s="44"/>
      <c r="M291" s="235"/>
      <c r="N291" s="236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143</v>
      </c>
      <c r="AU291" s="17" t="s">
        <v>83</v>
      </c>
    </row>
    <row r="292" s="2" customFormat="1" ht="33" customHeight="1">
      <c r="A292" s="38"/>
      <c r="B292" s="39"/>
      <c r="C292" s="219" t="s">
        <v>398</v>
      </c>
      <c r="D292" s="219" t="s">
        <v>134</v>
      </c>
      <c r="E292" s="220" t="s">
        <v>399</v>
      </c>
      <c r="F292" s="221" t="s">
        <v>400</v>
      </c>
      <c r="G292" s="222" t="s">
        <v>170</v>
      </c>
      <c r="H292" s="223">
        <v>4.5</v>
      </c>
      <c r="I292" s="224"/>
      <c r="J292" s="225">
        <f>ROUND(I292*H292,2)</f>
        <v>0</v>
      </c>
      <c r="K292" s="221" t="s">
        <v>138</v>
      </c>
      <c r="L292" s="44"/>
      <c r="M292" s="226" t="s">
        <v>1</v>
      </c>
      <c r="N292" s="227" t="s">
        <v>38</v>
      </c>
      <c r="O292" s="91"/>
      <c r="P292" s="228">
        <f>O292*H292</f>
        <v>0</v>
      </c>
      <c r="Q292" s="228">
        <v>0.00023000000000000001</v>
      </c>
      <c r="R292" s="228">
        <f>Q292*H292</f>
        <v>0.0010350000000000001</v>
      </c>
      <c r="S292" s="228">
        <v>0</v>
      </c>
      <c r="T292" s="229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0" t="s">
        <v>139</v>
      </c>
      <c r="AT292" s="230" t="s">
        <v>134</v>
      </c>
      <c r="AU292" s="230" t="s">
        <v>83</v>
      </c>
      <c r="AY292" s="17" t="s">
        <v>132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7" t="s">
        <v>81</v>
      </c>
      <c r="BK292" s="231">
        <f>ROUND(I292*H292,2)</f>
        <v>0</v>
      </c>
      <c r="BL292" s="17" t="s">
        <v>139</v>
      </c>
      <c r="BM292" s="230" t="s">
        <v>401</v>
      </c>
    </row>
    <row r="293" s="2" customFormat="1">
      <c r="A293" s="38"/>
      <c r="B293" s="39"/>
      <c r="C293" s="40"/>
      <c r="D293" s="232" t="s">
        <v>141</v>
      </c>
      <c r="E293" s="40"/>
      <c r="F293" s="233" t="s">
        <v>402</v>
      </c>
      <c r="G293" s="40"/>
      <c r="H293" s="40"/>
      <c r="I293" s="234"/>
      <c r="J293" s="40"/>
      <c r="K293" s="40"/>
      <c r="L293" s="44"/>
      <c r="M293" s="235"/>
      <c r="N293" s="236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141</v>
      </c>
      <c r="AU293" s="17" t="s">
        <v>83</v>
      </c>
    </row>
    <row r="294" s="2" customFormat="1">
      <c r="A294" s="38"/>
      <c r="B294" s="39"/>
      <c r="C294" s="40"/>
      <c r="D294" s="237" t="s">
        <v>143</v>
      </c>
      <c r="E294" s="40"/>
      <c r="F294" s="238" t="s">
        <v>403</v>
      </c>
      <c r="G294" s="40"/>
      <c r="H294" s="40"/>
      <c r="I294" s="234"/>
      <c r="J294" s="40"/>
      <c r="K294" s="40"/>
      <c r="L294" s="44"/>
      <c r="M294" s="235"/>
      <c r="N294" s="236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143</v>
      </c>
      <c r="AU294" s="17" t="s">
        <v>83</v>
      </c>
    </row>
    <row r="295" s="13" customFormat="1">
      <c r="A295" s="13"/>
      <c r="B295" s="239"/>
      <c r="C295" s="240"/>
      <c r="D295" s="232" t="s">
        <v>145</v>
      </c>
      <c r="E295" s="241" t="s">
        <v>1</v>
      </c>
      <c r="F295" s="242" t="s">
        <v>404</v>
      </c>
      <c r="G295" s="240"/>
      <c r="H295" s="243">
        <v>4.5</v>
      </c>
      <c r="I295" s="244"/>
      <c r="J295" s="240"/>
      <c r="K295" s="240"/>
      <c r="L295" s="245"/>
      <c r="M295" s="246"/>
      <c r="N295" s="247"/>
      <c r="O295" s="247"/>
      <c r="P295" s="247"/>
      <c r="Q295" s="247"/>
      <c r="R295" s="247"/>
      <c r="S295" s="247"/>
      <c r="T295" s="24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9" t="s">
        <v>145</v>
      </c>
      <c r="AU295" s="249" t="s">
        <v>83</v>
      </c>
      <c r="AV295" s="13" t="s">
        <v>83</v>
      </c>
      <c r="AW295" s="13" t="s">
        <v>30</v>
      </c>
      <c r="AX295" s="13" t="s">
        <v>81</v>
      </c>
      <c r="AY295" s="249" t="s">
        <v>132</v>
      </c>
    </row>
    <row r="296" s="2" customFormat="1" ht="16.5" customHeight="1">
      <c r="A296" s="38"/>
      <c r="B296" s="39"/>
      <c r="C296" s="261" t="s">
        <v>405</v>
      </c>
      <c r="D296" s="261" t="s">
        <v>176</v>
      </c>
      <c r="E296" s="262" t="s">
        <v>406</v>
      </c>
      <c r="F296" s="263" t="s">
        <v>407</v>
      </c>
      <c r="G296" s="264" t="s">
        <v>170</v>
      </c>
      <c r="H296" s="265">
        <v>4.5449999999999999</v>
      </c>
      <c r="I296" s="266"/>
      <c r="J296" s="267">
        <f>ROUND(I296*H296,2)</f>
        <v>0</v>
      </c>
      <c r="K296" s="263" t="s">
        <v>138</v>
      </c>
      <c r="L296" s="268"/>
      <c r="M296" s="269" t="s">
        <v>1</v>
      </c>
      <c r="N296" s="270" t="s">
        <v>38</v>
      </c>
      <c r="O296" s="91"/>
      <c r="P296" s="228">
        <f>O296*H296</f>
        <v>0</v>
      </c>
      <c r="Q296" s="228">
        <v>0.41599999999999998</v>
      </c>
      <c r="R296" s="228">
        <f>Q296*H296</f>
        <v>1.89072</v>
      </c>
      <c r="S296" s="228">
        <v>0</v>
      </c>
      <c r="T296" s="229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0" t="s">
        <v>180</v>
      </c>
      <c r="AT296" s="230" t="s">
        <v>176</v>
      </c>
      <c r="AU296" s="230" t="s">
        <v>83</v>
      </c>
      <c r="AY296" s="17" t="s">
        <v>132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7" t="s">
        <v>81</v>
      </c>
      <c r="BK296" s="231">
        <f>ROUND(I296*H296,2)</f>
        <v>0</v>
      </c>
      <c r="BL296" s="17" t="s">
        <v>139</v>
      </c>
      <c r="BM296" s="230" t="s">
        <v>408</v>
      </c>
    </row>
    <row r="297" s="2" customFormat="1">
      <c r="A297" s="38"/>
      <c r="B297" s="39"/>
      <c r="C297" s="40"/>
      <c r="D297" s="232" t="s">
        <v>141</v>
      </c>
      <c r="E297" s="40"/>
      <c r="F297" s="233" t="s">
        <v>407</v>
      </c>
      <c r="G297" s="40"/>
      <c r="H297" s="40"/>
      <c r="I297" s="234"/>
      <c r="J297" s="40"/>
      <c r="K297" s="40"/>
      <c r="L297" s="44"/>
      <c r="M297" s="235"/>
      <c r="N297" s="236"/>
      <c r="O297" s="91"/>
      <c r="P297" s="91"/>
      <c r="Q297" s="91"/>
      <c r="R297" s="91"/>
      <c r="S297" s="91"/>
      <c r="T297" s="92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141</v>
      </c>
      <c r="AU297" s="17" t="s">
        <v>83</v>
      </c>
    </row>
    <row r="298" s="13" customFormat="1">
      <c r="A298" s="13"/>
      <c r="B298" s="239"/>
      <c r="C298" s="240"/>
      <c r="D298" s="232" t="s">
        <v>145</v>
      </c>
      <c r="E298" s="240"/>
      <c r="F298" s="242" t="s">
        <v>409</v>
      </c>
      <c r="G298" s="240"/>
      <c r="H298" s="243">
        <v>4.5449999999999999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9" t="s">
        <v>145</v>
      </c>
      <c r="AU298" s="249" t="s">
        <v>83</v>
      </c>
      <c r="AV298" s="13" t="s">
        <v>83</v>
      </c>
      <c r="AW298" s="13" t="s">
        <v>4</v>
      </c>
      <c r="AX298" s="13" t="s">
        <v>81</v>
      </c>
      <c r="AY298" s="249" t="s">
        <v>132</v>
      </c>
    </row>
    <row r="299" s="2" customFormat="1" ht="24.15" customHeight="1">
      <c r="A299" s="38"/>
      <c r="B299" s="39"/>
      <c r="C299" s="219" t="s">
        <v>410</v>
      </c>
      <c r="D299" s="219" t="s">
        <v>134</v>
      </c>
      <c r="E299" s="220" t="s">
        <v>411</v>
      </c>
      <c r="F299" s="221" t="s">
        <v>412</v>
      </c>
      <c r="G299" s="222" t="s">
        <v>160</v>
      </c>
      <c r="H299" s="223">
        <v>0.5</v>
      </c>
      <c r="I299" s="224"/>
      <c r="J299" s="225">
        <f>ROUND(I299*H299,2)</f>
        <v>0</v>
      </c>
      <c r="K299" s="221" t="s">
        <v>138</v>
      </c>
      <c r="L299" s="44"/>
      <c r="M299" s="226" t="s">
        <v>1</v>
      </c>
      <c r="N299" s="227" t="s">
        <v>38</v>
      </c>
      <c r="O299" s="91"/>
      <c r="P299" s="228">
        <f>O299*H299</f>
        <v>0</v>
      </c>
      <c r="Q299" s="228">
        <v>0</v>
      </c>
      <c r="R299" s="228">
        <f>Q299*H299</f>
        <v>0</v>
      </c>
      <c r="S299" s="228">
        <v>1.9199999999999999</v>
      </c>
      <c r="T299" s="229">
        <f>S299*H299</f>
        <v>0.95999999999999996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0" t="s">
        <v>139</v>
      </c>
      <c r="AT299" s="230" t="s">
        <v>134</v>
      </c>
      <c r="AU299" s="230" t="s">
        <v>83</v>
      </c>
      <c r="AY299" s="17" t="s">
        <v>132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7" t="s">
        <v>81</v>
      </c>
      <c r="BK299" s="231">
        <f>ROUND(I299*H299,2)</f>
        <v>0</v>
      </c>
      <c r="BL299" s="17" t="s">
        <v>139</v>
      </c>
      <c r="BM299" s="230" t="s">
        <v>413</v>
      </c>
    </row>
    <row r="300" s="2" customFormat="1">
      <c r="A300" s="38"/>
      <c r="B300" s="39"/>
      <c r="C300" s="40"/>
      <c r="D300" s="232" t="s">
        <v>141</v>
      </c>
      <c r="E300" s="40"/>
      <c r="F300" s="233" t="s">
        <v>414</v>
      </c>
      <c r="G300" s="40"/>
      <c r="H300" s="40"/>
      <c r="I300" s="234"/>
      <c r="J300" s="40"/>
      <c r="K300" s="40"/>
      <c r="L300" s="44"/>
      <c r="M300" s="235"/>
      <c r="N300" s="236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141</v>
      </c>
      <c r="AU300" s="17" t="s">
        <v>83</v>
      </c>
    </row>
    <row r="301" s="2" customFormat="1">
      <c r="A301" s="38"/>
      <c r="B301" s="39"/>
      <c r="C301" s="40"/>
      <c r="D301" s="237" t="s">
        <v>143</v>
      </c>
      <c r="E301" s="40"/>
      <c r="F301" s="238" t="s">
        <v>415</v>
      </c>
      <c r="G301" s="40"/>
      <c r="H301" s="40"/>
      <c r="I301" s="234"/>
      <c r="J301" s="40"/>
      <c r="K301" s="40"/>
      <c r="L301" s="44"/>
      <c r="M301" s="235"/>
      <c r="N301" s="236"/>
      <c r="O301" s="91"/>
      <c r="P301" s="91"/>
      <c r="Q301" s="91"/>
      <c r="R301" s="91"/>
      <c r="S301" s="91"/>
      <c r="T301" s="92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143</v>
      </c>
      <c r="AU301" s="17" t="s">
        <v>83</v>
      </c>
    </row>
    <row r="302" s="15" customFormat="1">
      <c r="A302" s="15"/>
      <c r="B302" s="272"/>
      <c r="C302" s="273"/>
      <c r="D302" s="232" t="s">
        <v>145</v>
      </c>
      <c r="E302" s="274" t="s">
        <v>1</v>
      </c>
      <c r="F302" s="275" t="s">
        <v>416</v>
      </c>
      <c r="G302" s="273"/>
      <c r="H302" s="274" t="s">
        <v>1</v>
      </c>
      <c r="I302" s="276"/>
      <c r="J302" s="273"/>
      <c r="K302" s="273"/>
      <c r="L302" s="277"/>
      <c r="M302" s="278"/>
      <c r="N302" s="279"/>
      <c r="O302" s="279"/>
      <c r="P302" s="279"/>
      <c r="Q302" s="279"/>
      <c r="R302" s="279"/>
      <c r="S302" s="279"/>
      <c r="T302" s="280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81" t="s">
        <v>145</v>
      </c>
      <c r="AU302" s="281" t="s">
        <v>83</v>
      </c>
      <c r="AV302" s="15" t="s">
        <v>81</v>
      </c>
      <c r="AW302" s="15" t="s">
        <v>30</v>
      </c>
      <c r="AX302" s="15" t="s">
        <v>73</v>
      </c>
      <c r="AY302" s="281" t="s">
        <v>132</v>
      </c>
    </row>
    <row r="303" s="13" customFormat="1">
      <c r="A303" s="13"/>
      <c r="B303" s="239"/>
      <c r="C303" s="240"/>
      <c r="D303" s="232" t="s">
        <v>145</v>
      </c>
      <c r="E303" s="241" t="s">
        <v>1</v>
      </c>
      <c r="F303" s="242" t="s">
        <v>417</v>
      </c>
      <c r="G303" s="240"/>
      <c r="H303" s="243">
        <v>0.5</v>
      </c>
      <c r="I303" s="244"/>
      <c r="J303" s="240"/>
      <c r="K303" s="240"/>
      <c r="L303" s="245"/>
      <c r="M303" s="246"/>
      <c r="N303" s="247"/>
      <c r="O303" s="247"/>
      <c r="P303" s="247"/>
      <c r="Q303" s="247"/>
      <c r="R303" s="247"/>
      <c r="S303" s="247"/>
      <c r="T303" s="24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9" t="s">
        <v>145</v>
      </c>
      <c r="AU303" s="249" t="s">
        <v>83</v>
      </c>
      <c r="AV303" s="13" t="s">
        <v>83</v>
      </c>
      <c r="AW303" s="13" t="s">
        <v>30</v>
      </c>
      <c r="AX303" s="13" t="s">
        <v>81</v>
      </c>
      <c r="AY303" s="249" t="s">
        <v>132</v>
      </c>
    </row>
    <row r="304" s="2" customFormat="1" ht="24.15" customHeight="1">
      <c r="A304" s="38"/>
      <c r="B304" s="39"/>
      <c r="C304" s="219" t="s">
        <v>418</v>
      </c>
      <c r="D304" s="219" t="s">
        <v>134</v>
      </c>
      <c r="E304" s="220" t="s">
        <v>419</v>
      </c>
      <c r="F304" s="221" t="s">
        <v>420</v>
      </c>
      <c r="G304" s="222" t="s">
        <v>160</v>
      </c>
      <c r="H304" s="223">
        <v>4.069</v>
      </c>
      <c r="I304" s="224"/>
      <c r="J304" s="225">
        <f>ROUND(I304*H304,2)</f>
        <v>0</v>
      </c>
      <c r="K304" s="221" t="s">
        <v>138</v>
      </c>
      <c r="L304" s="44"/>
      <c r="M304" s="226" t="s">
        <v>1</v>
      </c>
      <c r="N304" s="227" t="s">
        <v>38</v>
      </c>
      <c r="O304" s="91"/>
      <c r="P304" s="228">
        <f>O304*H304</f>
        <v>0</v>
      </c>
      <c r="Q304" s="228">
        <v>0</v>
      </c>
      <c r="R304" s="228">
        <f>Q304*H304</f>
        <v>0</v>
      </c>
      <c r="S304" s="228">
        <v>0.59999999999999998</v>
      </c>
      <c r="T304" s="229">
        <f>S304*H304</f>
        <v>2.4413999999999998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0" t="s">
        <v>139</v>
      </c>
      <c r="AT304" s="230" t="s">
        <v>134</v>
      </c>
      <c r="AU304" s="230" t="s">
        <v>83</v>
      </c>
      <c r="AY304" s="17" t="s">
        <v>132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7" t="s">
        <v>81</v>
      </c>
      <c r="BK304" s="231">
        <f>ROUND(I304*H304,2)</f>
        <v>0</v>
      </c>
      <c r="BL304" s="17" t="s">
        <v>139</v>
      </c>
      <c r="BM304" s="230" t="s">
        <v>421</v>
      </c>
    </row>
    <row r="305" s="2" customFormat="1">
      <c r="A305" s="38"/>
      <c r="B305" s="39"/>
      <c r="C305" s="40"/>
      <c r="D305" s="232" t="s">
        <v>141</v>
      </c>
      <c r="E305" s="40"/>
      <c r="F305" s="233" t="s">
        <v>422</v>
      </c>
      <c r="G305" s="40"/>
      <c r="H305" s="40"/>
      <c r="I305" s="234"/>
      <c r="J305" s="40"/>
      <c r="K305" s="40"/>
      <c r="L305" s="44"/>
      <c r="M305" s="235"/>
      <c r="N305" s="236"/>
      <c r="O305" s="91"/>
      <c r="P305" s="91"/>
      <c r="Q305" s="91"/>
      <c r="R305" s="91"/>
      <c r="S305" s="91"/>
      <c r="T305" s="92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141</v>
      </c>
      <c r="AU305" s="17" t="s">
        <v>83</v>
      </c>
    </row>
    <row r="306" s="2" customFormat="1">
      <c r="A306" s="38"/>
      <c r="B306" s="39"/>
      <c r="C306" s="40"/>
      <c r="D306" s="237" t="s">
        <v>143</v>
      </c>
      <c r="E306" s="40"/>
      <c r="F306" s="238" t="s">
        <v>423</v>
      </c>
      <c r="G306" s="40"/>
      <c r="H306" s="40"/>
      <c r="I306" s="234"/>
      <c r="J306" s="40"/>
      <c r="K306" s="40"/>
      <c r="L306" s="44"/>
      <c r="M306" s="235"/>
      <c r="N306" s="236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143</v>
      </c>
      <c r="AU306" s="17" t="s">
        <v>83</v>
      </c>
    </row>
    <row r="307" s="13" customFormat="1">
      <c r="A307" s="13"/>
      <c r="B307" s="239"/>
      <c r="C307" s="240"/>
      <c r="D307" s="232" t="s">
        <v>145</v>
      </c>
      <c r="E307" s="241" t="s">
        <v>1</v>
      </c>
      <c r="F307" s="242" t="s">
        <v>424</v>
      </c>
      <c r="G307" s="240"/>
      <c r="H307" s="243">
        <v>2.5430000000000001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9" t="s">
        <v>145</v>
      </c>
      <c r="AU307" s="249" t="s">
        <v>83</v>
      </c>
      <c r="AV307" s="13" t="s">
        <v>83</v>
      </c>
      <c r="AW307" s="13" t="s">
        <v>30</v>
      </c>
      <c r="AX307" s="13" t="s">
        <v>73</v>
      </c>
      <c r="AY307" s="249" t="s">
        <v>132</v>
      </c>
    </row>
    <row r="308" s="13" customFormat="1">
      <c r="A308" s="13"/>
      <c r="B308" s="239"/>
      <c r="C308" s="240"/>
      <c r="D308" s="232" t="s">
        <v>145</v>
      </c>
      <c r="E308" s="241" t="s">
        <v>1</v>
      </c>
      <c r="F308" s="242" t="s">
        <v>425</v>
      </c>
      <c r="G308" s="240"/>
      <c r="H308" s="243">
        <v>1.526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9" t="s">
        <v>145</v>
      </c>
      <c r="AU308" s="249" t="s">
        <v>83</v>
      </c>
      <c r="AV308" s="13" t="s">
        <v>83</v>
      </c>
      <c r="AW308" s="13" t="s">
        <v>30</v>
      </c>
      <c r="AX308" s="13" t="s">
        <v>73</v>
      </c>
      <c r="AY308" s="249" t="s">
        <v>132</v>
      </c>
    </row>
    <row r="309" s="14" customFormat="1">
      <c r="A309" s="14"/>
      <c r="B309" s="250"/>
      <c r="C309" s="251"/>
      <c r="D309" s="232" t="s">
        <v>145</v>
      </c>
      <c r="E309" s="252" t="s">
        <v>1</v>
      </c>
      <c r="F309" s="253" t="s">
        <v>166</v>
      </c>
      <c r="G309" s="251"/>
      <c r="H309" s="254">
        <v>4.069</v>
      </c>
      <c r="I309" s="255"/>
      <c r="J309" s="251"/>
      <c r="K309" s="251"/>
      <c r="L309" s="256"/>
      <c r="M309" s="257"/>
      <c r="N309" s="258"/>
      <c r="O309" s="258"/>
      <c r="P309" s="258"/>
      <c r="Q309" s="258"/>
      <c r="R309" s="258"/>
      <c r="S309" s="258"/>
      <c r="T309" s="25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0" t="s">
        <v>145</v>
      </c>
      <c r="AU309" s="260" t="s">
        <v>83</v>
      </c>
      <c r="AV309" s="14" t="s">
        <v>139</v>
      </c>
      <c r="AW309" s="14" t="s">
        <v>30</v>
      </c>
      <c r="AX309" s="14" t="s">
        <v>81</v>
      </c>
      <c r="AY309" s="260" t="s">
        <v>132</v>
      </c>
    </row>
    <row r="310" s="2" customFormat="1" ht="24.15" customHeight="1">
      <c r="A310" s="38"/>
      <c r="B310" s="39"/>
      <c r="C310" s="219" t="s">
        <v>426</v>
      </c>
      <c r="D310" s="219" t="s">
        <v>134</v>
      </c>
      <c r="E310" s="220" t="s">
        <v>427</v>
      </c>
      <c r="F310" s="221" t="s">
        <v>428</v>
      </c>
      <c r="G310" s="222" t="s">
        <v>394</v>
      </c>
      <c r="H310" s="223">
        <v>1</v>
      </c>
      <c r="I310" s="224"/>
      <c r="J310" s="225">
        <f>ROUND(I310*H310,2)</f>
        <v>0</v>
      </c>
      <c r="K310" s="221" t="s">
        <v>138</v>
      </c>
      <c r="L310" s="44"/>
      <c r="M310" s="226" t="s">
        <v>1</v>
      </c>
      <c r="N310" s="227" t="s">
        <v>38</v>
      </c>
      <c r="O310" s="91"/>
      <c r="P310" s="228">
        <f>O310*H310</f>
        <v>0</v>
      </c>
      <c r="Q310" s="228">
        <v>0.41948000000000002</v>
      </c>
      <c r="R310" s="228">
        <f>Q310*H310</f>
        <v>0.41948000000000002</v>
      </c>
      <c r="S310" s="228">
        <v>0</v>
      </c>
      <c r="T310" s="229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0" t="s">
        <v>139</v>
      </c>
      <c r="AT310" s="230" t="s">
        <v>134</v>
      </c>
      <c r="AU310" s="230" t="s">
        <v>83</v>
      </c>
      <c r="AY310" s="17" t="s">
        <v>132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7" t="s">
        <v>81</v>
      </c>
      <c r="BK310" s="231">
        <f>ROUND(I310*H310,2)</f>
        <v>0</v>
      </c>
      <c r="BL310" s="17" t="s">
        <v>139</v>
      </c>
      <c r="BM310" s="230" t="s">
        <v>429</v>
      </c>
    </row>
    <row r="311" s="2" customFormat="1">
      <c r="A311" s="38"/>
      <c r="B311" s="39"/>
      <c r="C311" s="40"/>
      <c r="D311" s="232" t="s">
        <v>141</v>
      </c>
      <c r="E311" s="40"/>
      <c r="F311" s="233" t="s">
        <v>430</v>
      </c>
      <c r="G311" s="40"/>
      <c r="H311" s="40"/>
      <c r="I311" s="234"/>
      <c r="J311" s="40"/>
      <c r="K311" s="40"/>
      <c r="L311" s="44"/>
      <c r="M311" s="235"/>
      <c r="N311" s="236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141</v>
      </c>
      <c r="AU311" s="17" t="s">
        <v>83</v>
      </c>
    </row>
    <row r="312" s="2" customFormat="1">
      <c r="A312" s="38"/>
      <c r="B312" s="39"/>
      <c r="C312" s="40"/>
      <c r="D312" s="237" t="s">
        <v>143</v>
      </c>
      <c r="E312" s="40"/>
      <c r="F312" s="238" t="s">
        <v>431</v>
      </c>
      <c r="G312" s="40"/>
      <c r="H312" s="40"/>
      <c r="I312" s="234"/>
      <c r="J312" s="40"/>
      <c r="K312" s="40"/>
      <c r="L312" s="44"/>
      <c r="M312" s="235"/>
      <c r="N312" s="236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143</v>
      </c>
      <c r="AU312" s="17" t="s">
        <v>83</v>
      </c>
    </row>
    <row r="313" s="2" customFormat="1" ht="21.75" customHeight="1">
      <c r="A313" s="38"/>
      <c r="B313" s="39"/>
      <c r="C313" s="261" t="s">
        <v>432</v>
      </c>
      <c r="D313" s="261" t="s">
        <v>176</v>
      </c>
      <c r="E313" s="262" t="s">
        <v>433</v>
      </c>
      <c r="F313" s="263" t="s">
        <v>434</v>
      </c>
      <c r="G313" s="264" t="s">
        <v>394</v>
      </c>
      <c r="H313" s="265">
        <v>1</v>
      </c>
      <c r="I313" s="266"/>
      <c r="J313" s="267">
        <f>ROUND(I313*H313,2)</f>
        <v>0</v>
      </c>
      <c r="K313" s="263" t="s">
        <v>138</v>
      </c>
      <c r="L313" s="268"/>
      <c r="M313" s="269" t="s">
        <v>1</v>
      </c>
      <c r="N313" s="270" t="s">
        <v>38</v>
      </c>
      <c r="O313" s="91"/>
      <c r="P313" s="228">
        <f>O313*H313</f>
        <v>0</v>
      </c>
      <c r="Q313" s="228">
        <v>2.1000000000000001</v>
      </c>
      <c r="R313" s="228">
        <f>Q313*H313</f>
        <v>2.1000000000000001</v>
      </c>
      <c r="S313" s="228">
        <v>0</v>
      </c>
      <c r="T313" s="229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0" t="s">
        <v>180</v>
      </c>
      <c r="AT313" s="230" t="s">
        <v>176</v>
      </c>
      <c r="AU313" s="230" t="s">
        <v>83</v>
      </c>
      <c r="AY313" s="17" t="s">
        <v>132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7" t="s">
        <v>81</v>
      </c>
      <c r="BK313" s="231">
        <f>ROUND(I313*H313,2)</f>
        <v>0</v>
      </c>
      <c r="BL313" s="17" t="s">
        <v>139</v>
      </c>
      <c r="BM313" s="230" t="s">
        <v>435</v>
      </c>
    </row>
    <row r="314" s="2" customFormat="1">
      <c r="A314" s="38"/>
      <c r="B314" s="39"/>
      <c r="C314" s="40"/>
      <c r="D314" s="232" t="s">
        <v>141</v>
      </c>
      <c r="E314" s="40"/>
      <c r="F314" s="233" t="s">
        <v>434</v>
      </c>
      <c r="G314" s="40"/>
      <c r="H314" s="40"/>
      <c r="I314" s="234"/>
      <c r="J314" s="40"/>
      <c r="K314" s="40"/>
      <c r="L314" s="44"/>
      <c r="M314" s="235"/>
      <c r="N314" s="236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141</v>
      </c>
      <c r="AU314" s="17" t="s">
        <v>83</v>
      </c>
    </row>
    <row r="315" s="2" customFormat="1" ht="24.15" customHeight="1">
      <c r="A315" s="38"/>
      <c r="B315" s="39"/>
      <c r="C315" s="219" t="s">
        <v>436</v>
      </c>
      <c r="D315" s="219" t="s">
        <v>134</v>
      </c>
      <c r="E315" s="220" t="s">
        <v>437</v>
      </c>
      <c r="F315" s="221" t="s">
        <v>438</v>
      </c>
      <c r="G315" s="222" t="s">
        <v>394</v>
      </c>
      <c r="H315" s="223">
        <v>1</v>
      </c>
      <c r="I315" s="224"/>
      <c r="J315" s="225">
        <f>ROUND(I315*H315,2)</f>
        <v>0</v>
      </c>
      <c r="K315" s="221" t="s">
        <v>138</v>
      </c>
      <c r="L315" s="44"/>
      <c r="M315" s="226" t="s">
        <v>1</v>
      </c>
      <c r="N315" s="227" t="s">
        <v>38</v>
      </c>
      <c r="O315" s="91"/>
      <c r="P315" s="228">
        <f>O315*H315</f>
        <v>0</v>
      </c>
      <c r="Q315" s="228">
        <v>1.2822400000000001</v>
      </c>
      <c r="R315" s="228">
        <f>Q315*H315</f>
        <v>1.2822400000000001</v>
      </c>
      <c r="S315" s="228">
        <v>0</v>
      </c>
      <c r="T315" s="22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0" t="s">
        <v>139</v>
      </c>
      <c r="AT315" s="230" t="s">
        <v>134</v>
      </c>
      <c r="AU315" s="230" t="s">
        <v>83</v>
      </c>
      <c r="AY315" s="17" t="s">
        <v>132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7" t="s">
        <v>81</v>
      </c>
      <c r="BK315" s="231">
        <f>ROUND(I315*H315,2)</f>
        <v>0</v>
      </c>
      <c r="BL315" s="17" t="s">
        <v>139</v>
      </c>
      <c r="BM315" s="230" t="s">
        <v>439</v>
      </c>
    </row>
    <row r="316" s="2" customFormat="1">
      <c r="A316" s="38"/>
      <c r="B316" s="39"/>
      <c r="C316" s="40"/>
      <c r="D316" s="232" t="s">
        <v>141</v>
      </c>
      <c r="E316" s="40"/>
      <c r="F316" s="233" t="s">
        <v>440</v>
      </c>
      <c r="G316" s="40"/>
      <c r="H316" s="40"/>
      <c r="I316" s="234"/>
      <c r="J316" s="40"/>
      <c r="K316" s="40"/>
      <c r="L316" s="44"/>
      <c r="M316" s="235"/>
      <c r="N316" s="236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141</v>
      </c>
      <c r="AU316" s="17" t="s">
        <v>83</v>
      </c>
    </row>
    <row r="317" s="2" customFormat="1">
      <c r="A317" s="38"/>
      <c r="B317" s="39"/>
      <c r="C317" s="40"/>
      <c r="D317" s="237" t="s">
        <v>143</v>
      </c>
      <c r="E317" s="40"/>
      <c r="F317" s="238" t="s">
        <v>441</v>
      </c>
      <c r="G317" s="40"/>
      <c r="H317" s="40"/>
      <c r="I317" s="234"/>
      <c r="J317" s="40"/>
      <c r="K317" s="40"/>
      <c r="L317" s="44"/>
      <c r="M317" s="235"/>
      <c r="N317" s="236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143</v>
      </c>
      <c r="AU317" s="17" t="s">
        <v>83</v>
      </c>
    </row>
    <row r="318" s="2" customFormat="1" ht="21.75" customHeight="1">
      <c r="A318" s="38"/>
      <c r="B318" s="39"/>
      <c r="C318" s="261" t="s">
        <v>442</v>
      </c>
      <c r="D318" s="261" t="s">
        <v>176</v>
      </c>
      <c r="E318" s="262" t="s">
        <v>443</v>
      </c>
      <c r="F318" s="263" t="s">
        <v>444</v>
      </c>
      <c r="G318" s="264" t="s">
        <v>394</v>
      </c>
      <c r="H318" s="265">
        <v>1</v>
      </c>
      <c r="I318" s="266"/>
      <c r="J318" s="267">
        <f>ROUND(I318*H318,2)</f>
        <v>0</v>
      </c>
      <c r="K318" s="263" t="s">
        <v>138</v>
      </c>
      <c r="L318" s="268"/>
      <c r="M318" s="269" t="s">
        <v>1</v>
      </c>
      <c r="N318" s="270" t="s">
        <v>38</v>
      </c>
      <c r="O318" s="91"/>
      <c r="P318" s="228">
        <f>O318*H318</f>
        <v>0</v>
      </c>
      <c r="Q318" s="228">
        <v>8.9000000000000004</v>
      </c>
      <c r="R318" s="228">
        <f>Q318*H318</f>
        <v>8.9000000000000004</v>
      </c>
      <c r="S318" s="228">
        <v>0</v>
      </c>
      <c r="T318" s="22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0" t="s">
        <v>180</v>
      </c>
      <c r="AT318" s="230" t="s">
        <v>176</v>
      </c>
      <c r="AU318" s="230" t="s">
        <v>83</v>
      </c>
      <c r="AY318" s="17" t="s">
        <v>132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7" t="s">
        <v>81</v>
      </c>
      <c r="BK318" s="231">
        <f>ROUND(I318*H318,2)</f>
        <v>0</v>
      </c>
      <c r="BL318" s="17" t="s">
        <v>139</v>
      </c>
      <c r="BM318" s="230" t="s">
        <v>445</v>
      </c>
    </row>
    <row r="319" s="2" customFormat="1">
      <c r="A319" s="38"/>
      <c r="B319" s="39"/>
      <c r="C319" s="40"/>
      <c r="D319" s="232" t="s">
        <v>141</v>
      </c>
      <c r="E319" s="40"/>
      <c r="F319" s="233" t="s">
        <v>444</v>
      </c>
      <c r="G319" s="40"/>
      <c r="H319" s="40"/>
      <c r="I319" s="234"/>
      <c r="J319" s="40"/>
      <c r="K319" s="40"/>
      <c r="L319" s="44"/>
      <c r="M319" s="235"/>
      <c r="N319" s="236"/>
      <c r="O319" s="91"/>
      <c r="P319" s="91"/>
      <c r="Q319" s="91"/>
      <c r="R319" s="91"/>
      <c r="S319" s="91"/>
      <c r="T319" s="92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141</v>
      </c>
      <c r="AU319" s="17" t="s">
        <v>83</v>
      </c>
    </row>
    <row r="320" s="2" customFormat="1" ht="24.15" customHeight="1">
      <c r="A320" s="38"/>
      <c r="B320" s="39"/>
      <c r="C320" s="219" t="s">
        <v>446</v>
      </c>
      <c r="D320" s="219" t="s">
        <v>134</v>
      </c>
      <c r="E320" s="220" t="s">
        <v>447</v>
      </c>
      <c r="F320" s="221" t="s">
        <v>448</v>
      </c>
      <c r="G320" s="222" t="s">
        <v>394</v>
      </c>
      <c r="H320" s="223">
        <v>1</v>
      </c>
      <c r="I320" s="224"/>
      <c r="J320" s="225">
        <f>ROUND(I320*H320,2)</f>
        <v>0</v>
      </c>
      <c r="K320" s="221" t="s">
        <v>138</v>
      </c>
      <c r="L320" s="44"/>
      <c r="M320" s="226" t="s">
        <v>1</v>
      </c>
      <c r="N320" s="227" t="s">
        <v>38</v>
      </c>
      <c r="O320" s="91"/>
      <c r="P320" s="228">
        <f>O320*H320</f>
        <v>0</v>
      </c>
      <c r="Q320" s="228">
        <v>0.0098899999999999995</v>
      </c>
      <c r="R320" s="228">
        <f>Q320*H320</f>
        <v>0.0098899999999999995</v>
      </c>
      <c r="S320" s="228">
        <v>0</v>
      </c>
      <c r="T320" s="229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0" t="s">
        <v>139</v>
      </c>
      <c r="AT320" s="230" t="s">
        <v>134</v>
      </c>
      <c r="AU320" s="230" t="s">
        <v>83</v>
      </c>
      <c r="AY320" s="17" t="s">
        <v>132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7" t="s">
        <v>81</v>
      </c>
      <c r="BK320" s="231">
        <f>ROUND(I320*H320,2)</f>
        <v>0</v>
      </c>
      <c r="BL320" s="17" t="s">
        <v>139</v>
      </c>
      <c r="BM320" s="230" t="s">
        <v>449</v>
      </c>
    </row>
    <row r="321" s="2" customFormat="1">
      <c r="A321" s="38"/>
      <c r="B321" s="39"/>
      <c r="C321" s="40"/>
      <c r="D321" s="232" t="s">
        <v>141</v>
      </c>
      <c r="E321" s="40"/>
      <c r="F321" s="233" t="s">
        <v>450</v>
      </c>
      <c r="G321" s="40"/>
      <c r="H321" s="40"/>
      <c r="I321" s="234"/>
      <c r="J321" s="40"/>
      <c r="K321" s="40"/>
      <c r="L321" s="44"/>
      <c r="M321" s="235"/>
      <c r="N321" s="236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141</v>
      </c>
      <c r="AU321" s="17" t="s">
        <v>83</v>
      </c>
    </row>
    <row r="322" s="2" customFormat="1">
      <c r="A322" s="38"/>
      <c r="B322" s="39"/>
      <c r="C322" s="40"/>
      <c r="D322" s="237" t="s">
        <v>143</v>
      </c>
      <c r="E322" s="40"/>
      <c r="F322" s="238" t="s">
        <v>451</v>
      </c>
      <c r="G322" s="40"/>
      <c r="H322" s="40"/>
      <c r="I322" s="234"/>
      <c r="J322" s="40"/>
      <c r="K322" s="40"/>
      <c r="L322" s="44"/>
      <c r="M322" s="235"/>
      <c r="N322" s="236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143</v>
      </c>
      <c r="AU322" s="17" t="s">
        <v>83</v>
      </c>
    </row>
    <row r="323" s="2" customFormat="1" ht="16.5" customHeight="1">
      <c r="A323" s="38"/>
      <c r="B323" s="39"/>
      <c r="C323" s="261" t="s">
        <v>452</v>
      </c>
      <c r="D323" s="261" t="s">
        <v>176</v>
      </c>
      <c r="E323" s="262" t="s">
        <v>453</v>
      </c>
      <c r="F323" s="263" t="s">
        <v>454</v>
      </c>
      <c r="G323" s="264" t="s">
        <v>394</v>
      </c>
      <c r="H323" s="265">
        <v>1</v>
      </c>
      <c r="I323" s="266"/>
      <c r="J323" s="267">
        <f>ROUND(I323*H323,2)</f>
        <v>0</v>
      </c>
      <c r="K323" s="263" t="s">
        <v>138</v>
      </c>
      <c r="L323" s="268"/>
      <c r="M323" s="269" t="s">
        <v>1</v>
      </c>
      <c r="N323" s="270" t="s">
        <v>38</v>
      </c>
      <c r="O323" s="91"/>
      <c r="P323" s="228">
        <f>O323*H323</f>
        <v>0</v>
      </c>
      <c r="Q323" s="228">
        <v>0.26200000000000001</v>
      </c>
      <c r="R323" s="228">
        <f>Q323*H323</f>
        <v>0.26200000000000001</v>
      </c>
      <c r="S323" s="228">
        <v>0</v>
      </c>
      <c r="T323" s="229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0" t="s">
        <v>180</v>
      </c>
      <c r="AT323" s="230" t="s">
        <v>176</v>
      </c>
      <c r="AU323" s="230" t="s">
        <v>83</v>
      </c>
      <c r="AY323" s="17" t="s">
        <v>132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7" t="s">
        <v>81</v>
      </c>
      <c r="BK323" s="231">
        <f>ROUND(I323*H323,2)</f>
        <v>0</v>
      </c>
      <c r="BL323" s="17" t="s">
        <v>139</v>
      </c>
      <c r="BM323" s="230" t="s">
        <v>455</v>
      </c>
    </row>
    <row r="324" s="2" customFormat="1">
      <c r="A324" s="38"/>
      <c r="B324" s="39"/>
      <c r="C324" s="40"/>
      <c r="D324" s="232" t="s">
        <v>141</v>
      </c>
      <c r="E324" s="40"/>
      <c r="F324" s="233" t="s">
        <v>456</v>
      </c>
      <c r="G324" s="40"/>
      <c r="H324" s="40"/>
      <c r="I324" s="234"/>
      <c r="J324" s="40"/>
      <c r="K324" s="40"/>
      <c r="L324" s="44"/>
      <c r="M324" s="235"/>
      <c r="N324" s="236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141</v>
      </c>
      <c r="AU324" s="17" t="s">
        <v>83</v>
      </c>
    </row>
    <row r="325" s="2" customFormat="1" ht="24.15" customHeight="1">
      <c r="A325" s="38"/>
      <c r="B325" s="39"/>
      <c r="C325" s="219" t="s">
        <v>457</v>
      </c>
      <c r="D325" s="219" t="s">
        <v>134</v>
      </c>
      <c r="E325" s="220" t="s">
        <v>458</v>
      </c>
      <c r="F325" s="221" t="s">
        <v>459</v>
      </c>
      <c r="G325" s="222" t="s">
        <v>394</v>
      </c>
      <c r="H325" s="223">
        <v>1</v>
      </c>
      <c r="I325" s="224"/>
      <c r="J325" s="225">
        <f>ROUND(I325*H325,2)</f>
        <v>0</v>
      </c>
      <c r="K325" s="221" t="s">
        <v>138</v>
      </c>
      <c r="L325" s="44"/>
      <c r="M325" s="226" t="s">
        <v>1</v>
      </c>
      <c r="N325" s="227" t="s">
        <v>38</v>
      </c>
      <c r="O325" s="91"/>
      <c r="P325" s="228">
        <f>O325*H325</f>
        <v>0</v>
      </c>
      <c r="Q325" s="228">
        <v>0.0098899999999999995</v>
      </c>
      <c r="R325" s="228">
        <f>Q325*H325</f>
        <v>0.0098899999999999995</v>
      </c>
      <c r="S325" s="228">
        <v>0</v>
      </c>
      <c r="T325" s="229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0" t="s">
        <v>139</v>
      </c>
      <c r="AT325" s="230" t="s">
        <v>134</v>
      </c>
      <c r="AU325" s="230" t="s">
        <v>83</v>
      </c>
      <c r="AY325" s="17" t="s">
        <v>132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7" t="s">
        <v>81</v>
      </c>
      <c r="BK325" s="231">
        <f>ROUND(I325*H325,2)</f>
        <v>0</v>
      </c>
      <c r="BL325" s="17" t="s">
        <v>139</v>
      </c>
      <c r="BM325" s="230" t="s">
        <v>460</v>
      </c>
    </row>
    <row r="326" s="2" customFormat="1">
      <c r="A326" s="38"/>
      <c r="B326" s="39"/>
      <c r="C326" s="40"/>
      <c r="D326" s="232" t="s">
        <v>141</v>
      </c>
      <c r="E326" s="40"/>
      <c r="F326" s="233" t="s">
        <v>461</v>
      </c>
      <c r="G326" s="40"/>
      <c r="H326" s="40"/>
      <c r="I326" s="234"/>
      <c r="J326" s="40"/>
      <c r="K326" s="40"/>
      <c r="L326" s="44"/>
      <c r="M326" s="235"/>
      <c r="N326" s="236"/>
      <c r="O326" s="91"/>
      <c r="P326" s="91"/>
      <c r="Q326" s="91"/>
      <c r="R326" s="91"/>
      <c r="S326" s="91"/>
      <c r="T326" s="92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141</v>
      </c>
      <c r="AU326" s="17" t="s">
        <v>83</v>
      </c>
    </row>
    <row r="327" s="2" customFormat="1">
      <c r="A327" s="38"/>
      <c r="B327" s="39"/>
      <c r="C327" s="40"/>
      <c r="D327" s="237" t="s">
        <v>143</v>
      </c>
      <c r="E327" s="40"/>
      <c r="F327" s="238" t="s">
        <v>462</v>
      </c>
      <c r="G327" s="40"/>
      <c r="H327" s="40"/>
      <c r="I327" s="234"/>
      <c r="J327" s="40"/>
      <c r="K327" s="40"/>
      <c r="L327" s="44"/>
      <c r="M327" s="235"/>
      <c r="N327" s="236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143</v>
      </c>
      <c r="AU327" s="17" t="s">
        <v>83</v>
      </c>
    </row>
    <row r="328" s="2" customFormat="1" ht="16.5" customHeight="1">
      <c r="A328" s="38"/>
      <c r="B328" s="39"/>
      <c r="C328" s="261" t="s">
        <v>463</v>
      </c>
      <c r="D328" s="261" t="s">
        <v>176</v>
      </c>
      <c r="E328" s="262" t="s">
        <v>464</v>
      </c>
      <c r="F328" s="263" t="s">
        <v>465</v>
      </c>
      <c r="G328" s="264" t="s">
        <v>394</v>
      </c>
      <c r="H328" s="265">
        <v>1</v>
      </c>
      <c r="I328" s="266"/>
      <c r="J328" s="267">
        <f>ROUND(I328*H328,2)</f>
        <v>0</v>
      </c>
      <c r="K328" s="263" t="s">
        <v>138</v>
      </c>
      <c r="L328" s="268"/>
      <c r="M328" s="269" t="s">
        <v>1</v>
      </c>
      <c r="N328" s="270" t="s">
        <v>38</v>
      </c>
      <c r="O328" s="91"/>
      <c r="P328" s="228">
        <f>O328*H328</f>
        <v>0</v>
      </c>
      <c r="Q328" s="228">
        <v>0.52600000000000002</v>
      </c>
      <c r="R328" s="228">
        <f>Q328*H328</f>
        <v>0.52600000000000002</v>
      </c>
      <c r="S328" s="228">
        <v>0</v>
      </c>
      <c r="T328" s="229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0" t="s">
        <v>180</v>
      </c>
      <c r="AT328" s="230" t="s">
        <v>176</v>
      </c>
      <c r="AU328" s="230" t="s">
        <v>83</v>
      </c>
      <c r="AY328" s="17" t="s">
        <v>132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7" t="s">
        <v>81</v>
      </c>
      <c r="BK328" s="231">
        <f>ROUND(I328*H328,2)</f>
        <v>0</v>
      </c>
      <c r="BL328" s="17" t="s">
        <v>139</v>
      </c>
      <c r="BM328" s="230" t="s">
        <v>466</v>
      </c>
    </row>
    <row r="329" s="2" customFormat="1">
      <c r="A329" s="38"/>
      <c r="B329" s="39"/>
      <c r="C329" s="40"/>
      <c r="D329" s="232" t="s">
        <v>141</v>
      </c>
      <c r="E329" s="40"/>
      <c r="F329" s="233" t="s">
        <v>467</v>
      </c>
      <c r="G329" s="40"/>
      <c r="H329" s="40"/>
      <c r="I329" s="234"/>
      <c r="J329" s="40"/>
      <c r="K329" s="40"/>
      <c r="L329" s="44"/>
      <c r="M329" s="235"/>
      <c r="N329" s="236"/>
      <c r="O329" s="91"/>
      <c r="P329" s="91"/>
      <c r="Q329" s="91"/>
      <c r="R329" s="91"/>
      <c r="S329" s="91"/>
      <c r="T329" s="92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141</v>
      </c>
      <c r="AU329" s="17" t="s">
        <v>83</v>
      </c>
    </row>
    <row r="330" s="2" customFormat="1" ht="24.15" customHeight="1">
      <c r="A330" s="38"/>
      <c r="B330" s="39"/>
      <c r="C330" s="219" t="s">
        <v>468</v>
      </c>
      <c r="D330" s="219" t="s">
        <v>134</v>
      </c>
      <c r="E330" s="220" t="s">
        <v>469</v>
      </c>
      <c r="F330" s="221" t="s">
        <v>470</v>
      </c>
      <c r="G330" s="222" t="s">
        <v>394</v>
      </c>
      <c r="H330" s="223">
        <v>2</v>
      </c>
      <c r="I330" s="224"/>
      <c r="J330" s="225">
        <f>ROUND(I330*H330,2)</f>
        <v>0</v>
      </c>
      <c r="K330" s="221" t="s">
        <v>138</v>
      </c>
      <c r="L330" s="44"/>
      <c r="M330" s="226" t="s">
        <v>1</v>
      </c>
      <c r="N330" s="227" t="s">
        <v>38</v>
      </c>
      <c r="O330" s="91"/>
      <c r="P330" s="228">
        <f>O330*H330</f>
        <v>0</v>
      </c>
      <c r="Q330" s="228">
        <v>0.01218</v>
      </c>
      <c r="R330" s="228">
        <f>Q330*H330</f>
        <v>0.02436</v>
      </c>
      <c r="S330" s="228">
        <v>0</v>
      </c>
      <c r="T330" s="229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0" t="s">
        <v>139</v>
      </c>
      <c r="AT330" s="230" t="s">
        <v>134</v>
      </c>
      <c r="AU330" s="230" t="s">
        <v>83</v>
      </c>
      <c r="AY330" s="17" t="s">
        <v>132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7" t="s">
        <v>81</v>
      </c>
      <c r="BK330" s="231">
        <f>ROUND(I330*H330,2)</f>
        <v>0</v>
      </c>
      <c r="BL330" s="17" t="s">
        <v>139</v>
      </c>
      <c r="BM330" s="230" t="s">
        <v>471</v>
      </c>
    </row>
    <row r="331" s="2" customFormat="1">
      <c r="A331" s="38"/>
      <c r="B331" s="39"/>
      <c r="C331" s="40"/>
      <c r="D331" s="232" t="s">
        <v>141</v>
      </c>
      <c r="E331" s="40"/>
      <c r="F331" s="233" t="s">
        <v>472</v>
      </c>
      <c r="G331" s="40"/>
      <c r="H331" s="40"/>
      <c r="I331" s="234"/>
      <c r="J331" s="40"/>
      <c r="K331" s="40"/>
      <c r="L331" s="44"/>
      <c r="M331" s="235"/>
      <c r="N331" s="236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141</v>
      </c>
      <c r="AU331" s="17" t="s">
        <v>83</v>
      </c>
    </row>
    <row r="332" s="2" customFormat="1">
      <c r="A332" s="38"/>
      <c r="B332" s="39"/>
      <c r="C332" s="40"/>
      <c r="D332" s="237" t="s">
        <v>143</v>
      </c>
      <c r="E332" s="40"/>
      <c r="F332" s="238" t="s">
        <v>473</v>
      </c>
      <c r="G332" s="40"/>
      <c r="H332" s="40"/>
      <c r="I332" s="234"/>
      <c r="J332" s="40"/>
      <c r="K332" s="40"/>
      <c r="L332" s="44"/>
      <c r="M332" s="235"/>
      <c r="N332" s="236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143</v>
      </c>
      <c r="AU332" s="17" t="s">
        <v>83</v>
      </c>
    </row>
    <row r="333" s="2" customFormat="1" ht="24.15" customHeight="1">
      <c r="A333" s="38"/>
      <c r="B333" s="39"/>
      <c r="C333" s="261" t="s">
        <v>474</v>
      </c>
      <c r="D333" s="261" t="s">
        <v>176</v>
      </c>
      <c r="E333" s="262" t="s">
        <v>475</v>
      </c>
      <c r="F333" s="263" t="s">
        <v>476</v>
      </c>
      <c r="G333" s="264" t="s">
        <v>394</v>
      </c>
      <c r="H333" s="265">
        <v>2</v>
      </c>
      <c r="I333" s="266"/>
      <c r="J333" s="267">
        <f>ROUND(I333*H333,2)</f>
        <v>0</v>
      </c>
      <c r="K333" s="263" t="s">
        <v>138</v>
      </c>
      <c r="L333" s="268"/>
      <c r="M333" s="269" t="s">
        <v>1</v>
      </c>
      <c r="N333" s="270" t="s">
        <v>38</v>
      </c>
      <c r="O333" s="91"/>
      <c r="P333" s="228">
        <f>O333*H333</f>
        <v>0</v>
      </c>
      <c r="Q333" s="228">
        <v>0.58499999999999996</v>
      </c>
      <c r="R333" s="228">
        <f>Q333*H333</f>
        <v>1.1699999999999999</v>
      </c>
      <c r="S333" s="228">
        <v>0</v>
      </c>
      <c r="T333" s="229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0" t="s">
        <v>180</v>
      </c>
      <c r="AT333" s="230" t="s">
        <v>176</v>
      </c>
      <c r="AU333" s="230" t="s">
        <v>83</v>
      </c>
      <c r="AY333" s="17" t="s">
        <v>132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7" t="s">
        <v>81</v>
      </c>
      <c r="BK333" s="231">
        <f>ROUND(I333*H333,2)</f>
        <v>0</v>
      </c>
      <c r="BL333" s="17" t="s">
        <v>139</v>
      </c>
      <c r="BM333" s="230" t="s">
        <v>477</v>
      </c>
    </row>
    <row r="334" s="2" customFormat="1">
      <c r="A334" s="38"/>
      <c r="B334" s="39"/>
      <c r="C334" s="40"/>
      <c r="D334" s="232" t="s">
        <v>141</v>
      </c>
      <c r="E334" s="40"/>
      <c r="F334" s="233" t="s">
        <v>476</v>
      </c>
      <c r="G334" s="40"/>
      <c r="H334" s="40"/>
      <c r="I334" s="234"/>
      <c r="J334" s="40"/>
      <c r="K334" s="40"/>
      <c r="L334" s="44"/>
      <c r="M334" s="235"/>
      <c r="N334" s="236"/>
      <c r="O334" s="91"/>
      <c r="P334" s="91"/>
      <c r="Q334" s="91"/>
      <c r="R334" s="91"/>
      <c r="S334" s="91"/>
      <c r="T334" s="92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141</v>
      </c>
      <c r="AU334" s="17" t="s">
        <v>83</v>
      </c>
    </row>
    <row r="335" s="2" customFormat="1" ht="24.15" customHeight="1">
      <c r="A335" s="38"/>
      <c r="B335" s="39"/>
      <c r="C335" s="219" t="s">
        <v>478</v>
      </c>
      <c r="D335" s="219" t="s">
        <v>134</v>
      </c>
      <c r="E335" s="220" t="s">
        <v>479</v>
      </c>
      <c r="F335" s="221" t="s">
        <v>480</v>
      </c>
      <c r="G335" s="222" t="s">
        <v>394</v>
      </c>
      <c r="H335" s="223">
        <v>1</v>
      </c>
      <c r="I335" s="224"/>
      <c r="J335" s="225">
        <f>ROUND(I335*H335,2)</f>
        <v>0</v>
      </c>
      <c r="K335" s="221" t="s">
        <v>138</v>
      </c>
      <c r="L335" s="44"/>
      <c r="M335" s="226" t="s">
        <v>1</v>
      </c>
      <c r="N335" s="227" t="s">
        <v>38</v>
      </c>
      <c r="O335" s="91"/>
      <c r="P335" s="228">
        <f>O335*H335</f>
        <v>0</v>
      </c>
      <c r="Q335" s="228">
        <v>0.023939999999999999</v>
      </c>
      <c r="R335" s="228">
        <f>Q335*H335</f>
        <v>0.023939999999999999</v>
      </c>
      <c r="S335" s="228">
        <v>0</v>
      </c>
      <c r="T335" s="229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0" t="s">
        <v>139</v>
      </c>
      <c r="AT335" s="230" t="s">
        <v>134</v>
      </c>
      <c r="AU335" s="230" t="s">
        <v>83</v>
      </c>
      <c r="AY335" s="17" t="s">
        <v>132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7" t="s">
        <v>81</v>
      </c>
      <c r="BK335" s="231">
        <f>ROUND(I335*H335,2)</f>
        <v>0</v>
      </c>
      <c r="BL335" s="17" t="s">
        <v>139</v>
      </c>
      <c r="BM335" s="230" t="s">
        <v>481</v>
      </c>
    </row>
    <row r="336" s="2" customFormat="1">
      <c r="A336" s="38"/>
      <c r="B336" s="39"/>
      <c r="C336" s="40"/>
      <c r="D336" s="232" t="s">
        <v>141</v>
      </c>
      <c r="E336" s="40"/>
      <c r="F336" s="233" t="s">
        <v>482</v>
      </c>
      <c r="G336" s="40"/>
      <c r="H336" s="40"/>
      <c r="I336" s="234"/>
      <c r="J336" s="40"/>
      <c r="K336" s="40"/>
      <c r="L336" s="44"/>
      <c r="M336" s="235"/>
      <c r="N336" s="236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141</v>
      </c>
      <c r="AU336" s="17" t="s">
        <v>83</v>
      </c>
    </row>
    <row r="337" s="2" customFormat="1">
      <c r="A337" s="38"/>
      <c r="B337" s="39"/>
      <c r="C337" s="40"/>
      <c r="D337" s="237" t="s">
        <v>143</v>
      </c>
      <c r="E337" s="40"/>
      <c r="F337" s="238" t="s">
        <v>483</v>
      </c>
      <c r="G337" s="40"/>
      <c r="H337" s="40"/>
      <c r="I337" s="234"/>
      <c r="J337" s="40"/>
      <c r="K337" s="40"/>
      <c r="L337" s="44"/>
      <c r="M337" s="235"/>
      <c r="N337" s="236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143</v>
      </c>
      <c r="AU337" s="17" t="s">
        <v>83</v>
      </c>
    </row>
    <row r="338" s="2" customFormat="1" ht="24.15" customHeight="1">
      <c r="A338" s="38"/>
      <c r="B338" s="39"/>
      <c r="C338" s="261" t="s">
        <v>484</v>
      </c>
      <c r="D338" s="261" t="s">
        <v>176</v>
      </c>
      <c r="E338" s="262" t="s">
        <v>485</v>
      </c>
      <c r="F338" s="263" t="s">
        <v>486</v>
      </c>
      <c r="G338" s="264" t="s">
        <v>394</v>
      </c>
      <c r="H338" s="265">
        <v>1</v>
      </c>
      <c r="I338" s="266"/>
      <c r="J338" s="267">
        <f>ROUND(I338*H338,2)</f>
        <v>0</v>
      </c>
      <c r="K338" s="263" t="s">
        <v>1</v>
      </c>
      <c r="L338" s="268"/>
      <c r="M338" s="269" t="s">
        <v>1</v>
      </c>
      <c r="N338" s="270" t="s">
        <v>38</v>
      </c>
      <c r="O338" s="91"/>
      <c r="P338" s="228">
        <f>O338*H338</f>
        <v>0</v>
      </c>
      <c r="Q338" s="228">
        <v>1.94</v>
      </c>
      <c r="R338" s="228">
        <f>Q338*H338</f>
        <v>1.94</v>
      </c>
      <c r="S338" s="228">
        <v>0</v>
      </c>
      <c r="T338" s="229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0" t="s">
        <v>180</v>
      </c>
      <c r="AT338" s="230" t="s">
        <v>176</v>
      </c>
      <c r="AU338" s="230" t="s">
        <v>83</v>
      </c>
      <c r="AY338" s="17" t="s">
        <v>132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7" t="s">
        <v>81</v>
      </c>
      <c r="BK338" s="231">
        <f>ROUND(I338*H338,2)</f>
        <v>0</v>
      </c>
      <c r="BL338" s="17" t="s">
        <v>139</v>
      </c>
      <c r="BM338" s="230" t="s">
        <v>487</v>
      </c>
    </row>
    <row r="339" s="2" customFormat="1">
      <c r="A339" s="38"/>
      <c r="B339" s="39"/>
      <c r="C339" s="40"/>
      <c r="D339" s="232" t="s">
        <v>141</v>
      </c>
      <c r="E339" s="40"/>
      <c r="F339" s="233" t="s">
        <v>486</v>
      </c>
      <c r="G339" s="40"/>
      <c r="H339" s="40"/>
      <c r="I339" s="234"/>
      <c r="J339" s="40"/>
      <c r="K339" s="40"/>
      <c r="L339" s="44"/>
      <c r="M339" s="235"/>
      <c r="N339" s="236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141</v>
      </c>
      <c r="AU339" s="17" t="s">
        <v>83</v>
      </c>
    </row>
    <row r="340" s="2" customFormat="1" ht="24.15" customHeight="1">
      <c r="A340" s="38"/>
      <c r="B340" s="39"/>
      <c r="C340" s="219" t="s">
        <v>488</v>
      </c>
      <c r="D340" s="219" t="s">
        <v>134</v>
      </c>
      <c r="E340" s="220" t="s">
        <v>489</v>
      </c>
      <c r="F340" s="221" t="s">
        <v>490</v>
      </c>
      <c r="G340" s="222" t="s">
        <v>394</v>
      </c>
      <c r="H340" s="223">
        <v>1</v>
      </c>
      <c r="I340" s="224"/>
      <c r="J340" s="225">
        <f>ROUND(I340*H340,2)</f>
        <v>0</v>
      </c>
      <c r="K340" s="221" t="s">
        <v>138</v>
      </c>
      <c r="L340" s="44"/>
      <c r="M340" s="226" t="s">
        <v>1</v>
      </c>
      <c r="N340" s="227" t="s">
        <v>38</v>
      </c>
      <c r="O340" s="91"/>
      <c r="P340" s="228">
        <f>O340*H340</f>
        <v>0</v>
      </c>
      <c r="Q340" s="228">
        <v>0.023939999999999999</v>
      </c>
      <c r="R340" s="228">
        <f>Q340*H340</f>
        <v>0.023939999999999999</v>
      </c>
      <c r="S340" s="228">
        <v>0</v>
      </c>
      <c r="T340" s="229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0" t="s">
        <v>139</v>
      </c>
      <c r="AT340" s="230" t="s">
        <v>134</v>
      </c>
      <c r="AU340" s="230" t="s">
        <v>83</v>
      </c>
      <c r="AY340" s="17" t="s">
        <v>132</v>
      </c>
      <c r="BE340" s="231">
        <f>IF(N340="základní",J340,0)</f>
        <v>0</v>
      </c>
      <c r="BF340" s="231">
        <f>IF(N340="snížená",J340,0)</f>
        <v>0</v>
      </c>
      <c r="BG340" s="231">
        <f>IF(N340="zákl. přenesená",J340,0)</f>
        <v>0</v>
      </c>
      <c r="BH340" s="231">
        <f>IF(N340="sníž. přenesená",J340,0)</f>
        <v>0</v>
      </c>
      <c r="BI340" s="231">
        <f>IF(N340="nulová",J340,0)</f>
        <v>0</v>
      </c>
      <c r="BJ340" s="17" t="s">
        <v>81</v>
      </c>
      <c r="BK340" s="231">
        <f>ROUND(I340*H340,2)</f>
        <v>0</v>
      </c>
      <c r="BL340" s="17" t="s">
        <v>139</v>
      </c>
      <c r="BM340" s="230" t="s">
        <v>491</v>
      </c>
    </row>
    <row r="341" s="2" customFormat="1">
      <c r="A341" s="38"/>
      <c r="B341" s="39"/>
      <c r="C341" s="40"/>
      <c r="D341" s="232" t="s">
        <v>141</v>
      </c>
      <c r="E341" s="40"/>
      <c r="F341" s="233" t="s">
        <v>492</v>
      </c>
      <c r="G341" s="40"/>
      <c r="H341" s="40"/>
      <c r="I341" s="234"/>
      <c r="J341" s="40"/>
      <c r="K341" s="40"/>
      <c r="L341" s="44"/>
      <c r="M341" s="235"/>
      <c r="N341" s="236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141</v>
      </c>
      <c r="AU341" s="17" t="s">
        <v>83</v>
      </c>
    </row>
    <row r="342" s="2" customFormat="1">
      <c r="A342" s="38"/>
      <c r="B342" s="39"/>
      <c r="C342" s="40"/>
      <c r="D342" s="237" t="s">
        <v>143</v>
      </c>
      <c r="E342" s="40"/>
      <c r="F342" s="238" t="s">
        <v>493</v>
      </c>
      <c r="G342" s="40"/>
      <c r="H342" s="40"/>
      <c r="I342" s="234"/>
      <c r="J342" s="40"/>
      <c r="K342" s="40"/>
      <c r="L342" s="44"/>
      <c r="M342" s="235"/>
      <c r="N342" s="236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143</v>
      </c>
      <c r="AU342" s="17" t="s">
        <v>83</v>
      </c>
    </row>
    <row r="343" s="2" customFormat="1" ht="24.15" customHeight="1">
      <c r="A343" s="38"/>
      <c r="B343" s="39"/>
      <c r="C343" s="261" t="s">
        <v>494</v>
      </c>
      <c r="D343" s="261" t="s">
        <v>176</v>
      </c>
      <c r="E343" s="262" t="s">
        <v>495</v>
      </c>
      <c r="F343" s="263" t="s">
        <v>496</v>
      </c>
      <c r="G343" s="264" t="s">
        <v>394</v>
      </c>
      <c r="H343" s="265">
        <v>1</v>
      </c>
      <c r="I343" s="266"/>
      <c r="J343" s="267">
        <f>ROUND(I343*H343,2)</f>
        <v>0</v>
      </c>
      <c r="K343" s="263" t="s">
        <v>138</v>
      </c>
      <c r="L343" s="268"/>
      <c r="M343" s="269" t="s">
        <v>1</v>
      </c>
      <c r="N343" s="270" t="s">
        <v>38</v>
      </c>
      <c r="O343" s="91"/>
      <c r="P343" s="228">
        <f>O343*H343</f>
        <v>0</v>
      </c>
      <c r="Q343" s="228">
        <v>1.1499999999999999</v>
      </c>
      <c r="R343" s="228">
        <f>Q343*H343</f>
        <v>1.1499999999999999</v>
      </c>
      <c r="S343" s="228">
        <v>0</v>
      </c>
      <c r="T343" s="229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0" t="s">
        <v>180</v>
      </c>
      <c r="AT343" s="230" t="s">
        <v>176</v>
      </c>
      <c r="AU343" s="230" t="s">
        <v>83</v>
      </c>
      <c r="AY343" s="17" t="s">
        <v>132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7" t="s">
        <v>81</v>
      </c>
      <c r="BK343" s="231">
        <f>ROUND(I343*H343,2)</f>
        <v>0</v>
      </c>
      <c r="BL343" s="17" t="s">
        <v>139</v>
      </c>
      <c r="BM343" s="230" t="s">
        <v>497</v>
      </c>
    </row>
    <row r="344" s="2" customFormat="1">
      <c r="A344" s="38"/>
      <c r="B344" s="39"/>
      <c r="C344" s="40"/>
      <c r="D344" s="232" t="s">
        <v>141</v>
      </c>
      <c r="E344" s="40"/>
      <c r="F344" s="233" t="s">
        <v>496</v>
      </c>
      <c r="G344" s="40"/>
      <c r="H344" s="40"/>
      <c r="I344" s="234"/>
      <c r="J344" s="40"/>
      <c r="K344" s="40"/>
      <c r="L344" s="44"/>
      <c r="M344" s="235"/>
      <c r="N344" s="236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141</v>
      </c>
      <c r="AU344" s="17" t="s">
        <v>83</v>
      </c>
    </row>
    <row r="345" s="2" customFormat="1" ht="24.15" customHeight="1">
      <c r="A345" s="38"/>
      <c r="B345" s="39"/>
      <c r="C345" s="219" t="s">
        <v>498</v>
      </c>
      <c r="D345" s="219" t="s">
        <v>134</v>
      </c>
      <c r="E345" s="220" t="s">
        <v>499</v>
      </c>
      <c r="F345" s="221" t="s">
        <v>500</v>
      </c>
      <c r="G345" s="222" t="s">
        <v>501</v>
      </c>
      <c r="H345" s="223">
        <v>1</v>
      </c>
      <c r="I345" s="224"/>
      <c r="J345" s="225">
        <f>ROUND(I345*H345,2)</f>
        <v>0</v>
      </c>
      <c r="K345" s="221" t="s">
        <v>1</v>
      </c>
      <c r="L345" s="44"/>
      <c r="M345" s="226" t="s">
        <v>1</v>
      </c>
      <c r="N345" s="227" t="s">
        <v>38</v>
      </c>
      <c r="O345" s="91"/>
      <c r="P345" s="228">
        <f>O345*H345</f>
        <v>0</v>
      </c>
      <c r="Q345" s="228">
        <v>5.67997</v>
      </c>
      <c r="R345" s="228">
        <f>Q345*H345</f>
        <v>5.67997</v>
      </c>
      <c r="S345" s="228">
        <v>0</v>
      </c>
      <c r="T345" s="229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0" t="s">
        <v>139</v>
      </c>
      <c r="AT345" s="230" t="s">
        <v>134</v>
      </c>
      <c r="AU345" s="230" t="s">
        <v>83</v>
      </c>
      <c r="AY345" s="17" t="s">
        <v>132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7" t="s">
        <v>81</v>
      </c>
      <c r="BK345" s="231">
        <f>ROUND(I345*H345,2)</f>
        <v>0</v>
      </c>
      <c r="BL345" s="17" t="s">
        <v>139</v>
      </c>
      <c r="BM345" s="230" t="s">
        <v>502</v>
      </c>
    </row>
    <row r="346" s="2" customFormat="1">
      <c r="A346" s="38"/>
      <c r="B346" s="39"/>
      <c r="C346" s="40"/>
      <c r="D346" s="232" t="s">
        <v>141</v>
      </c>
      <c r="E346" s="40"/>
      <c r="F346" s="233" t="s">
        <v>503</v>
      </c>
      <c r="G346" s="40"/>
      <c r="H346" s="40"/>
      <c r="I346" s="234"/>
      <c r="J346" s="40"/>
      <c r="K346" s="40"/>
      <c r="L346" s="44"/>
      <c r="M346" s="235"/>
      <c r="N346" s="236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141</v>
      </c>
      <c r="AU346" s="17" t="s">
        <v>83</v>
      </c>
    </row>
    <row r="347" s="15" customFormat="1">
      <c r="A347" s="15"/>
      <c r="B347" s="272"/>
      <c r="C347" s="273"/>
      <c r="D347" s="232" t="s">
        <v>145</v>
      </c>
      <c r="E347" s="274" t="s">
        <v>1</v>
      </c>
      <c r="F347" s="275" t="s">
        <v>504</v>
      </c>
      <c r="G347" s="273"/>
      <c r="H347" s="274" t="s">
        <v>1</v>
      </c>
      <c r="I347" s="276"/>
      <c r="J347" s="273"/>
      <c r="K347" s="273"/>
      <c r="L347" s="277"/>
      <c r="M347" s="278"/>
      <c r="N347" s="279"/>
      <c r="O347" s="279"/>
      <c r="P347" s="279"/>
      <c r="Q347" s="279"/>
      <c r="R347" s="279"/>
      <c r="S347" s="279"/>
      <c r="T347" s="280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81" t="s">
        <v>145</v>
      </c>
      <c r="AU347" s="281" t="s">
        <v>83</v>
      </c>
      <c r="AV347" s="15" t="s">
        <v>81</v>
      </c>
      <c r="AW347" s="15" t="s">
        <v>30</v>
      </c>
      <c r="AX347" s="15" t="s">
        <v>73</v>
      </c>
      <c r="AY347" s="281" t="s">
        <v>132</v>
      </c>
    </row>
    <row r="348" s="15" customFormat="1">
      <c r="A348" s="15"/>
      <c r="B348" s="272"/>
      <c r="C348" s="273"/>
      <c r="D348" s="232" t="s">
        <v>145</v>
      </c>
      <c r="E348" s="274" t="s">
        <v>1</v>
      </c>
      <c r="F348" s="275" t="s">
        <v>505</v>
      </c>
      <c r="G348" s="273"/>
      <c r="H348" s="274" t="s">
        <v>1</v>
      </c>
      <c r="I348" s="276"/>
      <c r="J348" s="273"/>
      <c r="K348" s="273"/>
      <c r="L348" s="277"/>
      <c r="M348" s="278"/>
      <c r="N348" s="279"/>
      <c r="O348" s="279"/>
      <c r="P348" s="279"/>
      <c r="Q348" s="279"/>
      <c r="R348" s="279"/>
      <c r="S348" s="279"/>
      <c r="T348" s="28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81" t="s">
        <v>145</v>
      </c>
      <c r="AU348" s="281" t="s">
        <v>83</v>
      </c>
      <c r="AV348" s="15" t="s">
        <v>81</v>
      </c>
      <c r="AW348" s="15" t="s">
        <v>30</v>
      </c>
      <c r="AX348" s="15" t="s">
        <v>73</v>
      </c>
      <c r="AY348" s="281" t="s">
        <v>132</v>
      </c>
    </row>
    <row r="349" s="15" customFormat="1">
      <c r="A349" s="15"/>
      <c r="B349" s="272"/>
      <c r="C349" s="273"/>
      <c r="D349" s="232" t="s">
        <v>145</v>
      </c>
      <c r="E349" s="274" t="s">
        <v>1</v>
      </c>
      <c r="F349" s="275" t="s">
        <v>506</v>
      </c>
      <c r="G349" s="273"/>
      <c r="H349" s="274" t="s">
        <v>1</v>
      </c>
      <c r="I349" s="276"/>
      <c r="J349" s="273"/>
      <c r="K349" s="273"/>
      <c r="L349" s="277"/>
      <c r="M349" s="278"/>
      <c r="N349" s="279"/>
      <c r="O349" s="279"/>
      <c r="P349" s="279"/>
      <c r="Q349" s="279"/>
      <c r="R349" s="279"/>
      <c r="S349" s="279"/>
      <c r="T349" s="280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81" t="s">
        <v>145</v>
      </c>
      <c r="AU349" s="281" t="s">
        <v>83</v>
      </c>
      <c r="AV349" s="15" t="s">
        <v>81</v>
      </c>
      <c r="AW349" s="15" t="s">
        <v>30</v>
      </c>
      <c r="AX349" s="15" t="s">
        <v>73</v>
      </c>
      <c r="AY349" s="281" t="s">
        <v>132</v>
      </c>
    </row>
    <row r="350" s="13" customFormat="1">
      <c r="A350" s="13"/>
      <c r="B350" s="239"/>
      <c r="C350" s="240"/>
      <c r="D350" s="232" t="s">
        <v>145</v>
      </c>
      <c r="E350" s="241" t="s">
        <v>1</v>
      </c>
      <c r="F350" s="242" t="s">
        <v>81</v>
      </c>
      <c r="G350" s="240"/>
      <c r="H350" s="243">
        <v>1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9" t="s">
        <v>145</v>
      </c>
      <c r="AU350" s="249" t="s">
        <v>83</v>
      </c>
      <c r="AV350" s="13" t="s">
        <v>83</v>
      </c>
      <c r="AW350" s="13" t="s">
        <v>30</v>
      </c>
      <c r="AX350" s="13" t="s">
        <v>81</v>
      </c>
      <c r="AY350" s="249" t="s">
        <v>132</v>
      </c>
    </row>
    <row r="351" s="2" customFormat="1" ht="37.8" customHeight="1">
      <c r="A351" s="38"/>
      <c r="B351" s="39"/>
      <c r="C351" s="219" t="s">
        <v>507</v>
      </c>
      <c r="D351" s="219" t="s">
        <v>134</v>
      </c>
      <c r="E351" s="220" t="s">
        <v>508</v>
      </c>
      <c r="F351" s="221" t="s">
        <v>509</v>
      </c>
      <c r="G351" s="222" t="s">
        <v>394</v>
      </c>
      <c r="H351" s="223">
        <v>2</v>
      </c>
      <c r="I351" s="224"/>
      <c r="J351" s="225">
        <f>ROUND(I351*H351,2)</f>
        <v>0</v>
      </c>
      <c r="K351" s="221" t="s">
        <v>138</v>
      </c>
      <c r="L351" s="44"/>
      <c r="M351" s="226" t="s">
        <v>1</v>
      </c>
      <c r="N351" s="227" t="s">
        <v>38</v>
      </c>
      <c r="O351" s="91"/>
      <c r="P351" s="228">
        <f>O351*H351</f>
        <v>0</v>
      </c>
      <c r="Q351" s="228">
        <v>0.089999999999999997</v>
      </c>
      <c r="R351" s="228">
        <f>Q351*H351</f>
        <v>0.17999999999999999</v>
      </c>
      <c r="S351" s="228">
        <v>0</v>
      </c>
      <c r="T351" s="229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0" t="s">
        <v>139</v>
      </c>
      <c r="AT351" s="230" t="s">
        <v>134</v>
      </c>
      <c r="AU351" s="230" t="s">
        <v>83</v>
      </c>
      <c r="AY351" s="17" t="s">
        <v>132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7" t="s">
        <v>81</v>
      </c>
      <c r="BK351" s="231">
        <f>ROUND(I351*H351,2)</f>
        <v>0</v>
      </c>
      <c r="BL351" s="17" t="s">
        <v>139</v>
      </c>
      <c r="BM351" s="230" t="s">
        <v>510</v>
      </c>
    </row>
    <row r="352" s="2" customFormat="1">
      <c r="A352" s="38"/>
      <c r="B352" s="39"/>
      <c r="C352" s="40"/>
      <c r="D352" s="232" t="s">
        <v>141</v>
      </c>
      <c r="E352" s="40"/>
      <c r="F352" s="233" t="s">
        <v>511</v>
      </c>
      <c r="G352" s="40"/>
      <c r="H352" s="40"/>
      <c r="I352" s="234"/>
      <c r="J352" s="40"/>
      <c r="K352" s="40"/>
      <c r="L352" s="44"/>
      <c r="M352" s="235"/>
      <c r="N352" s="236"/>
      <c r="O352" s="91"/>
      <c r="P352" s="91"/>
      <c r="Q352" s="91"/>
      <c r="R352" s="91"/>
      <c r="S352" s="91"/>
      <c r="T352" s="92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141</v>
      </c>
      <c r="AU352" s="17" t="s">
        <v>83</v>
      </c>
    </row>
    <row r="353" s="2" customFormat="1">
      <c r="A353" s="38"/>
      <c r="B353" s="39"/>
      <c r="C353" s="40"/>
      <c r="D353" s="237" t="s">
        <v>143</v>
      </c>
      <c r="E353" s="40"/>
      <c r="F353" s="238" t="s">
        <v>512</v>
      </c>
      <c r="G353" s="40"/>
      <c r="H353" s="40"/>
      <c r="I353" s="234"/>
      <c r="J353" s="40"/>
      <c r="K353" s="40"/>
      <c r="L353" s="44"/>
      <c r="M353" s="235"/>
      <c r="N353" s="236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143</v>
      </c>
      <c r="AU353" s="17" t="s">
        <v>83</v>
      </c>
    </row>
    <row r="354" s="2" customFormat="1" ht="24.15" customHeight="1">
      <c r="A354" s="38"/>
      <c r="B354" s="39"/>
      <c r="C354" s="261" t="s">
        <v>513</v>
      </c>
      <c r="D354" s="261" t="s">
        <v>176</v>
      </c>
      <c r="E354" s="262" t="s">
        <v>514</v>
      </c>
      <c r="F354" s="263" t="s">
        <v>515</v>
      </c>
      <c r="G354" s="264" t="s">
        <v>394</v>
      </c>
      <c r="H354" s="265">
        <v>2</v>
      </c>
      <c r="I354" s="266"/>
      <c r="J354" s="267">
        <f>ROUND(I354*H354,2)</f>
        <v>0</v>
      </c>
      <c r="K354" s="263" t="s">
        <v>138</v>
      </c>
      <c r="L354" s="268"/>
      <c r="M354" s="269" t="s">
        <v>1</v>
      </c>
      <c r="N354" s="270" t="s">
        <v>38</v>
      </c>
      <c r="O354" s="91"/>
      <c r="P354" s="228">
        <f>O354*H354</f>
        <v>0</v>
      </c>
      <c r="Q354" s="228">
        <v>0.10199999999999999</v>
      </c>
      <c r="R354" s="228">
        <f>Q354*H354</f>
        <v>0.20399999999999999</v>
      </c>
      <c r="S354" s="228">
        <v>0</v>
      </c>
      <c r="T354" s="229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0" t="s">
        <v>180</v>
      </c>
      <c r="AT354" s="230" t="s">
        <v>176</v>
      </c>
      <c r="AU354" s="230" t="s">
        <v>83</v>
      </c>
      <c r="AY354" s="17" t="s">
        <v>132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7" t="s">
        <v>81</v>
      </c>
      <c r="BK354" s="231">
        <f>ROUND(I354*H354,2)</f>
        <v>0</v>
      </c>
      <c r="BL354" s="17" t="s">
        <v>139</v>
      </c>
      <c r="BM354" s="230" t="s">
        <v>516</v>
      </c>
    </row>
    <row r="355" s="2" customFormat="1">
      <c r="A355" s="38"/>
      <c r="B355" s="39"/>
      <c r="C355" s="40"/>
      <c r="D355" s="232" t="s">
        <v>141</v>
      </c>
      <c r="E355" s="40"/>
      <c r="F355" s="233" t="s">
        <v>515</v>
      </c>
      <c r="G355" s="40"/>
      <c r="H355" s="40"/>
      <c r="I355" s="234"/>
      <c r="J355" s="40"/>
      <c r="K355" s="40"/>
      <c r="L355" s="44"/>
      <c r="M355" s="235"/>
      <c r="N355" s="236"/>
      <c r="O355" s="91"/>
      <c r="P355" s="91"/>
      <c r="Q355" s="91"/>
      <c r="R355" s="91"/>
      <c r="S355" s="91"/>
      <c r="T355" s="92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141</v>
      </c>
      <c r="AU355" s="17" t="s">
        <v>83</v>
      </c>
    </row>
    <row r="356" s="2" customFormat="1" ht="24.15" customHeight="1">
      <c r="A356" s="38"/>
      <c r="B356" s="39"/>
      <c r="C356" s="261" t="s">
        <v>517</v>
      </c>
      <c r="D356" s="261" t="s">
        <v>176</v>
      </c>
      <c r="E356" s="262" t="s">
        <v>518</v>
      </c>
      <c r="F356" s="263" t="s">
        <v>519</v>
      </c>
      <c r="G356" s="264" t="s">
        <v>394</v>
      </c>
      <c r="H356" s="265">
        <v>2</v>
      </c>
      <c r="I356" s="266"/>
      <c r="J356" s="267">
        <f>ROUND(I356*H356,2)</f>
        <v>0</v>
      </c>
      <c r="K356" s="263" t="s">
        <v>138</v>
      </c>
      <c r="L356" s="268"/>
      <c r="M356" s="269" t="s">
        <v>1</v>
      </c>
      <c r="N356" s="270" t="s">
        <v>38</v>
      </c>
      <c r="O356" s="91"/>
      <c r="P356" s="228">
        <f>O356*H356</f>
        <v>0</v>
      </c>
      <c r="Q356" s="228">
        <v>0.050999999999999997</v>
      </c>
      <c r="R356" s="228">
        <f>Q356*H356</f>
        <v>0.10199999999999999</v>
      </c>
      <c r="S356" s="228">
        <v>0</v>
      </c>
      <c r="T356" s="229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0" t="s">
        <v>180</v>
      </c>
      <c r="AT356" s="230" t="s">
        <v>176</v>
      </c>
      <c r="AU356" s="230" t="s">
        <v>83</v>
      </c>
      <c r="AY356" s="17" t="s">
        <v>132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7" t="s">
        <v>81</v>
      </c>
      <c r="BK356" s="231">
        <f>ROUND(I356*H356,2)</f>
        <v>0</v>
      </c>
      <c r="BL356" s="17" t="s">
        <v>139</v>
      </c>
      <c r="BM356" s="230" t="s">
        <v>520</v>
      </c>
    </row>
    <row r="357" s="2" customFormat="1">
      <c r="A357" s="38"/>
      <c r="B357" s="39"/>
      <c r="C357" s="40"/>
      <c r="D357" s="232" t="s">
        <v>141</v>
      </c>
      <c r="E357" s="40"/>
      <c r="F357" s="233" t="s">
        <v>521</v>
      </c>
      <c r="G357" s="40"/>
      <c r="H357" s="40"/>
      <c r="I357" s="234"/>
      <c r="J357" s="40"/>
      <c r="K357" s="40"/>
      <c r="L357" s="44"/>
      <c r="M357" s="235"/>
      <c r="N357" s="236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141</v>
      </c>
      <c r="AU357" s="17" t="s">
        <v>83</v>
      </c>
    </row>
    <row r="358" s="2" customFormat="1" ht="24.15" customHeight="1">
      <c r="A358" s="38"/>
      <c r="B358" s="39"/>
      <c r="C358" s="261" t="s">
        <v>522</v>
      </c>
      <c r="D358" s="261" t="s">
        <v>176</v>
      </c>
      <c r="E358" s="262" t="s">
        <v>523</v>
      </c>
      <c r="F358" s="263" t="s">
        <v>524</v>
      </c>
      <c r="G358" s="264" t="s">
        <v>394</v>
      </c>
      <c r="H358" s="265">
        <v>2</v>
      </c>
      <c r="I358" s="266"/>
      <c r="J358" s="267">
        <f>ROUND(I358*H358,2)</f>
        <v>0</v>
      </c>
      <c r="K358" s="263" t="s">
        <v>138</v>
      </c>
      <c r="L358" s="268"/>
      <c r="M358" s="269" t="s">
        <v>1</v>
      </c>
      <c r="N358" s="270" t="s">
        <v>38</v>
      </c>
      <c r="O358" s="91"/>
      <c r="P358" s="228">
        <f>O358*H358</f>
        <v>0</v>
      </c>
      <c r="Q358" s="228">
        <v>0.002</v>
      </c>
      <c r="R358" s="228">
        <f>Q358*H358</f>
        <v>0.0040000000000000001</v>
      </c>
      <c r="S358" s="228">
        <v>0</v>
      </c>
      <c r="T358" s="229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0" t="s">
        <v>180</v>
      </c>
      <c r="AT358" s="230" t="s">
        <v>176</v>
      </c>
      <c r="AU358" s="230" t="s">
        <v>83</v>
      </c>
      <c r="AY358" s="17" t="s">
        <v>132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7" t="s">
        <v>81</v>
      </c>
      <c r="BK358" s="231">
        <f>ROUND(I358*H358,2)</f>
        <v>0</v>
      </c>
      <c r="BL358" s="17" t="s">
        <v>139</v>
      </c>
      <c r="BM358" s="230" t="s">
        <v>525</v>
      </c>
    </row>
    <row r="359" s="2" customFormat="1">
      <c r="A359" s="38"/>
      <c r="B359" s="39"/>
      <c r="C359" s="40"/>
      <c r="D359" s="232" t="s">
        <v>141</v>
      </c>
      <c r="E359" s="40"/>
      <c r="F359" s="233" t="s">
        <v>524</v>
      </c>
      <c r="G359" s="40"/>
      <c r="H359" s="40"/>
      <c r="I359" s="234"/>
      <c r="J359" s="40"/>
      <c r="K359" s="40"/>
      <c r="L359" s="44"/>
      <c r="M359" s="235"/>
      <c r="N359" s="236"/>
      <c r="O359" s="91"/>
      <c r="P359" s="91"/>
      <c r="Q359" s="91"/>
      <c r="R359" s="91"/>
      <c r="S359" s="91"/>
      <c r="T359" s="92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141</v>
      </c>
      <c r="AU359" s="17" t="s">
        <v>83</v>
      </c>
    </row>
    <row r="360" s="2" customFormat="1" ht="24.15" customHeight="1">
      <c r="A360" s="38"/>
      <c r="B360" s="39"/>
      <c r="C360" s="261" t="s">
        <v>526</v>
      </c>
      <c r="D360" s="261" t="s">
        <v>176</v>
      </c>
      <c r="E360" s="262" t="s">
        <v>527</v>
      </c>
      <c r="F360" s="263" t="s">
        <v>528</v>
      </c>
      <c r="G360" s="264" t="s">
        <v>394</v>
      </c>
      <c r="H360" s="265">
        <v>1</v>
      </c>
      <c r="I360" s="266"/>
      <c r="J360" s="267">
        <f>ROUND(I360*H360,2)</f>
        <v>0</v>
      </c>
      <c r="K360" s="263" t="s">
        <v>138</v>
      </c>
      <c r="L360" s="268"/>
      <c r="M360" s="269" t="s">
        <v>1</v>
      </c>
      <c r="N360" s="270" t="s">
        <v>38</v>
      </c>
      <c r="O360" s="91"/>
      <c r="P360" s="228">
        <f>O360*H360</f>
        <v>0</v>
      </c>
      <c r="Q360" s="228">
        <v>0.0040000000000000001</v>
      </c>
      <c r="R360" s="228">
        <f>Q360*H360</f>
        <v>0.0040000000000000001</v>
      </c>
      <c r="S360" s="228">
        <v>0</v>
      </c>
      <c r="T360" s="229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0" t="s">
        <v>180</v>
      </c>
      <c r="AT360" s="230" t="s">
        <v>176</v>
      </c>
      <c r="AU360" s="230" t="s">
        <v>83</v>
      </c>
      <c r="AY360" s="17" t="s">
        <v>132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7" t="s">
        <v>81</v>
      </c>
      <c r="BK360" s="231">
        <f>ROUND(I360*H360,2)</f>
        <v>0</v>
      </c>
      <c r="BL360" s="17" t="s">
        <v>139</v>
      </c>
      <c r="BM360" s="230" t="s">
        <v>529</v>
      </c>
    </row>
    <row r="361" s="2" customFormat="1">
      <c r="A361" s="38"/>
      <c r="B361" s="39"/>
      <c r="C361" s="40"/>
      <c r="D361" s="232" t="s">
        <v>141</v>
      </c>
      <c r="E361" s="40"/>
      <c r="F361" s="233" t="s">
        <v>528</v>
      </c>
      <c r="G361" s="40"/>
      <c r="H361" s="40"/>
      <c r="I361" s="234"/>
      <c r="J361" s="40"/>
      <c r="K361" s="40"/>
      <c r="L361" s="44"/>
      <c r="M361" s="235"/>
      <c r="N361" s="236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141</v>
      </c>
      <c r="AU361" s="17" t="s">
        <v>83</v>
      </c>
    </row>
    <row r="362" s="2" customFormat="1" ht="24.15" customHeight="1">
      <c r="A362" s="38"/>
      <c r="B362" s="39"/>
      <c r="C362" s="261" t="s">
        <v>530</v>
      </c>
      <c r="D362" s="261" t="s">
        <v>176</v>
      </c>
      <c r="E362" s="262" t="s">
        <v>531</v>
      </c>
      <c r="F362" s="263" t="s">
        <v>532</v>
      </c>
      <c r="G362" s="264" t="s">
        <v>394</v>
      </c>
      <c r="H362" s="265">
        <v>2</v>
      </c>
      <c r="I362" s="266"/>
      <c r="J362" s="267">
        <f>ROUND(I362*H362,2)</f>
        <v>0</v>
      </c>
      <c r="K362" s="263" t="s">
        <v>138</v>
      </c>
      <c r="L362" s="268"/>
      <c r="M362" s="269" t="s">
        <v>1</v>
      </c>
      <c r="N362" s="270" t="s">
        <v>38</v>
      </c>
      <c r="O362" s="91"/>
      <c r="P362" s="228">
        <f>O362*H362</f>
        <v>0</v>
      </c>
      <c r="Q362" s="228">
        <v>0.068000000000000005</v>
      </c>
      <c r="R362" s="228">
        <f>Q362*H362</f>
        <v>0.13600000000000001</v>
      </c>
      <c r="S362" s="228">
        <v>0</v>
      </c>
      <c r="T362" s="22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0" t="s">
        <v>180</v>
      </c>
      <c r="AT362" s="230" t="s">
        <v>176</v>
      </c>
      <c r="AU362" s="230" t="s">
        <v>83</v>
      </c>
      <c r="AY362" s="17" t="s">
        <v>132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7" t="s">
        <v>81</v>
      </c>
      <c r="BK362" s="231">
        <f>ROUND(I362*H362,2)</f>
        <v>0</v>
      </c>
      <c r="BL362" s="17" t="s">
        <v>139</v>
      </c>
      <c r="BM362" s="230" t="s">
        <v>533</v>
      </c>
    </row>
    <row r="363" s="2" customFormat="1">
      <c r="A363" s="38"/>
      <c r="B363" s="39"/>
      <c r="C363" s="40"/>
      <c r="D363" s="232" t="s">
        <v>141</v>
      </c>
      <c r="E363" s="40"/>
      <c r="F363" s="233" t="s">
        <v>532</v>
      </c>
      <c r="G363" s="40"/>
      <c r="H363" s="40"/>
      <c r="I363" s="234"/>
      <c r="J363" s="40"/>
      <c r="K363" s="40"/>
      <c r="L363" s="44"/>
      <c r="M363" s="235"/>
      <c r="N363" s="236"/>
      <c r="O363" s="91"/>
      <c r="P363" s="91"/>
      <c r="Q363" s="91"/>
      <c r="R363" s="91"/>
      <c r="S363" s="91"/>
      <c r="T363" s="92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141</v>
      </c>
      <c r="AU363" s="17" t="s">
        <v>83</v>
      </c>
    </row>
    <row r="364" s="2" customFormat="1" ht="24.15" customHeight="1">
      <c r="A364" s="38"/>
      <c r="B364" s="39"/>
      <c r="C364" s="219" t="s">
        <v>534</v>
      </c>
      <c r="D364" s="219" t="s">
        <v>134</v>
      </c>
      <c r="E364" s="220" t="s">
        <v>535</v>
      </c>
      <c r="F364" s="221" t="s">
        <v>536</v>
      </c>
      <c r="G364" s="222" t="s">
        <v>160</v>
      </c>
      <c r="H364" s="223">
        <v>3.3439999999999999</v>
      </c>
      <c r="I364" s="224"/>
      <c r="J364" s="225">
        <f>ROUND(I364*H364,2)</f>
        <v>0</v>
      </c>
      <c r="K364" s="221" t="s">
        <v>138</v>
      </c>
      <c r="L364" s="44"/>
      <c r="M364" s="226" t="s">
        <v>1</v>
      </c>
      <c r="N364" s="227" t="s">
        <v>38</v>
      </c>
      <c r="O364" s="91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0" t="s">
        <v>139</v>
      </c>
      <c r="AT364" s="230" t="s">
        <v>134</v>
      </c>
      <c r="AU364" s="230" t="s">
        <v>83</v>
      </c>
      <c r="AY364" s="17" t="s">
        <v>132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7" t="s">
        <v>81</v>
      </c>
      <c r="BK364" s="231">
        <f>ROUND(I364*H364,2)</f>
        <v>0</v>
      </c>
      <c r="BL364" s="17" t="s">
        <v>139</v>
      </c>
      <c r="BM364" s="230" t="s">
        <v>537</v>
      </c>
    </row>
    <row r="365" s="2" customFormat="1">
      <c r="A365" s="38"/>
      <c r="B365" s="39"/>
      <c r="C365" s="40"/>
      <c r="D365" s="232" t="s">
        <v>141</v>
      </c>
      <c r="E365" s="40"/>
      <c r="F365" s="233" t="s">
        <v>538</v>
      </c>
      <c r="G365" s="40"/>
      <c r="H365" s="40"/>
      <c r="I365" s="234"/>
      <c r="J365" s="40"/>
      <c r="K365" s="40"/>
      <c r="L365" s="44"/>
      <c r="M365" s="235"/>
      <c r="N365" s="236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141</v>
      </c>
      <c r="AU365" s="17" t="s">
        <v>83</v>
      </c>
    </row>
    <row r="366" s="2" customFormat="1">
      <c r="A366" s="38"/>
      <c r="B366" s="39"/>
      <c r="C366" s="40"/>
      <c r="D366" s="237" t="s">
        <v>143</v>
      </c>
      <c r="E366" s="40"/>
      <c r="F366" s="238" t="s">
        <v>539</v>
      </c>
      <c r="G366" s="40"/>
      <c r="H366" s="40"/>
      <c r="I366" s="234"/>
      <c r="J366" s="40"/>
      <c r="K366" s="40"/>
      <c r="L366" s="44"/>
      <c r="M366" s="235"/>
      <c r="N366" s="236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143</v>
      </c>
      <c r="AU366" s="17" t="s">
        <v>83</v>
      </c>
    </row>
    <row r="367" s="13" customFormat="1">
      <c r="A367" s="13"/>
      <c r="B367" s="239"/>
      <c r="C367" s="240"/>
      <c r="D367" s="232" t="s">
        <v>145</v>
      </c>
      <c r="E367" s="241" t="s">
        <v>1</v>
      </c>
      <c r="F367" s="242" t="s">
        <v>540</v>
      </c>
      <c r="G367" s="240"/>
      <c r="H367" s="243">
        <v>2.464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145</v>
      </c>
      <c r="AU367" s="249" t="s">
        <v>83</v>
      </c>
      <c r="AV367" s="13" t="s">
        <v>83</v>
      </c>
      <c r="AW367" s="13" t="s">
        <v>30</v>
      </c>
      <c r="AX367" s="13" t="s">
        <v>73</v>
      </c>
      <c r="AY367" s="249" t="s">
        <v>132</v>
      </c>
    </row>
    <row r="368" s="13" customFormat="1">
      <c r="A368" s="13"/>
      <c r="B368" s="239"/>
      <c r="C368" s="240"/>
      <c r="D368" s="232" t="s">
        <v>145</v>
      </c>
      <c r="E368" s="241" t="s">
        <v>1</v>
      </c>
      <c r="F368" s="242" t="s">
        <v>541</v>
      </c>
      <c r="G368" s="240"/>
      <c r="H368" s="243">
        <v>0.88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9" t="s">
        <v>145</v>
      </c>
      <c r="AU368" s="249" t="s">
        <v>83</v>
      </c>
      <c r="AV368" s="13" t="s">
        <v>83</v>
      </c>
      <c r="AW368" s="13" t="s">
        <v>30</v>
      </c>
      <c r="AX368" s="13" t="s">
        <v>73</v>
      </c>
      <c r="AY368" s="249" t="s">
        <v>132</v>
      </c>
    </row>
    <row r="369" s="14" customFormat="1">
      <c r="A369" s="14"/>
      <c r="B369" s="250"/>
      <c r="C369" s="251"/>
      <c r="D369" s="232" t="s">
        <v>145</v>
      </c>
      <c r="E369" s="252" t="s">
        <v>1</v>
      </c>
      <c r="F369" s="253" t="s">
        <v>166</v>
      </c>
      <c r="G369" s="251"/>
      <c r="H369" s="254">
        <v>3.3439999999999999</v>
      </c>
      <c r="I369" s="255"/>
      <c r="J369" s="251"/>
      <c r="K369" s="251"/>
      <c r="L369" s="256"/>
      <c r="M369" s="257"/>
      <c r="N369" s="258"/>
      <c r="O369" s="258"/>
      <c r="P369" s="258"/>
      <c r="Q369" s="258"/>
      <c r="R369" s="258"/>
      <c r="S369" s="258"/>
      <c r="T369" s="25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0" t="s">
        <v>145</v>
      </c>
      <c r="AU369" s="260" t="s">
        <v>83</v>
      </c>
      <c r="AV369" s="14" t="s">
        <v>139</v>
      </c>
      <c r="AW369" s="14" t="s">
        <v>30</v>
      </c>
      <c r="AX369" s="14" t="s">
        <v>81</v>
      </c>
      <c r="AY369" s="260" t="s">
        <v>132</v>
      </c>
    </row>
    <row r="370" s="12" customFormat="1" ht="22.8" customHeight="1">
      <c r="A370" s="12"/>
      <c r="B370" s="203"/>
      <c r="C370" s="204"/>
      <c r="D370" s="205" t="s">
        <v>72</v>
      </c>
      <c r="E370" s="217" t="s">
        <v>198</v>
      </c>
      <c r="F370" s="217" t="s">
        <v>542</v>
      </c>
      <c r="G370" s="204"/>
      <c r="H370" s="204"/>
      <c r="I370" s="207"/>
      <c r="J370" s="218">
        <f>BK370</f>
        <v>0</v>
      </c>
      <c r="K370" s="204"/>
      <c r="L370" s="209"/>
      <c r="M370" s="210"/>
      <c r="N370" s="211"/>
      <c r="O370" s="211"/>
      <c r="P370" s="212">
        <f>SUM(P371:P413)</f>
        <v>0</v>
      </c>
      <c r="Q370" s="211"/>
      <c r="R370" s="212">
        <f>SUM(R371:R413)</f>
        <v>1.5124856000000002</v>
      </c>
      <c r="S370" s="211"/>
      <c r="T370" s="213">
        <f>SUM(T371:T413)</f>
        <v>0.074999999999999997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4" t="s">
        <v>81</v>
      </c>
      <c r="AT370" s="215" t="s">
        <v>72</v>
      </c>
      <c r="AU370" s="215" t="s">
        <v>81</v>
      </c>
      <c r="AY370" s="214" t="s">
        <v>132</v>
      </c>
      <c r="BK370" s="216">
        <f>SUM(BK371:BK413)</f>
        <v>0</v>
      </c>
    </row>
    <row r="371" s="2" customFormat="1" ht="24.15" customHeight="1">
      <c r="A371" s="38"/>
      <c r="B371" s="39"/>
      <c r="C371" s="219" t="s">
        <v>543</v>
      </c>
      <c r="D371" s="219" t="s">
        <v>134</v>
      </c>
      <c r="E371" s="220" t="s">
        <v>544</v>
      </c>
      <c r="F371" s="221" t="s">
        <v>545</v>
      </c>
      <c r="G371" s="222" t="s">
        <v>170</v>
      </c>
      <c r="H371" s="223">
        <v>95.599999999999994</v>
      </c>
      <c r="I371" s="224"/>
      <c r="J371" s="225">
        <f>ROUND(I371*H371,2)</f>
        <v>0</v>
      </c>
      <c r="K371" s="221" t="s">
        <v>138</v>
      </c>
      <c r="L371" s="44"/>
      <c r="M371" s="226" t="s">
        <v>1</v>
      </c>
      <c r="N371" s="227" t="s">
        <v>38</v>
      </c>
      <c r="O371" s="91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0" t="s">
        <v>139</v>
      </c>
      <c r="AT371" s="230" t="s">
        <v>134</v>
      </c>
      <c r="AU371" s="230" t="s">
        <v>83</v>
      </c>
      <c r="AY371" s="17" t="s">
        <v>132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7" t="s">
        <v>81</v>
      </c>
      <c r="BK371" s="231">
        <f>ROUND(I371*H371,2)</f>
        <v>0</v>
      </c>
      <c r="BL371" s="17" t="s">
        <v>139</v>
      </c>
      <c r="BM371" s="230" t="s">
        <v>546</v>
      </c>
    </row>
    <row r="372" s="2" customFormat="1">
      <c r="A372" s="38"/>
      <c r="B372" s="39"/>
      <c r="C372" s="40"/>
      <c r="D372" s="232" t="s">
        <v>141</v>
      </c>
      <c r="E372" s="40"/>
      <c r="F372" s="233" t="s">
        <v>547</v>
      </c>
      <c r="G372" s="40"/>
      <c r="H372" s="40"/>
      <c r="I372" s="234"/>
      <c r="J372" s="40"/>
      <c r="K372" s="40"/>
      <c r="L372" s="44"/>
      <c r="M372" s="235"/>
      <c r="N372" s="236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141</v>
      </c>
      <c r="AU372" s="17" t="s">
        <v>83</v>
      </c>
    </row>
    <row r="373" s="2" customFormat="1">
      <c r="A373" s="38"/>
      <c r="B373" s="39"/>
      <c r="C373" s="40"/>
      <c r="D373" s="237" t="s">
        <v>143</v>
      </c>
      <c r="E373" s="40"/>
      <c r="F373" s="238" t="s">
        <v>548</v>
      </c>
      <c r="G373" s="40"/>
      <c r="H373" s="40"/>
      <c r="I373" s="234"/>
      <c r="J373" s="40"/>
      <c r="K373" s="40"/>
      <c r="L373" s="44"/>
      <c r="M373" s="235"/>
      <c r="N373" s="236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143</v>
      </c>
      <c r="AU373" s="17" t="s">
        <v>83</v>
      </c>
    </row>
    <row r="374" s="13" customFormat="1">
      <c r="A374" s="13"/>
      <c r="B374" s="239"/>
      <c r="C374" s="240"/>
      <c r="D374" s="232" t="s">
        <v>145</v>
      </c>
      <c r="E374" s="241" t="s">
        <v>1</v>
      </c>
      <c r="F374" s="242" t="s">
        <v>549</v>
      </c>
      <c r="G374" s="240"/>
      <c r="H374" s="243">
        <v>95.599999999999994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9" t="s">
        <v>145</v>
      </c>
      <c r="AU374" s="249" t="s">
        <v>83</v>
      </c>
      <c r="AV374" s="13" t="s">
        <v>83</v>
      </c>
      <c r="AW374" s="13" t="s">
        <v>30</v>
      </c>
      <c r="AX374" s="13" t="s">
        <v>81</v>
      </c>
      <c r="AY374" s="249" t="s">
        <v>132</v>
      </c>
    </row>
    <row r="375" s="2" customFormat="1" ht="24.15" customHeight="1">
      <c r="A375" s="38"/>
      <c r="B375" s="39"/>
      <c r="C375" s="219" t="s">
        <v>550</v>
      </c>
      <c r="D375" s="219" t="s">
        <v>134</v>
      </c>
      <c r="E375" s="220" t="s">
        <v>551</v>
      </c>
      <c r="F375" s="221" t="s">
        <v>552</v>
      </c>
      <c r="G375" s="222" t="s">
        <v>170</v>
      </c>
      <c r="H375" s="223">
        <v>95.599999999999994</v>
      </c>
      <c r="I375" s="224"/>
      <c r="J375" s="225">
        <f>ROUND(I375*H375,2)</f>
        <v>0</v>
      </c>
      <c r="K375" s="221" t="s">
        <v>138</v>
      </c>
      <c r="L375" s="44"/>
      <c r="M375" s="226" t="s">
        <v>1</v>
      </c>
      <c r="N375" s="227" t="s">
        <v>38</v>
      </c>
      <c r="O375" s="91"/>
      <c r="P375" s="228">
        <f>O375*H375</f>
        <v>0</v>
      </c>
      <c r="Q375" s="228">
        <v>0.00021000000000000001</v>
      </c>
      <c r="R375" s="228">
        <f>Q375*H375</f>
        <v>0.020076</v>
      </c>
      <c r="S375" s="228">
        <v>0</v>
      </c>
      <c r="T375" s="22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0" t="s">
        <v>139</v>
      </c>
      <c r="AT375" s="230" t="s">
        <v>134</v>
      </c>
      <c r="AU375" s="230" t="s">
        <v>83</v>
      </c>
      <c r="AY375" s="17" t="s">
        <v>132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7" t="s">
        <v>81</v>
      </c>
      <c r="BK375" s="231">
        <f>ROUND(I375*H375,2)</f>
        <v>0</v>
      </c>
      <c r="BL375" s="17" t="s">
        <v>139</v>
      </c>
      <c r="BM375" s="230" t="s">
        <v>553</v>
      </c>
    </row>
    <row r="376" s="2" customFormat="1">
      <c r="A376" s="38"/>
      <c r="B376" s="39"/>
      <c r="C376" s="40"/>
      <c r="D376" s="232" t="s">
        <v>141</v>
      </c>
      <c r="E376" s="40"/>
      <c r="F376" s="233" t="s">
        <v>554</v>
      </c>
      <c r="G376" s="40"/>
      <c r="H376" s="40"/>
      <c r="I376" s="234"/>
      <c r="J376" s="40"/>
      <c r="K376" s="40"/>
      <c r="L376" s="44"/>
      <c r="M376" s="235"/>
      <c r="N376" s="236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141</v>
      </c>
      <c r="AU376" s="17" t="s">
        <v>83</v>
      </c>
    </row>
    <row r="377" s="2" customFormat="1">
      <c r="A377" s="38"/>
      <c r="B377" s="39"/>
      <c r="C377" s="40"/>
      <c r="D377" s="237" t="s">
        <v>143</v>
      </c>
      <c r="E377" s="40"/>
      <c r="F377" s="238" t="s">
        <v>555</v>
      </c>
      <c r="G377" s="40"/>
      <c r="H377" s="40"/>
      <c r="I377" s="234"/>
      <c r="J377" s="40"/>
      <c r="K377" s="40"/>
      <c r="L377" s="44"/>
      <c r="M377" s="235"/>
      <c r="N377" s="236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143</v>
      </c>
      <c r="AU377" s="17" t="s">
        <v>83</v>
      </c>
    </row>
    <row r="378" s="13" customFormat="1">
      <c r="A378" s="13"/>
      <c r="B378" s="239"/>
      <c r="C378" s="240"/>
      <c r="D378" s="232" t="s">
        <v>145</v>
      </c>
      <c r="E378" s="241" t="s">
        <v>1</v>
      </c>
      <c r="F378" s="242" t="s">
        <v>549</v>
      </c>
      <c r="G378" s="240"/>
      <c r="H378" s="243">
        <v>95.599999999999994</v>
      </c>
      <c r="I378" s="244"/>
      <c r="J378" s="240"/>
      <c r="K378" s="240"/>
      <c r="L378" s="245"/>
      <c r="M378" s="246"/>
      <c r="N378" s="247"/>
      <c r="O378" s="247"/>
      <c r="P378" s="247"/>
      <c r="Q378" s="247"/>
      <c r="R378" s="247"/>
      <c r="S378" s="247"/>
      <c r="T378" s="24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9" t="s">
        <v>145</v>
      </c>
      <c r="AU378" s="249" t="s">
        <v>83</v>
      </c>
      <c r="AV378" s="13" t="s">
        <v>83</v>
      </c>
      <c r="AW378" s="13" t="s">
        <v>30</v>
      </c>
      <c r="AX378" s="13" t="s">
        <v>81</v>
      </c>
      <c r="AY378" s="249" t="s">
        <v>132</v>
      </c>
    </row>
    <row r="379" s="2" customFormat="1" ht="24.15" customHeight="1">
      <c r="A379" s="38"/>
      <c r="B379" s="39"/>
      <c r="C379" s="219" t="s">
        <v>556</v>
      </c>
      <c r="D379" s="219" t="s">
        <v>134</v>
      </c>
      <c r="E379" s="220" t="s">
        <v>557</v>
      </c>
      <c r="F379" s="221" t="s">
        <v>558</v>
      </c>
      <c r="G379" s="222" t="s">
        <v>170</v>
      </c>
      <c r="H379" s="223">
        <v>42.460000000000001</v>
      </c>
      <c r="I379" s="224"/>
      <c r="J379" s="225">
        <f>ROUND(I379*H379,2)</f>
        <v>0</v>
      </c>
      <c r="K379" s="221" t="s">
        <v>138</v>
      </c>
      <c r="L379" s="44"/>
      <c r="M379" s="226" t="s">
        <v>1</v>
      </c>
      <c r="N379" s="227" t="s">
        <v>38</v>
      </c>
      <c r="O379" s="91"/>
      <c r="P379" s="228">
        <f>O379*H379</f>
        <v>0</v>
      </c>
      <c r="Q379" s="228">
        <v>1.0000000000000001E-05</v>
      </c>
      <c r="R379" s="228">
        <f>Q379*H379</f>
        <v>0.00042460000000000002</v>
      </c>
      <c r="S379" s="228">
        <v>0</v>
      </c>
      <c r="T379" s="229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0" t="s">
        <v>139</v>
      </c>
      <c r="AT379" s="230" t="s">
        <v>134</v>
      </c>
      <c r="AU379" s="230" t="s">
        <v>83</v>
      </c>
      <c r="AY379" s="17" t="s">
        <v>132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7" t="s">
        <v>81</v>
      </c>
      <c r="BK379" s="231">
        <f>ROUND(I379*H379,2)</f>
        <v>0</v>
      </c>
      <c r="BL379" s="17" t="s">
        <v>139</v>
      </c>
      <c r="BM379" s="230" t="s">
        <v>559</v>
      </c>
    </row>
    <row r="380" s="2" customFormat="1">
      <c r="A380" s="38"/>
      <c r="B380" s="39"/>
      <c r="C380" s="40"/>
      <c r="D380" s="232" t="s">
        <v>141</v>
      </c>
      <c r="E380" s="40"/>
      <c r="F380" s="233" t="s">
        <v>560</v>
      </c>
      <c r="G380" s="40"/>
      <c r="H380" s="40"/>
      <c r="I380" s="234"/>
      <c r="J380" s="40"/>
      <c r="K380" s="40"/>
      <c r="L380" s="44"/>
      <c r="M380" s="235"/>
      <c r="N380" s="236"/>
      <c r="O380" s="91"/>
      <c r="P380" s="91"/>
      <c r="Q380" s="91"/>
      <c r="R380" s="91"/>
      <c r="S380" s="91"/>
      <c r="T380" s="92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141</v>
      </c>
      <c r="AU380" s="17" t="s">
        <v>83</v>
      </c>
    </row>
    <row r="381" s="2" customFormat="1">
      <c r="A381" s="38"/>
      <c r="B381" s="39"/>
      <c r="C381" s="40"/>
      <c r="D381" s="237" t="s">
        <v>143</v>
      </c>
      <c r="E381" s="40"/>
      <c r="F381" s="238" t="s">
        <v>561</v>
      </c>
      <c r="G381" s="40"/>
      <c r="H381" s="40"/>
      <c r="I381" s="234"/>
      <c r="J381" s="40"/>
      <c r="K381" s="40"/>
      <c r="L381" s="44"/>
      <c r="M381" s="235"/>
      <c r="N381" s="236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143</v>
      </c>
      <c r="AU381" s="17" t="s">
        <v>83</v>
      </c>
    </row>
    <row r="382" s="13" customFormat="1">
      <c r="A382" s="13"/>
      <c r="B382" s="239"/>
      <c r="C382" s="240"/>
      <c r="D382" s="232" t="s">
        <v>145</v>
      </c>
      <c r="E382" s="241" t="s">
        <v>87</v>
      </c>
      <c r="F382" s="242" t="s">
        <v>562</v>
      </c>
      <c r="G382" s="240"/>
      <c r="H382" s="243">
        <v>38.600000000000001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9" t="s">
        <v>145</v>
      </c>
      <c r="AU382" s="249" t="s">
        <v>83</v>
      </c>
      <c r="AV382" s="13" t="s">
        <v>83</v>
      </c>
      <c r="AW382" s="13" t="s">
        <v>30</v>
      </c>
      <c r="AX382" s="13" t="s">
        <v>73</v>
      </c>
      <c r="AY382" s="249" t="s">
        <v>132</v>
      </c>
    </row>
    <row r="383" s="13" customFormat="1">
      <c r="A383" s="13"/>
      <c r="B383" s="239"/>
      <c r="C383" s="240"/>
      <c r="D383" s="232" t="s">
        <v>145</v>
      </c>
      <c r="E383" s="241" t="s">
        <v>1</v>
      </c>
      <c r="F383" s="242" t="s">
        <v>563</v>
      </c>
      <c r="G383" s="240"/>
      <c r="H383" s="243">
        <v>3.8599999999999999</v>
      </c>
      <c r="I383" s="244"/>
      <c r="J383" s="240"/>
      <c r="K383" s="240"/>
      <c r="L383" s="245"/>
      <c r="M383" s="246"/>
      <c r="N383" s="247"/>
      <c r="O383" s="247"/>
      <c r="P383" s="247"/>
      <c r="Q383" s="247"/>
      <c r="R383" s="247"/>
      <c r="S383" s="247"/>
      <c r="T383" s="24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9" t="s">
        <v>145</v>
      </c>
      <c r="AU383" s="249" t="s">
        <v>83</v>
      </c>
      <c r="AV383" s="13" t="s">
        <v>83</v>
      </c>
      <c r="AW383" s="13" t="s">
        <v>30</v>
      </c>
      <c r="AX383" s="13" t="s">
        <v>73</v>
      </c>
      <c r="AY383" s="249" t="s">
        <v>132</v>
      </c>
    </row>
    <row r="384" s="14" customFormat="1">
      <c r="A384" s="14"/>
      <c r="B384" s="250"/>
      <c r="C384" s="251"/>
      <c r="D384" s="232" t="s">
        <v>145</v>
      </c>
      <c r="E384" s="252" t="s">
        <v>564</v>
      </c>
      <c r="F384" s="253" t="s">
        <v>166</v>
      </c>
      <c r="G384" s="251"/>
      <c r="H384" s="254">
        <v>42.460000000000001</v>
      </c>
      <c r="I384" s="255"/>
      <c r="J384" s="251"/>
      <c r="K384" s="251"/>
      <c r="L384" s="256"/>
      <c r="M384" s="257"/>
      <c r="N384" s="258"/>
      <c r="O384" s="258"/>
      <c r="P384" s="258"/>
      <c r="Q384" s="258"/>
      <c r="R384" s="258"/>
      <c r="S384" s="258"/>
      <c r="T384" s="25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0" t="s">
        <v>145</v>
      </c>
      <c r="AU384" s="260" t="s">
        <v>83</v>
      </c>
      <c r="AV384" s="14" t="s">
        <v>139</v>
      </c>
      <c r="AW384" s="14" t="s">
        <v>30</v>
      </c>
      <c r="AX384" s="14" t="s">
        <v>81</v>
      </c>
      <c r="AY384" s="260" t="s">
        <v>132</v>
      </c>
    </row>
    <row r="385" s="2" customFormat="1" ht="37.8" customHeight="1">
      <c r="A385" s="38"/>
      <c r="B385" s="39"/>
      <c r="C385" s="219" t="s">
        <v>565</v>
      </c>
      <c r="D385" s="219" t="s">
        <v>134</v>
      </c>
      <c r="E385" s="220" t="s">
        <v>566</v>
      </c>
      <c r="F385" s="221" t="s">
        <v>567</v>
      </c>
      <c r="G385" s="222" t="s">
        <v>160</v>
      </c>
      <c r="H385" s="223">
        <v>0.5</v>
      </c>
      <c r="I385" s="224"/>
      <c r="J385" s="225">
        <f>ROUND(I385*H385,2)</f>
        <v>0</v>
      </c>
      <c r="K385" s="221" t="s">
        <v>138</v>
      </c>
      <c r="L385" s="44"/>
      <c r="M385" s="226" t="s">
        <v>1</v>
      </c>
      <c r="N385" s="227" t="s">
        <v>38</v>
      </c>
      <c r="O385" s="91"/>
      <c r="P385" s="228">
        <f>O385*H385</f>
        <v>0</v>
      </c>
      <c r="Q385" s="228">
        <v>2.5966499999999999</v>
      </c>
      <c r="R385" s="228">
        <f>Q385*H385</f>
        <v>1.298325</v>
      </c>
      <c r="S385" s="228">
        <v>0</v>
      </c>
      <c r="T385" s="229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0" t="s">
        <v>139</v>
      </c>
      <c r="AT385" s="230" t="s">
        <v>134</v>
      </c>
      <c r="AU385" s="230" t="s">
        <v>83</v>
      </c>
      <c r="AY385" s="17" t="s">
        <v>132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7" t="s">
        <v>81</v>
      </c>
      <c r="BK385" s="231">
        <f>ROUND(I385*H385,2)</f>
        <v>0</v>
      </c>
      <c r="BL385" s="17" t="s">
        <v>139</v>
      </c>
      <c r="BM385" s="230" t="s">
        <v>568</v>
      </c>
    </row>
    <row r="386" s="2" customFormat="1">
      <c r="A386" s="38"/>
      <c r="B386" s="39"/>
      <c r="C386" s="40"/>
      <c r="D386" s="232" t="s">
        <v>141</v>
      </c>
      <c r="E386" s="40"/>
      <c r="F386" s="233" t="s">
        <v>569</v>
      </c>
      <c r="G386" s="40"/>
      <c r="H386" s="40"/>
      <c r="I386" s="234"/>
      <c r="J386" s="40"/>
      <c r="K386" s="40"/>
      <c r="L386" s="44"/>
      <c r="M386" s="235"/>
      <c r="N386" s="236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141</v>
      </c>
      <c r="AU386" s="17" t="s">
        <v>83</v>
      </c>
    </row>
    <row r="387" s="2" customFormat="1">
      <c r="A387" s="38"/>
      <c r="B387" s="39"/>
      <c r="C387" s="40"/>
      <c r="D387" s="237" t="s">
        <v>143</v>
      </c>
      <c r="E387" s="40"/>
      <c r="F387" s="238" t="s">
        <v>570</v>
      </c>
      <c r="G387" s="40"/>
      <c r="H387" s="40"/>
      <c r="I387" s="234"/>
      <c r="J387" s="40"/>
      <c r="K387" s="40"/>
      <c r="L387" s="44"/>
      <c r="M387" s="235"/>
      <c r="N387" s="236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143</v>
      </c>
      <c r="AU387" s="17" t="s">
        <v>83</v>
      </c>
    </row>
    <row r="388" s="2" customFormat="1" ht="16.5" customHeight="1">
      <c r="A388" s="38"/>
      <c r="B388" s="39"/>
      <c r="C388" s="219" t="s">
        <v>571</v>
      </c>
      <c r="D388" s="219" t="s">
        <v>134</v>
      </c>
      <c r="E388" s="220" t="s">
        <v>572</v>
      </c>
      <c r="F388" s="221" t="s">
        <v>573</v>
      </c>
      <c r="G388" s="222" t="s">
        <v>170</v>
      </c>
      <c r="H388" s="223">
        <v>150</v>
      </c>
      <c r="I388" s="224"/>
      <c r="J388" s="225">
        <f>ROUND(I388*H388,2)</f>
        <v>0</v>
      </c>
      <c r="K388" s="221" t="s">
        <v>1</v>
      </c>
      <c r="L388" s="44"/>
      <c r="M388" s="226" t="s">
        <v>1</v>
      </c>
      <c r="N388" s="227" t="s">
        <v>38</v>
      </c>
      <c r="O388" s="91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0" t="s">
        <v>139</v>
      </c>
      <c r="AT388" s="230" t="s">
        <v>134</v>
      </c>
      <c r="AU388" s="230" t="s">
        <v>83</v>
      </c>
      <c r="AY388" s="17" t="s">
        <v>132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7" t="s">
        <v>81</v>
      </c>
      <c r="BK388" s="231">
        <f>ROUND(I388*H388,2)</f>
        <v>0</v>
      </c>
      <c r="BL388" s="17" t="s">
        <v>139</v>
      </c>
      <c r="BM388" s="230" t="s">
        <v>574</v>
      </c>
    </row>
    <row r="389" s="2" customFormat="1">
      <c r="A389" s="38"/>
      <c r="B389" s="39"/>
      <c r="C389" s="40"/>
      <c r="D389" s="232" t="s">
        <v>141</v>
      </c>
      <c r="E389" s="40"/>
      <c r="F389" s="233" t="s">
        <v>573</v>
      </c>
      <c r="G389" s="40"/>
      <c r="H389" s="40"/>
      <c r="I389" s="234"/>
      <c r="J389" s="40"/>
      <c r="K389" s="40"/>
      <c r="L389" s="44"/>
      <c r="M389" s="235"/>
      <c r="N389" s="236"/>
      <c r="O389" s="91"/>
      <c r="P389" s="91"/>
      <c r="Q389" s="91"/>
      <c r="R389" s="91"/>
      <c r="S389" s="91"/>
      <c r="T389" s="92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141</v>
      </c>
      <c r="AU389" s="17" t="s">
        <v>83</v>
      </c>
    </row>
    <row r="390" s="2" customFormat="1" ht="24.15" customHeight="1">
      <c r="A390" s="38"/>
      <c r="B390" s="39"/>
      <c r="C390" s="219" t="s">
        <v>575</v>
      </c>
      <c r="D390" s="219" t="s">
        <v>134</v>
      </c>
      <c r="E390" s="220" t="s">
        <v>576</v>
      </c>
      <c r="F390" s="221" t="s">
        <v>577</v>
      </c>
      <c r="G390" s="222" t="s">
        <v>170</v>
      </c>
      <c r="H390" s="223">
        <v>20</v>
      </c>
      <c r="I390" s="224"/>
      <c r="J390" s="225">
        <f>ROUND(I390*H390,2)</f>
        <v>0</v>
      </c>
      <c r="K390" s="221" t="s">
        <v>1</v>
      </c>
      <c r="L390" s="44"/>
      <c r="M390" s="226" t="s">
        <v>1</v>
      </c>
      <c r="N390" s="227" t="s">
        <v>38</v>
      </c>
      <c r="O390" s="91"/>
      <c r="P390" s="228">
        <f>O390*H390</f>
        <v>0</v>
      </c>
      <c r="Q390" s="228">
        <v>0</v>
      </c>
      <c r="R390" s="228">
        <f>Q390*H390</f>
        <v>0</v>
      </c>
      <c r="S390" s="228">
        <v>0</v>
      </c>
      <c r="T390" s="22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0" t="s">
        <v>139</v>
      </c>
      <c r="AT390" s="230" t="s">
        <v>134</v>
      </c>
      <c r="AU390" s="230" t="s">
        <v>83</v>
      </c>
      <c r="AY390" s="17" t="s">
        <v>132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7" t="s">
        <v>81</v>
      </c>
      <c r="BK390" s="231">
        <f>ROUND(I390*H390,2)</f>
        <v>0</v>
      </c>
      <c r="BL390" s="17" t="s">
        <v>139</v>
      </c>
      <c r="BM390" s="230" t="s">
        <v>578</v>
      </c>
    </row>
    <row r="391" s="2" customFormat="1">
      <c r="A391" s="38"/>
      <c r="B391" s="39"/>
      <c r="C391" s="40"/>
      <c r="D391" s="232" t="s">
        <v>141</v>
      </c>
      <c r="E391" s="40"/>
      <c r="F391" s="233" t="s">
        <v>577</v>
      </c>
      <c r="G391" s="40"/>
      <c r="H391" s="40"/>
      <c r="I391" s="234"/>
      <c r="J391" s="40"/>
      <c r="K391" s="40"/>
      <c r="L391" s="44"/>
      <c r="M391" s="235"/>
      <c r="N391" s="236"/>
      <c r="O391" s="91"/>
      <c r="P391" s="91"/>
      <c r="Q391" s="91"/>
      <c r="R391" s="91"/>
      <c r="S391" s="91"/>
      <c r="T391" s="92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141</v>
      </c>
      <c r="AU391" s="17" t="s">
        <v>83</v>
      </c>
    </row>
    <row r="392" s="13" customFormat="1">
      <c r="A392" s="13"/>
      <c r="B392" s="239"/>
      <c r="C392" s="240"/>
      <c r="D392" s="232" t="s">
        <v>145</v>
      </c>
      <c r="E392" s="241" t="s">
        <v>1</v>
      </c>
      <c r="F392" s="242" t="s">
        <v>579</v>
      </c>
      <c r="G392" s="240"/>
      <c r="H392" s="243">
        <v>20</v>
      </c>
      <c r="I392" s="244"/>
      <c r="J392" s="240"/>
      <c r="K392" s="240"/>
      <c r="L392" s="245"/>
      <c r="M392" s="246"/>
      <c r="N392" s="247"/>
      <c r="O392" s="247"/>
      <c r="P392" s="247"/>
      <c r="Q392" s="247"/>
      <c r="R392" s="247"/>
      <c r="S392" s="247"/>
      <c r="T392" s="24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9" t="s">
        <v>145</v>
      </c>
      <c r="AU392" s="249" t="s">
        <v>83</v>
      </c>
      <c r="AV392" s="13" t="s">
        <v>83</v>
      </c>
      <c r="AW392" s="13" t="s">
        <v>30</v>
      </c>
      <c r="AX392" s="13" t="s">
        <v>81</v>
      </c>
      <c r="AY392" s="249" t="s">
        <v>132</v>
      </c>
    </row>
    <row r="393" s="2" customFormat="1" ht="21.75" customHeight="1">
      <c r="A393" s="38"/>
      <c r="B393" s="39"/>
      <c r="C393" s="219" t="s">
        <v>580</v>
      </c>
      <c r="D393" s="219" t="s">
        <v>134</v>
      </c>
      <c r="E393" s="220" t="s">
        <v>581</v>
      </c>
      <c r="F393" s="221" t="s">
        <v>582</v>
      </c>
      <c r="G393" s="222" t="s">
        <v>170</v>
      </c>
      <c r="H393" s="223">
        <v>150</v>
      </c>
      <c r="I393" s="224"/>
      <c r="J393" s="225">
        <f>ROUND(I393*H393,2)</f>
        <v>0</v>
      </c>
      <c r="K393" s="221" t="s">
        <v>1</v>
      </c>
      <c r="L393" s="44"/>
      <c r="M393" s="226" t="s">
        <v>1</v>
      </c>
      <c r="N393" s="227" t="s">
        <v>38</v>
      </c>
      <c r="O393" s="91"/>
      <c r="P393" s="228">
        <f>O393*H393</f>
        <v>0</v>
      </c>
      <c r="Q393" s="228">
        <v>0</v>
      </c>
      <c r="R393" s="228">
        <f>Q393*H393</f>
        <v>0</v>
      </c>
      <c r="S393" s="228">
        <v>0.00050000000000000001</v>
      </c>
      <c r="T393" s="229">
        <f>S393*H393</f>
        <v>0.074999999999999997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0" t="s">
        <v>139</v>
      </c>
      <c r="AT393" s="230" t="s">
        <v>134</v>
      </c>
      <c r="AU393" s="230" t="s">
        <v>83</v>
      </c>
      <c r="AY393" s="17" t="s">
        <v>132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7" t="s">
        <v>81</v>
      </c>
      <c r="BK393" s="231">
        <f>ROUND(I393*H393,2)</f>
        <v>0</v>
      </c>
      <c r="BL393" s="17" t="s">
        <v>139</v>
      </c>
      <c r="BM393" s="230" t="s">
        <v>583</v>
      </c>
    </row>
    <row r="394" s="2" customFormat="1">
      <c r="A394" s="38"/>
      <c r="B394" s="39"/>
      <c r="C394" s="40"/>
      <c r="D394" s="232" t="s">
        <v>141</v>
      </c>
      <c r="E394" s="40"/>
      <c r="F394" s="233" t="s">
        <v>584</v>
      </c>
      <c r="G394" s="40"/>
      <c r="H394" s="40"/>
      <c r="I394" s="234"/>
      <c r="J394" s="40"/>
      <c r="K394" s="40"/>
      <c r="L394" s="44"/>
      <c r="M394" s="235"/>
      <c r="N394" s="236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141</v>
      </c>
      <c r="AU394" s="17" t="s">
        <v>83</v>
      </c>
    </row>
    <row r="395" s="15" customFormat="1">
      <c r="A395" s="15"/>
      <c r="B395" s="272"/>
      <c r="C395" s="273"/>
      <c r="D395" s="232" t="s">
        <v>145</v>
      </c>
      <c r="E395" s="274" t="s">
        <v>1</v>
      </c>
      <c r="F395" s="275" t="s">
        <v>585</v>
      </c>
      <c r="G395" s="273"/>
      <c r="H395" s="274" t="s">
        <v>1</v>
      </c>
      <c r="I395" s="276"/>
      <c r="J395" s="273"/>
      <c r="K395" s="273"/>
      <c r="L395" s="277"/>
      <c r="M395" s="278"/>
      <c r="N395" s="279"/>
      <c r="O395" s="279"/>
      <c r="P395" s="279"/>
      <c r="Q395" s="279"/>
      <c r="R395" s="279"/>
      <c r="S395" s="279"/>
      <c r="T395" s="280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81" t="s">
        <v>145</v>
      </c>
      <c r="AU395" s="281" t="s">
        <v>83</v>
      </c>
      <c r="AV395" s="15" t="s">
        <v>81</v>
      </c>
      <c r="AW395" s="15" t="s">
        <v>30</v>
      </c>
      <c r="AX395" s="15" t="s">
        <v>73</v>
      </c>
      <c r="AY395" s="281" t="s">
        <v>132</v>
      </c>
    </row>
    <row r="396" s="13" customFormat="1">
      <c r="A396" s="13"/>
      <c r="B396" s="239"/>
      <c r="C396" s="240"/>
      <c r="D396" s="232" t="s">
        <v>145</v>
      </c>
      <c r="E396" s="241" t="s">
        <v>1</v>
      </c>
      <c r="F396" s="242" t="s">
        <v>586</v>
      </c>
      <c r="G396" s="240"/>
      <c r="H396" s="243">
        <v>150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145</v>
      </c>
      <c r="AU396" s="249" t="s">
        <v>83</v>
      </c>
      <c r="AV396" s="13" t="s">
        <v>83</v>
      </c>
      <c r="AW396" s="13" t="s">
        <v>30</v>
      </c>
      <c r="AX396" s="13" t="s">
        <v>81</v>
      </c>
      <c r="AY396" s="249" t="s">
        <v>132</v>
      </c>
    </row>
    <row r="397" s="2" customFormat="1" ht="24.15" customHeight="1">
      <c r="A397" s="38"/>
      <c r="B397" s="39"/>
      <c r="C397" s="219" t="s">
        <v>587</v>
      </c>
      <c r="D397" s="219" t="s">
        <v>134</v>
      </c>
      <c r="E397" s="220" t="s">
        <v>588</v>
      </c>
      <c r="F397" s="221" t="s">
        <v>589</v>
      </c>
      <c r="G397" s="222" t="s">
        <v>394</v>
      </c>
      <c r="H397" s="223">
        <v>2</v>
      </c>
      <c r="I397" s="224"/>
      <c r="J397" s="225">
        <f>ROUND(I397*H397,2)</f>
        <v>0</v>
      </c>
      <c r="K397" s="221" t="s">
        <v>138</v>
      </c>
      <c r="L397" s="44"/>
      <c r="M397" s="226" t="s">
        <v>1</v>
      </c>
      <c r="N397" s="227" t="s">
        <v>38</v>
      </c>
      <c r="O397" s="91"/>
      <c r="P397" s="228">
        <f>O397*H397</f>
        <v>0</v>
      </c>
      <c r="Q397" s="228">
        <v>6.0000000000000002E-05</v>
      </c>
      <c r="R397" s="228">
        <f>Q397*H397</f>
        <v>0.00012</v>
      </c>
      <c r="S397" s="228">
        <v>0</v>
      </c>
      <c r="T397" s="229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0" t="s">
        <v>139</v>
      </c>
      <c r="AT397" s="230" t="s">
        <v>134</v>
      </c>
      <c r="AU397" s="230" t="s">
        <v>83</v>
      </c>
      <c r="AY397" s="17" t="s">
        <v>132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7" t="s">
        <v>81</v>
      </c>
      <c r="BK397" s="231">
        <f>ROUND(I397*H397,2)</f>
        <v>0</v>
      </c>
      <c r="BL397" s="17" t="s">
        <v>139</v>
      </c>
      <c r="BM397" s="230" t="s">
        <v>590</v>
      </c>
    </row>
    <row r="398" s="2" customFormat="1">
      <c r="A398" s="38"/>
      <c r="B398" s="39"/>
      <c r="C398" s="40"/>
      <c r="D398" s="232" t="s">
        <v>141</v>
      </c>
      <c r="E398" s="40"/>
      <c r="F398" s="233" t="s">
        <v>591</v>
      </c>
      <c r="G398" s="40"/>
      <c r="H398" s="40"/>
      <c r="I398" s="234"/>
      <c r="J398" s="40"/>
      <c r="K398" s="40"/>
      <c r="L398" s="44"/>
      <c r="M398" s="235"/>
      <c r="N398" s="236"/>
      <c r="O398" s="91"/>
      <c r="P398" s="91"/>
      <c r="Q398" s="91"/>
      <c r="R398" s="91"/>
      <c r="S398" s="91"/>
      <c r="T398" s="92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141</v>
      </c>
      <c r="AU398" s="17" t="s">
        <v>83</v>
      </c>
    </row>
    <row r="399" s="2" customFormat="1">
      <c r="A399" s="38"/>
      <c r="B399" s="39"/>
      <c r="C399" s="40"/>
      <c r="D399" s="237" t="s">
        <v>143</v>
      </c>
      <c r="E399" s="40"/>
      <c r="F399" s="238" t="s">
        <v>592</v>
      </c>
      <c r="G399" s="40"/>
      <c r="H399" s="40"/>
      <c r="I399" s="234"/>
      <c r="J399" s="40"/>
      <c r="K399" s="40"/>
      <c r="L399" s="44"/>
      <c r="M399" s="235"/>
      <c r="N399" s="236"/>
      <c r="O399" s="91"/>
      <c r="P399" s="91"/>
      <c r="Q399" s="91"/>
      <c r="R399" s="91"/>
      <c r="S399" s="91"/>
      <c r="T399" s="92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143</v>
      </c>
      <c r="AU399" s="17" t="s">
        <v>83</v>
      </c>
    </row>
    <row r="400" s="2" customFormat="1" ht="24.15" customHeight="1">
      <c r="A400" s="38"/>
      <c r="B400" s="39"/>
      <c r="C400" s="219" t="s">
        <v>593</v>
      </c>
      <c r="D400" s="219" t="s">
        <v>134</v>
      </c>
      <c r="E400" s="220" t="s">
        <v>594</v>
      </c>
      <c r="F400" s="221" t="s">
        <v>595</v>
      </c>
      <c r="G400" s="222" t="s">
        <v>394</v>
      </c>
      <c r="H400" s="223">
        <v>1</v>
      </c>
      <c r="I400" s="224"/>
      <c r="J400" s="225">
        <f>ROUND(I400*H400,2)</f>
        <v>0</v>
      </c>
      <c r="K400" s="221" t="s">
        <v>138</v>
      </c>
      <c r="L400" s="44"/>
      <c r="M400" s="226" t="s">
        <v>1</v>
      </c>
      <c r="N400" s="227" t="s">
        <v>38</v>
      </c>
      <c r="O400" s="91"/>
      <c r="P400" s="228">
        <f>O400*H400</f>
        <v>0</v>
      </c>
      <c r="Q400" s="228">
        <v>9.0000000000000006E-05</v>
      </c>
      <c r="R400" s="228">
        <f>Q400*H400</f>
        <v>9.0000000000000006E-05</v>
      </c>
      <c r="S400" s="228">
        <v>0</v>
      </c>
      <c r="T400" s="229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30" t="s">
        <v>139</v>
      </c>
      <c r="AT400" s="230" t="s">
        <v>134</v>
      </c>
      <c r="AU400" s="230" t="s">
        <v>83</v>
      </c>
      <c r="AY400" s="17" t="s">
        <v>132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7" t="s">
        <v>81</v>
      </c>
      <c r="BK400" s="231">
        <f>ROUND(I400*H400,2)</f>
        <v>0</v>
      </c>
      <c r="BL400" s="17" t="s">
        <v>139</v>
      </c>
      <c r="BM400" s="230" t="s">
        <v>596</v>
      </c>
    </row>
    <row r="401" s="2" customFormat="1">
      <c r="A401" s="38"/>
      <c r="B401" s="39"/>
      <c r="C401" s="40"/>
      <c r="D401" s="232" t="s">
        <v>141</v>
      </c>
      <c r="E401" s="40"/>
      <c r="F401" s="233" t="s">
        <v>597</v>
      </c>
      <c r="G401" s="40"/>
      <c r="H401" s="40"/>
      <c r="I401" s="234"/>
      <c r="J401" s="40"/>
      <c r="K401" s="40"/>
      <c r="L401" s="44"/>
      <c r="M401" s="235"/>
      <c r="N401" s="236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141</v>
      </c>
      <c r="AU401" s="17" t="s">
        <v>83</v>
      </c>
    </row>
    <row r="402" s="2" customFormat="1">
      <c r="A402" s="38"/>
      <c r="B402" s="39"/>
      <c r="C402" s="40"/>
      <c r="D402" s="237" t="s">
        <v>143</v>
      </c>
      <c r="E402" s="40"/>
      <c r="F402" s="238" t="s">
        <v>598</v>
      </c>
      <c r="G402" s="40"/>
      <c r="H402" s="40"/>
      <c r="I402" s="234"/>
      <c r="J402" s="40"/>
      <c r="K402" s="40"/>
      <c r="L402" s="44"/>
      <c r="M402" s="235"/>
      <c r="N402" s="236"/>
      <c r="O402" s="91"/>
      <c r="P402" s="91"/>
      <c r="Q402" s="91"/>
      <c r="R402" s="91"/>
      <c r="S402" s="91"/>
      <c r="T402" s="92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143</v>
      </c>
      <c r="AU402" s="17" t="s">
        <v>83</v>
      </c>
    </row>
    <row r="403" s="2" customFormat="1" ht="16.5" customHeight="1">
      <c r="A403" s="38"/>
      <c r="B403" s="39"/>
      <c r="C403" s="219" t="s">
        <v>599</v>
      </c>
      <c r="D403" s="219" t="s">
        <v>134</v>
      </c>
      <c r="E403" s="220" t="s">
        <v>600</v>
      </c>
      <c r="F403" s="221" t="s">
        <v>601</v>
      </c>
      <c r="G403" s="222" t="s">
        <v>501</v>
      </c>
      <c r="H403" s="223">
        <v>1</v>
      </c>
      <c r="I403" s="224"/>
      <c r="J403" s="225">
        <f>ROUND(I403*H403,2)</f>
        <v>0</v>
      </c>
      <c r="K403" s="221" t="s">
        <v>1</v>
      </c>
      <c r="L403" s="44"/>
      <c r="M403" s="226" t="s">
        <v>1</v>
      </c>
      <c r="N403" s="227" t="s">
        <v>38</v>
      </c>
      <c r="O403" s="91"/>
      <c r="P403" s="228">
        <f>O403*H403</f>
        <v>0</v>
      </c>
      <c r="Q403" s="228">
        <v>0.093450000000000005</v>
      </c>
      <c r="R403" s="228">
        <f>Q403*H403</f>
        <v>0.093450000000000005</v>
      </c>
      <c r="S403" s="228">
        <v>0</v>
      </c>
      <c r="T403" s="229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0" t="s">
        <v>139</v>
      </c>
      <c r="AT403" s="230" t="s">
        <v>134</v>
      </c>
      <c r="AU403" s="230" t="s">
        <v>83</v>
      </c>
      <c r="AY403" s="17" t="s">
        <v>132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7" t="s">
        <v>81</v>
      </c>
      <c r="BK403" s="231">
        <f>ROUND(I403*H403,2)</f>
        <v>0</v>
      </c>
      <c r="BL403" s="17" t="s">
        <v>139</v>
      </c>
      <c r="BM403" s="230" t="s">
        <v>602</v>
      </c>
    </row>
    <row r="404" s="2" customFormat="1">
      <c r="A404" s="38"/>
      <c r="B404" s="39"/>
      <c r="C404" s="40"/>
      <c r="D404" s="232" t="s">
        <v>141</v>
      </c>
      <c r="E404" s="40"/>
      <c r="F404" s="233" t="s">
        <v>603</v>
      </c>
      <c r="G404" s="40"/>
      <c r="H404" s="40"/>
      <c r="I404" s="234"/>
      <c r="J404" s="40"/>
      <c r="K404" s="40"/>
      <c r="L404" s="44"/>
      <c r="M404" s="235"/>
      <c r="N404" s="236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141</v>
      </c>
      <c r="AU404" s="17" t="s">
        <v>83</v>
      </c>
    </row>
    <row r="405" s="15" customFormat="1">
      <c r="A405" s="15"/>
      <c r="B405" s="272"/>
      <c r="C405" s="273"/>
      <c r="D405" s="232" t="s">
        <v>145</v>
      </c>
      <c r="E405" s="274" t="s">
        <v>1</v>
      </c>
      <c r="F405" s="275" t="s">
        <v>604</v>
      </c>
      <c r="G405" s="273"/>
      <c r="H405" s="274" t="s">
        <v>1</v>
      </c>
      <c r="I405" s="276"/>
      <c r="J405" s="273"/>
      <c r="K405" s="273"/>
      <c r="L405" s="277"/>
      <c r="M405" s="278"/>
      <c r="N405" s="279"/>
      <c r="O405" s="279"/>
      <c r="P405" s="279"/>
      <c r="Q405" s="279"/>
      <c r="R405" s="279"/>
      <c r="S405" s="279"/>
      <c r="T405" s="280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81" t="s">
        <v>145</v>
      </c>
      <c r="AU405" s="281" t="s">
        <v>83</v>
      </c>
      <c r="AV405" s="15" t="s">
        <v>81</v>
      </c>
      <c r="AW405" s="15" t="s">
        <v>30</v>
      </c>
      <c r="AX405" s="15" t="s">
        <v>73</v>
      </c>
      <c r="AY405" s="281" t="s">
        <v>132</v>
      </c>
    </row>
    <row r="406" s="15" customFormat="1">
      <c r="A406" s="15"/>
      <c r="B406" s="272"/>
      <c r="C406" s="273"/>
      <c r="D406" s="232" t="s">
        <v>145</v>
      </c>
      <c r="E406" s="274" t="s">
        <v>1</v>
      </c>
      <c r="F406" s="275" t="s">
        <v>605</v>
      </c>
      <c r="G406" s="273"/>
      <c r="H406" s="274" t="s">
        <v>1</v>
      </c>
      <c r="I406" s="276"/>
      <c r="J406" s="273"/>
      <c r="K406" s="273"/>
      <c r="L406" s="277"/>
      <c r="M406" s="278"/>
      <c r="N406" s="279"/>
      <c r="O406" s="279"/>
      <c r="P406" s="279"/>
      <c r="Q406" s="279"/>
      <c r="R406" s="279"/>
      <c r="S406" s="279"/>
      <c r="T406" s="280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81" t="s">
        <v>145</v>
      </c>
      <c r="AU406" s="281" t="s">
        <v>83</v>
      </c>
      <c r="AV406" s="15" t="s">
        <v>81</v>
      </c>
      <c r="AW406" s="15" t="s">
        <v>30</v>
      </c>
      <c r="AX406" s="15" t="s">
        <v>73</v>
      </c>
      <c r="AY406" s="281" t="s">
        <v>132</v>
      </c>
    </row>
    <row r="407" s="13" customFormat="1">
      <c r="A407" s="13"/>
      <c r="B407" s="239"/>
      <c r="C407" s="240"/>
      <c r="D407" s="232" t="s">
        <v>145</v>
      </c>
      <c r="E407" s="241" t="s">
        <v>1</v>
      </c>
      <c r="F407" s="242" t="s">
        <v>81</v>
      </c>
      <c r="G407" s="240"/>
      <c r="H407" s="243">
        <v>1</v>
      </c>
      <c r="I407" s="244"/>
      <c r="J407" s="240"/>
      <c r="K407" s="240"/>
      <c r="L407" s="245"/>
      <c r="M407" s="246"/>
      <c r="N407" s="247"/>
      <c r="O407" s="247"/>
      <c r="P407" s="247"/>
      <c r="Q407" s="247"/>
      <c r="R407" s="247"/>
      <c r="S407" s="247"/>
      <c r="T407" s="24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9" t="s">
        <v>145</v>
      </c>
      <c r="AU407" s="249" t="s">
        <v>83</v>
      </c>
      <c r="AV407" s="13" t="s">
        <v>83</v>
      </c>
      <c r="AW407" s="13" t="s">
        <v>30</v>
      </c>
      <c r="AX407" s="13" t="s">
        <v>81</v>
      </c>
      <c r="AY407" s="249" t="s">
        <v>132</v>
      </c>
    </row>
    <row r="408" s="2" customFormat="1" ht="37.8" customHeight="1">
      <c r="A408" s="38"/>
      <c r="B408" s="39"/>
      <c r="C408" s="219" t="s">
        <v>606</v>
      </c>
      <c r="D408" s="219" t="s">
        <v>134</v>
      </c>
      <c r="E408" s="220" t="s">
        <v>607</v>
      </c>
      <c r="F408" s="221" t="s">
        <v>567</v>
      </c>
      <c r="G408" s="222" t="s">
        <v>501</v>
      </c>
      <c r="H408" s="223">
        <v>2</v>
      </c>
      <c r="I408" s="224"/>
      <c r="J408" s="225">
        <f>ROUND(I408*H408,2)</f>
        <v>0</v>
      </c>
      <c r="K408" s="221" t="s">
        <v>1</v>
      </c>
      <c r="L408" s="44"/>
      <c r="M408" s="226" t="s">
        <v>1</v>
      </c>
      <c r="N408" s="227" t="s">
        <v>38</v>
      </c>
      <c r="O408" s="91"/>
      <c r="P408" s="228">
        <f>O408*H408</f>
        <v>0</v>
      </c>
      <c r="Q408" s="228">
        <v>0.050000000000000003</v>
      </c>
      <c r="R408" s="228">
        <f>Q408*H408</f>
        <v>0.10000000000000001</v>
      </c>
      <c r="S408" s="228">
        <v>0</v>
      </c>
      <c r="T408" s="229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0" t="s">
        <v>139</v>
      </c>
      <c r="AT408" s="230" t="s">
        <v>134</v>
      </c>
      <c r="AU408" s="230" t="s">
        <v>83</v>
      </c>
      <c r="AY408" s="17" t="s">
        <v>132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7" t="s">
        <v>81</v>
      </c>
      <c r="BK408" s="231">
        <f>ROUND(I408*H408,2)</f>
        <v>0</v>
      </c>
      <c r="BL408" s="17" t="s">
        <v>139</v>
      </c>
      <c r="BM408" s="230" t="s">
        <v>608</v>
      </c>
    </row>
    <row r="409" s="2" customFormat="1">
      <c r="A409" s="38"/>
      <c r="B409" s="39"/>
      <c r="C409" s="40"/>
      <c r="D409" s="232" t="s">
        <v>141</v>
      </c>
      <c r="E409" s="40"/>
      <c r="F409" s="233" t="s">
        <v>569</v>
      </c>
      <c r="G409" s="40"/>
      <c r="H409" s="40"/>
      <c r="I409" s="234"/>
      <c r="J409" s="40"/>
      <c r="K409" s="40"/>
      <c r="L409" s="44"/>
      <c r="M409" s="235"/>
      <c r="N409" s="236"/>
      <c r="O409" s="91"/>
      <c r="P409" s="91"/>
      <c r="Q409" s="91"/>
      <c r="R409" s="91"/>
      <c r="S409" s="91"/>
      <c r="T409" s="92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141</v>
      </c>
      <c r="AU409" s="17" t="s">
        <v>83</v>
      </c>
    </row>
    <row r="410" s="15" customFormat="1">
      <c r="A410" s="15"/>
      <c r="B410" s="272"/>
      <c r="C410" s="273"/>
      <c r="D410" s="232" t="s">
        <v>145</v>
      </c>
      <c r="E410" s="274" t="s">
        <v>1</v>
      </c>
      <c r="F410" s="275" t="s">
        <v>609</v>
      </c>
      <c r="G410" s="273"/>
      <c r="H410" s="274" t="s">
        <v>1</v>
      </c>
      <c r="I410" s="276"/>
      <c r="J410" s="273"/>
      <c r="K410" s="273"/>
      <c r="L410" s="277"/>
      <c r="M410" s="278"/>
      <c r="N410" s="279"/>
      <c r="O410" s="279"/>
      <c r="P410" s="279"/>
      <c r="Q410" s="279"/>
      <c r="R410" s="279"/>
      <c r="S410" s="279"/>
      <c r="T410" s="280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81" t="s">
        <v>145</v>
      </c>
      <c r="AU410" s="281" t="s">
        <v>83</v>
      </c>
      <c r="AV410" s="15" t="s">
        <v>81</v>
      </c>
      <c r="AW410" s="15" t="s">
        <v>30</v>
      </c>
      <c r="AX410" s="15" t="s">
        <v>73</v>
      </c>
      <c r="AY410" s="281" t="s">
        <v>132</v>
      </c>
    </row>
    <row r="411" s="15" customFormat="1">
      <c r="A411" s="15"/>
      <c r="B411" s="272"/>
      <c r="C411" s="273"/>
      <c r="D411" s="232" t="s">
        <v>145</v>
      </c>
      <c r="E411" s="274" t="s">
        <v>1</v>
      </c>
      <c r="F411" s="275" t="s">
        <v>610</v>
      </c>
      <c r="G411" s="273"/>
      <c r="H411" s="274" t="s">
        <v>1</v>
      </c>
      <c r="I411" s="276"/>
      <c r="J411" s="273"/>
      <c r="K411" s="273"/>
      <c r="L411" s="277"/>
      <c r="M411" s="278"/>
      <c r="N411" s="279"/>
      <c r="O411" s="279"/>
      <c r="P411" s="279"/>
      <c r="Q411" s="279"/>
      <c r="R411" s="279"/>
      <c r="S411" s="279"/>
      <c r="T411" s="280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81" t="s">
        <v>145</v>
      </c>
      <c r="AU411" s="281" t="s">
        <v>83</v>
      </c>
      <c r="AV411" s="15" t="s">
        <v>81</v>
      </c>
      <c r="AW411" s="15" t="s">
        <v>30</v>
      </c>
      <c r="AX411" s="15" t="s">
        <v>73</v>
      </c>
      <c r="AY411" s="281" t="s">
        <v>132</v>
      </c>
    </row>
    <row r="412" s="15" customFormat="1">
      <c r="A412" s="15"/>
      <c r="B412" s="272"/>
      <c r="C412" s="273"/>
      <c r="D412" s="232" t="s">
        <v>145</v>
      </c>
      <c r="E412" s="274" t="s">
        <v>1</v>
      </c>
      <c r="F412" s="275" t="s">
        <v>611</v>
      </c>
      <c r="G412" s="273"/>
      <c r="H412" s="274" t="s">
        <v>1</v>
      </c>
      <c r="I412" s="276"/>
      <c r="J412" s="273"/>
      <c r="K412" s="273"/>
      <c r="L412" s="277"/>
      <c r="M412" s="278"/>
      <c r="N412" s="279"/>
      <c r="O412" s="279"/>
      <c r="P412" s="279"/>
      <c r="Q412" s="279"/>
      <c r="R412" s="279"/>
      <c r="S412" s="279"/>
      <c r="T412" s="280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81" t="s">
        <v>145</v>
      </c>
      <c r="AU412" s="281" t="s">
        <v>83</v>
      </c>
      <c r="AV412" s="15" t="s">
        <v>81</v>
      </c>
      <c r="AW412" s="15" t="s">
        <v>30</v>
      </c>
      <c r="AX412" s="15" t="s">
        <v>73</v>
      </c>
      <c r="AY412" s="281" t="s">
        <v>132</v>
      </c>
    </row>
    <row r="413" s="13" customFormat="1">
      <c r="A413" s="13"/>
      <c r="B413" s="239"/>
      <c r="C413" s="240"/>
      <c r="D413" s="232" t="s">
        <v>145</v>
      </c>
      <c r="E413" s="241" t="s">
        <v>1</v>
      </c>
      <c r="F413" s="242" t="s">
        <v>83</v>
      </c>
      <c r="G413" s="240"/>
      <c r="H413" s="243">
        <v>2</v>
      </c>
      <c r="I413" s="244"/>
      <c r="J413" s="240"/>
      <c r="K413" s="240"/>
      <c r="L413" s="245"/>
      <c r="M413" s="246"/>
      <c r="N413" s="247"/>
      <c r="O413" s="247"/>
      <c r="P413" s="247"/>
      <c r="Q413" s="247"/>
      <c r="R413" s="247"/>
      <c r="S413" s="247"/>
      <c r="T413" s="24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9" t="s">
        <v>145</v>
      </c>
      <c r="AU413" s="249" t="s">
        <v>83</v>
      </c>
      <c r="AV413" s="13" t="s">
        <v>83</v>
      </c>
      <c r="AW413" s="13" t="s">
        <v>30</v>
      </c>
      <c r="AX413" s="13" t="s">
        <v>81</v>
      </c>
      <c r="AY413" s="249" t="s">
        <v>132</v>
      </c>
    </row>
    <row r="414" s="12" customFormat="1" ht="22.8" customHeight="1">
      <c r="A414" s="12"/>
      <c r="B414" s="203"/>
      <c r="C414" s="204"/>
      <c r="D414" s="205" t="s">
        <v>72</v>
      </c>
      <c r="E414" s="217" t="s">
        <v>612</v>
      </c>
      <c r="F414" s="217" t="s">
        <v>613</v>
      </c>
      <c r="G414" s="204"/>
      <c r="H414" s="204"/>
      <c r="I414" s="207"/>
      <c r="J414" s="218">
        <f>BK414</f>
        <v>0</v>
      </c>
      <c r="K414" s="204"/>
      <c r="L414" s="209"/>
      <c r="M414" s="210"/>
      <c r="N414" s="211"/>
      <c r="O414" s="211"/>
      <c r="P414" s="212">
        <f>SUM(P415:P431)</f>
        <v>0</v>
      </c>
      <c r="Q414" s="211"/>
      <c r="R414" s="212">
        <f>SUM(R415:R431)</f>
        <v>0</v>
      </c>
      <c r="S414" s="211"/>
      <c r="T414" s="213">
        <f>SUM(T415:T431)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4" t="s">
        <v>81</v>
      </c>
      <c r="AT414" s="215" t="s">
        <v>72</v>
      </c>
      <c r="AU414" s="215" t="s">
        <v>81</v>
      </c>
      <c r="AY414" s="214" t="s">
        <v>132</v>
      </c>
      <c r="BK414" s="216">
        <f>SUM(BK415:BK431)</f>
        <v>0</v>
      </c>
    </row>
    <row r="415" s="2" customFormat="1" ht="21.75" customHeight="1">
      <c r="A415" s="38"/>
      <c r="B415" s="39"/>
      <c r="C415" s="219" t="s">
        <v>614</v>
      </c>
      <c r="D415" s="219" t="s">
        <v>134</v>
      </c>
      <c r="E415" s="220" t="s">
        <v>615</v>
      </c>
      <c r="F415" s="221" t="s">
        <v>616</v>
      </c>
      <c r="G415" s="222" t="s">
        <v>179</v>
      </c>
      <c r="H415" s="223">
        <v>115.49</v>
      </c>
      <c r="I415" s="224"/>
      <c r="J415" s="225">
        <f>ROUND(I415*H415,2)</f>
        <v>0</v>
      </c>
      <c r="K415" s="221" t="s">
        <v>138</v>
      </c>
      <c r="L415" s="44"/>
      <c r="M415" s="226" t="s">
        <v>1</v>
      </c>
      <c r="N415" s="227" t="s">
        <v>38</v>
      </c>
      <c r="O415" s="91"/>
      <c r="P415" s="228">
        <f>O415*H415</f>
        <v>0</v>
      </c>
      <c r="Q415" s="228">
        <v>0</v>
      </c>
      <c r="R415" s="228">
        <f>Q415*H415</f>
        <v>0</v>
      </c>
      <c r="S415" s="228">
        <v>0</v>
      </c>
      <c r="T415" s="229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30" t="s">
        <v>139</v>
      </c>
      <c r="AT415" s="230" t="s">
        <v>134</v>
      </c>
      <c r="AU415" s="230" t="s">
        <v>83</v>
      </c>
      <c r="AY415" s="17" t="s">
        <v>132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7" t="s">
        <v>81</v>
      </c>
      <c r="BK415" s="231">
        <f>ROUND(I415*H415,2)</f>
        <v>0</v>
      </c>
      <c r="BL415" s="17" t="s">
        <v>139</v>
      </c>
      <c r="BM415" s="230" t="s">
        <v>617</v>
      </c>
    </row>
    <row r="416" s="2" customFormat="1">
      <c r="A416" s="38"/>
      <c r="B416" s="39"/>
      <c r="C416" s="40"/>
      <c r="D416" s="232" t="s">
        <v>141</v>
      </c>
      <c r="E416" s="40"/>
      <c r="F416" s="233" t="s">
        <v>618</v>
      </c>
      <c r="G416" s="40"/>
      <c r="H416" s="40"/>
      <c r="I416" s="234"/>
      <c r="J416" s="40"/>
      <c r="K416" s="40"/>
      <c r="L416" s="44"/>
      <c r="M416" s="235"/>
      <c r="N416" s="236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141</v>
      </c>
      <c r="AU416" s="17" t="s">
        <v>83</v>
      </c>
    </row>
    <row r="417" s="2" customFormat="1">
      <c r="A417" s="38"/>
      <c r="B417" s="39"/>
      <c r="C417" s="40"/>
      <c r="D417" s="237" t="s">
        <v>143</v>
      </c>
      <c r="E417" s="40"/>
      <c r="F417" s="238" t="s">
        <v>619</v>
      </c>
      <c r="G417" s="40"/>
      <c r="H417" s="40"/>
      <c r="I417" s="234"/>
      <c r="J417" s="40"/>
      <c r="K417" s="40"/>
      <c r="L417" s="44"/>
      <c r="M417" s="235"/>
      <c r="N417" s="236"/>
      <c r="O417" s="91"/>
      <c r="P417" s="91"/>
      <c r="Q417" s="91"/>
      <c r="R417" s="91"/>
      <c r="S417" s="91"/>
      <c r="T417" s="92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143</v>
      </c>
      <c r="AU417" s="17" t="s">
        <v>83</v>
      </c>
    </row>
    <row r="418" s="2" customFormat="1" ht="24.15" customHeight="1">
      <c r="A418" s="38"/>
      <c r="B418" s="39"/>
      <c r="C418" s="219" t="s">
        <v>620</v>
      </c>
      <c r="D418" s="219" t="s">
        <v>134</v>
      </c>
      <c r="E418" s="220" t="s">
        <v>621</v>
      </c>
      <c r="F418" s="221" t="s">
        <v>622</v>
      </c>
      <c r="G418" s="222" t="s">
        <v>179</v>
      </c>
      <c r="H418" s="223">
        <v>1039.4100000000001</v>
      </c>
      <c r="I418" s="224"/>
      <c r="J418" s="225">
        <f>ROUND(I418*H418,2)</f>
        <v>0</v>
      </c>
      <c r="K418" s="221" t="s">
        <v>138</v>
      </c>
      <c r="L418" s="44"/>
      <c r="M418" s="226" t="s">
        <v>1</v>
      </c>
      <c r="N418" s="227" t="s">
        <v>38</v>
      </c>
      <c r="O418" s="91"/>
      <c r="P418" s="228">
        <f>O418*H418</f>
        <v>0</v>
      </c>
      <c r="Q418" s="228">
        <v>0</v>
      </c>
      <c r="R418" s="228">
        <f>Q418*H418</f>
        <v>0</v>
      </c>
      <c r="S418" s="228">
        <v>0</v>
      </c>
      <c r="T418" s="229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0" t="s">
        <v>139</v>
      </c>
      <c r="AT418" s="230" t="s">
        <v>134</v>
      </c>
      <c r="AU418" s="230" t="s">
        <v>83</v>
      </c>
      <c r="AY418" s="17" t="s">
        <v>132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7" t="s">
        <v>81</v>
      </c>
      <c r="BK418" s="231">
        <f>ROUND(I418*H418,2)</f>
        <v>0</v>
      </c>
      <c r="BL418" s="17" t="s">
        <v>139</v>
      </c>
      <c r="BM418" s="230" t="s">
        <v>623</v>
      </c>
    </row>
    <row r="419" s="2" customFormat="1">
      <c r="A419" s="38"/>
      <c r="B419" s="39"/>
      <c r="C419" s="40"/>
      <c r="D419" s="232" t="s">
        <v>141</v>
      </c>
      <c r="E419" s="40"/>
      <c r="F419" s="233" t="s">
        <v>624</v>
      </c>
      <c r="G419" s="40"/>
      <c r="H419" s="40"/>
      <c r="I419" s="234"/>
      <c r="J419" s="40"/>
      <c r="K419" s="40"/>
      <c r="L419" s="44"/>
      <c r="M419" s="235"/>
      <c r="N419" s="236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141</v>
      </c>
      <c r="AU419" s="17" t="s">
        <v>83</v>
      </c>
    </row>
    <row r="420" s="2" customFormat="1">
      <c r="A420" s="38"/>
      <c r="B420" s="39"/>
      <c r="C420" s="40"/>
      <c r="D420" s="237" t="s">
        <v>143</v>
      </c>
      <c r="E420" s="40"/>
      <c r="F420" s="238" t="s">
        <v>625</v>
      </c>
      <c r="G420" s="40"/>
      <c r="H420" s="40"/>
      <c r="I420" s="234"/>
      <c r="J420" s="40"/>
      <c r="K420" s="40"/>
      <c r="L420" s="44"/>
      <c r="M420" s="235"/>
      <c r="N420" s="236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143</v>
      </c>
      <c r="AU420" s="17" t="s">
        <v>83</v>
      </c>
    </row>
    <row r="421" s="13" customFormat="1">
      <c r="A421" s="13"/>
      <c r="B421" s="239"/>
      <c r="C421" s="240"/>
      <c r="D421" s="232" t="s">
        <v>145</v>
      </c>
      <c r="E421" s="240"/>
      <c r="F421" s="242" t="s">
        <v>626</v>
      </c>
      <c r="G421" s="240"/>
      <c r="H421" s="243">
        <v>1039.4100000000001</v>
      </c>
      <c r="I421" s="244"/>
      <c r="J421" s="240"/>
      <c r="K421" s="240"/>
      <c r="L421" s="245"/>
      <c r="M421" s="246"/>
      <c r="N421" s="247"/>
      <c r="O421" s="247"/>
      <c r="P421" s="247"/>
      <c r="Q421" s="247"/>
      <c r="R421" s="247"/>
      <c r="S421" s="247"/>
      <c r="T421" s="24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9" t="s">
        <v>145</v>
      </c>
      <c r="AU421" s="249" t="s">
        <v>83</v>
      </c>
      <c r="AV421" s="13" t="s">
        <v>83</v>
      </c>
      <c r="AW421" s="13" t="s">
        <v>4</v>
      </c>
      <c r="AX421" s="13" t="s">
        <v>81</v>
      </c>
      <c r="AY421" s="249" t="s">
        <v>132</v>
      </c>
    </row>
    <row r="422" s="2" customFormat="1" ht="37.8" customHeight="1">
      <c r="A422" s="38"/>
      <c r="B422" s="39"/>
      <c r="C422" s="219" t="s">
        <v>627</v>
      </c>
      <c r="D422" s="219" t="s">
        <v>134</v>
      </c>
      <c r="E422" s="220" t="s">
        <v>628</v>
      </c>
      <c r="F422" s="221" t="s">
        <v>629</v>
      </c>
      <c r="G422" s="222" t="s">
        <v>179</v>
      </c>
      <c r="H422" s="223">
        <v>2.4409999999999998</v>
      </c>
      <c r="I422" s="224"/>
      <c r="J422" s="225">
        <f>ROUND(I422*H422,2)</f>
        <v>0</v>
      </c>
      <c r="K422" s="221" t="s">
        <v>138</v>
      </c>
      <c r="L422" s="44"/>
      <c r="M422" s="226" t="s">
        <v>1</v>
      </c>
      <c r="N422" s="227" t="s">
        <v>38</v>
      </c>
      <c r="O422" s="91"/>
      <c r="P422" s="228">
        <f>O422*H422</f>
        <v>0</v>
      </c>
      <c r="Q422" s="228">
        <v>0</v>
      </c>
      <c r="R422" s="228">
        <f>Q422*H422</f>
        <v>0</v>
      </c>
      <c r="S422" s="228">
        <v>0</v>
      </c>
      <c r="T422" s="229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0" t="s">
        <v>139</v>
      </c>
      <c r="AT422" s="230" t="s">
        <v>134</v>
      </c>
      <c r="AU422" s="230" t="s">
        <v>83</v>
      </c>
      <c r="AY422" s="17" t="s">
        <v>132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7" t="s">
        <v>81</v>
      </c>
      <c r="BK422" s="231">
        <f>ROUND(I422*H422,2)</f>
        <v>0</v>
      </c>
      <c r="BL422" s="17" t="s">
        <v>139</v>
      </c>
      <c r="BM422" s="230" t="s">
        <v>630</v>
      </c>
    </row>
    <row r="423" s="2" customFormat="1">
      <c r="A423" s="38"/>
      <c r="B423" s="39"/>
      <c r="C423" s="40"/>
      <c r="D423" s="232" t="s">
        <v>141</v>
      </c>
      <c r="E423" s="40"/>
      <c r="F423" s="233" t="s">
        <v>631</v>
      </c>
      <c r="G423" s="40"/>
      <c r="H423" s="40"/>
      <c r="I423" s="234"/>
      <c r="J423" s="40"/>
      <c r="K423" s="40"/>
      <c r="L423" s="44"/>
      <c r="M423" s="235"/>
      <c r="N423" s="236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141</v>
      </c>
      <c r="AU423" s="17" t="s">
        <v>83</v>
      </c>
    </row>
    <row r="424" s="2" customFormat="1">
      <c r="A424" s="38"/>
      <c r="B424" s="39"/>
      <c r="C424" s="40"/>
      <c r="D424" s="237" t="s">
        <v>143</v>
      </c>
      <c r="E424" s="40"/>
      <c r="F424" s="238" t="s">
        <v>632</v>
      </c>
      <c r="G424" s="40"/>
      <c r="H424" s="40"/>
      <c r="I424" s="234"/>
      <c r="J424" s="40"/>
      <c r="K424" s="40"/>
      <c r="L424" s="44"/>
      <c r="M424" s="235"/>
      <c r="N424" s="236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143</v>
      </c>
      <c r="AU424" s="17" t="s">
        <v>83</v>
      </c>
    </row>
    <row r="425" s="2" customFormat="1" ht="44.25" customHeight="1">
      <c r="A425" s="38"/>
      <c r="B425" s="39"/>
      <c r="C425" s="219" t="s">
        <v>633</v>
      </c>
      <c r="D425" s="219" t="s">
        <v>134</v>
      </c>
      <c r="E425" s="220" t="s">
        <v>634</v>
      </c>
      <c r="F425" s="221" t="s">
        <v>635</v>
      </c>
      <c r="G425" s="222" t="s">
        <v>179</v>
      </c>
      <c r="H425" s="223">
        <v>27.155999999999999</v>
      </c>
      <c r="I425" s="224"/>
      <c r="J425" s="225">
        <f>ROUND(I425*H425,2)</f>
        <v>0</v>
      </c>
      <c r="K425" s="221" t="s">
        <v>138</v>
      </c>
      <c r="L425" s="44"/>
      <c r="M425" s="226" t="s">
        <v>1</v>
      </c>
      <c r="N425" s="227" t="s">
        <v>38</v>
      </c>
      <c r="O425" s="91"/>
      <c r="P425" s="228">
        <f>O425*H425</f>
        <v>0</v>
      </c>
      <c r="Q425" s="228">
        <v>0</v>
      </c>
      <c r="R425" s="228">
        <f>Q425*H425</f>
        <v>0</v>
      </c>
      <c r="S425" s="228">
        <v>0</v>
      </c>
      <c r="T425" s="229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0" t="s">
        <v>139</v>
      </c>
      <c r="AT425" s="230" t="s">
        <v>134</v>
      </c>
      <c r="AU425" s="230" t="s">
        <v>83</v>
      </c>
      <c r="AY425" s="17" t="s">
        <v>132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7" t="s">
        <v>81</v>
      </c>
      <c r="BK425" s="231">
        <f>ROUND(I425*H425,2)</f>
        <v>0</v>
      </c>
      <c r="BL425" s="17" t="s">
        <v>139</v>
      </c>
      <c r="BM425" s="230" t="s">
        <v>636</v>
      </c>
    </row>
    <row r="426" s="2" customFormat="1">
      <c r="A426" s="38"/>
      <c r="B426" s="39"/>
      <c r="C426" s="40"/>
      <c r="D426" s="232" t="s">
        <v>141</v>
      </c>
      <c r="E426" s="40"/>
      <c r="F426" s="233" t="s">
        <v>252</v>
      </c>
      <c r="G426" s="40"/>
      <c r="H426" s="40"/>
      <c r="I426" s="234"/>
      <c r="J426" s="40"/>
      <c r="K426" s="40"/>
      <c r="L426" s="44"/>
      <c r="M426" s="235"/>
      <c r="N426" s="236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141</v>
      </c>
      <c r="AU426" s="17" t="s">
        <v>83</v>
      </c>
    </row>
    <row r="427" s="2" customFormat="1">
      <c r="A427" s="38"/>
      <c r="B427" s="39"/>
      <c r="C427" s="40"/>
      <c r="D427" s="237" t="s">
        <v>143</v>
      </c>
      <c r="E427" s="40"/>
      <c r="F427" s="238" t="s">
        <v>637</v>
      </c>
      <c r="G427" s="40"/>
      <c r="H427" s="40"/>
      <c r="I427" s="234"/>
      <c r="J427" s="40"/>
      <c r="K427" s="40"/>
      <c r="L427" s="44"/>
      <c r="M427" s="235"/>
      <c r="N427" s="236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143</v>
      </c>
      <c r="AU427" s="17" t="s">
        <v>83</v>
      </c>
    </row>
    <row r="428" s="2" customFormat="1" ht="44.25" customHeight="1">
      <c r="A428" s="38"/>
      <c r="B428" s="39"/>
      <c r="C428" s="219" t="s">
        <v>638</v>
      </c>
      <c r="D428" s="219" t="s">
        <v>134</v>
      </c>
      <c r="E428" s="220" t="s">
        <v>639</v>
      </c>
      <c r="F428" s="221" t="s">
        <v>640</v>
      </c>
      <c r="G428" s="222" t="s">
        <v>179</v>
      </c>
      <c r="H428" s="223">
        <v>83.629000000000005</v>
      </c>
      <c r="I428" s="224"/>
      <c r="J428" s="225">
        <f>ROUND(I428*H428,2)</f>
        <v>0</v>
      </c>
      <c r="K428" s="221" t="s">
        <v>138</v>
      </c>
      <c r="L428" s="44"/>
      <c r="M428" s="226" t="s">
        <v>1</v>
      </c>
      <c r="N428" s="227" t="s">
        <v>38</v>
      </c>
      <c r="O428" s="91"/>
      <c r="P428" s="228">
        <f>O428*H428</f>
        <v>0</v>
      </c>
      <c r="Q428" s="228">
        <v>0</v>
      </c>
      <c r="R428" s="228">
        <f>Q428*H428</f>
        <v>0</v>
      </c>
      <c r="S428" s="228">
        <v>0</v>
      </c>
      <c r="T428" s="229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0" t="s">
        <v>139</v>
      </c>
      <c r="AT428" s="230" t="s">
        <v>134</v>
      </c>
      <c r="AU428" s="230" t="s">
        <v>83</v>
      </c>
      <c r="AY428" s="17" t="s">
        <v>132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7" t="s">
        <v>81</v>
      </c>
      <c r="BK428" s="231">
        <f>ROUND(I428*H428,2)</f>
        <v>0</v>
      </c>
      <c r="BL428" s="17" t="s">
        <v>139</v>
      </c>
      <c r="BM428" s="230" t="s">
        <v>641</v>
      </c>
    </row>
    <row r="429" s="2" customFormat="1">
      <c r="A429" s="38"/>
      <c r="B429" s="39"/>
      <c r="C429" s="40"/>
      <c r="D429" s="232" t="s">
        <v>141</v>
      </c>
      <c r="E429" s="40"/>
      <c r="F429" s="233" t="s">
        <v>642</v>
      </c>
      <c r="G429" s="40"/>
      <c r="H429" s="40"/>
      <c r="I429" s="234"/>
      <c r="J429" s="40"/>
      <c r="K429" s="40"/>
      <c r="L429" s="44"/>
      <c r="M429" s="235"/>
      <c r="N429" s="236"/>
      <c r="O429" s="91"/>
      <c r="P429" s="91"/>
      <c r="Q429" s="91"/>
      <c r="R429" s="91"/>
      <c r="S429" s="91"/>
      <c r="T429" s="92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141</v>
      </c>
      <c r="AU429" s="17" t="s">
        <v>83</v>
      </c>
    </row>
    <row r="430" s="2" customFormat="1">
      <c r="A430" s="38"/>
      <c r="B430" s="39"/>
      <c r="C430" s="40"/>
      <c r="D430" s="237" t="s">
        <v>143</v>
      </c>
      <c r="E430" s="40"/>
      <c r="F430" s="238" t="s">
        <v>643</v>
      </c>
      <c r="G430" s="40"/>
      <c r="H430" s="40"/>
      <c r="I430" s="234"/>
      <c r="J430" s="40"/>
      <c r="K430" s="40"/>
      <c r="L430" s="44"/>
      <c r="M430" s="235"/>
      <c r="N430" s="236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143</v>
      </c>
      <c r="AU430" s="17" t="s">
        <v>83</v>
      </c>
    </row>
    <row r="431" s="13" customFormat="1">
      <c r="A431" s="13"/>
      <c r="B431" s="239"/>
      <c r="C431" s="240"/>
      <c r="D431" s="232" t="s">
        <v>145</v>
      </c>
      <c r="E431" s="241" t="s">
        <v>1</v>
      </c>
      <c r="F431" s="242" t="s">
        <v>644</v>
      </c>
      <c r="G431" s="240"/>
      <c r="H431" s="243">
        <v>83.629000000000005</v>
      </c>
      <c r="I431" s="244"/>
      <c r="J431" s="240"/>
      <c r="K431" s="240"/>
      <c r="L431" s="245"/>
      <c r="M431" s="246"/>
      <c r="N431" s="247"/>
      <c r="O431" s="247"/>
      <c r="P431" s="247"/>
      <c r="Q431" s="247"/>
      <c r="R431" s="247"/>
      <c r="S431" s="247"/>
      <c r="T431" s="24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9" t="s">
        <v>145</v>
      </c>
      <c r="AU431" s="249" t="s">
        <v>83</v>
      </c>
      <c r="AV431" s="13" t="s">
        <v>83</v>
      </c>
      <c r="AW431" s="13" t="s">
        <v>30</v>
      </c>
      <c r="AX431" s="13" t="s">
        <v>81</v>
      </c>
      <c r="AY431" s="249" t="s">
        <v>132</v>
      </c>
    </row>
    <row r="432" s="12" customFormat="1" ht="22.8" customHeight="1">
      <c r="A432" s="12"/>
      <c r="B432" s="203"/>
      <c r="C432" s="204"/>
      <c r="D432" s="205" t="s">
        <v>72</v>
      </c>
      <c r="E432" s="217" t="s">
        <v>645</v>
      </c>
      <c r="F432" s="217" t="s">
        <v>646</v>
      </c>
      <c r="G432" s="204"/>
      <c r="H432" s="204"/>
      <c r="I432" s="207"/>
      <c r="J432" s="218">
        <f>BK432</f>
        <v>0</v>
      </c>
      <c r="K432" s="204"/>
      <c r="L432" s="209"/>
      <c r="M432" s="210"/>
      <c r="N432" s="211"/>
      <c r="O432" s="211"/>
      <c r="P432" s="212">
        <f>SUM(P433:P435)</f>
        <v>0</v>
      </c>
      <c r="Q432" s="211"/>
      <c r="R432" s="212">
        <f>SUM(R433:R435)</f>
        <v>0</v>
      </c>
      <c r="S432" s="211"/>
      <c r="T432" s="213">
        <f>SUM(T433:T435)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4" t="s">
        <v>81</v>
      </c>
      <c r="AT432" s="215" t="s">
        <v>72</v>
      </c>
      <c r="AU432" s="215" t="s">
        <v>81</v>
      </c>
      <c r="AY432" s="214" t="s">
        <v>132</v>
      </c>
      <c r="BK432" s="216">
        <f>SUM(BK433:BK435)</f>
        <v>0</v>
      </c>
    </row>
    <row r="433" s="2" customFormat="1" ht="24.15" customHeight="1">
      <c r="A433" s="38"/>
      <c r="B433" s="39"/>
      <c r="C433" s="219" t="s">
        <v>647</v>
      </c>
      <c r="D433" s="219" t="s">
        <v>134</v>
      </c>
      <c r="E433" s="220" t="s">
        <v>648</v>
      </c>
      <c r="F433" s="221" t="s">
        <v>649</v>
      </c>
      <c r="G433" s="222" t="s">
        <v>179</v>
      </c>
      <c r="H433" s="223">
        <v>312.27699999999999</v>
      </c>
      <c r="I433" s="224"/>
      <c r="J433" s="225">
        <f>ROUND(I433*H433,2)</f>
        <v>0</v>
      </c>
      <c r="K433" s="221" t="s">
        <v>138</v>
      </c>
      <c r="L433" s="44"/>
      <c r="M433" s="226" t="s">
        <v>1</v>
      </c>
      <c r="N433" s="227" t="s">
        <v>38</v>
      </c>
      <c r="O433" s="91"/>
      <c r="P433" s="228">
        <f>O433*H433</f>
        <v>0</v>
      </c>
      <c r="Q433" s="228">
        <v>0</v>
      </c>
      <c r="R433" s="228">
        <f>Q433*H433</f>
        <v>0</v>
      </c>
      <c r="S433" s="228">
        <v>0</v>
      </c>
      <c r="T433" s="229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0" t="s">
        <v>139</v>
      </c>
      <c r="AT433" s="230" t="s">
        <v>134</v>
      </c>
      <c r="AU433" s="230" t="s">
        <v>83</v>
      </c>
      <c r="AY433" s="17" t="s">
        <v>132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7" t="s">
        <v>81</v>
      </c>
      <c r="BK433" s="231">
        <f>ROUND(I433*H433,2)</f>
        <v>0</v>
      </c>
      <c r="BL433" s="17" t="s">
        <v>139</v>
      </c>
      <c r="BM433" s="230" t="s">
        <v>650</v>
      </c>
    </row>
    <row r="434" s="2" customFormat="1">
      <c r="A434" s="38"/>
      <c r="B434" s="39"/>
      <c r="C434" s="40"/>
      <c r="D434" s="232" t="s">
        <v>141</v>
      </c>
      <c r="E434" s="40"/>
      <c r="F434" s="233" t="s">
        <v>651</v>
      </c>
      <c r="G434" s="40"/>
      <c r="H434" s="40"/>
      <c r="I434" s="234"/>
      <c r="J434" s="40"/>
      <c r="K434" s="40"/>
      <c r="L434" s="44"/>
      <c r="M434" s="235"/>
      <c r="N434" s="236"/>
      <c r="O434" s="91"/>
      <c r="P434" s="91"/>
      <c r="Q434" s="91"/>
      <c r="R434" s="91"/>
      <c r="S434" s="91"/>
      <c r="T434" s="92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141</v>
      </c>
      <c r="AU434" s="17" t="s">
        <v>83</v>
      </c>
    </row>
    <row r="435" s="2" customFormat="1">
      <c r="A435" s="38"/>
      <c r="B435" s="39"/>
      <c r="C435" s="40"/>
      <c r="D435" s="237" t="s">
        <v>143</v>
      </c>
      <c r="E435" s="40"/>
      <c r="F435" s="238" t="s">
        <v>652</v>
      </c>
      <c r="G435" s="40"/>
      <c r="H435" s="40"/>
      <c r="I435" s="234"/>
      <c r="J435" s="40"/>
      <c r="K435" s="40"/>
      <c r="L435" s="44"/>
      <c r="M435" s="282"/>
      <c r="N435" s="283"/>
      <c r="O435" s="284"/>
      <c r="P435" s="284"/>
      <c r="Q435" s="284"/>
      <c r="R435" s="284"/>
      <c r="S435" s="284"/>
      <c r="T435" s="2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143</v>
      </c>
      <c r="AU435" s="17" t="s">
        <v>83</v>
      </c>
    </row>
    <row r="436" s="2" customFormat="1" ht="6.96" customHeight="1">
      <c r="A436" s="38"/>
      <c r="B436" s="66"/>
      <c r="C436" s="67"/>
      <c r="D436" s="67"/>
      <c r="E436" s="67"/>
      <c r="F436" s="67"/>
      <c r="G436" s="67"/>
      <c r="H436" s="67"/>
      <c r="I436" s="67"/>
      <c r="J436" s="67"/>
      <c r="K436" s="67"/>
      <c r="L436" s="44"/>
      <c r="M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</row>
  </sheetData>
  <sheetProtection sheet="1" autoFilter="0" formatColumns="0" formatRows="0" objects="1" scenarios="1" spinCount="100000" saltValue="FJl+ZayIQTIPNZKld6tFEN3+xcgl/33MDH0RXWgBKmU7aLR8KyuZyrTEYNHJ2tPciToxVbQq10raBiZmPD6Q5w==" hashValue="WtuVETpPmAl3MPEZZyWkOrHwS+qnnm2XDWPbQdEtDXL2Uy9tdPbUE3tLERrFi8rfZLn2gKK1FFu4QLUa2SMEXQ==" algorithmName="SHA-512" password="ED53"/>
  <autoFilter ref="C125:K43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hyperlinks>
    <hyperlink ref="F131" r:id="rId1" display="https://podminky.urs.cz/item/CS_URS_2025_01/113107524"/>
    <hyperlink ref="F135" r:id="rId2" display="https://podminky.urs.cz/item/CS_URS_2025_01/113107544"/>
    <hyperlink ref="F139" r:id="rId3" display="https://podminky.urs.cz/item/CS_URS_2025_01/113154542"/>
    <hyperlink ref="F142" r:id="rId4" display="https://podminky.urs.cz/item/CS_URS_2025_01/131251203"/>
    <hyperlink ref="F148" r:id="rId5" display="https://podminky.urs.cz/item/CS_URS_2025_01/151711121"/>
    <hyperlink ref="F156" r:id="rId6" display="https://podminky.urs.cz/item/CS_URS_2025_01/151711141"/>
    <hyperlink ref="F160" r:id="rId7" display="https://podminky.urs.cz/item/CS_URS_2025_01/151712111"/>
    <hyperlink ref="F165" r:id="rId8" display="https://podminky.urs.cz/item/CS_URS_2025_01/151712121"/>
    <hyperlink ref="F168" r:id="rId9" display="https://podminky.urs.cz/item/CS_URS_2025_01/151721112"/>
    <hyperlink ref="F172" r:id="rId10" display="https://podminky.urs.cz/item/CS_URS_2025_01/151811133"/>
    <hyperlink ref="F176" r:id="rId11" display="https://podminky.urs.cz/item/CS_URS_2025_01/151811233"/>
    <hyperlink ref="F180" r:id="rId12" display="https://podminky.urs.cz/item/CS_URS_2025_01/153112131"/>
    <hyperlink ref="F188" r:id="rId13" display="https://podminky.urs.cz/item/CS_URS_2025_01/153113118"/>
    <hyperlink ref="F191" r:id="rId14" display="https://podminky.urs.cz/item/CS_URS_2025_01/162751117"/>
    <hyperlink ref="F195" r:id="rId15" display="https://podminky.urs.cz/item/CS_URS_2025_01/171201231"/>
    <hyperlink ref="F199" r:id="rId16" display="https://podminky.urs.cz/item/CS_URS_2025_01/171251201"/>
    <hyperlink ref="F203" r:id="rId17" display="https://podminky.urs.cz/item/CS_URS_2025_01/174151102"/>
    <hyperlink ref="F207" r:id="rId18" display="https://podminky.urs.cz/item/CS_URS_2025_01/171151101"/>
    <hyperlink ref="F213" r:id="rId19" display="https://podminky.urs.cz/item/CS_URS_2025_01/175151101"/>
    <hyperlink ref="F223" r:id="rId20" display="https://podminky.urs.cz/item/CS_URS_2025_01/181252305"/>
    <hyperlink ref="F227" r:id="rId21" display="https://podminky.urs.cz/item/CS_URS_2025_01/181912112"/>
    <hyperlink ref="F235" r:id="rId22" display="https://podminky.urs.cz/item/CS_URS_2025_01/224611114"/>
    <hyperlink ref="F240" r:id="rId23" display="https://podminky.urs.cz/item/CS_URS_2025_01/358325114"/>
    <hyperlink ref="F246" r:id="rId24" display="https://podminky.urs.cz/item/CS_URS_2025_01/451541111"/>
    <hyperlink ref="F251" r:id="rId25" display="https://podminky.urs.cz/item/CS_URS_2025_01/451573111"/>
    <hyperlink ref="F256" r:id="rId26" display="https://podminky.urs.cz/item/CS_URS_2025_01/452311131"/>
    <hyperlink ref="F263" r:id="rId27" display="https://podminky.urs.cz/item/CS_URS_2025_01/564861011"/>
    <hyperlink ref="F266" r:id="rId28" display="https://podminky.urs.cz/item/CS_URS_2025_01/565176121"/>
    <hyperlink ref="F270" r:id="rId29" display="https://podminky.urs.cz/item/CS_URS_2025_01/567132115"/>
    <hyperlink ref="F274" r:id="rId30" display="https://podminky.urs.cz/item/CS_URS_2025_01/573111112"/>
    <hyperlink ref="F278" r:id="rId31" display="https://podminky.urs.cz/item/CS_URS_2025_01/573231108"/>
    <hyperlink ref="F282" r:id="rId32" display="https://podminky.urs.cz/item/CS_URS_2025_01/576133221"/>
    <hyperlink ref="F286" r:id="rId33" display="https://podminky.urs.cz/item/CS_URS_2025_01/577176131"/>
    <hyperlink ref="F291" r:id="rId34" display="https://podminky.urs.cz/item/CS_URS_2025_01/812422193"/>
    <hyperlink ref="F294" r:id="rId35" display="https://podminky.urs.cz/item/CS_URS_2025_01/822422112"/>
    <hyperlink ref="F301" r:id="rId36" display="https://podminky.urs.cz/item/CS_URS_2025_01/890311811"/>
    <hyperlink ref="F306" r:id="rId37" display="https://podminky.urs.cz/item/CS_URS_2025_01/890331851"/>
    <hyperlink ref="F312" r:id="rId38" display="https://podminky.urs.cz/item/CS_URS_2025_01/894410103"/>
    <hyperlink ref="F317" r:id="rId39" display="https://podminky.urs.cz/item/CS_URS_2025_01/894410121"/>
    <hyperlink ref="F322" r:id="rId40" display="https://podminky.urs.cz/item/CS_URS_2025_01/894410211"/>
    <hyperlink ref="F327" r:id="rId41" display="https://podminky.urs.cz/item/CS_URS_2025_01/894410212"/>
    <hyperlink ref="F332" r:id="rId42" display="https://podminky.urs.cz/item/CS_URS_2025_01/894410232"/>
    <hyperlink ref="F337" r:id="rId43" display="https://podminky.urs.cz/item/CS_URS_2025_01/894410243"/>
    <hyperlink ref="F342" r:id="rId44" display="https://podminky.urs.cz/item/CS_URS_2025_01/894410312"/>
    <hyperlink ref="F353" r:id="rId45" display="https://podminky.urs.cz/item/CS_URS_2025_01/899104112"/>
    <hyperlink ref="F366" r:id="rId46" display="https://podminky.urs.cz/item/CS_URS_2025_01/899623141"/>
    <hyperlink ref="F373" r:id="rId47" display="https://podminky.urs.cz/item/CS_URS_2025_01/919112213"/>
    <hyperlink ref="F377" r:id="rId48" display="https://podminky.urs.cz/item/CS_URS_2025_01/919122112"/>
    <hyperlink ref="F381" r:id="rId49" display="https://podminky.urs.cz/item/CS_URS_2025_01/919735115"/>
    <hyperlink ref="F387" r:id="rId50" display="https://podminky.urs.cz/item/CS_URS_2025_01/936311112"/>
    <hyperlink ref="F399" r:id="rId51" display="https://podminky.urs.cz/item/CS_URS_2025_01/977213114"/>
    <hyperlink ref="F402" r:id="rId52" display="https://podminky.urs.cz/item/CS_URS_2025_01/977213214"/>
    <hyperlink ref="F417" r:id="rId53" display="https://podminky.urs.cz/item/CS_URS_2025_01/997221551"/>
    <hyperlink ref="F420" r:id="rId54" display="https://podminky.urs.cz/item/CS_URS_2025_01/997221559"/>
    <hyperlink ref="F424" r:id="rId55" display="https://podminky.urs.cz/item/CS_URS_2025_01/997221862"/>
    <hyperlink ref="F427" r:id="rId56" display="https://podminky.urs.cz/item/CS_URS_2025_01/997221873"/>
    <hyperlink ref="F430" r:id="rId57" display="https://podminky.urs.cz/item/CS_URS_2025_01/997221875"/>
    <hyperlink ref="F435" r:id="rId58" display="https://podminky.urs.cz/item/CS_URS_2025_01/998274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83</v>
      </c>
    </row>
    <row r="4" s="1" customFormat="1" ht="24.96" customHeight="1">
      <c r="B4" s="20"/>
      <c r="D4" s="139" t="s">
        <v>91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Brno, Opuštěná - kanalizace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653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26</v>
      </c>
      <c r="J21" s="144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1" t="s">
        <v>33</v>
      </c>
      <c r="E30" s="38"/>
      <c r="F30" s="38"/>
      <c r="G30" s="38"/>
      <c r="H30" s="38"/>
      <c r="I30" s="38"/>
      <c r="J30" s="152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0"/>
      <c r="E31" s="150"/>
      <c r="F31" s="150"/>
      <c r="G31" s="150"/>
      <c r="H31" s="150"/>
      <c r="I31" s="150"/>
      <c r="J31" s="150"/>
      <c r="K31" s="150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3" t="s">
        <v>35</v>
      </c>
      <c r="G32" s="38"/>
      <c r="H32" s="38"/>
      <c r="I32" s="153" t="s">
        <v>34</v>
      </c>
      <c r="J32" s="153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4" t="s">
        <v>37</v>
      </c>
      <c r="E33" s="141" t="s">
        <v>38</v>
      </c>
      <c r="F33" s="155">
        <f>ROUND((SUM(BE118:BE163)),  2)</f>
        <v>0</v>
      </c>
      <c r="G33" s="38"/>
      <c r="H33" s="38"/>
      <c r="I33" s="156">
        <v>0.20999999999999999</v>
      </c>
      <c r="J33" s="155">
        <f>ROUND(((SUM(BE118:BE163))*I33),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39</v>
      </c>
      <c r="F34" s="155">
        <f>ROUND((SUM(BF118:BF163)),  2)</f>
        <v>0</v>
      </c>
      <c r="G34" s="38"/>
      <c r="H34" s="38"/>
      <c r="I34" s="156">
        <v>0.12</v>
      </c>
      <c r="J34" s="155">
        <f>ROUND(((SUM(BF118:BF163))*I34),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40</v>
      </c>
      <c r="F35" s="155">
        <f>ROUND((SUM(BG118:BG163)),  2)</f>
        <v>0</v>
      </c>
      <c r="G35" s="38"/>
      <c r="H35" s="38"/>
      <c r="I35" s="156">
        <v>0.20999999999999999</v>
      </c>
      <c r="J35" s="155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41</v>
      </c>
      <c r="F36" s="155">
        <f>ROUND((SUM(BH118:BH163)),  2)</f>
        <v>0</v>
      </c>
      <c r="G36" s="38"/>
      <c r="H36" s="38"/>
      <c r="I36" s="156">
        <v>0.12</v>
      </c>
      <c r="J36" s="155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42</v>
      </c>
      <c r="F37" s="155">
        <f>ROUND((SUM(BI118:BI163)),  2)</f>
        <v>0</v>
      </c>
      <c r="G37" s="38"/>
      <c r="H37" s="38"/>
      <c r="I37" s="156">
        <v>0</v>
      </c>
      <c r="J37" s="155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5" t="str">
        <f>E7</f>
        <v>Brno, Opuštěná - kanalizace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900 - Ostatní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14. 5. 2025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103</v>
      </c>
      <c r="D94" s="177"/>
      <c r="E94" s="177"/>
      <c r="F94" s="177"/>
      <c r="G94" s="177"/>
      <c r="H94" s="177"/>
      <c r="I94" s="177"/>
      <c r="J94" s="178" t="s">
        <v>104</v>
      </c>
      <c r="K94" s="177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105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0"/>
      <c r="C97" s="181"/>
      <c r="D97" s="182" t="s">
        <v>107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117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5" t="str">
        <f>E7</f>
        <v>Brno, Opuštěná - kanalizace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100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900 - Ostatní rozpočtové náklady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14. 5. 2025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31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2"/>
      <c r="B117" s="193"/>
      <c r="C117" s="194" t="s">
        <v>118</v>
      </c>
      <c r="D117" s="195" t="s">
        <v>58</v>
      </c>
      <c r="E117" s="195" t="s">
        <v>54</v>
      </c>
      <c r="F117" s="195" t="s">
        <v>55</v>
      </c>
      <c r="G117" s="195" t="s">
        <v>119</v>
      </c>
      <c r="H117" s="195" t="s">
        <v>120</v>
      </c>
      <c r="I117" s="195" t="s">
        <v>121</v>
      </c>
      <c r="J117" s="195" t="s">
        <v>104</v>
      </c>
      <c r="K117" s="196" t="s">
        <v>122</v>
      </c>
      <c r="L117" s="197"/>
      <c r="M117" s="100" t="s">
        <v>1</v>
      </c>
      <c r="N117" s="101" t="s">
        <v>37</v>
      </c>
      <c r="O117" s="101" t="s">
        <v>123</v>
      </c>
      <c r="P117" s="101" t="s">
        <v>124</v>
      </c>
      <c r="Q117" s="101" t="s">
        <v>125</v>
      </c>
      <c r="R117" s="101" t="s">
        <v>126</v>
      </c>
      <c r="S117" s="101" t="s">
        <v>127</v>
      </c>
      <c r="T117" s="102" t="s">
        <v>128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8"/>
      <c r="B118" s="39"/>
      <c r="C118" s="107" t="s">
        <v>129</v>
      </c>
      <c r="D118" s="40"/>
      <c r="E118" s="40"/>
      <c r="F118" s="40"/>
      <c r="G118" s="40"/>
      <c r="H118" s="40"/>
      <c r="I118" s="40"/>
      <c r="J118" s="198">
        <f>BK118</f>
        <v>0</v>
      </c>
      <c r="K118" s="40"/>
      <c r="L118" s="44"/>
      <c r="M118" s="103"/>
      <c r="N118" s="199"/>
      <c r="O118" s="104"/>
      <c r="P118" s="200">
        <f>P119</f>
        <v>0</v>
      </c>
      <c r="Q118" s="104"/>
      <c r="R118" s="200">
        <f>R119</f>
        <v>0</v>
      </c>
      <c r="S118" s="104"/>
      <c r="T118" s="201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106</v>
      </c>
      <c r="BK118" s="202">
        <f>BK119</f>
        <v>0</v>
      </c>
    </row>
    <row r="119" s="12" customFormat="1" ht="25.92" customHeight="1">
      <c r="A119" s="12"/>
      <c r="B119" s="203"/>
      <c r="C119" s="204"/>
      <c r="D119" s="205" t="s">
        <v>72</v>
      </c>
      <c r="E119" s="206" t="s">
        <v>130</v>
      </c>
      <c r="F119" s="206" t="s">
        <v>131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P120</f>
        <v>0</v>
      </c>
      <c r="Q119" s="211"/>
      <c r="R119" s="212">
        <f>R120</f>
        <v>0</v>
      </c>
      <c r="S119" s="211"/>
      <c r="T119" s="21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81</v>
      </c>
      <c r="AT119" s="215" t="s">
        <v>72</v>
      </c>
      <c r="AU119" s="215" t="s">
        <v>73</v>
      </c>
      <c r="AY119" s="214" t="s">
        <v>132</v>
      </c>
      <c r="BK119" s="216">
        <f>BK120</f>
        <v>0</v>
      </c>
    </row>
    <row r="120" s="12" customFormat="1" ht="22.8" customHeight="1">
      <c r="A120" s="12"/>
      <c r="B120" s="203"/>
      <c r="C120" s="204"/>
      <c r="D120" s="205" t="s">
        <v>72</v>
      </c>
      <c r="E120" s="217" t="s">
        <v>198</v>
      </c>
      <c r="F120" s="217" t="s">
        <v>542</v>
      </c>
      <c r="G120" s="204"/>
      <c r="H120" s="204"/>
      <c r="I120" s="207"/>
      <c r="J120" s="218">
        <f>BK120</f>
        <v>0</v>
      </c>
      <c r="K120" s="204"/>
      <c r="L120" s="209"/>
      <c r="M120" s="210"/>
      <c r="N120" s="211"/>
      <c r="O120" s="211"/>
      <c r="P120" s="212">
        <f>SUM(P121:P163)</f>
        <v>0</v>
      </c>
      <c r="Q120" s="211"/>
      <c r="R120" s="212">
        <f>SUM(R121:R163)</f>
        <v>0</v>
      </c>
      <c r="S120" s="211"/>
      <c r="T120" s="213">
        <f>SUM(T121:T163)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81</v>
      </c>
      <c r="AT120" s="215" t="s">
        <v>72</v>
      </c>
      <c r="AU120" s="215" t="s">
        <v>81</v>
      </c>
      <c r="AY120" s="214" t="s">
        <v>132</v>
      </c>
      <c r="BK120" s="216">
        <f>SUM(BK121:BK163)</f>
        <v>0</v>
      </c>
    </row>
    <row r="121" s="2" customFormat="1" ht="16.5" customHeight="1">
      <c r="A121" s="38"/>
      <c r="B121" s="39"/>
      <c r="C121" s="219" t="s">
        <v>81</v>
      </c>
      <c r="D121" s="219" t="s">
        <v>134</v>
      </c>
      <c r="E121" s="220" t="s">
        <v>654</v>
      </c>
      <c r="F121" s="221" t="s">
        <v>655</v>
      </c>
      <c r="G121" s="222" t="s">
        <v>656</v>
      </c>
      <c r="H121" s="223">
        <v>1</v>
      </c>
      <c r="I121" s="224"/>
      <c r="J121" s="225">
        <f>ROUND(I121*H121,2)</f>
        <v>0</v>
      </c>
      <c r="K121" s="221" t="s">
        <v>1</v>
      </c>
      <c r="L121" s="44"/>
      <c r="M121" s="226" t="s">
        <v>1</v>
      </c>
      <c r="N121" s="227" t="s">
        <v>38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139</v>
      </c>
      <c r="AT121" s="230" t="s">
        <v>134</v>
      </c>
      <c r="AU121" s="230" t="s">
        <v>83</v>
      </c>
      <c r="AY121" s="17" t="s">
        <v>132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81</v>
      </c>
      <c r="BK121" s="231">
        <f>ROUND(I121*H121,2)</f>
        <v>0</v>
      </c>
      <c r="BL121" s="17" t="s">
        <v>139</v>
      </c>
      <c r="BM121" s="230" t="s">
        <v>657</v>
      </c>
    </row>
    <row r="122" s="2" customFormat="1">
      <c r="A122" s="38"/>
      <c r="B122" s="39"/>
      <c r="C122" s="40"/>
      <c r="D122" s="232" t="s">
        <v>141</v>
      </c>
      <c r="E122" s="40"/>
      <c r="F122" s="233" t="s">
        <v>655</v>
      </c>
      <c r="G122" s="40"/>
      <c r="H122" s="40"/>
      <c r="I122" s="234"/>
      <c r="J122" s="40"/>
      <c r="K122" s="40"/>
      <c r="L122" s="44"/>
      <c r="M122" s="235"/>
      <c r="N122" s="236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141</v>
      </c>
      <c r="AU122" s="17" t="s">
        <v>83</v>
      </c>
    </row>
    <row r="123" s="13" customFormat="1">
      <c r="A123" s="13"/>
      <c r="B123" s="239"/>
      <c r="C123" s="240"/>
      <c r="D123" s="232" t="s">
        <v>145</v>
      </c>
      <c r="E123" s="241" t="s">
        <v>1</v>
      </c>
      <c r="F123" s="242" t="s">
        <v>81</v>
      </c>
      <c r="G123" s="240"/>
      <c r="H123" s="243">
        <v>1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9" t="s">
        <v>145</v>
      </c>
      <c r="AU123" s="249" t="s">
        <v>83</v>
      </c>
      <c r="AV123" s="13" t="s">
        <v>83</v>
      </c>
      <c r="AW123" s="13" t="s">
        <v>30</v>
      </c>
      <c r="AX123" s="13" t="s">
        <v>81</v>
      </c>
      <c r="AY123" s="249" t="s">
        <v>132</v>
      </c>
    </row>
    <row r="124" s="2" customFormat="1" ht="24.15" customHeight="1">
      <c r="A124" s="38"/>
      <c r="B124" s="39"/>
      <c r="C124" s="219" t="s">
        <v>83</v>
      </c>
      <c r="D124" s="219" t="s">
        <v>134</v>
      </c>
      <c r="E124" s="220" t="s">
        <v>658</v>
      </c>
      <c r="F124" s="221" t="s">
        <v>659</v>
      </c>
      <c r="G124" s="222" t="s">
        <v>656</v>
      </c>
      <c r="H124" s="223">
        <v>1</v>
      </c>
      <c r="I124" s="224"/>
      <c r="J124" s="225">
        <f>ROUND(I124*H124,2)</f>
        <v>0</v>
      </c>
      <c r="K124" s="221" t="s">
        <v>1</v>
      </c>
      <c r="L124" s="44"/>
      <c r="M124" s="226" t="s">
        <v>1</v>
      </c>
      <c r="N124" s="227" t="s">
        <v>38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139</v>
      </c>
      <c r="AT124" s="230" t="s">
        <v>134</v>
      </c>
      <c r="AU124" s="230" t="s">
        <v>83</v>
      </c>
      <c r="AY124" s="17" t="s">
        <v>132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81</v>
      </c>
      <c r="BK124" s="231">
        <f>ROUND(I124*H124,2)</f>
        <v>0</v>
      </c>
      <c r="BL124" s="17" t="s">
        <v>139</v>
      </c>
      <c r="BM124" s="230" t="s">
        <v>660</v>
      </c>
    </row>
    <row r="125" s="2" customFormat="1">
      <c r="A125" s="38"/>
      <c r="B125" s="39"/>
      <c r="C125" s="40"/>
      <c r="D125" s="232" t="s">
        <v>141</v>
      </c>
      <c r="E125" s="40"/>
      <c r="F125" s="233" t="s">
        <v>659</v>
      </c>
      <c r="G125" s="40"/>
      <c r="H125" s="40"/>
      <c r="I125" s="234"/>
      <c r="J125" s="40"/>
      <c r="K125" s="40"/>
      <c r="L125" s="44"/>
      <c r="M125" s="235"/>
      <c r="N125" s="236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141</v>
      </c>
      <c r="AU125" s="17" t="s">
        <v>83</v>
      </c>
    </row>
    <row r="126" s="13" customFormat="1">
      <c r="A126" s="13"/>
      <c r="B126" s="239"/>
      <c r="C126" s="240"/>
      <c r="D126" s="232" t="s">
        <v>145</v>
      </c>
      <c r="E126" s="241" t="s">
        <v>1</v>
      </c>
      <c r="F126" s="242" t="s">
        <v>81</v>
      </c>
      <c r="G126" s="240"/>
      <c r="H126" s="243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145</v>
      </c>
      <c r="AU126" s="249" t="s">
        <v>83</v>
      </c>
      <c r="AV126" s="13" t="s">
        <v>83</v>
      </c>
      <c r="AW126" s="13" t="s">
        <v>30</v>
      </c>
      <c r="AX126" s="13" t="s">
        <v>81</v>
      </c>
      <c r="AY126" s="249" t="s">
        <v>132</v>
      </c>
    </row>
    <row r="127" s="2" customFormat="1" ht="24.15" customHeight="1">
      <c r="A127" s="38"/>
      <c r="B127" s="39"/>
      <c r="C127" s="219" t="s">
        <v>152</v>
      </c>
      <c r="D127" s="219" t="s">
        <v>134</v>
      </c>
      <c r="E127" s="220" t="s">
        <v>661</v>
      </c>
      <c r="F127" s="221" t="s">
        <v>662</v>
      </c>
      <c r="G127" s="222" t="s">
        <v>656</v>
      </c>
      <c r="H127" s="223">
        <v>1</v>
      </c>
      <c r="I127" s="224"/>
      <c r="J127" s="225">
        <f>ROUND(I127*H127,2)</f>
        <v>0</v>
      </c>
      <c r="K127" s="221" t="s">
        <v>1</v>
      </c>
      <c r="L127" s="44"/>
      <c r="M127" s="226" t="s">
        <v>1</v>
      </c>
      <c r="N127" s="227" t="s">
        <v>38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139</v>
      </c>
      <c r="AT127" s="230" t="s">
        <v>134</v>
      </c>
      <c r="AU127" s="230" t="s">
        <v>83</v>
      </c>
      <c r="AY127" s="17" t="s">
        <v>132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81</v>
      </c>
      <c r="BK127" s="231">
        <f>ROUND(I127*H127,2)</f>
        <v>0</v>
      </c>
      <c r="BL127" s="17" t="s">
        <v>139</v>
      </c>
      <c r="BM127" s="230" t="s">
        <v>663</v>
      </c>
    </row>
    <row r="128" s="2" customFormat="1">
      <c r="A128" s="38"/>
      <c r="B128" s="39"/>
      <c r="C128" s="40"/>
      <c r="D128" s="232" t="s">
        <v>141</v>
      </c>
      <c r="E128" s="40"/>
      <c r="F128" s="233" t="s">
        <v>662</v>
      </c>
      <c r="G128" s="40"/>
      <c r="H128" s="40"/>
      <c r="I128" s="234"/>
      <c r="J128" s="40"/>
      <c r="K128" s="40"/>
      <c r="L128" s="44"/>
      <c r="M128" s="235"/>
      <c r="N128" s="236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141</v>
      </c>
      <c r="AU128" s="17" t="s">
        <v>83</v>
      </c>
    </row>
    <row r="129" s="13" customFormat="1">
      <c r="A129" s="13"/>
      <c r="B129" s="239"/>
      <c r="C129" s="240"/>
      <c r="D129" s="232" t="s">
        <v>145</v>
      </c>
      <c r="E129" s="241" t="s">
        <v>1</v>
      </c>
      <c r="F129" s="242" t="s">
        <v>81</v>
      </c>
      <c r="G129" s="240"/>
      <c r="H129" s="243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145</v>
      </c>
      <c r="AU129" s="249" t="s">
        <v>83</v>
      </c>
      <c r="AV129" s="13" t="s">
        <v>83</v>
      </c>
      <c r="AW129" s="13" t="s">
        <v>30</v>
      </c>
      <c r="AX129" s="13" t="s">
        <v>81</v>
      </c>
      <c r="AY129" s="249" t="s">
        <v>132</v>
      </c>
    </row>
    <row r="130" s="2" customFormat="1" ht="21.75" customHeight="1">
      <c r="A130" s="38"/>
      <c r="B130" s="39"/>
      <c r="C130" s="219" t="s">
        <v>139</v>
      </c>
      <c r="D130" s="219" t="s">
        <v>134</v>
      </c>
      <c r="E130" s="220" t="s">
        <v>664</v>
      </c>
      <c r="F130" s="221" t="s">
        <v>665</v>
      </c>
      <c r="G130" s="222" t="s">
        <v>656</v>
      </c>
      <c r="H130" s="223">
        <v>1</v>
      </c>
      <c r="I130" s="224"/>
      <c r="J130" s="225">
        <f>ROUND(I130*H130,2)</f>
        <v>0</v>
      </c>
      <c r="K130" s="221" t="s">
        <v>1</v>
      </c>
      <c r="L130" s="44"/>
      <c r="M130" s="226" t="s">
        <v>1</v>
      </c>
      <c r="N130" s="227" t="s">
        <v>38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139</v>
      </c>
      <c r="AT130" s="230" t="s">
        <v>134</v>
      </c>
      <c r="AU130" s="230" t="s">
        <v>83</v>
      </c>
      <c r="AY130" s="17" t="s">
        <v>132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81</v>
      </c>
      <c r="BK130" s="231">
        <f>ROUND(I130*H130,2)</f>
        <v>0</v>
      </c>
      <c r="BL130" s="17" t="s">
        <v>139</v>
      </c>
      <c r="BM130" s="230" t="s">
        <v>666</v>
      </c>
    </row>
    <row r="131" s="2" customFormat="1">
      <c r="A131" s="38"/>
      <c r="B131" s="39"/>
      <c r="C131" s="40"/>
      <c r="D131" s="232" t="s">
        <v>141</v>
      </c>
      <c r="E131" s="40"/>
      <c r="F131" s="233" t="s">
        <v>665</v>
      </c>
      <c r="G131" s="40"/>
      <c r="H131" s="40"/>
      <c r="I131" s="234"/>
      <c r="J131" s="40"/>
      <c r="K131" s="40"/>
      <c r="L131" s="44"/>
      <c r="M131" s="235"/>
      <c r="N131" s="236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141</v>
      </c>
      <c r="AU131" s="17" t="s">
        <v>83</v>
      </c>
    </row>
    <row r="132" s="13" customFormat="1">
      <c r="A132" s="13"/>
      <c r="B132" s="239"/>
      <c r="C132" s="240"/>
      <c r="D132" s="232" t="s">
        <v>145</v>
      </c>
      <c r="E132" s="241" t="s">
        <v>1</v>
      </c>
      <c r="F132" s="242" t="s">
        <v>81</v>
      </c>
      <c r="G132" s="240"/>
      <c r="H132" s="243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145</v>
      </c>
      <c r="AU132" s="249" t="s">
        <v>83</v>
      </c>
      <c r="AV132" s="13" t="s">
        <v>83</v>
      </c>
      <c r="AW132" s="13" t="s">
        <v>30</v>
      </c>
      <c r="AX132" s="13" t="s">
        <v>81</v>
      </c>
      <c r="AY132" s="249" t="s">
        <v>132</v>
      </c>
    </row>
    <row r="133" s="2" customFormat="1" ht="24.15" customHeight="1">
      <c r="A133" s="38"/>
      <c r="B133" s="39"/>
      <c r="C133" s="219" t="s">
        <v>167</v>
      </c>
      <c r="D133" s="219" t="s">
        <v>134</v>
      </c>
      <c r="E133" s="220" t="s">
        <v>667</v>
      </c>
      <c r="F133" s="221" t="s">
        <v>668</v>
      </c>
      <c r="G133" s="222" t="s">
        <v>656</v>
      </c>
      <c r="H133" s="223">
        <v>1</v>
      </c>
      <c r="I133" s="224"/>
      <c r="J133" s="225">
        <f>ROUND(I133*H133,2)</f>
        <v>0</v>
      </c>
      <c r="K133" s="221" t="s">
        <v>1</v>
      </c>
      <c r="L133" s="44"/>
      <c r="M133" s="226" t="s">
        <v>1</v>
      </c>
      <c r="N133" s="227" t="s">
        <v>38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139</v>
      </c>
      <c r="AT133" s="230" t="s">
        <v>134</v>
      </c>
      <c r="AU133" s="230" t="s">
        <v>83</v>
      </c>
      <c r="AY133" s="17" t="s">
        <v>132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81</v>
      </c>
      <c r="BK133" s="231">
        <f>ROUND(I133*H133,2)</f>
        <v>0</v>
      </c>
      <c r="BL133" s="17" t="s">
        <v>139</v>
      </c>
      <c r="BM133" s="230" t="s">
        <v>669</v>
      </c>
    </row>
    <row r="134" s="2" customFormat="1">
      <c r="A134" s="38"/>
      <c r="B134" s="39"/>
      <c r="C134" s="40"/>
      <c r="D134" s="232" t="s">
        <v>141</v>
      </c>
      <c r="E134" s="40"/>
      <c r="F134" s="233" t="s">
        <v>668</v>
      </c>
      <c r="G134" s="40"/>
      <c r="H134" s="40"/>
      <c r="I134" s="234"/>
      <c r="J134" s="40"/>
      <c r="K134" s="40"/>
      <c r="L134" s="44"/>
      <c r="M134" s="235"/>
      <c r="N134" s="236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141</v>
      </c>
      <c r="AU134" s="17" t="s">
        <v>83</v>
      </c>
    </row>
    <row r="135" s="13" customFormat="1">
      <c r="A135" s="13"/>
      <c r="B135" s="239"/>
      <c r="C135" s="240"/>
      <c r="D135" s="232" t="s">
        <v>145</v>
      </c>
      <c r="E135" s="241" t="s">
        <v>1</v>
      </c>
      <c r="F135" s="242" t="s">
        <v>81</v>
      </c>
      <c r="G135" s="240"/>
      <c r="H135" s="243">
        <v>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145</v>
      </c>
      <c r="AU135" s="249" t="s">
        <v>83</v>
      </c>
      <c r="AV135" s="13" t="s">
        <v>83</v>
      </c>
      <c r="AW135" s="13" t="s">
        <v>30</v>
      </c>
      <c r="AX135" s="13" t="s">
        <v>81</v>
      </c>
      <c r="AY135" s="249" t="s">
        <v>132</v>
      </c>
    </row>
    <row r="136" s="2" customFormat="1" ht="24.15" customHeight="1">
      <c r="A136" s="38"/>
      <c r="B136" s="39"/>
      <c r="C136" s="219" t="s">
        <v>175</v>
      </c>
      <c r="D136" s="219" t="s">
        <v>134</v>
      </c>
      <c r="E136" s="220" t="s">
        <v>670</v>
      </c>
      <c r="F136" s="221" t="s">
        <v>671</v>
      </c>
      <c r="G136" s="222" t="s">
        <v>656</v>
      </c>
      <c r="H136" s="223">
        <v>1</v>
      </c>
      <c r="I136" s="224"/>
      <c r="J136" s="225">
        <f>ROUND(I136*H136,2)</f>
        <v>0</v>
      </c>
      <c r="K136" s="221" t="s">
        <v>1</v>
      </c>
      <c r="L136" s="44"/>
      <c r="M136" s="226" t="s">
        <v>1</v>
      </c>
      <c r="N136" s="227" t="s">
        <v>38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139</v>
      </c>
      <c r="AT136" s="230" t="s">
        <v>134</v>
      </c>
      <c r="AU136" s="230" t="s">
        <v>83</v>
      </c>
      <c r="AY136" s="17" t="s">
        <v>132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81</v>
      </c>
      <c r="BK136" s="231">
        <f>ROUND(I136*H136,2)</f>
        <v>0</v>
      </c>
      <c r="BL136" s="17" t="s">
        <v>139</v>
      </c>
      <c r="BM136" s="230" t="s">
        <v>672</v>
      </c>
    </row>
    <row r="137" s="2" customFormat="1">
      <c r="A137" s="38"/>
      <c r="B137" s="39"/>
      <c r="C137" s="40"/>
      <c r="D137" s="232" t="s">
        <v>141</v>
      </c>
      <c r="E137" s="40"/>
      <c r="F137" s="233" t="s">
        <v>671</v>
      </c>
      <c r="G137" s="40"/>
      <c r="H137" s="40"/>
      <c r="I137" s="234"/>
      <c r="J137" s="40"/>
      <c r="K137" s="40"/>
      <c r="L137" s="44"/>
      <c r="M137" s="235"/>
      <c r="N137" s="236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141</v>
      </c>
      <c r="AU137" s="17" t="s">
        <v>83</v>
      </c>
    </row>
    <row r="138" s="13" customFormat="1">
      <c r="A138" s="13"/>
      <c r="B138" s="239"/>
      <c r="C138" s="240"/>
      <c r="D138" s="232" t="s">
        <v>145</v>
      </c>
      <c r="E138" s="241" t="s">
        <v>1</v>
      </c>
      <c r="F138" s="242" t="s">
        <v>81</v>
      </c>
      <c r="G138" s="240"/>
      <c r="H138" s="243">
        <v>1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145</v>
      </c>
      <c r="AU138" s="249" t="s">
        <v>83</v>
      </c>
      <c r="AV138" s="13" t="s">
        <v>83</v>
      </c>
      <c r="AW138" s="13" t="s">
        <v>30</v>
      </c>
      <c r="AX138" s="13" t="s">
        <v>81</v>
      </c>
      <c r="AY138" s="249" t="s">
        <v>132</v>
      </c>
    </row>
    <row r="139" s="2" customFormat="1" ht="21.75" customHeight="1">
      <c r="A139" s="38"/>
      <c r="B139" s="39"/>
      <c r="C139" s="219" t="s">
        <v>185</v>
      </c>
      <c r="D139" s="219" t="s">
        <v>134</v>
      </c>
      <c r="E139" s="220" t="s">
        <v>673</v>
      </c>
      <c r="F139" s="221" t="s">
        <v>674</v>
      </c>
      <c r="G139" s="222" t="s">
        <v>656</v>
      </c>
      <c r="H139" s="223">
        <v>1</v>
      </c>
      <c r="I139" s="224"/>
      <c r="J139" s="225">
        <f>ROUND(I139*H139,2)</f>
        <v>0</v>
      </c>
      <c r="K139" s="221" t="s">
        <v>1</v>
      </c>
      <c r="L139" s="44"/>
      <c r="M139" s="226" t="s">
        <v>1</v>
      </c>
      <c r="N139" s="227" t="s">
        <v>38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139</v>
      </c>
      <c r="AT139" s="230" t="s">
        <v>134</v>
      </c>
      <c r="AU139" s="230" t="s">
        <v>83</v>
      </c>
      <c r="AY139" s="17" t="s">
        <v>132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81</v>
      </c>
      <c r="BK139" s="231">
        <f>ROUND(I139*H139,2)</f>
        <v>0</v>
      </c>
      <c r="BL139" s="17" t="s">
        <v>139</v>
      </c>
      <c r="BM139" s="230" t="s">
        <v>675</v>
      </c>
    </row>
    <row r="140" s="2" customFormat="1">
      <c r="A140" s="38"/>
      <c r="B140" s="39"/>
      <c r="C140" s="40"/>
      <c r="D140" s="232" t="s">
        <v>141</v>
      </c>
      <c r="E140" s="40"/>
      <c r="F140" s="233" t="s">
        <v>674</v>
      </c>
      <c r="G140" s="40"/>
      <c r="H140" s="40"/>
      <c r="I140" s="234"/>
      <c r="J140" s="40"/>
      <c r="K140" s="40"/>
      <c r="L140" s="44"/>
      <c r="M140" s="235"/>
      <c r="N140" s="236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141</v>
      </c>
      <c r="AU140" s="17" t="s">
        <v>83</v>
      </c>
    </row>
    <row r="141" s="13" customFormat="1">
      <c r="A141" s="13"/>
      <c r="B141" s="239"/>
      <c r="C141" s="240"/>
      <c r="D141" s="232" t="s">
        <v>145</v>
      </c>
      <c r="E141" s="241" t="s">
        <v>1</v>
      </c>
      <c r="F141" s="242" t="s">
        <v>81</v>
      </c>
      <c r="G141" s="240"/>
      <c r="H141" s="243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145</v>
      </c>
      <c r="AU141" s="249" t="s">
        <v>83</v>
      </c>
      <c r="AV141" s="13" t="s">
        <v>83</v>
      </c>
      <c r="AW141" s="13" t="s">
        <v>30</v>
      </c>
      <c r="AX141" s="13" t="s">
        <v>81</v>
      </c>
      <c r="AY141" s="249" t="s">
        <v>132</v>
      </c>
    </row>
    <row r="142" s="2" customFormat="1" ht="16.5" customHeight="1">
      <c r="A142" s="38"/>
      <c r="B142" s="39"/>
      <c r="C142" s="219" t="s">
        <v>180</v>
      </c>
      <c r="D142" s="219" t="s">
        <v>134</v>
      </c>
      <c r="E142" s="220" t="s">
        <v>676</v>
      </c>
      <c r="F142" s="221" t="s">
        <v>677</v>
      </c>
      <c r="G142" s="222" t="s">
        <v>656</v>
      </c>
      <c r="H142" s="223">
        <v>1</v>
      </c>
      <c r="I142" s="224"/>
      <c r="J142" s="225">
        <f>ROUND(I142*H142,2)</f>
        <v>0</v>
      </c>
      <c r="K142" s="221" t="s">
        <v>1</v>
      </c>
      <c r="L142" s="44"/>
      <c r="M142" s="226" t="s">
        <v>1</v>
      </c>
      <c r="N142" s="227" t="s">
        <v>38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139</v>
      </c>
      <c r="AT142" s="230" t="s">
        <v>134</v>
      </c>
      <c r="AU142" s="230" t="s">
        <v>83</v>
      </c>
      <c r="AY142" s="17" t="s">
        <v>132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81</v>
      </c>
      <c r="BK142" s="231">
        <f>ROUND(I142*H142,2)</f>
        <v>0</v>
      </c>
      <c r="BL142" s="17" t="s">
        <v>139</v>
      </c>
      <c r="BM142" s="230" t="s">
        <v>678</v>
      </c>
    </row>
    <row r="143" s="2" customFormat="1">
      <c r="A143" s="38"/>
      <c r="B143" s="39"/>
      <c r="C143" s="40"/>
      <c r="D143" s="232" t="s">
        <v>141</v>
      </c>
      <c r="E143" s="40"/>
      <c r="F143" s="233" t="s">
        <v>677</v>
      </c>
      <c r="G143" s="40"/>
      <c r="H143" s="40"/>
      <c r="I143" s="234"/>
      <c r="J143" s="40"/>
      <c r="K143" s="40"/>
      <c r="L143" s="44"/>
      <c r="M143" s="235"/>
      <c r="N143" s="236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141</v>
      </c>
      <c r="AU143" s="17" t="s">
        <v>83</v>
      </c>
    </row>
    <row r="144" s="13" customFormat="1">
      <c r="A144" s="13"/>
      <c r="B144" s="239"/>
      <c r="C144" s="240"/>
      <c r="D144" s="232" t="s">
        <v>145</v>
      </c>
      <c r="E144" s="241" t="s">
        <v>1</v>
      </c>
      <c r="F144" s="242" t="s">
        <v>81</v>
      </c>
      <c r="G144" s="240"/>
      <c r="H144" s="243">
        <v>1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145</v>
      </c>
      <c r="AU144" s="249" t="s">
        <v>83</v>
      </c>
      <c r="AV144" s="13" t="s">
        <v>83</v>
      </c>
      <c r="AW144" s="13" t="s">
        <v>30</v>
      </c>
      <c r="AX144" s="13" t="s">
        <v>81</v>
      </c>
      <c r="AY144" s="249" t="s">
        <v>132</v>
      </c>
    </row>
    <row r="145" s="2" customFormat="1" ht="21.75" customHeight="1">
      <c r="A145" s="38"/>
      <c r="B145" s="39"/>
      <c r="C145" s="219" t="s">
        <v>198</v>
      </c>
      <c r="D145" s="219" t="s">
        <v>134</v>
      </c>
      <c r="E145" s="220" t="s">
        <v>679</v>
      </c>
      <c r="F145" s="221" t="s">
        <v>680</v>
      </c>
      <c r="G145" s="222" t="s">
        <v>656</v>
      </c>
      <c r="H145" s="223">
        <v>1</v>
      </c>
      <c r="I145" s="224"/>
      <c r="J145" s="225">
        <f>ROUND(I145*H145,2)</f>
        <v>0</v>
      </c>
      <c r="K145" s="221" t="s">
        <v>1</v>
      </c>
      <c r="L145" s="44"/>
      <c r="M145" s="226" t="s">
        <v>1</v>
      </c>
      <c r="N145" s="227" t="s">
        <v>38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139</v>
      </c>
      <c r="AT145" s="230" t="s">
        <v>134</v>
      </c>
      <c r="AU145" s="230" t="s">
        <v>83</v>
      </c>
      <c r="AY145" s="17" t="s">
        <v>132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81</v>
      </c>
      <c r="BK145" s="231">
        <f>ROUND(I145*H145,2)</f>
        <v>0</v>
      </c>
      <c r="BL145" s="17" t="s">
        <v>139</v>
      </c>
      <c r="BM145" s="230" t="s">
        <v>681</v>
      </c>
    </row>
    <row r="146" s="2" customFormat="1">
      <c r="A146" s="38"/>
      <c r="B146" s="39"/>
      <c r="C146" s="40"/>
      <c r="D146" s="232" t="s">
        <v>141</v>
      </c>
      <c r="E146" s="40"/>
      <c r="F146" s="233" t="s">
        <v>680</v>
      </c>
      <c r="G146" s="40"/>
      <c r="H146" s="40"/>
      <c r="I146" s="234"/>
      <c r="J146" s="40"/>
      <c r="K146" s="40"/>
      <c r="L146" s="44"/>
      <c r="M146" s="235"/>
      <c r="N146" s="236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141</v>
      </c>
      <c r="AU146" s="17" t="s">
        <v>83</v>
      </c>
    </row>
    <row r="147" s="13" customFormat="1">
      <c r="A147" s="13"/>
      <c r="B147" s="239"/>
      <c r="C147" s="240"/>
      <c r="D147" s="232" t="s">
        <v>145</v>
      </c>
      <c r="E147" s="241" t="s">
        <v>1</v>
      </c>
      <c r="F147" s="242" t="s">
        <v>81</v>
      </c>
      <c r="G147" s="240"/>
      <c r="H147" s="243">
        <v>1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9" t="s">
        <v>145</v>
      </c>
      <c r="AU147" s="249" t="s">
        <v>83</v>
      </c>
      <c r="AV147" s="13" t="s">
        <v>83</v>
      </c>
      <c r="AW147" s="13" t="s">
        <v>30</v>
      </c>
      <c r="AX147" s="13" t="s">
        <v>81</v>
      </c>
      <c r="AY147" s="249" t="s">
        <v>132</v>
      </c>
    </row>
    <row r="148" s="2" customFormat="1" ht="33" customHeight="1">
      <c r="A148" s="38"/>
      <c r="B148" s="39"/>
      <c r="C148" s="219" t="s">
        <v>204</v>
      </c>
      <c r="D148" s="219" t="s">
        <v>134</v>
      </c>
      <c r="E148" s="220" t="s">
        <v>682</v>
      </c>
      <c r="F148" s="221" t="s">
        <v>683</v>
      </c>
      <c r="G148" s="222" t="s">
        <v>656</v>
      </c>
      <c r="H148" s="223">
        <v>1</v>
      </c>
      <c r="I148" s="224"/>
      <c r="J148" s="225">
        <f>ROUND(I148*H148,2)</f>
        <v>0</v>
      </c>
      <c r="K148" s="221" t="s">
        <v>1</v>
      </c>
      <c r="L148" s="44"/>
      <c r="M148" s="226" t="s">
        <v>1</v>
      </c>
      <c r="N148" s="227" t="s">
        <v>38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139</v>
      </c>
      <c r="AT148" s="230" t="s">
        <v>134</v>
      </c>
      <c r="AU148" s="230" t="s">
        <v>83</v>
      </c>
      <c r="AY148" s="17" t="s">
        <v>132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81</v>
      </c>
      <c r="BK148" s="231">
        <f>ROUND(I148*H148,2)</f>
        <v>0</v>
      </c>
      <c r="BL148" s="17" t="s">
        <v>139</v>
      </c>
      <c r="BM148" s="230" t="s">
        <v>684</v>
      </c>
    </row>
    <row r="149" s="2" customFormat="1">
      <c r="A149" s="38"/>
      <c r="B149" s="39"/>
      <c r="C149" s="40"/>
      <c r="D149" s="232" t="s">
        <v>141</v>
      </c>
      <c r="E149" s="40"/>
      <c r="F149" s="233" t="s">
        <v>683</v>
      </c>
      <c r="G149" s="40"/>
      <c r="H149" s="40"/>
      <c r="I149" s="234"/>
      <c r="J149" s="40"/>
      <c r="K149" s="40"/>
      <c r="L149" s="44"/>
      <c r="M149" s="235"/>
      <c r="N149" s="236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141</v>
      </c>
      <c r="AU149" s="17" t="s">
        <v>83</v>
      </c>
    </row>
    <row r="150" s="13" customFormat="1">
      <c r="A150" s="13"/>
      <c r="B150" s="239"/>
      <c r="C150" s="240"/>
      <c r="D150" s="232" t="s">
        <v>145</v>
      </c>
      <c r="E150" s="241" t="s">
        <v>1</v>
      </c>
      <c r="F150" s="242" t="s">
        <v>81</v>
      </c>
      <c r="G150" s="240"/>
      <c r="H150" s="243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145</v>
      </c>
      <c r="AU150" s="249" t="s">
        <v>83</v>
      </c>
      <c r="AV150" s="13" t="s">
        <v>83</v>
      </c>
      <c r="AW150" s="13" t="s">
        <v>30</v>
      </c>
      <c r="AX150" s="13" t="s">
        <v>81</v>
      </c>
      <c r="AY150" s="249" t="s">
        <v>132</v>
      </c>
    </row>
    <row r="151" s="2" customFormat="1" ht="16.5" customHeight="1">
      <c r="A151" s="38"/>
      <c r="B151" s="39"/>
      <c r="C151" s="219" t="s">
        <v>211</v>
      </c>
      <c r="D151" s="219" t="s">
        <v>134</v>
      </c>
      <c r="E151" s="220" t="s">
        <v>685</v>
      </c>
      <c r="F151" s="221" t="s">
        <v>686</v>
      </c>
      <c r="G151" s="222" t="s">
        <v>656</v>
      </c>
      <c r="H151" s="223">
        <v>1</v>
      </c>
      <c r="I151" s="224"/>
      <c r="J151" s="225">
        <f>ROUND(I151*H151,2)</f>
        <v>0</v>
      </c>
      <c r="K151" s="221" t="s">
        <v>1</v>
      </c>
      <c r="L151" s="44"/>
      <c r="M151" s="226" t="s">
        <v>1</v>
      </c>
      <c r="N151" s="227" t="s">
        <v>38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139</v>
      </c>
      <c r="AT151" s="230" t="s">
        <v>134</v>
      </c>
      <c r="AU151" s="230" t="s">
        <v>83</v>
      </c>
      <c r="AY151" s="17" t="s">
        <v>132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81</v>
      </c>
      <c r="BK151" s="231">
        <f>ROUND(I151*H151,2)</f>
        <v>0</v>
      </c>
      <c r="BL151" s="17" t="s">
        <v>139</v>
      </c>
      <c r="BM151" s="230" t="s">
        <v>687</v>
      </c>
    </row>
    <row r="152" s="2" customFormat="1">
      <c r="A152" s="38"/>
      <c r="B152" s="39"/>
      <c r="C152" s="40"/>
      <c r="D152" s="232" t="s">
        <v>141</v>
      </c>
      <c r="E152" s="40"/>
      <c r="F152" s="233" t="s">
        <v>686</v>
      </c>
      <c r="G152" s="40"/>
      <c r="H152" s="40"/>
      <c r="I152" s="234"/>
      <c r="J152" s="40"/>
      <c r="K152" s="40"/>
      <c r="L152" s="44"/>
      <c r="M152" s="235"/>
      <c r="N152" s="236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141</v>
      </c>
      <c r="AU152" s="17" t="s">
        <v>83</v>
      </c>
    </row>
    <row r="153" s="13" customFormat="1">
      <c r="A153" s="13"/>
      <c r="B153" s="239"/>
      <c r="C153" s="240"/>
      <c r="D153" s="232" t="s">
        <v>145</v>
      </c>
      <c r="E153" s="241" t="s">
        <v>1</v>
      </c>
      <c r="F153" s="242" t="s">
        <v>81</v>
      </c>
      <c r="G153" s="240"/>
      <c r="H153" s="243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145</v>
      </c>
      <c r="AU153" s="249" t="s">
        <v>83</v>
      </c>
      <c r="AV153" s="13" t="s">
        <v>83</v>
      </c>
      <c r="AW153" s="13" t="s">
        <v>30</v>
      </c>
      <c r="AX153" s="13" t="s">
        <v>81</v>
      </c>
      <c r="AY153" s="249" t="s">
        <v>132</v>
      </c>
    </row>
    <row r="154" s="2" customFormat="1" ht="21.75" customHeight="1">
      <c r="A154" s="38"/>
      <c r="B154" s="39"/>
      <c r="C154" s="219" t="s">
        <v>8</v>
      </c>
      <c r="D154" s="219" t="s">
        <v>134</v>
      </c>
      <c r="E154" s="220" t="s">
        <v>688</v>
      </c>
      <c r="F154" s="221" t="s">
        <v>689</v>
      </c>
      <c r="G154" s="222" t="s">
        <v>656</v>
      </c>
      <c r="H154" s="223">
        <v>1</v>
      </c>
      <c r="I154" s="224"/>
      <c r="J154" s="225">
        <f>ROUND(I154*H154,2)</f>
        <v>0</v>
      </c>
      <c r="K154" s="221" t="s">
        <v>1</v>
      </c>
      <c r="L154" s="44"/>
      <c r="M154" s="226" t="s">
        <v>1</v>
      </c>
      <c r="N154" s="227" t="s">
        <v>38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139</v>
      </c>
      <c r="AT154" s="230" t="s">
        <v>134</v>
      </c>
      <c r="AU154" s="230" t="s">
        <v>83</v>
      </c>
      <c r="AY154" s="17" t="s">
        <v>132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81</v>
      </c>
      <c r="BK154" s="231">
        <f>ROUND(I154*H154,2)</f>
        <v>0</v>
      </c>
      <c r="BL154" s="17" t="s">
        <v>139</v>
      </c>
      <c r="BM154" s="230" t="s">
        <v>690</v>
      </c>
    </row>
    <row r="155" s="2" customFormat="1">
      <c r="A155" s="38"/>
      <c r="B155" s="39"/>
      <c r="C155" s="40"/>
      <c r="D155" s="232" t="s">
        <v>141</v>
      </c>
      <c r="E155" s="40"/>
      <c r="F155" s="233" t="s">
        <v>689</v>
      </c>
      <c r="G155" s="40"/>
      <c r="H155" s="40"/>
      <c r="I155" s="234"/>
      <c r="J155" s="40"/>
      <c r="K155" s="40"/>
      <c r="L155" s="44"/>
      <c r="M155" s="235"/>
      <c r="N155" s="236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141</v>
      </c>
      <c r="AU155" s="17" t="s">
        <v>83</v>
      </c>
    </row>
    <row r="156" s="13" customFormat="1">
      <c r="A156" s="13"/>
      <c r="B156" s="239"/>
      <c r="C156" s="240"/>
      <c r="D156" s="232" t="s">
        <v>145</v>
      </c>
      <c r="E156" s="241" t="s">
        <v>1</v>
      </c>
      <c r="F156" s="242" t="s">
        <v>81</v>
      </c>
      <c r="G156" s="240"/>
      <c r="H156" s="243">
        <v>1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145</v>
      </c>
      <c r="AU156" s="249" t="s">
        <v>83</v>
      </c>
      <c r="AV156" s="13" t="s">
        <v>83</v>
      </c>
      <c r="AW156" s="13" t="s">
        <v>30</v>
      </c>
      <c r="AX156" s="13" t="s">
        <v>81</v>
      </c>
      <c r="AY156" s="249" t="s">
        <v>132</v>
      </c>
    </row>
    <row r="157" s="2" customFormat="1" ht="37.8" customHeight="1">
      <c r="A157" s="38"/>
      <c r="B157" s="39"/>
      <c r="C157" s="219" t="s">
        <v>223</v>
      </c>
      <c r="D157" s="219" t="s">
        <v>134</v>
      </c>
      <c r="E157" s="220" t="s">
        <v>691</v>
      </c>
      <c r="F157" s="221" t="s">
        <v>692</v>
      </c>
      <c r="G157" s="222" t="s">
        <v>656</v>
      </c>
      <c r="H157" s="223">
        <v>1</v>
      </c>
      <c r="I157" s="224"/>
      <c r="J157" s="225">
        <f>ROUND(I157*H157,2)</f>
        <v>0</v>
      </c>
      <c r="K157" s="221" t="s">
        <v>1</v>
      </c>
      <c r="L157" s="44"/>
      <c r="M157" s="226" t="s">
        <v>1</v>
      </c>
      <c r="N157" s="227" t="s">
        <v>38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139</v>
      </c>
      <c r="AT157" s="230" t="s">
        <v>134</v>
      </c>
      <c r="AU157" s="230" t="s">
        <v>83</v>
      </c>
      <c r="AY157" s="17" t="s">
        <v>132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81</v>
      </c>
      <c r="BK157" s="231">
        <f>ROUND(I157*H157,2)</f>
        <v>0</v>
      </c>
      <c r="BL157" s="17" t="s">
        <v>139</v>
      </c>
      <c r="BM157" s="230" t="s">
        <v>693</v>
      </c>
    </row>
    <row r="158" s="2" customFormat="1">
      <c r="A158" s="38"/>
      <c r="B158" s="39"/>
      <c r="C158" s="40"/>
      <c r="D158" s="232" t="s">
        <v>141</v>
      </c>
      <c r="E158" s="40"/>
      <c r="F158" s="233" t="s">
        <v>694</v>
      </c>
      <c r="G158" s="40"/>
      <c r="H158" s="40"/>
      <c r="I158" s="234"/>
      <c r="J158" s="40"/>
      <c r="K158" s="40"/>
      <c r="L158" s="44"/>
      <c r="M158" s="235"/>
      <c r="N158" s="236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141</v>
      </c>
      <c r="AU158" s="17" t="s">
        <v>83</v>
      </c>
    </row>
    <row r="159" s="13" customFormat="1">
      <c r="A159" s="13"/>
      <c r="B159" s="239"/>
      <c r="C159" s="240"/>
      <c r="D159" s="232" t="s">
        <v>145</v>
      </c>
      <c r="E159" s="241" t="s">
        <v>1</v>
      </c>
      <c r="F159" s="242" t="s">
        <v>81</v>
      </c>
      <c r="G159" s="240"/>
      <c r="H159" s="243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145</v>
      </c>
      <c r="AU159" s="249" t="s">
        <v>83</v>
      </c>
      <c r="AV159" s="13" t="s">
        <v>83</v>
      </c>
      <c r="AW159" s="13" t="s">
        <v>30</v>
      </c>
      <c r="AX159" s="13" t="s">
        <v>81</v>
      </c>
      <c r="AY159" s="249" t="s">
        <v>132</v>
      </c>
    </row>
    <row r="160" s="2" customFormat="1" ht="16.5" customHeight="1">
      <c r="A160" s="38"/>
      <c r="B160" s="39"/>
      <c r="C160" s="219" t="s">
        <v>230</v>
      </c>
      <c r="D160" s="219" t="s">
        <v>134</v>
      </c>
      <c r="E160" s="220" t="s">
        <v>695</v>
      </c>
      <c r="F160" s="221" t="s">
        <v>696</v>
      </c>
      <c r="G160" s="222" t="s">
        <v>501</v>
      </c>
      <c r="H160" s="223">
        <v>1</v>
      </c>
      <c r="I160" s="224"/>
      <c r="J160" s="225">
        <f>ROUND(I160*H160,2)</f>
        <v>0</v>
      </c>
      <c r="K160" s="221" t="s">
        <v>1</v>
      </c>
      <c r="L160" s="44"/>
      <c r="M160" s="226" t="s">
        <v>1</v>
      </c>
      <c r="N160" s="227" t="s">
        <v>38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697</v>
      </c>
      <c r="AT160" s="230" t="s">
        <v>134</v>
      </c>
      <c r="AU160" s="230" t="s">
        <v>83</v>
      </c>
      <c r="AY160" s="17" t="s">
        <v>132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81</v>
      </c>
      <c r="BK160" s="231">
        <f>ROUND(I160*H160,2)</f>
        <v>0</v>
      </c>
      <c r="BL160" s="17" t="s">
        <v>697</v>
      </c>
      <c r="BM160" s="230" t="s">
        <v>698</v>
      </c>
    </row>
    <row r="161" s="2" customFormat="1">
      <c r="A161" s="38"/>
      <c r="B161" s="39"/>
      <c r="C161" s="40"/>
      <c r="D161" s="232" t="s">
        <v>141</v>
      </c>
      <c r="E161" s="40"/>
      <c r="F161" s="233" t="s">
        <v>696</v>
      </c>
      <c r="G161" s="40"/>
      <c r="H161" s="40"/>
      <c r="I161" s="234"/>
      <c r="J161" s="40"/>
      <c r="K161" s="40"/>
      <c r="L161" s="44"/>
      <c r="M161" s="235"/>
      <c r="N161" s="236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141</v>
      </c>
      <c r="AU161" s="17" t="s">
        <v>83</v>
      </c>
    </row>
    <row r="162" s="15" customFormat="1">
      <c r="A162" s="15"/>
      <c r="B162" s="272"/>
      <c r="C162" s="273"/>
      <c r="D162" s="232" t="s">
        <v>145</v>
      </c>
      <c r="E162" s="274" t="s">
        <v>1</v>
      </c>
      <c r="F162" s="275" t="s">
        <v>699</v>
      </c>
      <c r="G162" s="273"/>
      <c r="H162" s="274" t="s">
        <v>1</v>
      </c>
      <c r="I162" s="276"/>
      <c r="J162" s="273"/>
      <c r="K162" s="273"/>
      <c r="L162" s="277"/>
      <c r="M162" s="278"/>
      <c r="N162" s="279"/>
      <c r="O162" s="279"/>
      <c r="P162" s="279"/>
      <c r="Q162" s="279"/>
      <c r="R162" s="279"/>
      <c r="S162" s="279"/>
      <c r="T162" s="28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1" t="s">
        <v>145</v>
      </c>
      <c r="AU162" s="281" t="s">
        <v>83</v>
      </c>
      <c r="AV162" s="15" t="s">
        <v>81</v>
      </c>
      <c r="AW162" s="15" t="s">
        <v>30</v>
      </c>
      <c r="AX162" s="15" t="s">
        <v>73</v>
      </c>
      <c r="AY162" s="281" t="s">
        <v>132</v>
      </c>
    </row>
    <row r="163" s="13" customFormat="1">
      <c r="A163" s="13"/>
      <c r="B163" s="239"/>
      <c r="C163" s="240"/>
      <c r="D163" s="232" t="s">
        <v>145</v>
      </c>
      <c r="E163" s="241" t="s">
        <v>1</v>
      </c>
      <c r="F163" s="242" t="s">
        <v>81</v>
      </c>
      <c r="G163" s="240"/>
      <c r="H163" s="243">
        <v>1</v>
      </c>
      <c r="I163" s="244"/>
      <c r="J163" s="240"/>
      <c r="K163" s="240"/>
      <c r="L163" s="245"/>
      <c r="M163" s="286"/>
      <c r="N163" s="287"/>
      <c r="O163" s="287"/>
      <c r="P163" s="287"/>
      <c r="Q163" s="287"/>
      <c r="R163" s="287"/>
      <c r="S163" s="287"/>
      <c r="T163" s="28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145</v>
      </c>
      <c r="AU163" s="249" t="s">
        <v>83</v>
      </c>
      <c r="AV163" s="13" t="s">
        <v>83</v>
      </c>
      <c r="AW163" s="13" t="s">
        <v>30</v>
      </c>
      <c r="AX163" s="13" t="s">
        <v>81</v>
      </c>
      <c r="AY163" s="249" t="s">
        <v>132</v>
      </c>
    </row>
    <row r="164" s="2" customFormat="1" ht="6.96" customHeight="1">
      <c r="A164" s="38"/>
      <c r="B164" s="66"/>
      <c r="C164" s="67"/>
      <c r="D164" s="67"/>
      <c r="E164" s="67"/>
      <c r="F164" s="67"/>
      <c r="G164" s="67"/>
      <c r="H164" s="67"/>
      <c r="I164" s="67"/>
      <c r="J164" s="67"/>
      <c r="K164" s="67"/>
      <c r="L164" s="44"/>
      <c r="M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</row>
  </sheetData>
  <sheetProtection sheet="1" autoFilter="0" formatColumns="0" formatRows="0" objects="1" scenarios="1" spinCount="100000" saltValue="sRgHeWvVobTo3+pzbue04PHPNSnwGA+/NNSVTcJqqkmQ0exWr8x394FX8xs1ECOiOHqG6D15RWrVKNKfR7yUAQ==" hashValue="Y+gIodoCnD9/s38wiLI/i4nxpH0a0Xy5FGhWMuL3zuyMw+OpOLHRrR3wo78c7SPAks5xZR2dbsE3l24z/Tcvow==" algorithmName="SHA-512" password="ED53"/>
  <autoFilter ref="C117:K163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700</v>
      </c>
      <c r="H4" s="20"/>
    </row>
    <row r="5" s="1" customFormat="1" ht="12" customHeight="1">
      <c r="B5" s="20"/>
      <c r="C5" s="289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90" t="s">
        <v>16</v>
      </c>
      <c r="D6" s="291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14. 5. 2025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2"/>
      <c r="B9" s="292"/>
      <c r="C9" s="293" t="s">
        <v>54</v>
      </c>
      <c r="D9" s="294" t="s">
        <v>55</v>
      </c>
      <c r="E9" s="294" t="s">
        <v>119</v>
      </c>
      <c r="F9" s="295" t="s">
        <v>701</v>
      </c>
      <c r="G9" s="192"/>
      <c r="H9" s="292"/>
    </row>
    <row r="10" s="2" customFormat="1" ht="26.4" customHeight="1">
      <c r="A10" s="38"/>
      <c r="B10" s="44"/>
      <c r="C10" s="296" t="s">
        <v>78</v>
      </c>
      <c r="D10" s="296" t="s">
        <v>79</v>
      </c>
      <c r="E10" s="38"/>
      <c r="F10" s="38"/>
      <c r="G10" s="38"/>
      <c r="H10" s="44"/>
    </row>
    <row r="11" s="2" customFormat="1" ht="16.8" customHeight="1">
      <c r="A11" s="38"/>
      <c r="B11" s="44"/>
      <c r="C11" s="297" t="s">
        <v>98</v>
      </c>
      <c r="D11" s="298" t="s">
        <v>98</v>
      </c>
      <c r="E11" s="299" t="s">
        <v>1</v>
      </c>
      <c r="F11" s="300">
        <v>33.600000000000001</v>
      </c>
      <c r="G11" s="38"/>
      <c r="H11" s="44"/>
    </row>
    <row r="12" s="2" customFormat="1" ht="16.8" customHeight="1">
      <c r="A12" s="38"/>
      <c r="B12" s="44"/>
      <c r="C12" s="301" t="s">
        <v>98</v>
      </c>
      <c r="D12" s="301" t="s">
        <v>217</v>
      </c>
      <c r="E12" s="17" t="s">
        <v>1</v>
      </c>
      <c r="F12" s="302">
        <v>33.600000000000001</v>
      </c>
      <c r="G12" s="38"/>
      <c r="H12" s="44"/>
    </row>
    <row r="13" s="2" customFormat="1" ht="16.8" customHeight="1">
      <c r="A13" s="38"/>
      <c r="B13" s="44"/>
      <c r="C13" s="303" t="s">
        <v>702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301" t="s">
        <v>212</v>
      </c>
      <c r="D14" s="301" t="s">
        <v>213</v>
      </c>
      <c r="E14" s="17" t="s">
        <v>137</v>
      </c>
      <c r="F14" s="302">
        <v>33.600000000000001</v>
      </c>
      <c r="G14" s="38"/>
      <c r="H14" s="44"/>
    </row>
    <row r="15" s="2" customFormat="1" ht="16.8" customHeight="1">
      <c r="A15" s="38"/>
      <c r="B15" s="44"/>
      <c r="C15" s="301" t="s">
        <v>218</v>
      </c>
      <c r="D15" s="301" t="s">
        <v>219</v>
      </c>
      <c r="E15" s="17" t="s">
        <v>137</v>
      </c>
      <c r="F15" s="302">
        <v>33.600000000000001</v>
      </c>
      <c r="G15" s="38"/>
      <c r="H15" s="44"/>
    </row>
    <row r="16" s="2" customFormat="1" ht="16.8" customHeight="1">
      <c r="A16" s="38"/>
      <c r="B16" s="44"/>
      <c r="C16" s="297" t="s">
        <v>96</v>
      </c>
      <c r="D16" s="298" t="s">
        <v>96</v>
      </c>
      <c r="E16" s="299" t="s">
        <v>1</v>
      </c>
      <c r="F16" s="300">
        <v>38.375999999999998</v>
      </c>
      <c r="G16" s="38"/>
      <c r="H16" s="44"/>
    </row>
    <row r="17" s="2" customFormat="1" ht="16.8" customHeight="1">
      <c r="A17" s="38"/>
      <c r="B17" s="44"/>
      <c r="C17" s="301" t="s">
        <v>1</v>
      </c>
      <c r="D17" s="301" t="s">
        <v>281</v>
      </c>
      <c r="E17" s="17" t="s">
        <v>1</v>
      </c>
      <c r="F17" s="302">
        <v>26.675999999999998</v>
      </c>
      <c r="G17" s="38"/>
      <c r="H17" s="44"/>
    </row>
    <row r="18" s="2" customFormat="1" ht="16.8" customHeight="1">
      <c r="A18" s="38"/>
      <c r="B18" s="44"/>
      <c r="C18" s="301" t="s">
        <v>1</v>
      </c>
      <c r="D18" s="301" t="s">
        <v>282</v>
      </c>
      <c r="E18" s="17" t="s">
        <v>1</v>
      </c>
      <c r="F18" s="302">
        <v>11.699999999999999</v>
      </c>
      <c r="G18" s="38"/>
      <c r="H18" s="44"/>
    </row>
    <row r="19" s="2" customFormat="1" ht="16.8" customHeight="1">
      <c r="A19" s="38"/>
      <c r="B19" s="44"/>
      <c r="C19" s="301" t="s">
        <v>96</v>
      </c>
      <c r="D19" s="301" t="s">
        <v>166</v>
      </c>
      <c r="E19" s="17" t="s">
        <v>1</v>
      </c>
      <c r="F19" s="302">
        <v>38.375999999999998</v>
      </c>
      <c r="G19" s="38"/>
      <c r="H19" s="44"/>
    </row>
    <row r="20" s="2" customFormat="1" ht="16.8" customHeight="1">
      <c r="A20" s="38"/>
      <c r="B20" s="44"/>
      <c r="C20" s="303" t="s">
        <v>702</v>
      </c>
      <c r="D20" s="38"/>
      <c r="E20" s="38"/>
      <c r="F20" s="38"/>
      <c r="G20" s="38"/>
      <c r="H20" s="44"/>
    </row>
    <row r="21" s="2" customFormat="1" ht="16.8" customHeight="1">
      <c r="A21" s="38"/>
      <c r="B21" s="44"/>
      <c r="C21" s="301" t="s">
        <v>276</v>
      </c>
      <c r="D21" s="301" t="s">
        <v>277</v>
      </c>
      <c r="E21" s="17" t="s">
        <v>160</v>
      </c>
      <c r="F21" s="302">
        <v>38.375999999999998</v>
      </c>
      <c r="G21" s="38"/>
      <c r="H21" s="44"/>
    </row>
    <row r="22" s="2" customFormat="1" ht="16.8" customHeight="1">
      <c r="A22" s="38"/>
      <c r="B22" s="44"/>
      <c r="C22" s="301" t="s">
        <v>262</v>
      </c>
      <c r="D22" s="301" t="s">
        <v>263</v>
      </c>
      <c r="E22" s="17" t="s">
        <v>160</v>
      </c>
      <c r="F22" s="302">
        <v>68.292000000000002</v>
      </c>
      <c r="G22" s="38"/>
      <c r="H22" s="44"/>
    </row>
    <row r="23" s="2" customFormat="1" ht="16.8" customHeight="1">
      <c r="A23" s="38"/>
      <c r="B23" s="44"/>
      <c r="C23" s="297" t="s">
        <v>89</v>
      </c>
      <c r="D23" s="298" t="s">
        <v>89</v>
      </c>
      <c r="E23" s="299" t="s">
        <v>1</v>
      </c>
      <c r="F23" s="300">
        <v>46.82</v>
      </c>
      <c r="G23" s="38"/>
      <c r="H23" s="44"/>
    </row>
    <row r="24" s="2" customFormat="1" ht="16.8" customHeight="1">
      <c r="A24" s="38"/>
      <c r="B24" s="44"/>
      <c r="C24" s="301" t="s">
        <v>89</v>
      </c>
      <c r="D24" s="301" t="s">
        <v>151</v>
      </c>
      <c r="E24" s="17" t="s">
        <v>1</v>
      </c>
      <c r="F24" s="302">
        <v>46.82</v>
      </c>
      <c r="G24" s="38"/>
      <c r="H24" s="44"/>
    </row>
    <row r="25" s="2" customFormat="1" ht="16.8" customHeight="1">
      <c r="A25" s="38"/>
      <c r="B25" s="44"/>
      <c r="C25" s="303" t="s">
        <v>702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301" t="s">
        <v>146</v>
      </c>
      <c r="D26" s="301" t="s">
        <v>147</v>
      </c>
      <c r="E26" s="17" t="s">
        <v>137</v>
      </c>
      <c r="F26" s="302">
        <v>46.82</v>
      </c>
      <c r="G26" s="38"/>
      <c r="H26" s="44"/>
    </row>
    <row r="27" s="2" customFormat="1">
      <c r="A27" s="38"/>
      <c r="B27" s="44"/>
      <c r="C27" s="301" t="s">
        <v>135</v>
      </c>
      <c r="D27" s="301" t="s">
        <v>136</v>
      </c>
      <c r="E27" s="17" t="s">
        <v>137</v>
      </c>
      <c r="F27" s="302">
        <v>46.82</v>
      </c>
      <c r="G27" s="38"/>
      <c r="H27" s="44"/>
    </row>
    <row r="28" s="2" customFormat="1" ht="16.8" customHeight="1">
      <c r="A28" s="38"/>
      <c r="B28" s="44"/>
      <c r="C28" s="301" t="s">
        <v>347</v>
      </c>
      <c r="D28" s="301" t="s">
        <v>348</v>
      </c>
      <c r="E28" s="17" t="s">
        <v>137</v>
      </c>
      <c r="F28" s="302">
        <v>46.82</v>
      </c>
      <c r="G28" s="38"/>
      <c r="H28" s="44"/>
    </row>
    <row r="29" s="2" customFormat="1" ht="16.8" customHeight="1">
      <c r="A29" s="38"/>
      <c r="B29" s="44"/>
      <c r="C29" s="301" t="s">
        <v>353</v>
      </c>
      <c r="D29" s="301" t="s">
        <v>354</v>
      </c>
      <c r="E29" s="17" t="s">
        <v>137</v>
      </c>
      <c r="F29" s="302">
        <v>46.82</v>
      </c>
      <c r="G29" s="38"/>
      <c r="H29" s="44"/>
    </row>
    <row r="30" s="2" customFormat="1" ht="16.8" customHeight="1">
      <c r="A30" s="38"/>
      <c r="B30" s="44"/>
      <c r="C30" s="301" t="s">
        <v>359</v>
      </c>
      <c r="D30" s="301" t="s">
        <v>360</v>
      </c>
      <c r="E30" s="17" t="s">
        <v>137</v>
      </c>
      <c r="F30" s="302">
        <v>46.82</v>
      </c>
      <c r="G30" s="38"/>
      <c r="H30" s="44"/>
    </row>
    <row r="31" s="2" customFormat="1" ht="16.8" customHeight="1">
      <c r="A31" s="38"/>
      <c r="B31" s="44"/>
      <c r="C31" s="301" t="s">
        <v>365</v>
      </c>
      <c r="D31" s="301" t="s">
        <v>366</v>
      </c>
      <c r="E31" s="17" t="s">
        <v>137</v>
      </c>
      <c r="F31" s="302">
        <v>46.82</v>
      </c>
      <c r="G31" s="38"/>
      <c r="H31" s="44"/>
    </row>
    <row r="32" s="2" customFormat="1" ht="16.8" customHeight="1">
      <c r="A32" s="38"/>
      <c r="B32" s="44"/>
      <c r="C32" s="301" t="s">
        <v>371</v>
      </c>
      <c r="D32" s="301" t="s">
        <v>372</v>
      </c>
      <c r="E32" s="17" t="s">
        <v>137</v>
      </c>
      <c r="F32" s="302">
        <v>773.63999999999999</v>
      </c>
      <c r="G32" s="38"/>
      <c r="H32" s="44"/>
    </row>
    <row r="33" s="2" customFormat="1" ht="16.8" customHeight="1">
      <c r="A33" s="38"/>
      <c r="B33" s="44"/>
      <c r="C33" s="301" t="s">
        <v>378</v>
      </c>
      <c r="D33" s="301" t="s">
        <v>379</v>
      </c>
      <c r="E33" s="17" t="s">
        <v>137</v>
      </c>
      <c r="F33" s="302">
        <v>726.82000000000005</v>
      </c>
      <c r="G33" s="38"/>
      <c r="H33" s="44"/>
    </row>
    <row r="34" s="2" customFormat="1" ht="16.8" customHeight="1">
      <c r="A34" s="38"/>
      <c r="B34" s="44"/>
      <c r="C34" s="301" t="s">
        <v>385</v>
      </c>
      <c r="D34" s="301" t="s">
        <v>386</v>
      </c>
      <c r="E34" s="17" t="s">
        <v>137</v>
      </c>
      <c r="F34" s="302">
        <v>46.82</v>
      </c>
      <c r="G34" s="38"/>
      <c r="H34" s="44"/>
    </row>
    <row r="35" s="2" customFormat="1" ht="16.8" customHeight="1">
      <c r="A35" s="38"/>
      <c r="B35" s="44"/>
      <c r="C35" s="297" t="s">
        <v>87</v>
      </c>
      <c r="D35" s="298" t="s">
        <v>87</v>
      </c>
      <c r="E35" s="299" t="s">
        <v>1</v>
      </c>
      <c r="F35" s="300">
        <v>38.600000000000001</v>
      </c>
      <c r="G35" s="38"/>
      <c r="H35" s="44"/>
    </row>
    <row r="36" s="2" customFormat="1" ht="16.8" customHeight="1">
      <c r="A36" s="38"/>
      <c r="B36" s="44"/>
      <c r="C36" s="301" t="s">
        <v>87</v>
      </c>
      <c r="D36" s="301" t="s">
        <v>562</v>
      </c>
      <c r="E36" s="17" t="s">
        <v>1</v>
      </c>
      <c r="F36" s="302">
        <v>38.600000000000001</v>
      </c>
      <c r="G36" s="38"/>
      <c r="H36" s="44"/>
    </row>
    <row r="37" s="2" customFormat="1" ht="16.8" customHeight="1">
      <c r="A37" s="38"/>
      <c r="B37" s="44"/>
      <c r="C37" s="303" t="s">
        <v>702</v>
      </c>
      <c r="D37" s="38"/>
      <c r="E37" s="38"/>
      <c r="F37" s="38"/>
      <c r="G37" s="38"/>
      <c r="H37" s="44"/>
    </row>
    <row r="38" s="2" customFormat="1" ht="16.8" customHeight="1">
      <c r="A38" s="38"/>
      <c r="B38" s="44"/>
      <c r="C38" s="301" t="s">
        <v>557</v>
      </c>
      <c r="D38" s="301" t="s">
        <v>558</v>
      </c>
      <c r="E38" s="17" t="s">
        <v>170</v>
      </c>
      <c r="F38" s="302">
        <v>42.460000000000001</v>
      </c>
      <c r="G38" s="38"/>
      <c r="H38" s="44"/>
    </row>
    <row r="39" s="2" customFormat="1" ht="16.8" customHeight="1">
      <c r="A39" s="38"/>
      <c r="B39" s="44"/>
      <c r="C39" s="301" t="s">
        <v>544</v>
      </c>
      <c r="D39" s="301" t="s">
        <v>545</v>
      </c>
      <c r="E39" s="17" t="s">
        <v>170</v>
      </c>
      <c r="F39" s="302">
        <v>95.599999999999994</v>
      </c>
      <c r="G39" s="38"/>
      <c r="H39" s="44"/>
    </row>
    <row r="40" s="2" customFormat="1" ht="16.8" customHeight="1">
      <c r="A40" s="38"/>
      <c r="B40" s="44"/>
      <c r="C40" s="301" t="s">
        <v>551</v>
      </c>
      <c r="D40" s="301" t="s">
        <v>552</v>
      </c>
      <c r="E40" s="17" t="s">
        <v>170</v>
      </c>
      <c r="F40" s="302">
        <v>95.599999999999994</v>
      </c>
      <c r="G40" s="38"/>
      <c r="H40" s="44"/>
    </row>
    <row r="41" s="2" customFormat="1" ht="16.8" customHeight="1">
      <c r="A41" s="38"/>
      <c r="B41" s="44"/>
      <c r="C41" s="297" t="s">
        <v>564</v>
      </c>
      <c r="D41" s="298" t="s">
        <v>564</v>
      </c>
      <c r="E41" s="299" t="s">
        <v>1</v>
      </c>
      <c r="F41" s="300">
        <v>42.460000000000001</v>
      </c>
      <c r="G41" s="38"/>
      <c r="H41" s="44"/>
    </row>
    <row r="42" s="2" customFormat="1" ht="16.8" customHeight="1">
      <c r="A42" s="38"/>
      <c r="B42" s="44"/>
      <c r="C42" s="301" t="s">
        <v>87</v>
      </c>
      <c r="D42" s="301" t="s">
        <v>562</v>
      </c>
      <c r="E42" s="17" t="s">
        <v>1</v>
      </c>
      <c r="F42" s="302">
        <v>38.600000000000001</v>
      </c>
      <c r="G42" s="38"/>
      <c r="H42" s="44"/>
    </row>
    <row r="43" s="2" customFormat="1" ht="16.8" customHeight="1">
      <c r="A43" s="38"/>
      <c r="B43" s="44"/>
      <c r="C43" s="301" t="s">
        <v>1</v>
      </c>
      <c r="D43" s="301" t="s">
        <v>563</v>
      </c>
      <c r="E43" s="17" t="s">
        <v>1</v>
      </c>
      <c r="F43" s="302">
        <v>3.8599999999999999</v>
      </c>
      <c r="G43" s="38"/>
      <c r="H43" s="44"/>
    </row>
    <row r="44" s="2" customFormat="1" ht="16.8" customHeight="1">
      <c r="A44" s="38"/>
      <c r="B44" s="44"/>
      <c r="C44" s="301" t="s">
        <v>564</v>
      </c>
      <c r="D44" s="301" t="s">
        <v>166</v>
      </c>
      <c r="E44" s="17" t="s">
        <v>1</v>
      </c>
      <c r="F44" s="302">
        <v>42.460000000000001</v>
      </c>
      <c r="G44" s="38"/>
      <c r="H44" s="44"/>
    </row>
    <row r="45" s="2" customFormat="1" ht="16.8" customHeight="1">
      <c r="A45" s="38"/>
      <c r="B45" s="44"/>
      <c r="C45" s="297" t="s">
        <v>92</v>
      </c>
      <c r="D45" s="298" t="s">
        <v>92</v>
      </c>
      <c r="E45" s="299" t="s">
        <v>1</v>
      </c>
      <c r="F45" s="300">
        <v>106.66800000000001</v>
      </c>
      <c r="G45" s="38"/>
      <c r="H45" s="44"/>
    </row>
    <row r="46" s="2" customFormat="1" ht="16.8" customHeight="1">
      <c r="A46" s="38"/>
      <c r="B46" s="44"/>
      <c r="C46" s="301" t="s">
        <v>1</v>
      </c>
      <c r="D46" s="301" t="s">
        <v>164</v>
      </c>
      <c r="E46" s="17" t="s">
        <v>1</v>
      </c>
      <c r="F46" s="302">
        <v>85.158000000000001</v>
      </c>
      <c r="G46" s="38"/>
      <c r="H46" s="44"/>
    </row>
    <row r="47" s="2" customFormat="1" ht="16.8" customHeight="1">
      <c r="A47" s="38"/>
      <c r="B47" s="44"/>
      <c r="C47" s="301" t="s">
        <v>1</v>
      </c>
      <c r="D47" s="301" t="s">
        <v>165</v>
      </c>
      <c r="E47" s="17" t="s">
        <v>1</v>
      </c>
      <c r="F47" s="302">
        <v>21.510000000000002</v>
      </c>
      <c r="G47" s="38"/>
      <c r="H47" s="44"/>
    </row>
    <row r="48" s="2" customFormat="1" ht="16.8" customHeight="1">
      <c r="A48" s="38"/>
      <c r="B48" s="44"/>
      <c r="C48" s="301" t="s">
        <v>92</v>
      </c>
      <c r="D48" s="301" t="s">
        <v>166</v>
      </c>
      <c r="E48" s="17" t="s">
        <v>1</v>
      </c>
      <c r="F48" s="302">
        <v>106.66800000000001</v>
      </c>
      <c r="G48" s="38"/>
      <c r="H48" s="44"/>
    </row>
    <row r="49" s="2" customFormat="1" ht="16.8" customHeight="1">
      <c r="A49" s="38"/>
      <c r="B49" s="44"/>
      <c r="C49" s="303" t="s">
        <v>702</v>
      </c>
      <c r="D49" s="38"/>
      <c r="E49" s="38"/>
      <c r="F49" s="38"/>
      <c r="G49" s="38"/>
      <c r="H49" s="44"/>
    </row>
    <row r="50" s="2" customFormat="1" ht="16.8" customHeight="1">
      <c r="A50" s="38"/>
      <c r="B50" s="44"/>
      <c r="C50" s="301" t="s">
        <v>158</v>
      </c>
      <c r="D50" s="301" t="s">
        <v>159</v>
      </c>
      <c r="E50" s="17" t="s">
        <v>160</v>
      </c>
      <c r="F50" s="302">
        <v>106.66800000000001</v>
      </c>
      <c r="G50" s="38"/>
      <c r="H50" s="44"/>
    </row>
    <row r="51" s="2" customFormat="1">
      <c r="A51" s="38"/>
      <c r="B51" s="44"/>
      <c r="C51" s="301" t="s">
        <v>243</v>
      </c>
      <c r="D51" s="301" t="s">
        <v>244</v>
      </c>
      <c r="E51" s="17" t="s">
        <v>160</v>
      </c>
      <c r="F51" s="302">
        <v>106.66800000000001</v>
      </c>
      <c r="G51" s="38"/>
      <c r="H51" s="44"/>
    </row>
    <row r="52" s="2" customFormat="1">
      <c r="A52" s="38"/>
      <c r="B52" s="44"/>
      <c r="C52" s="301" t="s">
        <v>249</v>
      </c>
      <c r="D52" s="301" t="s">
        <v>250</v>
      </c>
      <c r="E52" s="17" t="s">
        <v>179</v>
      </c>
      <c r="F52" s="302">
        <v>213.33600000000001</v>
      </c>
      <c r="G52" s="38"/>
      <c r="H52" s="44"/>
    </row>
    <row r="53" s="2" customFormat="1" ht="16.8" customHeight="1">
      <c r="A53" s="38"/>
      <c r="B53" s="44"/>
      <c r="C53" s="301" t="s">
        <v>256</v>
      </c>
      <c r="D53" s="301" t="s">
        <v>257</v>
      </c>
      <c r="E53" s="17" t="s">
        <v>160</v>
      </c>
      <c r="F53" s="302">
        <v>106.66800000000001</v>
      </c>
      <c r="G53" s="38"/>
      <c r="H53" s="44"/>
    </row>
    <row r="54" s="2" customFormat="1" ht="16.8" customHeight="1">
      <c r="A54" s="38"/>
      <c r="B54" s="44"/>
      <c r="C54" s="301" t="s">
        <v>262</v>
      </c>
      <c r="D54" s="301" t="s">
        <v>263</v>
      </c>
      <c r="E54" s="17" t="s">
        <v>160</v>
      </c>
      <c r="F54" s="302">
        <v>68.292000000000002</v>
      </c>
      <c r="G54" s="38"/>
      <c r="H54" s="44"/>
    </row>
    <row r="55" s="2" customFormat="1" ht="16.8" customHeight="1">
      <c r="A55" s="38"/>
      <c r="B55" s="44"/>
      <c r="C55" s="301" t="s">
        <v>284</v>
      </c>
      <c r="D55" s="301" t="s">
        <v>285</v>
      </c>
      <c r="E55" s="17" t="s">
        <v>179</v>
      </c>
      <c r="F55" s="302">
        <v>213.33600000000001</v>
      </c>
      <c r="G55" s="38"/>
      <c r="H55" s="44"/>
    </row>
    <row r="56" s="2" customFormat="1" ht="16.8" customHeight="1">
      <c r="A56" s="38"/>
      <c r="B56" s="44"/>
      <c r="C56" s="297" t="s">
        <v>94</v>
      </c>
      <c r="D56" s="298" t="s">
        <v>94</v>
      </c>
      <c r="E56" s="299" t="s">
        <v>1</v>
      </c>
      <c r="F56" s="300">
        <v>134.55000000000001</v>
      </c>
      <c r="G56" s="38"/>
      <c r="H56" s="44"/>
    </row>
    <row r="57" s="2" customFormat="1" ht="16.8" customHeight="1">
      <c r="A57" s="38"/>
      <c r="B57" s="44"/>
      <c r="C57" s="301" t="s">
        <v>94</v>
      </c>
      <c r="D57" s="301" t="s">
        <v>174</v>
      </c>
      <c r="E57" s="17" t="s">
        <v>1</v>
      </c>
      <c r="F57" s="302">
        <v>134.55000000000001</v>
      </c>
      <c r="G57" s="38"/>
      <c r="H57" s="44"/>
    </row>
    <row r="58" s="2" customFormat="1" ht="16.8" customHeight="1">
      <c r="A58" s="38"/>
      <c r="B58" s="44"/>
      <c r="C58" s="303" t="s">
        <v>702</v>
      </c>
      <c r="D58" s="38"/>
      <c r="E58" s="38"/>
      <c r="F58" s="38"/>
      <c r="G58" s="38"/>
      <c r="H58" s="44"/>
    </row>
    <row r="59" s="2" customFormat="1" ht="16.8" customHeight="1">
      <c r="A59" s="38"/>
      <c r="B59" s="44"/>
      <c r="C59" s="301" t="s">
        <v>168</v>
      </c>
      <c r="D59" s="301" t="s">
        <v>169</v>
      </c>
      <c r="E59" s="17" t="s">
        <v>170</v>
      </c>
      <c r="F59" s="302">
        <v>134.55000000000001</v>
      </c>
      <c r="G59" s="38"/>
      <c r="H59" s="44"/>
    </row>
    <row r="60" s="2" customFormat="1" ht="16.8" customHeight="1">
      <c r="A60" s="38"/>
      <c r="B60" s="44"/>
      <c r="C60" s="301" t="s">
        <v>186</v>
      </c>
      <c r="D60" s="301" t="s">
        <v>187</v>
      </c>
      <c r="E60" s="17" t="s">
        <v>170</v>
      </c>
      <c r="F60" s="302">
        <v>134.55000000000001</v>
      </c>
      <c r="G60" s="38"/>
      <c r="H60" s="44"/>
    </row>
    <row r="61" s="2" customFormat="1" ht="7.44" customHeight="1">
      <c r="A61" s="38"/>
      <c r="B61" s="171"/>
      <c r="C61" s="172"/>
      <c r="D61" s="172"/>
      <c r="E61" s="172"/>
      <c r="F61" s="172"/>
      <c r="G61" s="172"/>
      <c r="H61" s="44"/>
    </row>
    <row r="62" s="2" customFormat="1">
      <c r="A62" s="38"/>
      <c r="B62" s="38"/>
      <c r="C62" s="38"/>
      <c r="D62" s="38"/>
      <c r="E62" s="38"/>
      <c r="F62" s="38"/>
      <c r="G62" s="38"/>
      <c r="H62" s="38"/>
    </row>
  </sheetData>
  <sheetProtection sheet="1" formatColumns="0" formatRows="0" objects="1" scenarios="1" spinCount="100000" saltValue="PHn0dg4kQIjbTDM4/KIp09qmpdPyRtAQEJUJSrKzqqM3eejZ4jaOYJ1qluW/sY8HStbEnFHcRX4phCSKKajnCA==" hashValue="JLWptqc9uSsVG2iAEWb6inZX3eqpo5uS3mIiLyto/qTqnR+8FnR2/gAlchBTQmXwqGunMsQhYXSSL3CSUlrF1g==" algorithmName="SHA-512" password="ED53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František Lazárek</dc:creator>
  <cp:lastModifiedBy>František Lazárek</cp:lastModifiedBy>
  <dcterms:created xsi:type="dcterms:W3CDTF">2025-05-26T07:08:48Z</dcterms:created>
  <dcterms:modified xsi:type="dcterms:W3CDTF">2025-05-26T07:08:52Z</dcterms:modified>
</cp:coreProperties>
</file>