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_AKCE\!!!5754 - Brno, ATS Libušino údolí - rekonstrukce stavební části a technologie\soupis prací\"/>
    </mc:Choice>
  </mc:AlternateContent>
  <bookViews>
    <workbookView xWindow="0" yWindow="0" windowWidth="0" windowHeight="0"/>
  </bookViews>
  <sheets>
    <sheet name="Rekapitulace stavby" sheetId="1" r:id="rId1"/>
    <sheet name="PS 01 - Strojně technolog..." sheetId="2" r:id="rId2"/>
    <sheet name="PS 02 - Elektro - technol..." sheetId="3" r:id="rId3"/>
    <sheet name="PS 03 - Dispečink a přeno..." sheetId="4" r:id="rId4"/>
    <sheet name="SO 01 - Objekt ATS" sheetId="5" r:id="rId5"/>
    <sheet name="SO 02 - Oplocení a zpevně..." sheetId="6" r:id="rId6"/>
    <sheet name="SO 03 - Stavební elektroi..." sheetId="7" r:id="rId7"/>
    <sheet name="SO 04 - Přípojka NN" sheetId="8" r:id="rId8"/>
    <sheet name="SO 05 - PZTS" sheetId="9" r:id="rId9"/>
    <sheet name="SO 90 - Ostatní rozpočtov...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'PS 01 - Strojně technolog...'!$C$84:$K$160</definedName>
    <definedName name="_xlnm.Print_Area" localSheetId="1">'PS 01 - Strojně technolog...'!$C$4:$J$39,'PS 01 - Strojně technolog...'!$C$45:$J$66,'PS 01 - Strojně technolog...'!$C$72:$K$160</definedName>
    <definedName name="_xlnm.Print_Titles" localSheetId="1">'PS 01 - Strojně technolog...'!$84:$84</definedName>
    <definedName name="_xlnm._FilterDatabase" localSheetId="2" hidden="1">'PS 02 - Elektro - technol...'!$C$85:$K$293</definedName>
    <definedName name="_xlnm.Print_Area" localSheetId="2">'PS 02 - Elektro - technol...'!$C$4:$J$39,'PS 02 - Elektro - technol...'!$C$45:$J$67,'PS 02 - Elektro - technol...'!$C$73:$K$293</definedName>
    <definedName name="_xlnm.Print_Titles" localSheetId="2">'PS 02 - Elektro - technol...'!$85:$85</definedName>
    <definedName name="_xlnm._FilterDatabase" localSheetId="3" hidden="1">'PS 03 - Dispečink a přeno...'!$C$82:$K$109</definedName>
    <definedName name="_xlnm.Print_Area" localSheetId="3">'PS 03 - Dispečink a přeno...'!$C$4:$J$39,'PS 03 - Dispečink a přeno...'!$C$45:$J$64,'PS 03 - Dispečink a přeno...'!$C$70:$K$109</definedName>
    <definedName name="_xlnm.Print_Titles" localSheetId="3">'PS 03 - Dispečink a přeno...'!$82:$82</definedName>
    <definedName name="_xlnm._FilterDatabase" localSheetId="4" hidden="1">'SO 01 - Objekt ATS'!$C$98:$K$920</definedName>
    <definedName name="_xlnm.Print_Area" localSheetId="4">'SO 01 - Objekt ATS'!$C$4:$J$39,'SO 01 - Objekt ATS'!$C$45:$J$80,'SO 01 - Objekt ATS'!$C$86:$K$920</definedName>
    <definedName name="_xlnm.Print_Titles" localSheetId="4">'SO 01 - Objekt ATS'!$98:$98</definedName>
    <definedName name="_xlnm._FilterDatabase" localSheetId="5" hidden="1">'SO 02 - Oplocení a zpevně...'!$C$87:$K$331</definedName>
    <definedName name="_xlnm.Print_Area" localSheetId="5">'SO 02 - Oplocení a zpevně...'!$C$4:$J$39,'SO 02 - Oplocení a zpevně...'!$C$45:$J$69,'SO 02 - Oplocení a zpevně...'!$C$75:$K$331</definedName>
    <definedName name="_xlnm.Print_Titles" localSheetId="5">'SO 02 - Oplocení a zpevně...'!$87:$87</definedName>
    <definedName name="_xlnm._FilterDatabase" localSheetId="6" hidden="1">'SO 03 - Stavební elektroi...'!$C$83:$K$171</definedName>
    <definedName name="_xlnm.Print_Area" localSheetId="6">'SO 03 - Stavební elektroi...'!$C$4:$J$39,'SO 03 - Stavební elektroi...'!$C$45:$J$65,'SO 03 - Stavební elektroi...'!$C$71:$K$171</definedName>
    <definedName name="_xlnm.Print_Titles" localSheetId="6">'SO 03 - Stavební elektroi...'!$83:$83</definedName>
    <definedName name="_xlnm._FilterDatabase" localSheetId="7" hidden="1">'SO 04 - Přípojka NN'!$C$86:$K$159</definedName>
    <definedName name="_xlnm.Print_Area" localSheetId="7">'SO 04 - Přípojka NN'!$C$4:$J$39,'SO 04 - Přípojka NN'!$C$45:$J$68,'SO 04 - Přípojka NN'!$C$74:$K$159</definedName>
    <definedName name="_xlnm.Print_Titles" localSheetId="7">'SO 04 - Přípojka NN'!$86:$86</definedName>
    <definedName name="_xlnm._FilterDatabase" localSheetId="8" hidden="1">'SO 05 - PZTS'!$C$82:$K$169</definedName>
    <definedName name="_xlnm.Print_Area" localSheetId="8">'SO 05 - PZTS'!$C$4:$J$39,'SO 05 - PZTS'!$C$45:$J$64,'SO 05 - PZTS'!$C$70:$K$169</definedName>
    <definedName name="_xlnm.Print_Titles" localSheetId="8">'SO 05 - PZTS'!$82:$82</definedName>
    <definedName name="_xlnm._FilterDatabase" localSheetId="9" hidden="1">'SO 90 - Ostatní rozpočtov...'!$C$79:$K$103</definedName>
    <definedName name="_xlnm.Print_Area" localSheetId="9">'SO 90 - Ostatní rozpočtov...'!$C$4:$J$39,'SO 90 - Ostatní rozpočtov...'!$C$45:$J$61,'SO 90 - Ostatní rozpočtov...'!$C$67:$K$103</definedName>
    <definedName name="_xlnm.Print_Titles" localSheetId="9">'SO 90 - Ostatní rozpočtov...'!$79:$79</definedName>
    <definedName name="_xlnm.Print_Area" localSheetId="10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70"/>
  <c i="9" r="J37"/>
  <c r="J36"/>
  <c i="1" r="AY62"/>
  <c i="9" r="J35"/>
  <c i="1" r="AX62"/>
  <c i="9" r="BI167"/>
  <c r="BH167"/>
  <c r="BG167"/>
  <c r="BF167"/>
  <c r="T167"/>
  <c r="T166"/>
  <c r="R167"/>
  <c r="R166"/>
  <c r="P167"/>
  <c r="P166"/>
  <c r="BI163"/>
  <c r="BH163"/>
  <c r="BG163"/>
  <c r="BF163"/>
  <c r="T163"/>
  <c r="T162"/>
  <c r="R163"/>
  <c r="R162"/>
  <c r="P163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J79"/>
  <c r="F79"/>
  <c r="F77"/>
  <c r="E75"/>
  <c r="J54"/>
  <c r="F54"/>
  <c r="F52"/>
  <c r="E50"/>
  <c r="J24"/>
  <c r="E24"/>
  <c r="J80"/>
  <c r="J23"/>
  <c r="J18"/>
  <c r="E18"/>
  <c r="F80"/>
  <c r="J17"/>
  <c r="J12"/>
  <c r="J77"/>
  <c r="E7"/>
  <c r="E73"/>
  <c i="8" r="J37"/>
  <c r="J36"/>
  <c i="1" r="AY61"/>
  <c i="8" r="J35"/>
  <c i="1" r="AX61"/>
  <c i="8" r="BI157"/>
  <c r="BH157"/>
  <c r="BG157"/>
  <c r="BF157"/>
  <c r="T157"/>
  <c r="T156"/>
  <c r="R157"/>
  <c r="R156"/>
  <c r="P157"/>
  <c r="P156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4"/>
  <c r="BH94"/>
  <c r="BG94"/>
  <c r="BF94"/>
  <c r="T94"/>
  <c r="T93"/>
  <c r="R94"/>
  <c r="R93"/>
  <c r="P94"/>
  <c r="P93"/>
  <c r="BI90"/>
  <c r="BH90"/>
  <c r="BG90"/>
  <c r="BF90"/>
  <c r="T90"/>
  <c r="T89"/>
  <c r="R90"/>
  <c r="R89"/>
  <c r="P90"/>
  <c r="P89"/>
  <c r="J83"/>
  <c r="F83"/>
  <c r="F81"/>
  <c r="E79"/>
  <c r="J54"/>
  <c r="F54"/>
  <c r="F52"/>
  <c r="E50"/>
  <c r="J24"/>
  <c r="E24"/>
  <c r="J84"/>
  <c r="J23"/>
  <c r="J18"/>
  <c r="E18"/>
  <c r="F84"/>
  <c r="J17"/>
  <c r="J12"/>
  <c r="J81"/>
  <c r="E7"/>
  <c r="E77"/>
  <c i="7" r="J37"/>
  <c r="J36"/>
  <c i="1" r="AY60"/>
  <c i="7" r="J35"/>
  <c i="1" r="AX60"/>
  <c i="7" r="BI170"/>
  <c r="BH170"/>
  <c r="BG170"/>
  <c r="BF170"/>
  <c r="T170"/>
  <c r="T169"/>
  <c r="R170"/>
  <c r="R169"/>
  <c r="P170"/>
  <c r="P169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55"/>
  <c r="J17"/>
  <c r="J12"/>
  <c r="J78"/>
  <c r="E7"/>
  <c r="E74"/>
  <c i="6" r="J37"/>
  <c r="J36"/>
  <c i="1" r="AY59"/>
  <c i="6" r="J35"/>
  <c i="1" r="AX59"/>
  <c i="6" r="BI329"/>
  <c r="BH329"/>
  <c r="BG329"/>
  <c r="BF329"/>
  <c r="T329"/>
  <c r="T328"/>
  <c r="R329"/>
  <c r="R328"/>
  <c r="P329"/>
  <c r="P328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5"/>
  <c r="BH315"/>
  <c r="BG315"/>
  <c r="BF315"/>
  <c r="T315"/>
  <c r="R315"/>
  <c r="P315"/>
  <c r="BI312"/>
  <c r="BH312"/>
  <c r="BG312"/>
  <c r="BF312"/>
  <c r="T312"/>
  <c r="R312"/>
  <c r="P312"/>
  <c r="BI308"/>
  <c r="BH308"/>
  <c r="BG308"/>
  <c r="BF308"/>
  <c r="T308"/>
  <c r="R308"/>
  <c r="P308"/>
  <c r="BI305"/>
  <c r="BH305"/>
  <c r="BG305"/>
  <c r="BF305"/>
  <c r="T305"/>
  <c r="R305"/>
  <c r="P305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6"/>
  <c r="BH266"/>
  <c r="BG266"/>
  <c r="BF266"/>
  <c r="T266"/>
  <c r="R266"/>
  <c r="P266"/>
  <c r="BI261"/>
  <c r="BH261"/>
  <c r="BG261"/>
  <c r="BF261"/>
  <c r="T261"/>
  <c r="T260"/>
  <c r="R261"/>
  <c r="R260"/>
  <c r="P261"/>
  <c r="P260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7"/>
  <c r="BH237"/>
  <c r="BG237"/>
  <c r="BF237"/>
  <c r="T237"/>
  <c r="R237"/>
  <c r="P237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12"/>
  <c r="BH212"/>
  <c r="BG212"/>
  <c r="BF212"/>
  <c r="T212"/>
  <c r="R212"/>
  <c r="P212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196"/>
  <c r="BH196"/>
  <c r="BG196"/>
  <c r="BF196"/>
  <c r="T196"/>
  <c r="R196"/>
  <c r="P196"/>
  <c r="BI187"/>
  <c r="BH187"/>
  <c r="BG187"/>
  <c r="BF187"/>
  <c r="T187"/>
  <c r="T178"/>
  <c r="R187"/>
  <c r="P187"/>
  <c r="BI179"/>
  <c r="BH179"/>
  <c r="BG179"/>
  <c r="BF179"/>
  <c r="T179"/>
  <c r="R179"/>
  <c r="P179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0"/>
  <c r="BH150"/>
  <c r="BG150"/>
  <c r="BF150"/>
  <c r="T150"/>
  <c r="R150"/>
  <c r="P150"/>
  <c r="BI148"/>
  <c r="BH148"/>
  <c r="BG148"/>
  <c r="BF148"/>
  <c r="T148"/>
  <c r="R148"/>
  <c r="P148"/>
  <c r="BI140"/>
  <c r="BH140"/>
  <c r="BG140"/>
  <c r="BF140"/>
  <c r="T140"/>
  <c r="R140"/>
  <c r="P140"/>
  <c r="BI134"/>
  <c r="BH134"/>
  <c r="BG134"/>
  <c r="BF134"/>
  <c r="T134"/>
  <c r="R134"/>
  <c r="P134"/>
  <c r="BI130"/>
  <c r="BH130"/>
  <c r="BG130"/>
  <c r="BF130"/>
  <c r="T130"/>
  <c r="R130"/>
  <c r="P130"/>
  <c r="BI124"/>
  <c r="BH124"/>
  <c r="BG124"/>
  <c r="BF124"/>
  <c r="T124"/>
  <c r="R124"/>
  <c r="P124"/>
  <c r="BI119"/>
  <c r="BH119"/>
  <c r="BG119"/>
  <c r="BF119"/>
  <c r="T119"/>
  <c r="R119"/>
  <c r="P119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52"/>
  <c r="E7"/>
  <c r="E78"/>
  <c i="5" r="J37"/>
  <c r="J36"/>
  <c i="1" r="AY58"/>
  <c i="5" r="J35"/>
  <c i="1" r="AX58"/>
  <c i="5" r="BI912"/>
  <c r="BH912"/>
  <c r="BG912"/>
  <c r="BF912"/>
  <c r="T912"/>
  <c r="R912"/>
  <c r="P912"/>
  <c r="BI904"/>
  <c r="BH904"/>
  <c r="BG904"/>
  <c r="BF904"/>
  <c r="T904"/>
  <c r="R904"/>
  <c r="P904"/>
  <c r="BI897"/>
  <c r="BH897"/>
  <c r="BG897"/>
  <c r="BF897"/>
  <c r="T897"/>
  <c r="T896"/>
  <c r="R897"/>
  <c r="R896"/>
  <c r="P897"/>
  <c r="P896"/>
  <c r="BI893"/>
  <c r="BH893"/>
  <c r="BG893"/>
  <c r="BF893"/>
  <c r="T893"/>
  <c r="R893"/>
  <c r="P893"/>
  <c r="BI890"/>
  <c r="BH890"/>
  <c r="BG890"/>
  <c r="BF890"/>
  <c r="T890"/>
  <c r="R890"/>
  <c r="P890"/>
  <c r="BI887"/>
  <c r="BH887"/>
  <c r="BG887"/>
  <c r="BF887"/>
  <c r="T887"/>
  <c r="R887"/>
  <c r="P887"/>
  <c r="BI882"/>
  <c r="BH882"/>
  <c r="BG882"/>
  <c r="BF882"/>
  <c r="T882"/>
  <c r="R882"/>
  <c r="P882"/>
  <c r="BI878"/>
  <c r="BH878"/>
  <c r="BG878"/>
  <c r="BF878"/>
  <c r="T878"/>
  <c r="R878"/>
  <c r="P878"/>
  <c r="BI874"/>
  <c r="BH874"/>
  <c r="BG874"/>
  <c r="BF874"/>
  <c r="T874"/>
  <c r="R874"/>
  <c r="P874"/>
  <c r="BI870"/>
  <c r="BH870"/>
  <c r="BG870"/>
  <c r="BF870"/>
  <c r="T870"/>
  <c r="R870"/>
  <c r="P870"/>
  <c r="BI867"/>
  <c r="BH867"/>
  <c r="BG867"/>
  <c r="BF867"/>
  <c r="T867"/>
  <c r="R867"/>
  <c r="P867"/>
  <c r="BI863"/>
  <c r="BH863"/>
  <c r="BG863"/>
  <c r="BF863"/>
  <c r="T863"/>
  <c r="R863"/>
  <c r="P863"/>
  <c r="BI860"/>
  <c r="BH860"/>
  <c r="BG860"/>
  <c r="BF860"/>
  <c r="T860"/>
  <c r="R860"/>
  <c r="P860"/>
  <c r="BI856"/>
  <c r="BH856"/>
  <c r="BG856"/>
  <c r="BF856"/>
  <c r="T856"/>
  <c r="R856"/>
  <c r="P856"/>
  <c r="BI852"/>
  <c r="BH852"/>
  <c r="BG852"/>
  <c r="BF852"/>
  <c r="T852"/>
  <c r="R852"/>
  <c r="P852"/>
  <c r="BI848"/>
  <c r="BH848"/>
  <c r="BG848"/>
  <c r="BF848"/>
  <c r="T848"/>
  <c r="R848"/>
  <c r="P848"/>
  <c r="BI844"/>
  <c r="BH844"/>
  <c r="BG844"/>
  <c r="BF844"/>
  <c r="T844"/>
  <c r="R844"/>
  <c r="P844"/>
  <c r="BI841"/>
  <c r="BH841"/>
  <c r="BG841"/>
  <c r="BF841"/>
  <c r="T841"/>
  <c r="R841"/>
  <c r="P841"/>
  <c r="BI838"/>
  <c r="BH838"/>
  <c r="BG838"/>
  <c r="BF838"/>
  <c r="T838"/>
  <c r="R838"/>
  <c r="P838"/>
  <c r="BI835"/>
  <c r="BH835"/>
  <c r="BG835"/>
  <c r="BF835"/>
  <c r="T835"/>
  <c r="R835"/>
  <c r="P835"/>
  <c r="BI832"/>
  <c r="BH832"/>
  <c r="BG832"/>
  <c r="BF832"/>
  <c r="T832"/>
  <c r="R832"/>
  <c r="P832"/>
  <c r="BI829"/>
  <c r="BH829"/>
  <c r="BG829"/>
  <c r="BF829"/>
  <c r="T829"/>
  <c r="R829"/>
  <c r="P829"/>
  <c r="BI826"/>
  <c r="BH826"/>
  <c r="BG826"/>
  <c r="BF826"/>
  <c r="T826"/>
  <c r="R826"/>
  <c r="P826"/>
  <c r="BI823"/>
  <c r="BH823"/>
  <c r="BG823"/>
  <c r="BF823"/>
  <c r="T823"/>
  <c r="R823"/>
  <c r="P823"/>
  <c r="BI820"/>
  <c r="BH820"/>
  <c r="BG820"/>
  <c r="BF820"/>
  <c r="T820"/>
  <c r="R820"/>
  <c r="P820"/>
  <c r="BI817"/>
  <c r="BH817"/>
  <c r="BG817"/>
  <c r="BF817"/>
  <c r="T817"/>
  <c r="R817"/>
  <c r="P817"/>
  <c r="BI814"/>
  <c r="BH814"/>
  <c r="BG814"/>
  <c r="BF814"/>
  <c r="T814"/>
  <c r="R814"/>
  <c r="P814"/>
  <c r="BI810"/>
  <c r="BH810"/>
  <c r="BG810"/>
  <c r="BF810"/>
  <c r="T810"/>
  <c r="R810"/>
  <c r="P810"/>
  <c r="BI807"/>
  <c r="BH807"/>
  <c r="BG807"/>
  <c r="BF807"/>
  <c r="T807"/>
  <c r="R807"/>
  <c r="P807"/>
  <c r="BI800"/>
  <c r="BH800"/>
  <c r="BG800"/>
  <c r="BF800"/>
  <c r="T800"/>
  <c r="R800"/>
  <c r="P800"/>
  <c r="BI795"/>
  <c r="BH795"/>
  <c r="BG795"/>
  <c r="BF795"/>
  <c r="T795"/>
  <c r="R795"/>
  <c r="P795"/>
  <c r="BI790"/>
  <c r="BH790"/>
  <c r="BG790"/>
  <c r="BF790"/>
  <c r="T790"/>
  <c r="R790"/>
  <c r="P790"/>
  <c r="BI784"/>
  <c r="BH784"/>
  <c r="BG784"/>
  <c r="BF784"/>
  <c r="T784"/>
  <c r="R784"/>
  <c r="P784"/>
  <c r="BI780"/>
  <c r="BH780"/>
  <c r="BG780"/>
  <c r="BF780"/>
  <c r="T780"/>
  <c r="R780"/>
  <c r="P780"/>
  <c r="BI777"/>
  <c r="BH777"/>
  <c r="BG777"/>
  <c r="BF777"/>
  <c r="T777"/>
  <c r="R777"/>
  <c r="P777"/>
  <c r="BI772"/>
  <c r="BH772"/>
  <c r="BG772"/>
  <c r="BF772"/>
  <c r="T772"/>
  <c r="R772"/>
  <c r="P772"/>
  <c r="BI768"/>
  <c r="BH768"/>
  <c r="BG768"/>
  <c r="BF768"/>
  <c r="T768"/>
  <c r="R768"/>
  <c r="P768"/>
  <c r="BI766"/>
  <c r="BH766"/>
  <c r="BG766"/>
  <c r="BF766"/>
  <c r="T766"/>
  <c r="R766"/>
  <c r="P766"/>
  <c r="BI755"/>
  <c r="BH755"/>
  <c r="BG755"/>
  <c r="BF755"/>
  <c r="T755"/>
  <c r="R755"/>
  <c r="P755"/>
  <c r="BI752"/>
  <c r="BH752"/>
  <c r="BG752"/>
  <c r="BF752"/>
  <c r="T752"/>
  <c r="R752"/>
  <c r="P752"/>
  <c r="BI743"/>
  <c r="BH743"/>
  <c r="BG743"/>
  <c r="BF743"/>
  <c r="T743"/>
  <c r="R743"/>
  <c r="P743"/>
  <c r="BI740"/>
  <c r="BH740"/>
  <c r="BG740"/>
  <c r="BF740"/>
  <c r="T740"/>
  <c r="R740"/>
  <c r="P740"/>
  <c r="BI735"/>
  <c r="BH735"/>
  <c r="BG735"/>
  <c r="BF735"/>
  <c r="T735"/>
  <c r="R735"/>
  <c r="P735"/>
  <c r="BI732"/>
  <c r="BH732"/>
  <c r="BG732"/>
  <c r="BF732"/>
  <c r="T732"/>
  <c r="R732"/>
  <c r="P732"/>
  <c r="BI727"/>
  <c r="BH727"/>
  <c r="BG727"/>
  <c r="BF727"/>
  <c r="T727"/>
  <c r="R727"/>
  <c r="P727"/>
  <c r="BI723"/>
  <c r="BH723"/>
  <c r="BG723"/>
  <c r="BF723"/>
  <c r="T723"/>
  <c r="R723"/>
  <c r="P723"/>
  <c r="BI718"/>
  <c r="BH718"/>
  <c r="BG718"/>
  <c r="BF718"/>
  <c r="T718"/>
  <c r="R718"/>
  <c r="P718"/>
  <c r="BI714"/>
  <c r="BH714"/>
  <c r="BG714"/>
  <c r="BF714"/>
  <c r="T714"/>
  <c r="R714"/>
  <c r="P714"/>
  <c r="BI709"/>
  <c r="BH709"/>
  <c r="BG709"/>
  <c r="BF709"/>
  <c r="T709"/>
  <c r="R709"/>
  <c r="P709"/>
  <c r="BI705"/>
  <c r="BH705"/>
  <c r="BG705"/>
  <c r="BF705"/>
  <c r="T705"/>
  <c r="R705"/>
  <c r="P705"/>
  <c r="BI702"/>
  <c r="BH702"/>
  <c r="BG702"/>
  <c r="BF702"/>
  <c r="T702"/>
  <c r="R702"/>
  <c r="P702"/>
  <c r="BI695"/>
  <c r="BH695"/>
  <c r="BG695"/>
  <c r="BF695"/>
  <c r="T695"/>
  <c r="R695"/>
  <c r="P695"/>
  <c r="BI692"/>
  <c r="BH692"/>
  <c r="BG692"/>
  <c r="BF692"/>
  <c r="T692"/>
  <c r="R692"/>
  <c r="P692"/>
  <c r="BI687"/>
  <c r="BH687"/>
  <c r="BG687"/>
  <c r="BF687"/>
  <c r="T687"/>
  <c r="R687"/>
  <c r="P687"/>
  <c r="BI684"/>
  <c r="BH684"/>
  <c r="BG684"/>
  <c r="BF684"/>
  <c r="T684"/>
  <c r="R684"/>
  <c r="P684"/>
  <c r="BI679"/>
  <c r="BH679"/>
  <c r="BG679"/>
  <c r="BF679"/>
  <c r="T679"/>
  <c r="R679"/>
  <c r="P679"/>
  <c r="BI676"/>
  <c r="BH676"/>
  <c r="BG676"/>
  <c r="BF676"/>
  <c r="T676"/>
  <c r="R676"/>
  <c r="P676"/>
  <c r="BI671"/>
  <c r="BH671"/>
  <c r="BG671"/>
  <c r="BF671"/>
  <c r="T671"/>
  <c r="R671"/>
  <c r="P671"/>
  <c r="BI667"/>
  <c r="BH667"/>
  <c r="BG667"/>
  <c r="BF667"/>
  <c r="T667"/>
  <c r="R667"/>
  <c r="P667"/>
  <c r="BI660"/>
  <c r="BH660"/>
  <c r="BG660"/>
  <c r="BF660"/>
  <c r="T660"/>
  <c r="R660"/>
  <c r="P660"/>
  <c r="BI653"/>
  <c r="BH653"/>
  <c r="BG653"/>
  <c r="BF653"/>
  <c r="T653"/>
  <c r="R653"/>
  <c r="P653"/>
  <c r="BI649"/>
  <c r="BH649"/>
  <c r="BG649"/>
  <c r="BF649"/>
  <c r="T649"/>
  <c r="R649"/>
  <c r="P649"/>
  <c r="BI646"/>
  <c r="BH646"/>
  <c r="BG646"/>
  <c r="BF646"/>
  <c r="T646"/>
  <c r="R646"/>
  <c r="P646"/>
  <c r="BI639"/>
  <c r="BH639"/>
  <c r="BG639"/>
  <c r="BF639"/>
  <c r="T639"/>
  <c r="R639"/>
  <c r="P639"/>
  <c r="BI636"/>
  <c r="BH636"/>
  <c r="BG636"/>
  <c r="BF636"/>
  <c r="T636"/>
  <c r="R636"/>
  <c r="P636"/>
  <c r="BI629"/>
  <c r="BH629"/>
  <c r="BG629"/>
  <c r="BF629"/>
  <c r="T629"/>
  <c r="R629"/>
  <c r="P629"/>
  <c r="BI626"/>
  <c r="BH626"/>
  <c r="BG626"/>
  <c r="BF626"/>
  <c r="T626"/>
  <c r="R626"/>
  <c r="P626"/>
  <c r="BI619"/>
  <c r="BH619"/>
  <c r="BG619"/>
  <c r="BF619"/>
  <c r="T619"/>
  <c r="R619"/>
  <c r="P619"/>
  <c r="BI616"/>
  <c r="BH616"/>
  <c r="BG616"/>
  <c r="BF616"/>
  <c r="T616"/>
  <c r="R616"/>
  <c r="P616"/>
  <c r="BI611"/>
  <c r="BH611"/>
  <c r="BG611"/>
  <c r="BF611"/>
  <c r="T611"/>
  <c r="R611"/>
  <c r="P611"/>
  <c r="BI608"/>
  <c r="BH608"/>
  <c r="BG608"/>
  <c r="BF608"/>
  <c r="T608"/>
  <c r="R608"/>
  <c r="P608"/>
  <c r="BI601"/>
  <c r="BH601"/>
  <c r="BG601"/>
  <c r="BF601"/>
  <c r="T601"/>
  <c r="R601"/>
  <c r="P601"/>
  <c r="BI598"/>
  <c r="BH598"/>
  <c r="BG598"/>
  <c r="BF598"/>
  <c r="T598"/>
  <c r="R598"/>
  <c r="P598"/>
  <c r="BI593"/>
  <c r="BH593"/>
  <c r="BG593"/>
  <c r="BF593"/>
  <c r="T593"/>
  <c r="R593"/>
  <c r="P593"/>
  <c r="BI590"/>
  <c r="BH590"/>
  <c r="BG590"/>
  <c r="BF590"/>
  <c r="T590"/>
  <c r="R590"/>
  <c r="P590"/>
  <c r="BI586"/>
  <c r="BH586"/>
  <c r="BG586"/>
  <c r="BF586"/>
  <c r="T586"/>
  <c r="R586"/>
  <c r="P586"/>
  <c r="BI583"/>
  <c r="BH583"/>
  <c r="BG583"/>
  <c r="BF583"/>
  <c r="T583"/>
  <c r="R583"/>
  <c r="P583"/>
  <c r="BI576"/>
  <c r="BH576"/>
  <c r="BG576"/>
  <c r="BF576"/>
  <c r="T576"/>
  <c r="R576"/>
  <c r="P576"/>
  <c r="BI573"/>
  <c r="BH573"/>
  <c r="BG573"/>
  <c r="BF573"/>
  <c r="T573"/>
  <c r="R573"/>
  <c r="P573"/>
  <c r="BI568"/>
  <c r="BH568"/>
  <c r="BG568"/>
  <c r="BF568"/>
  <c r="T568"/>
  <c r="R568"/>
  <c r="P568"/>
  <c r="BI565"/>
  <c r="BH565"/>
  <c r="BG565"/>
  <c r="BF565"/>
  <c r="T565"/>
  <c r="R565"/>
  <c r="P565"/>
  <c r="BI561"/>
  <c r="BH561"/>
  <c r="BG561"/>
  <c r="BF561"/>
  <c r="T561"/>
  <c r="R561"/>
  <c r="P561"/>
  <c r="BI558"/>
  <c r="BH558"/>
  <c r="BG558"/>
  <c r="BF558"/>
  <c r="T558"/>
  <c r="R558"/>
  <c r="P558"/>
  <c r="BI552"/>
  <c r="BH552"/>
  <c r="BG552"/>
  <c r="BF552"/>
  <c r="T552"/>
  <c r="R552"/>
  <c r="P552"/>
  <c r="BI549"/>
  <c r="BH549"/>
  <c r="BG549"/>
  <c r="BF549"/>
  <c r="T549"/>
  <c r="R549"/>
  <c r="P549"/>
  <c r="BI545"/>
  <c r="BH545"/>
  <c r="BG545"/>
  <c r="BF545"/>
  <c r="T545"/>
  <c r="R545"/>
  <c r="P545"/>
  <c r="BI542"/>
  <c r="BH542"/>
  <c r="BG542"/>
  <c r="BF542"/>
  <c r="T542"/>
  <c r="R542"/>
  <c r="P542"/>
  <c r="BI536"/>
  <c r="BH536"/>
  <c r="BG536"/>
  <c r="BF536"/>
  <c r="T536"/>
  <c r="R536"/>
  <c r="P536"/>
  <c r="BI531"/>
  <c r="BH531"/>
  <c r="BG531"/>
  <c r="BF531"/>
  <c r="T531"/>
  <c r="T530"/>
  <c r="R531"/>
  <c r="R530"/>
  <c r="P531"/>
  <c r="P530"/>
  <c r="BI527"/>
  <c r="BH527"/>
  <c r="BG527"/>
  <c r="BF527"/>
  <c r="T527"/>
  <c r="R527"/>
  <c r="P527"/>
  <c r="BI524"/>
  <c r="BH524"/>
  <c r="BG524"/>
  <c r="BF524"/>
  <c r="T524"/>
  <c r="R524"/>
  <c r="P524"/>
  <c r="BI521"/>
  <c r="BH521"/>
  <c r="BG521"/>
  <c r="BF521"/>
  <c r="T521"/>
  <c r="R521"/>
  <c r="P521"/>
  <c r="BI518"/>
  <c r="BH518"/>
  <c r="BG518"/>
  <c r="BF518"/>
  <c r="T518"/>
  <c r="R518"/>
  <c r="P518"/>
  <c r="BI514"/>
  <c r="BH514"/>
  <c r="BG514"/>
  <c r="BF514"/>
  <c r="T514"/>
  <c r="R514"/>
  <c r="P514"/>
  <c r="BI511"/>
  <c r="BH511"/>
  <c r="BG511"/>
  <c r="BF511"/>
  <c r="T511"/>
  <c r="R511"/>
  <c r="P511"/>
  <c r="BI508"/>
  <c r="BH508"/>
  <c r="BG508"/>
  <c r="BF508"/>
  <c r="T508"/>
  <c r="R508"/>
  <c r="P508"/>
  <c r="BI504"/>
  <c r="BH504"/>
  <c r="BG504"/>
  <c r="BF504"/>
  <c r="T504"/>
  <c r="R504"/>
  <c r="P504"/>
  <c r="BI499"/>
  <c r="BH499"/>
  <c r="BG499"/>
  <c r="BF499"/>
  <c r="T499"/>
  <c r="R499"/>
  <c r="P499"/>
  <c r="BI486"/>
  <c r="BH486"/>
  <c r="BG486"/>
  <c r="BF486"/>
  <c r="T486"/>
  <c r="R486"/>
  <c r="P486"/>
  <c r="BI482"/>
  <c r="BH482"/>
  <c r="BG482"/>
  <c r="BF482"/>
  <c r="T482"/>
  <c r="R482"/>
  <c r="P482"/>
  <c r="BI478"/>
  <c r="BH478"/>
  <c r="BG478"/>
  <c r="BF478"/>
  <c r="T478"/>
  <c r="R478"/>
  <c r="P478"/>
  <c r="BI472"/>
  <c r="BH472"/>
  <c r="BG472"/>
  <c r="BF472"/>
  <c r="T472"/>
  <c r="R472"/>
  <c r="P472"/>
  <c r="BI469"/>
  <c r="BH469"/>
  <c r="BG469"/>
  <c r="BF469"/>
  <c r="T469"/>
  <c r="R469"/>
  <c r="P469"/>
  <c r="BI466"/>
  <c r="BH466"/>
  <c r="BG466"/>
  <c r="BF466"/>
  <c r="T466"/>
  <c r="R466"/>
  <c r="P466"/>
  <c r="BI463"/>
  <c r="BH463"/>
  <c r="BG463"/>
  <c r="BF463"/>
  <c r="T463"/>
  <c r="R463"/>
  <c r="P463"/>
  <c r="BI457"/>
  <c r="BH457"/>
  <c r="BG457"/>
  <c r="BF457"/>
  <c r="T457"/>
  <c r="R457"/>
  <c r="P457"/>
  <c r="BI453"/>
  <c r="BH453"/>
  <c r="BG453"/>
  <c r="BF453"/>
  <c r="T453"/>
  <c r="R453"/>
  <c r="P453"/>
  <c r="BI449"/>
  <c r="BH449"/>
  <c r="BG449"/>
  <c r="BF449"/>
  <c r="T449"/>
  <c r="R449"/>
  <c r="P449"/>
  <c r="BI443"/>
  <c r="BH443"/>
  <c r="BG443"/>
  <c r="BF443"/>
  <c r="T443"/>
  <c r="R443"/>
  <c r="P443"/>
  <c r="BI438"/>
  <c r="BH438"/>
  <c r="BG438"/>
  <c r="BF438"/>
  <c r="T438"/>
  <c r="R438"/>
  <c r="P438"/>
  <c r="BI434"/>
  <c r="BH434"/>
  <c r="BG434"/>
  <c r="BF434"/>
  <c r="T434"/>
  <c r="R434"/>
  <c r="P434"/>
  <c r="BI429"/>
  <c r="BH429"/>
  <c r="BG429"/>
  <c r="BF429"/>
  <c r="T429"/>
  <c r="R429"/>
  <c r="P429"/>
  <c r="BI424"/>
  <c r="BH424"/>
  <c r="BG424"/>
  <c r="BF424"/>
  <c r="T424"/>
  <c r="R424"/>
  <c r="P424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7"/>
  <c r="BH407"/>
  <c r="BG407"/>
  <c r="BF407"/>
  <c r="T407"/>
  <c r="R407"/>
  <c r="P407"/>
  <c r="BI401"/>
  <c r="BH401"/>
  <c r="BG401"/>
  <c r="BF401"/>
  <c r="T401"/>
  <c r="R401"/>
  <c r="P401"/>
  <c r="BI397"/>
  <c r="BH397"/>
  <c r="BG397"/>
  <c r="BF397"/>
  <c r="T397"/>
  <c r="R397"/>
  <c r="P397"/>
  <c r="BI393"/>
  <c r="BH393"/>
  <c r="BG393"/>
  <c r="BF393"/>
  <c r="T393"/>
  <c r="R393"/>
  <c r="P393"/>
  <c r="BI389"/>
  <c r="BH389"/>
  <c r="BG389"/>
  <c r="BF389"/>
  <c r="T389"/>
  <c r="R389"/>
  <c r="P389"/>
  <c r="BI385"/>
  <c r="BH385"/>
  <c r="BG385"/>
  <c r="BF385"/>
  <c r="T385"/>
  <c r="R385"/>
  <c r="P385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3"/>
  <c r="BH363"/>
  <c r="BG363"/>
  <c r="BF363"/>
  <c r="T363"/>
  <c r="R363"/>
  <c r="P363"/>
  <c r="BI358"/>
  <c r="BH358"/>
  <c r="BG358"/>
  <c r="BF358"/>
  <c r="T358"/>
  <c r="R358"/>
  <c r="P358"/>
  <c r="BI354"/>
  <c r="BH354"/>
  <c r="BG354"/>
  <c r="BF354"/>
  <c r="T354"/>
  <c r="R354"/>
  <c r="P354"/>
  <c r="BI338"/>
  <c r="BH338"/>
  <c r="BG338"/>
  <c r="BF338"/>
  <c r="T338"/>
  <c r="R338"/>
  <c r="P338"/>
  <c r="BI325"/>
  <c r="BH325"/>
  <c r="BG325"/>
  <c r="BF325"/>
  <c r="T325"/>
  <c r="R325"/>
  <c r="P325"/>
  <c r="BI309"/>
  <c r="BH309"/>
  <c r="BG309"/>
  <c r="BF309"/>
  <c r="T309"/>
  <c r="R309"/>
  <c r="P309"/>
  <c r="BI304"/>
  <c r="BH304"/>
  <c r="BG304"/>
  <c r="BF304"/>
  <c r="T304"/>
  <c r="R304"/>
  <c r="P304"/>
  <c r="BI299"/>
  <c r="BH299"/>
  <c r="BG299"/>
  <c r="BF299"/>
  <c r="T299"/>
  <c r="R299"/>
  <c r="P299"/>
  <c r="BI292"/>
  <c r="BH292"/>
  <c r="BG292"/>
  <c r="BF292"/>
  <c r="T292"/>
  <c r="R292"/>
  <c r="P292"/>
  <c r="BI283"/>
  <c r="BH283"/>
  <c r="BG283"/>
  <c r="BF283"/>
  <c r="T283"/>
  <c r="R283"/>
  <c r="P283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57"/>
  <c r="BH257"/>
  <c r="BG257"/>
  <c r="BF257"/>
  <c r="T257"/>
  <c r="R257"/>
  <c r="P257"/>
  <c r="BI249"/>
  <c r="BH249"/>
  <c r="BG249"/>
  <c r="BF249"/>
  <c r="T249"/>
  <c r="R249"/>
  <c r="P249"/>
  <c r="BI239"/>
  <c r="BH239"/>
  <c r="BG239"/>
  <c r="BF239"/>
  <c r="T239"/>
  <c r="R239"/>
  <c r="P239"/>
  <c r="BI233"/>
  <c r="BH233"/>
  <c r="BG233"/>
  <c r="BF233"/>
  <c r="T233"/>
  <c r="R233"/>
  <c r="P233"/>
  <c r="BI228"/>
  <c r="BH228"/>
  <c r="BG228"/>
  <c r="BF228"/>
  <c r="T228"/>
  <c r="R228"/>
  <c r="P228"/>
  <c r="BI221"/>
  <c r="BH221"/>
  <c r="BG221"/>
  <c r="BF221"/>
  <c r="T221"/>
  <c r="R221"/>
  <c r="P221"/>
  <c r="BI218"/>
  <c r="BH218"/>
  <c r="BG218"/>
  <c r="BF218"/>
  <c r="T218"/>
  <c r="R218"/>
  <c r="P218"/>
  <c r="BI211"/>
  <c r="BH211"/>
  <c r="BG211"/>
  <c r="BF211"/>
  <c r="T211"/>
  <c r="R211"/>
  <c r="P211"/>
  <c r="BI204"/>
  <c r="BH204"/>
  <c r="BG204"/>
  <c r="BF204"/>
  <c r="T204"/>
  <c r="R204"/>
  <c r="P204"/>
  <c r="BI198"/>
  <c r="BH198"/>
  <c r="BG198"/>
  <c r="BF198"/>
  <c r="T198"/>
  <c r="R198"/>
  <c r="P198"/>
  <c r="BI195"/>
  <c r="BH195"/>
  <c r="BG195"/>
  <c r="BF195"/>
  <c r="T195"/>
  <c r="R195"/>
  <c r="P195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5"/>
  <c r="BH175"/>
  <c r="BG175"/>
  <c r="BF175"/>
  <c r="T175"/>
  <c r="R175"/>
  <c r="P175"/>
  <c r="BI169"/>
  <c r="BH169"/>
  <c r="BG169"/>
  <c r="BF169"/>
  <c r="T169"/>
  <c r="R169"/>
  <c r="P169"/>
  <c r="BI165"/>
  <c r="BH165"/>
  <c r="BG165"/>
  <c r="BF165"/>
  <c r="T165"/>
  <c r="R165"/>
  <c r="P165"/>
  <c r="BI159"/>
  <c r="BH159"/>
  <c r="BG159"/>
  <c r="BF159"/>
  <c r="T159"/>
  <c r="R159"/>
  <c r="P159"/>
  <c r="BI156"/>
  <c r="BH156"/>
  <c r="BG156"/>
  <c r="BF156"/>
  <c r="T156"/>
  <c r="R156"/>
  <c r="P156"/>
  <c r="BI148"/>
  <c r="BH148"/>
  <c r="BG148"/>
  <c r="BF148"/>
  <c r="T148"/>
  <c r="R148"/>
  <c r="P148"/>
  <c r="BI141"/>
  <c r="BH141"/>
  <c r="BG141"/>
  <c r="BF141"/>
  <c r="T141"/>
  <c r="R141"/>
  <c r="P141"/>
  <c r="BI138"/>
  <c r="BH138"/>
  <c r="BG138"/>
  <c r="BF138"/>
  <c r="T138"/>
  <c r="R138"/>
  <c r="P138"/>
  <c r="BI127"/>
  <c r="BH127"/>
  <c r="BG127"/>
  <c r="BF127"/>
  <c r="T127"/>
  <c r="R127"/>
  <c r="P127"/>
  <c r="BI121"/>
  <c r="BH121"/>
  <c r="BG121"/>
  <c r="BF121"/>
  <c r="T121"/>
  <c r="R121"/>
  <c r="P121"/>
  <c r="BI114"/>
  <c r="BH114"/>
  <c r="BG114"/>
  <c r="BF114"/>
  <c r="T114"/>
  <c r="R114"/>
  <c r="P114"/>
  <c r="BI109"/>
  <c r="BH109"/>
  <c r="BG109"/>
  <c r="BF109"/>
  <c r="T109"/>
  <c r="R109"/>
  <c r="P109"/>
  <c r="BI102"/>
  <c r="BH102"/>
  <c r="BG102"/>
  <c r="BF102"/>
  <c r="T102"/>
  <c r="R102"/>
  <c r="P102"/>
  <c r="J96"/>
  <c r="J95"/>
  <c r="F95"/>
  <c r="F93"/>
  <c r="E91"/>
  <c r="J55"/>
  <c r="J54"/>
  <c r="F54"/>
  <c r="F52"/>
  <c r="E50"/>
  <c r="J18"/>
  <c r="E18"/>
  <c r="F55"/>
  <c r="J17"/>
  <c r="J12"/>
  <c r="J52"/>
  <c r="E7"/>
  <c r="E89"/>
  <c i="4" r="J37"/>
  <c r="J36"/>
  <c i="1" r="AY57"/>
  <c i="4" r="J35"/>
  <c i="1" r="AX57"/>
  <c i="4" r="BI108"/>
  <c r="BH108"/>
  <c r="BG108"/>
  <c r="BF108"/>
  <c r="T108"/>
  <c r="T107"/>
  <c r="R108"/>
  <c r="R107"/>
  <c r="P108"/>
  <c r="P107"/>
  <c r="BI104"/>
  <c r="BH104"/>
  <c r="BG104"/>
  <c r="BF104"/>
  <c r="T104"/>
  <c r="T103"/>
  <c r="R104"/>
  <c r="R103"/>
  <c r="P104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J79"/>
  <c r="F79"/>
  <c r="F77"/>
  <c r="E75"/>
  <c r="J54"/>
  <c r="F54"/>
  <c r="F52"/>
  <c r="E50"/>
  <c r="J24"/>
  <c r="E24"/>
  <c r="J80"/>
  <c r="J23"/>
  <c r="J18"/>
  <c r="E18"/>
  <c r="F55"/>
  <c r="J17"/>
  <c r="J12"/>
  <c r="J77"/>
  <c r="E7"/>
  <c r="E73"/>
  <c i="3" r="J37"/>
  <c r="J36"/>
  <c i="1" r="AY56"/>
  <c i="3" r="J35"/>
  <c i="1" r="AX56"/>
  <c i="3" r="BI291"/>
  <c r="BH291"/>
  <c r="BG291"/>
  <c r="BF291"/>
  <c r="T291"/>
  <c r="T290"/>
  <c r="R291"/>
  <c r="R290"/>
  <c r="P291"/>
  <c r="P290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3"/>
  <c r="BH273"/>
  <c r="BG273"/>
  <c r="BF273"/>
  <c r="T273"/>
  <c r="T272"/>
  <c r="R273"/>
  <c r="R272"/>
  <c r="P273"/>
  <c r="P272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83"/>
  <c r="J17"/>
  <c r="J12"/>
  <c r="J80"/>
  <c r="E7"/>
  <c r="E76"/>
  <c i="2" r="J37"/>
  <c r="J36"/>
  <c i="1" r="AY55"/>
  <c i="2" r="J35"/>
  <c i="1" r="AX55"/>
  <c i="2"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1" r="L50"/>
  <c r="AM50"/>
  <c r="AM49"/>
  <c r="L49"/>
  <c r="AM47"/>
  <c r="L47"/>
  <c r="L45"/>
  <c r="L44"/>
  <c i="2" r="J155"/>
  <c r="BK124"/>
  <c r="BK107"/>
  <c r="BK151"/>
  <c r="BK130"/>
  <c r="J111"/>
  <c r="BK147"/>
  <c r="BK118"/>
  <c r="J147"/>
  <c r="BK142"/>
  <c r="BK109"/>
  <c r="BK88"/>
  <c i="3" r="BK277"/>
  <c r="BK244"/>
  <c r="BK216"/>
  <c r="J197"/>
  <c r="BK151"/>
  <c r="J109"/>
  <c r="J265"/>
  <c r="BK240"/>
  <c r="J191"/>
  <c r="J161"/>
  <c r="BK131"/>
  <c r="J112"/>
  <c r="BK100"/>
  <c r="BK256"/>
  <c r="J226"/>
  <c r="BK195"/>
  <c r="J170"/>
  <c r="BK143"/>
  <c r="J137"/>
  <c r="BK109"/>
  <c r="J277"/>
  <c r="BK224"/>
  <c r="J205"/>
  <c r="J183"/>
  <c r="BK155"/>
  <c r="J139"/>
  <c r="J117"/>
  <c i="4" r="J95"/>
  <c r="BK93"/>
  <c r="J108"/>
  <c r="BK104"/>
  <c i="5" r="BK832"/>
  <c r="BK807"/>
  <c r="BK727"/>
  <c r="BK660"/>
  <c r="BK616"/>
  <c r="J545"/>
  <c r="J499"/>
  <c r="J463"/>
  <c r="BK393"/>
  <c r="J292"/>
  <c r="BK204"/>
  <c r="BK138"/>
  <c r="J841"/>
  <c r="BK800"/>
  <c r="BK766"/>
  <c r="J692"/>
  <c r="BK608"/>
  <c r="J565"/>
  <c r="BK514"/>
  <c r="BK457"/>
  <c r="BK414"/>
  <c r="BK358"/>
  <c r="BK249"/>
  <c r="BK169"/>
  <c r="J109"/>
  <c r="BK848"/>
  <c r="BK768"/>
  <c r="BK705"/>
  <c r="BK692"/>
  <c r="J660"/>
  <c r="J598"/>
  <c r="BK542"/>
  <c r="J504"/>
  <c r="BK411"/>
  <c r="BK370"/>
  <c r="BK309"/>
  <c r="J239"/>
  <c r="J102"/>
  <c r="J897"/>
  <c r="BK882"/>
  <c r="BK856"/>
  <c r="BK826"/>
  <c r="J790"/>
  <c r="BK735"/>
  <c r="BK687"/>
  <c r="BK653"/>
  <c r="J608"/>
  <c r="BK531"/>
  <c r="BK466"/>
  <c r="J411"/>
  <c r="J325"/>
  <c r="J198"/>
  <c r="J169"/>
  <c r="BK121"/>
  <c i="6" r="BK284"/>
  <c r="BK266"/>
  <c r="BK220"/>
  <c r="BK206"/>
  <c r="J179"/>
  <c r="BK134"/>
  <c r="J124"/>
  <c r="J95"/>
  <c r="BK305"/>
  <c r="BK288"/>
  <c r="J276"/>
  <c r="BK237"/>
  <c r="J206"/>
  <c r="BK169"/>
  <c r="BK124"/>
  <c r="J103"/>
  <c r="J301"/>
  <c r="J261"/>
  <c r="J214"/>
  <c r="BK95"/>
  <c r="BK312"/>
  <c r="BK253"/>
  <c r="BK166"/>
  <c r="BK91"/>
  <c i="7" r="J153"/>
  <c r="J133"/>
  <c r="BK119"/>
  <c r="BK149"/>
  <c r="J116"/>
  <c r="J108"/>
  <c r="J91"/>
  <c r="BK155"/>
  <c r="BK131"/>
  <c r="J99"/>
  <c r="J135"/>
  <c r="J106"/>
  <c r="BK93"/>
  <c i="8" r="J138"/>
  <c r="J102"/>
  <c r="J140"/>
  <c r="BK114"/>
  <c r="J94"/>
  <c r="J135"/>
  <c r="BK102"/>
  <c r="J132"/>
  <c i="9" r="BK158"/>
  <c r="BK130"/>
  <c i="2" r="BK128"/>
  <c r="BK155"/>
  <c r="BK137"/>
  <c r="J97"/>
  <c r="BK149"/>
  <c r="J130"/>
  <c r="J107"/>
  <c r="J92"/>
  <c i="3" r="BK248"/>
  <c r="J229"/>
  <c r="BK208"/>
  <c r="BK185"/>
  <c r="J147"/>
  <c r="BK285"/>
  <c r="J250"/>
  <c r="J234"/>
  <c r="J220"/>
  <c r="J187"/>
  <c r="J151"/>
  <c r="BK135"/>
  <c r="J102"/>
  <c r="BK89"/>
  <c r="J246"/>
  <c r="BK212"/>
  <c r="J193"/>
  <c r="BK173"/>
  <c r="J145"/>
  <c r="BK128"/>
  <c r="J106"/>
  <c r="J281"/>
  <c r="J253"/>
  <c r="J218"/>
  <c r="BK193"/>
  <c r="J178"/>
  <c r="BK147"/>
  <c r="J121"/>
  <c r="BK94"/>
  <c i="4" r="BK97"/>
  <c r="J104"/>
  <c r="BK108"/>
  <c i="5" r="BK829"/>
  <c r="J810"/>
  <c r="BK723"/>
  <c r="J653"/>
  <c r="J611"/>
  <c r="J558"/>
  <c r="J511"/>
  <c r="BK469"/>
  <c r="BK389"/>
  <c r="J283"/>
  <c r="J218"/>
  <c r="BK185"/>
  <c r="J870"/>
  <c r="J838"/>
  <c r="J752"/>
  <c r="J616"/>
  <c r="J568"/>
  <c r="J549"/>
  <c r="BK504"/>
  <c r="J443"/>
  <c r="BK385"/>
  <c r="J299"/>
  <c r="BK268"/>
  <c r="BK181"/>
  <c r="J887"/>
  <c r="BK852"/>
  <c r="J772"/>
  <c r="BK714"/>
  <c r="BK626"/>
  <c r="BK583"/>
  <c r="BK527"/>
  <c r="J508"/>
  <c r="J434"/>
  <c r="J378"/>
  <c r="J304"/>
  <c r="BK264"/>
  <c r="J156"/>
  <c r="BK904"/>
  <c r="J890"/>
  <c r="J878"/>
  <c r="J852"/>
  <c r="BK820"/>
  <c r="BK777"/>
  <c r="J727"/>
  <c r="J684"/>
  <c r="J636"/>
  <c r="BK573"/>
  <c r="BK518"/>
  <c r="BK449"/>
  <c r="J407"/>
  <c r="J264"/>
  <c r="BK195"/>
  <c r="BK148"/>
  <c r="BK114"/>
  <c i="6" r="J253"/>
  <c r="BK233"/>
  <c r="BK196"/>
  <c r="BK140"/>
  <c r="J325"/>
  <c r="BK276"/>
  <c r="BK246"/>
  <c r="J196"/>
  <c r="BK103"/>
  <c r="J322"/>
  <c r="BK270"/>
  <c r="BK208"/>
  <c r="BK148"/>
  <c i="7" r="J164"/>
  <c r="BK141"/>
  <c r="BK125"/>
  <c r="BK157"/>
  <c r="BK129"/>
  <c r="J114"/>
  <c r="J89"/>
  <c r="J159"/>
  <c r="J139"/>
  <c r="J110"/>
  <c r="BK159"/>
  <c r="J131"/>
  <c r="J104"/>
  <c i="8" r="BK142"/>
  <c r="BK108"/>
  <c r="BK90"/>
  <c r="J124"/>
  <c r="BK112"/>
  <c r="J90"/>
  <c r="J130"/>
  <c r="J98"/>
  <c r="BK130"/>
  <c r="BK117"/>
  <c i="9" r="BK160"/>
  <c r="BK132"/>
  <c r="J156"/>
  <c r="BK136"/>
  <c r="J112"/>
  <c r="J95"/>
  <c r="J146"/>
  <c r="BK120"/>
  <c r="J89"/>
  <c r="J144"/>
  <c r="BK124"/>
  <c r="J102"/>
  <c i="10" r="BK98"/>
  <c r="BK92"/>
  <c r="J86"/>
  <c i="2" r="J142"/>
  <c r="BK132"/>
  <c r="J113"/>
  <c r="BK90"/>
  <c r="BK113"/>
  <c i="1" r="AS54"/>
  <c i="2" r="J128"/>
  <c r="BK101"/>
  <c i="3" r="BK279"/>
  <c r="BK259"/>
  <c r="J232"/>
  <c r="J212"/>
  <c r="J201"/>
  <c r="J159"/>
  <c r="BK137"/>
  <c r="BK268"/>
  <c r="J248"/>
  <c r="J224"/>
  <c r="J189"/>
  <c r="BK153"/>
  <c r="J114"/>
  <c r="BK104"/>
  <c r="J283"/>
  <c r="J244"/>
  <c r="J208"/>
  <c r="BK189"/>
  <c r="J164"/>
  <c r="BK139"/>
  <c r="BK119"/>
  <c r="BK288"/>
  <c r="J279"/>
  <c r="J256"/>
  <c r="BK229"/>
  <c r="BK187"/>
  <c r="J173"/>
  <c r="BK149"/>
  <c r="BK123"/>
  <c r="BK97"/>
  <c i="4" r="BK99"/>
  <c r="BK95"/>
  <c r="J101"/>
  <c i="5" r="J826"/>
  <c r="J768"/>
  <c r="J679"/>
  <c r="J629"/>
  <c r="BK576"/>
  <c r="J531"/>
  <c r="J482"/>
  <c r="J457"/>
  <c r="BK363"/>
  <c r="J228"/>
  <c r="J181"/>
  <c r="BK863"/>
  <c r="J829"/>
  <c r="BK780"/>
  <c r="J705"/>
  <c r="BK611"/>
  <c r="J583"/>
  <c r="J542"/>
  <c r="BK499"/>
  <c r="J449"/>
  <c r="BK429"/>
  <c r="BK374"/>
  <c r="BK292"/>
  <c r="J185"/>
  <c r="J121"/>
  <c r="BK867"/>
  <c r="BK817"/>
  <c r="BK755"/>
  <c r="BK702"/>
  <c r="J676"/>
  <c r="BK619"/>
  <c r="BK568"/>
  <c r="BK511"/>
  <c r="J472"/>
  <c r="BK378"/>
  <c r="BK354"/>
  <c r="J249"/>
  <c r="J189"/>
  <c r="J148"/>
  <c r="J904"/>
  <c r="BK890"/>
  <c r="J863"/>
  <c r="BK841"/>
  <c r="J800"/>
  <c r="BK772"/>
  <c r="J723"/>
  <c r="BK676"/>
  <c r="BK629"/>
  <c r="J552"/>
  <c r="J524"/>
  <c r="BK443"/>
  <c r="J389"/>
  <c r="J221"/>
  <c r="BK156"/>
  <c r="BK109"/>
  <c i="6" r="BK280"/>
  <c r="J237"/>
  <c r="J227"/>
  <c r="J204"/>
  <c r="J169"/>
  <c r="J140"/>
  <c r="BK119"/>
  <c r="BK322"/>
  <c r="J308"/>
  <c r="J284"/>
  <c r="J270"/>
  <c r="BK230"/>
  <c r="BK179"/>
  <c r="J148"/>
  <c r="BK99"/>
  <c r="J288"/>
  <c r="BK250"/>
  <c r="BK227"/>
  <c r="J111"/>
  <c r="BK325"/>
  <c r="BK294"/>
  <c r="J212"/>
  <c r="J160"/>
  <c i="7" r="BK170"/>
  <c r="BK147"/>
  <c r="J129"/>
  <c r="BK87"/>
  <c r="J147"/>
  <c r="J123"/>
  <c r="J97"/>
  <c r="J87"/>
  <c r="J149"/>
  <c r="J141"/>
  <c r="BK106"/>
  <c r="J143"/>
  <c r="BK116"/>
  <c r="J95"/>
  <c i="8" r="J144"/>
  <c r="J106"/>
  <c r="BK144"/>
  <c r="J119"/>
  <c r="J108"/>
  <c r="J146"/>
  <c r="BK119"/>
  <c r="BK140"/>
  <c r="BK122"/>
  <c i="9" r="BK154"/>
  <c r="J124"/>
  <c r="BK99"/>
  <c r="J140"/>
  <c r="BK126"/>
  <c r="J110"/>
  <c r="BK97"/>
  <c r="BK167"/>
  <c r="J148"/>
  <c r="J138"/>
  <c r="J134"/>
  <c r="J122"/>
  <c r="J104"/>
  <c r="J91"/>
  <c r="J132"/>
  <c r="BK122"/>
  <c r="BK104"/>
  <c r="BK89"/>
  <c i="10" r="BK96"/>
  <c r="J82"/>
  <c r="J98"/>
  <c r="BK100"/>
  <c r="J88"/>
  <c i="2" r="J139"/>
  <c r="BK126"/>
  <c r="BK116"/>
  <c r="J109"/>
  <c r="BK92"/>
  <c r="BK144"/>
  <c r="BK122"/>
  <c r="BK103"/>
  <c r="J88"/>
  <c r="J149"/>
  <c r="BK120"/>
  <c r="J159"/>
  <c r="J144"/>
  <c r="J118"/>
  <c r="J103"/>
  <c i="3" r="BK281"/>
  <c r="J242"/>
  <c r="BK226"/>
  <c r="BK203"/>
  <c r="J176"/>
  <c r="BK161"/>
  <c r="J94"/>
  <c r="BK270"/>
  <c r="BK238"/>
  <c r="J210"/>
  <c r="J155"/>
  <c r="J119"/>
  <c r="BK106"/>
  <c r="BK92"/>
  <c r="BK253"/>
  <c r="BK218"/>
  <c r="BK197"/>
  <c r="BK183"/>
  <c r="J135"/>
  <c r="J123"/>
  <c r="BK291"/>
  <c r="J259"/>
  <c r="BK236"/>
  <c r="J214"/>
  <c r="J185"/>
  <c r="J157"/>
  <c r="J143"/>
  <c r="J131"/>
  <c r="J100"/>
  <c i="4" r="J99"/>
  <c r="J97"/>
  <c r="BK86"/>
  <c r="J91"/>
  <c i="5" r="J823"/>
  <c r="J777"/>
  <c r="J714"/>
  <c r="BK639"/>
  <c r="J593"/>
  <c r="BK524"/>
  <c r="J486"/>
  <c r="BK434"/>
  <c r="J358"/>
  <c r="BK257"/>
  <c r="BK211"/>
  <c r="BK175"/>
  <c r="BK860"/>
  <c r="J832"/>
  <c r="BK795"/>
  <c r="BK743"/>
  <c r="BK695"/>
  <c r="J586"/>
  <c r="BK558"/>
  <c r="BK508"/>
  <c r="BK453"/>
  <c r="J397"/>
  <c r="J338"/>
  <c r="BK272"/>
  <c r="BK189"/>
  <c r="J114"/>
  <c r="J874"/>
  <c r="J780"/>
  <c r="J740"/>
  <c r="J695"/>
  <c r="BK679"/>
  <c r="BK649"/>
  <c r="BK565"/>
  <c r="J453"/>
  <c r="BK407"/>
  <c r="J374"/>
  <c r="BK299"/>
  <c r="BK221"/>
  <c r="BK127"/>
  <c r="BK897"/>
  <c r="BK887"/>
  <c r="BK870"/>
  <c r="BK844"/>
  <c r="J795"/>
  <c r="BK732"/>
  <c r="J702"/>
  <c r="J649"/>
  <c r="BK593"/>
  <c r="J536"/>
  <c r="BK482"/>
  <c r="J429"/>
  <c r="J385"/>
  <c r="BK233"/>
  <c r="J165"/>
  <c r="J138"/>
  <c i="6" r="J298"/>
  <c r="BK242"/>
  <c r="BK212"/>
  <c r="J166"/>
  <c r="J134"/>
  <c r="J319"/>
  <c r="J294"/>
  <c r="J257"/>
  <c r="J230"/>
  <c r="J172"/>
  <c r="BK329"/>
  <c r="BK301"/>
  <c r="BK214"/>
  <c r="J162"/>
  <c i="7" r="BK166"/>
  <c r="J151"/>
  <c r="BK127"/>
  <c r="J102"/>
  <c r="BK133"/>
  <c r="J125"/>
  <c r="BK110"/>
  <c r="J93"/>
  <c r="BK151"/>
  <c r="J137"/>
  <c r="BK102"/>
  <c r="BK137"/>
  <c r="BK108"/>
  <c r="BK91"/>
  <c i="8" r="BK146"/>
  <c r="BK104"/>
  <c r="J142"/>
  <c r="J117"/>
  <c r="BK98"/>
  <c r="BK138"/>
  <c r="J104"/>
  <c r="BK135"/>
  <c r="J112"/>
  <c i="9" r="J167"/>
  <c r="BK146"/>
  <c r="BK112"/>
  <c r="BK148"/>
  <c r="J118"/>
  <c r="BK102"/>
  <c r="J86"/>
  <c r="J130"/>
  <c r="BK108"/>
  <c r="J163"/>
  <c r="J142"/>
  <c r="J128"/>
  <c r="J106"/>
  <c i="10" r="BK101"/>
  <c r="BK94"/>
  <c r="J84"/>
  <c r="J101"/>
  <c r="BK86"/>
  <c i="2" r="BK157"/>
  <c r="J120"/>
  <c r="J99"/>
  <c r="J137"/>
  <c r="J126"/>
  <c r="BK99"/>
  <c r="J124"/>
  <c r="J153"/>
  <c r="J151"/>
  <c r="J116"/>
  <c r="BK105"/>
  <c r="BK94"/>
  <c i="3" r="BK262"/>
  <c r="J240"/>
  <c r="J222"/>
  <c r="BK205"/>
  <c r="BK180"/>
  <c r="J149"/>
  <c r="J288"/>
  <c r="J262"/>
  <c r="J236"/>
  <c r="J203"/>
  <c r="BK176"/>
  <c r="BK133"/>
  <c r="BK121"/>
  <c r="J285"/>
  <c r="BK250"/>
  <c r="BK214"/>
  <c r="BK199"/>
  <c r="BK178"/>
  <c r="BK157"/>
  <c r="J125"/>
  <c r="J104"/>
  <c r="BK283"/>
  <c r="J270"/>
  <c r="BK242"/>
  <c r="J216"/>
  <c r="J195"/>
  <c r="BK164"/>
  <c r="BK145"/>
  <c r="J128"/>
  <c r="BK102"/>
  <c r="J92"/>
  <c i="4" r="BK89"/>
  <c r="J89"/>
  <c r="J86"/>
  <c i="5" r="J820"/>
  <c r="J784"/>
  <c r="BK718"/>
  <c r="BK636"/>
  <c r="BK598"/>
  <c r="J514"/>
  <c r="BK472"/>
  <c r="J414"/>
  <c r="J354"/>
  <c r="BK239"/>
  <c r="J195"/>
  <c r="J867"/>
  <c r="J835"/>
  <c r="BK790"/>
  <c r="BK740"/>
  <c r="J639"/>
  <c r="J590"/>
  <c r="BK552"/>
  <c r="BK521"/>
  <c r="BK463"/>
  <c r="J438"/>
  <c r="J393"/>
  <c r="BK304"/>
  <c r="J211"/>
  <c r="J127"/>
  <c r="BK878"/>
  <c r="BK823"/>
  <c r="J814"/>
  <c r="J732"/>
  <c r="J687"/>
  <c r="BK646"/>
  <c r="BK590"/>
  <c r="J521"/>
  <c r="BK486"/>
  <c r="BK401"/>
  <c r="J363"/>
  <c r="J268"/>
  <c r="BK218"/>
  <c r="BK165"/>
  <c r="J912"/>
  <c r="J893"/>
  <c r="BK874"/>
  <c r="J848"/>
  <c r="BK814"/>
  <c r="J743"/>
  <c r="BK709"/>
  <c r="J646"/>
  <c r="BK586"/>
  <c r="BK545"/>
  <c r="J478"/>
  <c r="J424"/>
  <c r="J401"/>
  <c r="J257"/>
  <c r="J175"/>
  <c r="J141"/>
  <c i="6" r="BK291"/>
  <c r="J273"/>
  <c r="J233"/>
  <c r="J208"/>
  <c r="BK187"/>
  <c r="J150"/>
  <c r="J130"/>
  <c r="J99"/>
  <c r="J315"/>
  <c r="BK298"/>
  <c r="J291"/>
  <c r="J280"/>
  <c r="J250"/>
  <c r="J218"/>
  <c r="BK162"/>
  <c r="BK107"/>
  <c r="J312"/>
  <c r="BK273"/>
  <c r="J242"/>
  <c r="BK160"/>
  <c r="J91"/>
  <c r="BK319"/>
  <c r="BK257"/>
  <c r="BK204"/>
  <c r="BK111"/>
  <c i="7" r="J157"/>
  <c r="BK139"/>
  <c r="BK123"/>
  <c r="BK161"/>
  <c r="J145"/>
  <c r="J112"/>
  <c r="BK95"/>
  <c r="J161"/>
  <c r="BK143"/>
  <c r="BK112"/>
  <c r="J170"/>
  <c r="J127"/>
  <c r="BK99"/>
  <c i="8" r="J150"/>
  <c r="J122"/>
  <c r="J100"/>
  <c r="BK127"/>
  <c r="BK100"/>
  <c r="BK153"/>
  <c r="J127"/>
  <c r="J157"/>
  <c r="J114"/>
  <c i="9" r="BK144"/>
  <c r="BK114"/>
  <c r="BK163"/>
  <c r="BK150"/>
  <c r="BK128"/>
  <c r="J114"/>
  <c r="BK106"/>
  <c r="J93"/>
  <c r="J154"/>
  <c r="BK142"/>
  <c r="J136"/>
  <c r="J116"/>
  <c r="BK86"/>
  <c r="J160"/>
  <c r="J152"/>
  <c r="J150"/>
  <c r="BK140"/>
  <c r="J126"/>
  <c r="BK110"/>
  <c r="J99"/>
  <c i="10" r="J100"/>
  <c r="BK88"/>
  <c r="J94"/>
  <c r="J90"/>
  <c r="BK82"/>
  <c r="BK90"/>
  <c i="2" r="BK159"/>
  <c r="J134"/>
  <c r="J122"/>
  <c r="J101"/>
  <c r="BK153"/>
  <c r="BK134"/>
  <c r="J105"/>
  <c r="J90"/>
  <c r="J157"/>
  <c r="BK139"/>
  <c r="J94"/>
  <c r="J132"/>
  <c r="BK111"/>
  <c r="BK97"/>
  <c i="3" r="J268"/>
  <c r="BK234"/>
  <c r="BK220"/>
  <c r="J199"/>
  <c r="BK170"/>
  <c r="BK125"/>
  <c r="J273"/>
  <c r="BK246"/>
  <c r="BK222"/>
  <c r="J167"/>
  <c r="BK141"/>
  <c r="BK112"/>
  <c r="J97"/>
  <c r="BK265"/>
  <c r="J238"/>
  <c r="BK210"/>
  <c r="BK191"/>
  <c r="BK167"/>
  <c r="BK159"/>
  <c r="J141"/>
  <c r="BK117"/>
  <c r="J291"/>
  <c r="BK273"/>
  <c r="BK232"/>
  <c r="BK201"/>
  <c r="J180"/>
  <c r="J153"/>
  <c r="J133"/>
  <c r="BK114"/>
  <c r="J89"/>
  <c i="4" r="BK101"/>
  <c r="BK91"/>
  <c r="J93"/>
  <c i="5" r="BK835"/>
  <c r="J817"/>
  <c r="J755"/>
  <c r="BK667"/>
  <c r="J626"/>
  <c r="J573"/>
  <c r="J527"/>
  <c r="BK478"/>
  <c r="J417"/>
  <c r="J309"/>
  <c r="J233"/>
  <c r="BK198"/>
  <c r="BK102"/>
  <c r="J856"/>
  <c r="BK810"/>
  <c r="BK784"/>
  <c r="J735"/>
  <c r="J671"/>
  <c r="BK601"/>
  <c r="BK561"/>
  <c r="BK536"/>
  <c r="J466"/>
  <c r="BK424"/>
  <c r="J370"/>
  <c r="BK283"/>
  <c r="BK228"/>
  <c r="BK141"/>
  <c r="J882"/>
  <c r="J844"/>
  <c r="J766"/>
  <c r="J709"/>
  <c r="BK684"/>
  <c r="J667"/>
  <c r="J601"/>
  <c r="J576"/>
  <c r="J561"/>
  <c r="J518"/>
  <c r="BK438"/>
  <c r="BK397"/>
  <c r="BK325"/>
  <c r="J272"/>
  <c r="J159"/>
  <c r="BK912"/>
  <c r="BK893"/>
  <c r="J860"/>
  <c r="BK838"/>
  <c r="J807"/>
  <c r="BK752"/>
  <c r="J718"/>
  <c r="BK671"/>
  <c r="J619"/>
  <c r="BK549"/>
  <c r="J469"/>
  <c r="BK417"/>
  <c r="BK338"/>
  <c r="J204"/>
  <c r="BK159"/>
  <c i="6" r="J305"/>
  <c r="BK261"/>
  <c r="J220"/>
  <c r="BK172"/>
  <c r="BK150"/>
  <c r="J119"/>
  <c r="BK308"/>
  <c r="J266"/>
  <c r="BK218"/>
  <c r="BK130"/>
  <c r="J329"/>
  <c r="BK315"/>
  <c r="J246"/>
  <c r="J187"/>
  <c r="J107"/>
  <c i="7" r="J155"/>
  <c r="BK135"/>
  <c r="J121"/>
  <c r="BK164"/>
  <c r="BK153"/>
  <c r="J119"/>
  <c r="BK104"/>
  <c r="J166"/>
  <c r="BK145"/>
  <c r="BK114"/>
  <c r="BK89"/>
  <c r="BK121"/>
  <c r="BK97"/>
  <c i="8" r="BK157"/>
  <c r="BK124"/>
  <c r="BK94"/>
  <c r="BK132"/>
  <c r="BK106"/>
  <c r="BK150"/>
  <c r="J110"/>
  <c r="J153"/>
  <c r="BK110"/>
  <c i="9" r="BK156"/>
  <c r="BK116"/>
  <c r="J97"/>
  <c r="BK138"/>
  <c r="J108"/>
  <c r="BK91"/>
  <c r="BK152"/>
  <c r="BK118"/>
  <c r="BK95"/>
  <c r="J158"/>
  <c r="BK134"/>
  <c r="J120"/>
  <c r="BK93"/>
  <c i="10" r="BK84"/>
  <c r="J92"/>
  <c r="J96"/>
  <c i="5" l="1" r="R903"/>
  <c i="6" r="R178"/>
  <c i="5" r="T903"/>
  <c i="6" r="P178"/>
  <c i="5" r="P903"/>
  <c i="3" r="R88"/>
  <c r="R207"/>
  <c r="P252"/>
  <c r="BK276"/>
  <c r="J276"/>
  <c r="J65"/>
  <c i="4" r="P85"/>
  <c r="P84"/>
  <c r="P83"/>
  <c i="1" r="AU57"/>
  <c i="5" r="P101"/>
  <c r="R210"/>
  <c r="T232"/>
  <c r="P256"/>
  <c r="BK362"/>
  <c r="J362"/>
  <c r="J65"/>
  <c r="P507"/>
  <c r="R535"/>
  <c r="P652"/>
  <c r="R670"/>
  <c r="R708"/>
  <c r="P771"/>
  <c r="T783"/>
  <c r="BK813"/>
  <c r="J813"/>
  <c r="J75"/>
  <c r="BK847"/>
  <c r="J847"/>
  <c r="J76"/>
  <c r="R881"/>
  <c i="6" r="R90"/>
  <c r="T195"/>
  <c r="BK241"/>
  <c r="J241"/>
  <c r="J64"/>
  <c r="BK265"/>
  <c r="J265"/>
  <c r="J66"/>
  <c r="R287"/>
  <c i="7" r="P86"/>
  <c r="R118"/>
  <c r="R163"/>
  <c i="8" r="BK97"/>
  <c r="J97"/>
  <c r="J63"/>
  <c r="BK116"/>
  <c r="J116"/>
  <c r="J64"/>
  <c r="BK121"/>
  <c r="J121"/>
  <c r="J65"/>
  <c r="BK149"/>
  <c r="J149"/>
  <c r="J66"/>
  <c i="9" r="P85"/>
  <c r="P84"/>
  <c r="P83"/>
  <c i="1" r="AU62"/>
  <c i="3" r="P88"/>
  <c r="BK207"/>
  <c r="J207"/>
  <c r="J62"/>
  <c r="BK252"/>
  <c r="J252"/>
  <c r="J63"/>
  <c r="P276"/>
  <c i="4" r="BK85"/>
  <c r="J85"/>
  <c r="J61"/>
  <c i="5" r="T101"/>
  <c r="P210"/>
  <c r="BK232"/>
  <c r="J232"/>
  <c r="J63"/>
  <c r="T256"/>
  <c r="R362"/>
  <c r="T507"/>
  <c r="BK535"/>
  <c r="J535"/>
  <c r="J69"/>
  <c r="R652"/>
  <c r="BK670"/>
  <c r="J670"/>
  <c r="J71"/>
  <c r="P708"/>
  <c r="R771"/>
  <c r="BK783"/>
  <c r="J783"/>
  <c r="J74"/>
  <c r="R813"/>
  <c r="P847"/>
  <c r="P881"/>
  <c i="6" r="T90"/>
  <c r="R195"/>
  <c r="T241"/>
  <c r="P265"/>
  <c r="T287"/>
  <c i="7" r="BK86"/>
  <c r="J86"/>
  <c r="J61"/>
  <c r="T118"/>
  <c r="T163"/>
  <c i="8" r="T97"/>
  <c r="T116"/>
  <c r="P121"/>
  <c r="P149"/>
  <c i="9" r="BK85"/>
  <c r="J85"/>
  <c r="J61"/>
  <c i="10" r="P81"/>
  <c r="P80"/>
  <c i="1" r="AU63"/>
  <c i="2" r="BK87"/>
  <c r="J87"/>
  <c r="J61"/>
  <c r="BK96"/>
  <c r="J96"/>
  <c r="J62"/>
  <c r="R96"/>
  <c r="R115"/>
  <c r="T141"/>
  <c i="3" r="BK88"/>
  <c r="J88"/>
  <c r="J61"/>
  <c r="T207"/>
  <c r="R252"/>
  <c r="R276"/>
  <c i="4" r="T85"/>
  <c r="T84"/>
  <c r="T83"/>
  <c i="5" r="BK101"/>
  <c r="J101"/>
  <c r="J61"/>
  <c r="BK210"/>
  <c r="J210"/>
  <c r="J62"/>
  <c r="P232"/>
  <c r="R256"/>
  <c r="P362"/>
  <c r="BK507"/>
  <c r="J507"/>
  <c r="J66"/>
  <c r="P535"/>
  <c r="T652"/>
  <c r="T670"/>
  <c r="BK708"/>
  <c r="J708"/>
  <c r="J72"/>
  <c r="BK771"/>
  <c r="J771"/>
  <c r="J73"/>
  <c r="R783"/>
  <c r="P813"/>
  <c r="T847"/>
  <c r="T881"/>
  <c i="6" r="BK90"/>
  <c r="J90"/>
  <c r="J61"/>
  <c r="BK195"/>
  <c r="J195"/>
  <c r="J63"/>
  <c r="P241"/>
  <c r="T265"/>
  <c r="BK287"/>
  <c r="J287"/>
  <c r="J67"/>
  <c i="7" r="R86"/>
  <c r="R85"/>
  <c r="R84"/>
  <c r="BK118"/>
  <c r="J118"/>
  <c r="J62"/>
  <c r="BK163"/>
  <c r="J163"/>
  <c r="J63"/>
  <c i="8" r="P97"/>
  <c r="P88"/>
  <c r="P87"/>
  <c i="1" r="AU61"/>
  <c i="8" r="P116"/>
  <c r="R121"/>
  <c r="T149"/>
  <c i="9" r="R85"/>
  <c r="R84"/>
  <c r="R83"/>
  <c i="10" r="BK81"/>
  <c r="J81"/>
  <c r="J60"/>
  <c r="R81"/>
  <c r="R80"/>
  <c i="2" r="P87"/>
  <c r="R87"/>
  <c r="T87"/>
  <c r="P96"/>
  <c r="T96"/>
  <c r="BK115"/>
  <c r="J115"/>
  <c r="J63"/>
  <c r="P115"/>
  <c r="T115"/>
  <c r="BK136"/>
  <c r="J136"/>
  <c r="J64"/>
  <c r="P136"/>
  <c r="R136"/>
  <c r="T136"/>
  <c r="BK141"/>
  <c r="J141"/>
  <c r="J65"/>
  <c r="P141"/>
  <c r="R141"/>
  <c i="3" r="T88"/>
  <c r="T87"/>
  <c r="T86"/>
  <c r="P207"/>
  <c r="T252"/>
  <c r="T276"/>
  <c i="4" r="R85"/>
  <c r="R84"/>
  <c r="R83"/>
  <c i="5" r="R101"/>
  <c r="T210"/>
  <c r="R232"/>
  <c r="BK256"/>
  <c r="J256"/>
  <c r="J64"/>
  <c r="T362"/>
  <c r="R507"/>
  <c r="T535"/>
  <c r="BK652"/>
  <c r="J652"/>
  <c r="J70"/>
  <c r="P670"/>
  <c r="T708"/>
  <c r="T771"/>
  <c r="P783"/>
  <c r="T813"/>
  <c r="R847"/>
  <c r="BK881"/>
  <c r="J881"/>
  <c r="J77"/>
  <c i="6" r="P90"/>
  <c r="P195"/>
  <c r="R241"/>
  <c r="R265"/>
  <c r="P287"/>
  <c i="7" r="T86"/>
  <c r="T85"/>
  <c r="T84"/>
  <c r="P118"/>
  <c r="P163"/>
  <c i="8" r="R97"/>
  <c r="R88"/>
  <c r="R87"/>
  <c r="R116"/>
  <c r="T121"/>
  <c r="R149"/>
  <c i="9" r="T85"/>
  <c r="T84"/>
  <c r="T83"/>
  <c i="10" r="T81"/>
  <c r="T80"/>
  <c i="3" r="BK272"/>
  <c r="J272"/>
  <c r="J64"/>
  <c r="BK290"/>
  <c r="J290"/>
  <c r="J66"/>
  <c i="5" r="BK903"/>
  <c r="J903"/>
  <c r="J79"/>
  <c i="6" r="BK260"/>
  <c r="J260"/>
  <c r="J65"/>
  <c i="8" r="BK89"/>
  <c r="J89"/>
  <c r="J61"/>
  <c r="BK93"/>
  <c r="J93"/>
  <c r="J62"/>
  <c i="4" r="BK103"/>
  <c r="J103"/>
  <c r="J62"/>
  <c r="BK107"/>
  <c r="J107"/>
  <c r="J63"/>
  <c i="5" r="BK896"/>
  <c r="J896"/>
  <c r="J78"/>
  <c i="8" r="BK156"/>
  <c r="J156"/>
  <c r="J67"/>
  <c i="9" r="BK162"/>
  <c r="J162"/>
  <c r="J62"/>
  <c i="5" r="BK530"/>
  <c r="J530"/>
  <c r="J67"/>
  <c i="6" r="BK328"/>
  <c r="J328"/>
  <c r="J68"/>
  <c i="7" r="BK169"/>
  <c r="J169"/>
  <c r="J64"/>
  <c i="6" r="BK178"/>
  <c r="J178"/>
  <c r="J62"/>
  <c i="9" r="BK166"/>
  <c r="J166"/>
  <c r="J63"/>
  <c i="10" r="J52"/>
  <c r="F55"/>
  <c r="BE82"/>
  <c r="BE92"/>
  <c r="BE94"/>
  <c r="BE98"/>
  <c r="BE84"/>
  <c r="BE88"/>
  <c r="BE100"/>
  <c r="BE101"/>
  <c r="E48"/>
  <c r="BE86"/>
  <c r="BE90"/>
  <c r="BE96"/>
  <c i="9" r="J52"/>
  <c r="F55"/>
  <c r="BE91"/>
  <c r="BE95"/>
  <c r="BE112"/>
  <c r="BE116"/>
  <c r="BE138"/>
  <c r="BE144"/>
  <c r="BE146"/>
  <c r="BE156"/>
  <c r="BE167"/>
  <c r="E48"/>
  <c r="J55"/>
  <c r="BE97"/>
  <c r="BE104"/>
  <c r="BE106"/>
  <c r="BE110"/>
  <c r="BE124"/>
  <c r="BE128"/>
  <c r="BE130"/>
  <c r="BE136"/>
  <c r="BE140"/>
  <c r="BE142"/>
  <c r="BE152"/>
  <c r="BE154"/>
  <c r="BE160"/>
  <c r="BE86"/>
  <c r="BE89"/>
  <c r="BE93"/>
  <c r="BE99"/>
  <c r="BE108"/>
  <c r="BE114"/>
  <c r="BE118"/>
  <c r="BE122"/>
  <c r="BE132"/>
  <c r="BE134"/>
  <c r="BE158"/>
  <c r="BE102"/>
  <c r="BE120"/>
  <c r="BE126"/>
  <c r="BE148"/>
  <c r="BE150"/>
  <c r="BE163"/>
  <c i="8" r="J52"/>
  <c r="J55"/>
  <c r="BE98"/>
  <c r="BE104"/>
  <c r="BE106"/>
  <c r="BE124"/>
  <c r="BE127"/>
  <c r="BE135"/>
  <c r="BE142"/>
  <c r="BE144"/>
  <c r="BE157"/>
  <c r="E48"/>
  <c r="F55"/>
  <c r="BE90"/>
  <c r="BE94"/>
  <c r="BE100"/>
  <c r="BE112"/>
  <c r="BE122"/>
  <c r="BE132"/>
  <c r="BE140"/>
  <c r="BE102"/>
  <c r="BE108"/>
  <c r="BE119"/>
  <c r="BE130"/>
  <c r="BE146"/>
  <c r="BE110"/>
  <c r="BE114"/>
  <c r="BE117"/>
  <c r="BE138"/>
  <c r="BE150"/>
  <c r="BE153"/>
  <c i="7" r="J52"/>
  <c r="J55"/>
  <c r="BE87"/>
  <c r="BE112"/>
  <c r="BE114"/>
  <c r="BE129"/>
  <c r="BE131"/>
  <c r="BE135"/>
  <c r="BE139"/>
  <c r="BE147"/>
  <c r="BE153"/>
  <c r="BE161"/>
  <c r="F81"/>
  <c r="BE91"/>
  <c r="BE95"/>
  <c r="BE102"/>
  <c r="BE106"/>
  <c r="BE116"/>
  <c r="BE121"/>
  <c r="BE123"/>
  <c r="BE125"/>
  <c r="BE127"/>
  <c r="BE133"/>
  <c r="BE155"/>
  <c r="BE157"/>
  <c r="BE164"/>
  <c r="BE166"/>
  <c r="BE170"/>
  <c r="BE99"/>
  <c r="BE119"/>
  <c r="BE141"/>
  <c r="BE143"/>
  <c r="BE151"/>
  <c r="E48"/>
  <c r="BE89"/>
  <c r="BE93"/>
  <c r="BE97"/>
  <c r="BE104"/>
  <c r="BE108"/>
  <c r="BE110"/>
  <c r="BE137"/>
  <c r="BE145"/>
  <c r="BE149"/>
  <c r="BE159"/>
  <c i="6" r="F55"/>
  <c r="BE95"/>
  <c r="BE99"/>
  <c r="BE124"/>
  <c r="BE130"/>
  <c r="BE150"/>
  <c r="BE169"/>
  <c r="BE172"/>
  <c r="BE179"/>
  <c r="BE218"/>
  <c r="BE227"/>
  <c r="BE230"/>
  <c r="BE237"/>
  <c r="BE261"/>
  <c r="BE266"/>
  <c r="BE280"/>
  <c r="BE284"/>
  <c r="BE291"/>
  <c r="BE325"/>
  <c r="BE329"/>
  <c r="E48"/>
  <c r="BE91"/>
  <c r="BE107"/>
  <c r="BE111"/>
  <c r="BE119"/>
  <c r="BE134"/>
  <c r="BE140"/>
  <c r="BE148"/>
  <c r="BE166"/>
  <c r="BE187"/>
  <c r="BE204"/>
  <c r="BE206"/>
  <c r="BE220"/>
  <c r="BE233"/>
  <c r="BE276"/>
  <c r="BE305"/>
  <c r="BE312"/>
  <c r="BE319"/>
  <c r="BE322"/>
  <c r="J82"/>
  <c r="BE162"/>
  <c r="BE214"/>
  <c r="BE257"/>
  <c r="BE315"/>
  <c r="BE103"/>
  <c r="BE160"/>
  <c r="BE196"/>
  <c r="BE208"/>
  <c r="BE212"/>
  <c r="BE242"/>
  <c r="BE246"/>
  <c r="BE250"/>
  <c r="BE253"/>
  <c r="BE270"/>
  <c r="BE273"/>
  <c r="BE288"/>
  <c r="BE294"/>
  <c r="BE298"/>
  <c r="BE301"/>
  <c r="BE308"/>
  <c i="5" r="F96"/>
  <c r="BE127"/>
  <c r="BE169"/>
  <c r="BE175"/>
  <c r="BE181"/>
  <c r="BE218"/>
  <c r="BE239"/>
  <c r="BE272"/>
  <c r="BE292"/>
  <c r="BE299"/>
  <c r="BE304"/>
  <c r="BE354"/>
  <c r="BE358"/>
  <c r="BE393"/>
  <c r="BE407"/>
  <c r="BE411"/>
  <c r="BE429"/>
  <c r="BE434"/>
  <c r="BE438"/>
  <c r="BE453"/>
  <c r="BE499"/>
  <c r="BE511"/>
  <c r="BE521"/>
  <c r="BE536"/>
  <c r="BE565"/>
  <c r="BE576"/>
  <c r="BE590"/>
  <c r="BE619"/>
  <c r="BE639"/>
  <c r="BE714"/>
  <c r="BE723"/>
  <c r="BE766"/>
  <c r="BE768"/>
  <c r="BE780"/>
  <c r="BE810"/>
  <c r="BE832"/>
  <c r="BE867"/>
  <c r="BE878"/>
  <c r="BE882"/>
  <c r="BE887"/>
  <c r="BE890"/>
  <c r="BE893"/>
  <c r="BE897"/>
  <c r="BE904"/>
  <c r="BE912"/>
  <c r="E48"/>
  <c r="J93"/>
  <c r="BE102"/>
  <c r="BE114"/>
  <c r="BE138"/>
  <c r="BE159"/>
  <c r="BE185"/>
  <c r="BE228"/>
  <c r="BE257"/>
  <c r="BE283"/>
  <c r="BE374"/>
  <c r="BE378"/>
  <c r="BE385"/>
  <c r="BE389"/>
  <c r="BE414"/>
  <c r="BE417"/>
  <c r="BE424"/>
  <c r="BE449"/>
  <c r="BE457"/>
  <c r="BE463"/>
  <c r="BE466"/>
  <c r="BE478"/>
  <c r="BE482"/>
  <c r="BE531"/>
  <c r="BE545"/>
  <c r="BE549"/>
  <c r="BE598"/>
  <c r="BE608"/>
  <c r="BE611"/>
  <c r="BE636"/>
  <c r="BE653"/>
  <c r="BE667"/>
  <c r="BE718"/>
  <c r="BE727"/>
  <c r="BE735"/>
  <c r="BE743"/>
  <c r="BE784"/>
  <c r="BE800"/>
  <c r="BE807"/>
  <c r="BE820"/>
  <c r="BE826"/>
  <c r="BE829"/>
  <c r="BE835"/>
  <c r="BE148"/>
  <c r="BE165"/>
  <c r="BE189"/>
  <c r="BE195"/>
  <c r="BE198"/>
  <c r="BE204"/>
  <c r="BE211"/>
  <c r="BE221"/>
  <c r="BE233"/>
  <c r="BE338"/>
  <c r="BE363"/>
  <c r="BE401"/>
  <c r="BE469"/>
  <c r="BE472"/>
  <c r="BE486"/>
  <c r="BE508"/>
  <c r="BE524"/>
  <c r="BE527"/>
  <c r="BE573"/>
  <c r="BE593"/>
  <c r="BE616"/>
  <c r="BE626"/>
  <c r="BE629"/>
  <c r="BE649"/>
  <c r="BE660"/>
  <c r="BE676"/>
  <c r="BE679"/>
  <c r="BE709"/>
  <c r="BE732"/>
  <c r="BE752"/>
  <c r="BE772"/>
  <c r="BE814"/>
  <c r="BE817"/>
  <c r="BE823"/>
  <c r="BE844"/>
  <c r="BE848"/>
  <c r="BE852"/>
  <c r="BE109"/>
  <c r="BE121"/>
  <c r="BE141"/>
  <c r="BE156"/>
  <c r="BE249"/>
  <c r="BE264"/>
  <c r="BE268"/>
  <c r="BE309"/>
  <c r="BE325"/>
  <c r="BE370"/>
  <c r="BE397"/>
  <c r="BE443"/>
  <c r="BE504"/>
  <c r="BE514"/>
  <c r="BE518"/>
  <c r="BE542"/>
  <c r="BE552"/>
  <c r="BE558"/>
  <c r="BE561"/>
  <c r="BE568"/>
  <c r="BE583"/>
  <c r="BE586"/>
  <c r="BE601"/>
  <c r="BE646"/>
  <c r="BE671"/>
  <c r="BE684"/>
  <c r="BE687"/>
  <c r="BE692"/>
  <c r="BE695"/>
  <c r="BE702"/>
  <c r="BE705"/>
  <c r="BE740"/>
  <c r="BE755"/>
  <c r="BE777"/>
  <c r="BE790"/>
  <c r="BE795"/>
  <c r="BE838"/>
  <c r="BE841"/>
  <c r="BE856"/>
  <c r="BE860"/>
  <c r="BE863"/>
  <c r="BE870"/>
  <c r="BE874"/>
  <c i="4" r="J52"/>
  <c r="J55"/>
  <c r="BE86"/>
  <c r="BE89"/>
  <c r="BE93"/>
  <c r="BE95"/>
  <c r="E48"/>
  <c r="F80"/>
  <c r="BE97"/>
  <c r="BE99"/>
  <c r="BE101"/>
  <c r="BE104"/>
  <c r="BE91"/>
  <c r="BE108"/>
  <c i="3" r="J55"/>
  <c r="BE106"/>
  <c r="BE117"/>
  <c r="BE139"/>
  <c r="BE141"/>
  <c r="BE159"/>
  <c r="BE161"/>
  <c r="BE189"/>
  <c r="BE197"/>
  <c r="BE203"/>
  <c r="BE208"/>
  <c r="BE216"/>
  <c r="BE218"/>
  <c r="BE234"/>
  <c r="BE238"/>
  <c r="BE244"/>
  <c r="BE246"/>
  <c r="BE248"/>
  <c r="BE265"/>
  <c r="BE281"/>
  <c r="BE285"/>
  <c r="BE288"/>
  <c r="BE291"/>
  <c r="E48"/>
  <c r="J52"/>
  <c r="BE89"/>
  <c r="BE92"/>
  <c r="BE100"/>
  <c r="BE112"/>
  <c r="BE121"/>
  <c r="BE147"/>
  <c r="BE149"/>
  <c r="BE151"/>
  <c r="BE155"/>
  <c r="BE157"/>
  <c r="BE167"/>
  <c r="BE180"/>
  <c r="BE185"/>
  <c r="BE201"/>
  <c r="BE220"/>
  <c r="BE224"/>
  <c r="BE232"/>
  <c r="BE240"/>
  <c r="BE259"/>
  <c r="BE268"/>
  <c r="BE270"/>
  <c r="BE277"/>
  <c r="BE279"/>
  <c r="BE109"/>
  <c r="BE123"/>
  <c r="BE125"/>
  <c r="BE137"/>
  <c r="BE170"/>
  <c r="BE178"/>
  <c r="BE183"/>
  <c r="BE199"/>
  <c r="BE205"/>
  <c r="BE214"/>
  <c r="BE226"/>
  <c r="BE229"/>
  <c r="BE242"/>
  <c r="BE250"/>
  <c r="BE256"/>
  <c r="BE262"/>
  <c r="BE283"/>
  <c r="F55"/>
  <c r="BE94"/>
  <c r="BE97"/>
  <c r="BE102"/>
  <c r="BE104"/>
  <c r="BE114"/>
  <c r="BE119"/>
  <c r="BE128"/>
  <c r="BE131"/>
  <c r="BE133"/>
  <c r="BE135"/>
  <c r="BE143"/>
  <c r="BE145"/>
  <c r="BE153"/>
  <c r="BE164"/>
  <c r="BE173"/>
  <c r="BE176"/>
  <c r="BE187"/>
  <c r="BE191"/>
  <c r="BE193"/>
  <c r="BE195"/>
  <c r="BE210"/>
  <c r="BE212"/>
  <c r="BE222"/>
  <c r="BE236"/>
  <c r="BE253"/>
  <c r="BE273"/>
  <c i="2" r="E48"/>
  <c r="J79"/>
  <c r="BE120"/>
  <c r="BE122"/>
  <c r="BE124"/>
  <c r="BE126"/>
  <c r="BE130"/>
  <c r="BE134"/>
  <c r="BE137"/>
  <c r="BE99"/>
  <c r="BE101"/>
  <c r="BE105"/>
  <c r="BE111"/>
  <c r="BE113"/>
  <c r="BE132"/>
  <c r="BE144"/>
  <c r="BE151"/>
  <c r="BE153"/>
  <c r="F55"/>
  <c r="BE88"/>
  <c r="BE90"/>
  <c r="BE92"/>
  <c r="BE107"/>
  <c r="BE109"/>
  <c r="BE116"/>
  <c r="BE139"/>
  <c r="BE147"/>
  <c r="BE94"/>
  <c r="BE97"/>
  <c r="BE103"/>
  <c r="BE118"/>
  <c r="BE128"/>
  <c r="BE142"/>
  <c r="BE149"/>
  <c r="BE155"/>
  <c r="BE157"/>
  <c r="BE159"/>
  <c i="4" r="J34"/>
  <c i="1" r="AW57"/>
  <c i="6" r="F34"/>
  <c i="1" r="BA59"/>
  <c i="9" r="J34"/>
  <c i="1" r="AW62"/>
  <c i="2" r="F34"/>
  <c i="1" r="BA55"/>
  <c i="4" r="F35"/>
  <c i="1" r="BB57"/>
  <c i="5" r="F37"/>
  <c i="1" r="BD58"/>
  <c i="8" r="F37"/>
  <c i="1" r="BD61"/>
  <c i="10" r="F35"/>
  <c i="1" r="BB63"/>
  <c i="3" r="F37"/>
  <c i="1" r="BD56"/>
  <c i="2" r="F36"/>
  <c i="1" r="BC55"/>
  <c i="6" r="F36"/>
  <c i="1" r="BC59"/>
  <c i="8" r="J34"/>
  <c i="1" r="AW61"/>
  <c i="10" r="F37"/>
  <c i="1" r="BD63"/>
  <c i="2" r="F37"/>
  <c i="1" r="BD55"/>
  <c i="5" r="F36"/>
  <c i="1" r="BC58"/>
  <c i="8" r="F34"/>
  <c i="1" r="BA61"/>
  <c i="9" r="F35"/>
  <c i="1" r="BB62"/>
  <c i="2" r="J34"/>
  <c i="1" r="AW55"/>
  <c i="3" r="J34"/>
  <c i="1" r="AW56"/>
  <c i="5" r="F34"/>
  <c i="1" r="BA58"/>
  <c i="8" r="F35"/>
  <c i="1" r="BB61"/>
  <c i="9" r="F37"/>
  <c i="1" r="BD62"/>
  <c i="5" r="J34"/>
  <c i="1" r="AW58"/>
  <c i="10" r="F34"/>
  <c i="1" r="BA63"/>
  <c i="2" r="F35"/>
  <c i="1" r="BB55"/>
  <c i="4" r="F34"/>
  <c i="1" r="BA57"/>
  <c i="4" r="F37"/>
  <c i="1" r="BD57"/>
  <c i="5" r="F35"/>
  <c i="1" r="BB58"/>
  <c i="6" r="J34"/>
  <c i="1" r="AW59"/>
  <c i="7" r="F36"/>
  <c i="1" r="BC60"/>
  <c i="10" r="J34"/>
  <c i="1" r="AW63"/>
  <c i="3" r="F36"/>
  <c i="1" r="BC56"/>
  <c i="7" r="F34"/>
  <c i="1" r="BA60"/>
  <c i="9" r="F34"/>
  <c i="1" r="BA62"/>
  <c i="10" r="F36"/>
  <c i="1" r="BC63"/>
  <c i="3" r="F35"/>
  <c i="1" r="BB56"/>
  <c i="7" r="F35"/>
  <c i="1" r="BB60"/>
  <c i="8" r="F36"/>
  <c i="1" r="BC61"/>
  <c i="9" r="F36"/>
  <c i="1" r="BC62"/>
  <c i="3" r="F34"/>
  <c i="1" r="BA56"/>
  <c i="6" r="F35"/>
  <c i="1" r="BB59"/>
  <c i="6" r="F37"/>
  <c i="1" r="BD59"/>
  <c i="4" r="F36"/>
  <c i="1" r="BC57"/>
  <c i="7" r="J34"/>
  <c i="1" r="AW60"/>
  <c i="7" r="F37"/>
  <c i="1" r="BD60"/>
  <c i="5" l="1" r="T534"/>
  <c i="8" r="T88"/>
  <c r="T87"/>
  <c i="5" r="R100"/>
  <c i="3" r="P87"/>
  <c r="P86"/>
  <c i="1" r="AU56"/>
  <c i="6" r="P89"/>
  <c r="P88"/>
  <c i="1" r="AU59"/>
  <c i="6" r="T89"/>
  <c r="T88"/>
  <c i="5" r="T100"/>
  <c r="T99"/>
  <c r="P100"/>
  <c i="2" r="R86"/>
  <c r="R85"/>
  <c r="P86"/>
  <c r="P85"/>
  <c i="1" r="AU55"/>
  <c i="6" r="R89"/>
  <c r="R88"/>
  <c i="5" r="R534"/>
  <c i="2" r="T86"/>
  <c r="T85"/>
  <c i="5" r="P534"/>
  <c i="7" r="P85"/>
  <c r="P84"/>
  <c i="1" r="AU60"/>
  <c i="3" r="R87"/>
  <c r="R86"/>
  <c i="6" r="BK89"/>
  <c r="J89"/>
  <c r="J60"/>
  <c i="7" r="BK85"/>
  <c r="J85"/>
  <c r="J60"/>
  <c i="8" r="BK88"/>
  <c r="J88"/>
  <c r="J60"/>
  <c i="10" r="BK80"/>
  <c r="J80"/>
  <c i="2" r="BK86"/>
  <c r="BK85"/>
  <c r="J85"/>
  <c i="3" r="BK87"/>
  <c r="J87"/>
  <c r="J60"/>
  <c i="4" r="BK84"/>
  <c r="J84"/>
  <c r="J60"/>
  <c i="5" r="BK100"/>
  <c r="BK534"/>
  <c r="J534"/>
  <c r="J68"/>
  <c i="9" r="BK84"/>
  <c r="J84"/>
  <c r="J60"/>
  <c i="6" r="J33"/>
  <c i="1" r="AV59"/>
  <c r="AT59"/>
  <c i="10" r="J30"/>
  <c i="1" r="AG63"/>
  <c i="2" r="F33"/>
  <c i="1" r="AZ55"/>
  <c i="8" r="J33"/>
  <c i="1" r="AV61"/>
  <c r="AT61"/>
  <c i="2" r="J33"/>
  <c i="1" r="AV55"/>
  <c r="AT55"/>
  <c i="3" r="J33"/>
  <c i="1" r="AV56"/>
  <c r="AT56"/>
  <c i="2" r="J30"/>
  <c i="1" r="AG55"/>
  <c i="3" r="F33"/>
  <c i="1" r="AZ56"/>
  <c i="7" r="F33"/>
  <c i="1" r="AZ60"/>
  <c r="BD54"/>
  <c r="W33"/>
  <c r="BC54"/>
  <c r="W32"/>
  <c i="5" r="F33"/>
  <c i="1" r="AZ58"/>
  <c i="7" r="J33"/>
  <c i="1" r="AV60"/>
  <c r="AT60"/>
  <c i="10" r="F33"/>
  <c i="1" r="AZ63"/>
  <c i="10" r="J33"/>
  <c i="1" r="AV63"/>
  <c r="AT63"/>
  <c r="BB54"/>
  <c r="W31"/>
  <c i="5" r="J33"/>
  <c i="1" r="AV58"/>
  <c r="AT58"/>
  <c i="8" r="F33"/>
  <c i="1" r="AZ61"/>
  <c i="9" r="J33"/>
  <c i="1" r="AV62"/>
  <c r="AT62"/>
  <c i="4" r="J33"/>
  <c i="1" r="AV57"/>
  <c r="AT57"/>
  <c i="6" r="F33"/>
  <c i="1" r="AZ59"/>
  <c i="9" r="F33"/>
  <c i="1" r="AZ62"/>
  <c r="BA54"/>
  <c r="W30"/>
  <c i="4" r="F33"/>
  <c i="1" r="AZ57"/>
  <c i="5" l="1" r="BK99"/>
  <c r="J99"/>
  <c r="J59"/>
  <c r="P99"/>
  <c i="1" r="AU58"/>
  <c i="5" r="R99"/>
  <c r="J100"/>
  <c r="J60"/>
  <c i="2" r="J59"/>
  <c i="8" r="BK87"/>
  <c r="J87"/>
  <c r="J59"/>
  <c i="4" r="BK83"/>
  <c r="J83"/>
  <c i="7" r="BK84"/>
  <c r="J84"/>
  <c i="10" r="J59"/>
  <c i="3" r="BK86"/>
  <c r="J86"/>
  <c r="J59"/>
  <c i="6" r="BK88"/>
  <c r="J88"/>
  <c i="2" r="J86"/>
  <c r="J60"/>
  <c i="9" r="BK83"/>
  <c r="J83"/>
  <c r="J59"/>
  <c i="10" r="J39"/>
  <c i="2" r="J39"/>
  <c i="1" r="AN63"/>
  <c r="AN55"/>
  <c i="4" r="J30"/>
  <c i="1" r="AG57"/>
  <c i="7" r="J30"/>
  <c i="1" r="AG60"/>
  <c i="6" r="J30"/>
  <c i="1" r="AG59"/>
  <c r="AX54"/>
  <c r="AY54"/>
  <c r="AU54"/>
  <c r="AZ54"/>
  <c r="W29"/>
  <c r="AW54"/>
  <c r="AK30"/>
  <c i="6" l="1" r="J39"/>
  <c i="4" r="J39"/>
  <c i="7" r="J39"/>
  <c r="J59"/>
  <c i="6" r="J59"/>
  <c i="4" r="J59"/>
  <c i="1" r="AN59"/>
  <c r="AN60"/>
  <c r="AN57"/>
  <c i="5" r="J30"/>
  <c i="1" r="AG58"/>
  <c i="8" r="J30"/>
  <c i="1" r="AG61"/>
  <c i="9" r="J30"/>
  <c i="1" r="AG62"/>
  <c i="3" r="J30"/>
  <c i="1" r="AG56"/>
  <c r="AV54"/>
  <c r="AK29"/>
  <c i="8" l="1" r="J39"/>
  <c i="9" r="J39"/>
  <c i="3" r="J39"/>
  <c i="5" r="J39"/>
  <c i="1" r="AN56"/>
  <c r="AN62"/>
  <c r="AN58"/>
  <c r="AN61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<sst xmlns="http://schemas.openxmlformats.org/spreadsheetml/2006/main">
  <si>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</si>
  <si>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</si>
  <si>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</si>
  <si>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</si>
  <si>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</si>
  <si>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{446b5e2e-f367-4cb5-9747-a49bca1627b0}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</si>
  <si>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</si>
  <si>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</si>
  <si>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</si>
  <si>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</si>
  <si>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</si>
  <si>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</si>
  <si>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</si>
  <si>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</si>
  <si>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5754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</si>
  <si>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</si>
  <si>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</si>
  <si>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Brno, ATS Libušino údolí - rekonstrukce stavební části a technologie</t>
  </si>
  <si>
    <t>KSO:</t>
  </si>
  <si>
    <t>812 39 12</t>
  </si>
  <si>
    <t>CC-CZ:</t>
  </si>
  <si>
    <t>12511</t>
  </si>
  <si>
    <t>Místo:</t>
  </si>
  <si>
    <t>Pisárky (okres Brno-město)</t>
  </si>
  <si>
    <t>Datum:</t>
  </si>
  <si>
    <t>7. 6. 2022</t>
  </si>
  <si>
    <t>CZ-CPV:</t>
  </si>
  <si>
    <t>45252000-8</t>
  </si>
  <si>
    <t>CZ-CPA:</t>
  </si>
  <si>
    <t>41.00.21</t>
  </si>
  <si>
    <t>Zadavatel:</t>
  </si>
  <si>
    <t>IČ:</t>
  </si>
  <si>
    <t>44992785</t>
  </si>
  <si>
    <t>Statutární město Brno</t>
  </si>
  <si>
    <t>DIČ:</t>
  </si>
  <si>
    <t>CZ44992785</t>
  </si>
  <si>
    <t>Uchazeč:</t>
  </si>
  <si>
    <t>Vyplň údaj</t>
  </si>
  <si>
    <t>Projektant:</t>
  </si>
  <si>
    <t>46964371</t>
  </si>
  <si>
    <t>AQUA PROCON s.r.o.</t>
  </si>
  <si>
    <t>CZ46964371</t>
  </si>
  <si>
    <t>True</t>
  </si>
  <si>
    <t>Zpracovatel:</t>
  </si>
  <si>
    <t/>
  </si>
  <si>
    <t>Ing. Humpolík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</si>
  <si>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</si>
  <si>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</si>
  <si>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</si>
  <si>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</si>
  <si>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</si>
  <si>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</si>
  <si>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</si>
  <si>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</si>
  <si>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</si>
  <si>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</si>
  <si>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</si>
  <si>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</si>
  <si>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</si>
  <si>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</si>
  <si>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</si>
  <si>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</si>
  <si>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</si>
  <si>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</si>
  <si>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</si>
  <si>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</si>
  <si>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</si>
  <si>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</si>
  <si>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</si>
  <si>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</si>
  <si>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</si>
  <si>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</si>
  <si>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</si>
  <si>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</si>
  <si>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</si>
  <si>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</si>
  <si>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</si>
  <si>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</si>
  <si>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</si>
  <si>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</si>
  <si>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</si>
  <si>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</si>
  <si>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</si>
  <si>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</si>
  <si>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</si>
  <si>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</si>
  <si>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</si>
  <si>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PS 01</t>
  </si>
  <si>
    <t>Strojně technologická část</t>
  </si>
  <si>
    <t>PRO</t>
  </si>
  <si>
    <t>1</t>
  </si>
  <si>
    <t>{824b9485-8171-4a76-bc3d-6aaa9a03d27a}</t>
  </si>
  <si>
    <t>2</t>
  </si>
  <si>
    <t>PS 02</t>
  </si>
  <si>
    <t>Elektro - technologická část</t>
  </si>
  <si>
    <t>{7cff5147-5668-46b6-b840-76a3557a7350}</t>
  </si>
  <si>
    <t>PS 03</t>
  </si>
  <si>
    <t>Dispečink a přenos dat</t>
  </si>
  <si>
    <t>{e319466d-927b-4a9f-9bb3-fdcb3d96302d}</t>
  </si>
  <si>
    <t>SO 01</t>
  </si>
  <si>
    <t>Objekt ATS</t>
  </si>
  <si>
    <t>STA</t>
  </si>
  <si>
    <t>{0a6a18e7-15b2-4d39-ad40-3942e1ba2ad8}</t>
  </si>
  <si>
    <t>SO 02</t>
  </si>
  <si>
    <t>Oplocení a zpevněné plochy</t>
  </si>
  <si>
    <t>{930c179c-508e-4c96-b0a2-035bd3a4e3db}</t>
  </si>
  <si>
    <t>SO 03</t>
  </si>
  <si>
    <t>Stavební elektroinstalace</t>
  </si>
  <si>
    <t>{29957b62-afe0-4dd8-9def-e3043b71e5d7}</t>
  </si>
  <si>
    <t>SO 04</t>
  </si>
  <si>
    <t>Přípojka NN</t>
  </si>
  <si>
    <t>{98bb1603-d719-4d64-a731-38c901b13d95}</t>
  </si>
  <si>
    <t>SO 05</t>
  </si>
  <si>
    <t>PZTS</t>
  </si>
  <si>
    <t>{2b068b47-bee6-4557-9f0a-4772eeb3b2c3}</t>
  </si>
  <si>
    <t>SO 90</t>
  </si>
  <si>
    <t>Ostatní rozpočtové náklady</t>
  </si>
  <si>
    <t>{f31b0639-dc93-42cb-824a-4c77b7f906ed}</t>
  </si>
  <si>
    <t>KRYCÍ LIST SOUPISU PRACÍ</t>
  </si>
  <si>
    <t>Objekt:</t>
  </si>
  <si>
    <t>PS 01 - Strojně technologická část</t>
  </si>
  <si>
    <t>REKAPITULACE ČLENĚNÍ SOUPISU PRACÍ</t>
  </si>
  <si>
    <t>Kód dílu - Popis</t>
  </si>
  <si>
    <t>Cena celkem [CZK]</t>
  </si>
  <si>
    <t>-1</t>
  </si>
  <si>
    <t>M - Práce a dodávky M</t>
  </si>
  <si>
    <t xml:space="preserve">    D1 - Potrubní vystrojení - potrubí PN10</t>
  </si>
  <si>
    <t xml:space="preserve">    D2 - Potrubní vystrojení - tvarovky PN10, NEREZ 1.4301</t>
  </si>
  <si>
    <t xml:space="preserve">    D3 - Potrubní vystrojení - armatury min. PN10</t>
  </si>
  <si>
    <t xml:space="preserve">    D4 - Stroje a technol. zařízení min. PN10</t>
  </si>
  <si>
    <t xml:space="preserve">    D5 - Potrubní vystrojení - ostatní dodávky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</si>
  <si>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</si>
  <si>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</si>
  <si>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</si>
  <si>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</si>
  <si>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</si>
  <si>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</si>
  <si>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</si>
  <si>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</si>
  <si>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</si>
  <si>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</si>
  <si>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</si>
  <si>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</si>
  <si>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</si>
  <si>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</si>
  <si>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</si>
  <si>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</si>
  <si>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</si>
  <si>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D1</t>
  </si>
  <si>
    <t>Potrubní vystrojení - potrubí PN10</t>
  </si>
  <si>
    <t>POT01</t>
  </si>
  <si>
    <t>Potrubí - nerez ocel dle DIN 1.4301 84 x 2 mm</t>
  </si>
  <si>
    <t>m</t>
  </si>
  <si>
    <t>vlastní</t>
  </si>
  <si>
    <t>256</t>
  </si>
  <si>
    <t>64</t>
  </si>
  <si>
    <t>-1109574755</t>
  </si>
  <si>
    <t>PP</t>
  </si>
  <si>
    <t>POT02</t>
  </si>
  <si>
    <t xml:space="preserve">Potrubí TLT - F-kus dlouhý (1m)  DN 80</t>
  </si>
  <si>
    <t>ks</t>
  </si>
  <si>
    <t>505109874</t>
  </si>
  <si>
    <t>POT04</t>
  </si>
  <si>
    <t>Potrubí - nerez ocel dle DIN 1.4301 54 x 2 mm</t>
  </si>
  <si>
    <t>-683796828</t>
  </si>
  <si>
    <t>4</t>
  </si>
  <si>
    <t>POT07</t>
  </si>
  <si>
    <t xml:space="preserve">Potrubí - nerez ocel dle DIN 1.4301 23 x 1,5 mm  včetně tvarovek a fitinek</t>
  </si>
  <si>
    <t>329419933</t>
  </si>
  <si>
    <t>D2</t>
  </si>
  <si>
    <t>Potrubní vystrojení - tvarovky PN10, NEREZ 1.4301</t>
  </si>
  <si>
    <t>5</t>
  </si>
  <si>
    <t>TVA01</t>
  </si>
  <si>
    <t>Koleno 90° nerez DN 80</t>
  </si>
  <si>
    <t>kus</t>
  </si>
  <si>
    <t>-1103941871</t>
  </si>
  <si>
    <t>6</t>
  </si>
  <si>
    <t>TVA02</t>
  </si>
  <si>
    <t>Koleno 90° nerez DN 50</t>
  </si>
  <si>
    <t>-132166136</t>
  </si>
  <si>
    <t>7</t>
  </si>
  <si>
    <t>TVA04</t>
  </si>
  <si>
    <t>Redukce nerez DN 80/50</t>
  </si>
  <si>
    <t>-382176011</t>
  </si>
  <si>
    <t>8</t>
  </si>
  <si>
    <t>TVA06</t>
  </si>
  <si>
    <t>Redukce nerez DN 50/40</t>
  </si>
  <si>
    <t>1044698662</t>
  </si>
  <si>
    <t>9</t>
  </si>
  <si>
    <t>TVA07</t>
  </si>
  <si>
    <t>T- kus nerez DN 80/80</t>
  </si>
  <si>
    <t>-1757760947</t>
  </si>
  <si>
    <t>10</t>
  </si>
  <si>
    <t>TVA08</t>
  </si>
  <si>
    <t>T- kus nerez DN 50/50</t>
  </si>
  <si>
    <t>-783942481</t>
  </si>
  <si>
    <t>11</t>
  </si>
  <si>
    <t>TVA09</t>
  </si>
  <si>
    <t>T- kus nerez DN 50/25</t>
  </si>
  <si>
    <t>-377853930</t>
  </si>
  <si>
    <t>12</t>
  </si>
  <si>
    <t>TVA10</t>
  </si>
  <si>
    <t>Příruba nerez DN 80</t>
  </si>
  <si>
    <t>1517928981</t>
  </si>
  <si>
    <t>13</t>
  </si>
  <si>
    <t>TVA11</t>
  </si>
  <si>
    <t>Příruba nerez DN 50</t>
  </si>
  <si>
    <t>-1742384127</t>
  </si>
  <si>
    <t>D3</t>
  </si>
  <si>
    <t>Potrubní vystrojení - armatury min. PN10</t>
  </si>
  <si>
    <t>14</t>
  </si>
  <si>
    <t>ARM01</t>
  </si>
  <si>
    <t>Multitoleranční spojka s jištěním proti posunu DN 80</t>
  </si>
  <si>
    <t>-555735773</t>
  </si>
  <si>
    <t>ARM02</t>
  </si>
  <si>
    <t>Nerez. potrubní spojka na nerez. potrubí s axiálním jištěním proti posunu DN 80</t>
  </si>
  <si>
    <t>1240292395</t>
  </si>
  <si>
    <t>16</t>
  </si>
  <si>
    <t>ARM03</t>
  </si>
  <si>
    <t xml:space="preserve">Plovákový odvzdušňovač DN 50 </t>
  </si>
  <si>
    <t>-776981609</t>
  </si>
  <si>
    <t>17</t>
  </si>
  <si>
    <t>ARM04</t>
  </si>
  <si>
    <t>Montážní vložka DN 50</t>
  </si>
  <si>
    <t>769088402</t>
  </si>
  <si>
    <t>18</t>
  </si>
  <si>
    <t>ARM05</t>
  </si>
  <si>
    <t>Šoupátko s ručním kolem DN 80</t>
  </si>
  <si>
    <t>1954044765</t>
  </si>
  <si>
    <t>19</t>
  </si>
  <si>
    <t>ARM06</t>
  </si>
  <si>
    <t>Šoupátko s ručním kolem DN 50</t>
  </si>
  <si>
    <t>-1530521061</t>
  </si>
  <si>
    <t>20</t>
  </si>
  <si>
    <t>ARM07</t>
  </si>
  <si>
    <t>Vodoměr s přenosem na dispečink DN 50 na výtlaku</t>
  </si>
  <si>
    <t>-427725241</t>
  </si>
  <si>
    <t>Vodoměr s přenosem na dispečink DN 50 na výtlaku
měřící rozsah: Qn/Qmin ≥ 315 (horizontální poloha)
připraveno pro snímač HRI</t>
  </si>
  <si>
    <t>ARM08</t>
  </si>
  <si>
    <t>Vypouštěcí sestava</t>
  </si>
  <si>
    <t>292141333</t>
  </si>
  <si>
    <t>Vypouštěcí sestava. Kulový kohout výtokový 1" s napojením na hadici. Dodávka kompletní sestavy vč. potrubí, návarku, těsnění a připojení na potrubí.</t>
  </si>
  <si>
    <t>22</t>
  </si>
  <si>
    <t>ARM09</t>
  </si>
  <si>
    <t>Manometrická sestava s tenzosondou</t>
  </si>
  <si>
    <t>-1058751773</t>
  </si>
  <si>
    <t>Manometrická sestava s tenzosondou 
Mechanický manometr Ø 100mm, těleso nerez ocel, průzor sklo, měř.mech. bronz, spodní přípoj, závit G1/2“, tř.př. 1%, rozsah 0-16 bar, 1 x manometrický kohout 1/2" PN 10, 1x T-kus 1/2", Dodávka kompletní sestavy vč. návarku, těsnění a připojení na potrubí.</t>
  </si>
  <si>
    <t>23</t>
  </si>
  <si>
    <t>ARM10</t>
  </si>
  <si>
    <t>Manometrická sestava s tenzosondou a odběrem vzorků</t>
  </si>
  <si>
    <t>2085506941</t>
  </si>
  <si>
    <t>Manometrická sestava s tenzosondou a odběrem vzorků
Mechanický manometr Ø 100mm, těleso nerez ocel, průzor sklo, měř.mech. bronz, spodní přípoj, závit G1/2“, tř.př. 1%, rozsah 0-10 bar, 2 x manometrický kohout 1/2" PN 10, 2x T-kus 1/2", kulový kohout výtokový 1/2" s napojením na hadici. Dodávka kompletní sestavy vč. návarku, těsnění a připojení na potrubí. Tenzosonda - dodávka elektro.</t>
  </si>
  <si>
    <t>D4</t>
  </si>
  <si>
    <t>Stroje a technol. zařízení min. PN10</t>
  </si>
  <si>
    <t>24</t>
  </si>
  <si>
    <t>STR01</t>
  </si>
  <si>
    <t>ATS pro horní tlakové pásmo 1.5</t>
  </si>
  <si>
    <t>kpl</t>
  </si>
  <si>
    <t>625660861</t>
  </si>
  <si>
    <t>ATS pro horní tlakové pásmo 1.5
Automatická tlaková stanice se třemi celonerezovými vertikálními čerpadly s FM Parametry 1 čerpadla : Qč = cca 0 - 2,95 l/s, při Hč = 68 m.v.s.; 3 kW,cca 7,3 A/400V, 2900 ot/min, hmotnost cca 198 m. Komplet včetně základového rámu, napojení na potrubí, dalšího příslušenství a elektrorozvaděče pro provizorní zásobení (viz pol. 28).</t>
  </si>
  <si>
    <t>25</t>
  </si>
  <si>
    <t>STR02</t>
  </si>
  <si>
    <t>Tlaková nádoba</t>
  </si>
  <si>
    <t>-1496685259</t>
  </si>
  <si>
    <t>Tlaková nádoba PN10 o objemu 200 litrů s vyměnitelnou butylkaučukovou membránou.
Nádoba bude pozinkovaná s protikorozním nátěrovým systémem, bude vybavená manometrem, elektronickým hlásičem protržení membrány a ventilem pro dopouštění vzduchu, s pojišťovacím ventilem, vypouštěním, manometrem a přípravou pro tenzosondu (tlakový spínač), rozsah 0-10 bar</t>
  </si>
  <si>
    <t>D5</t>
  </si>
  <si>
    <t>Potrubní vystrojení - ostatní dodávky</t>
  </si>
  <si>
    <t>26</t>
  </si>
  <si>
    <t>K</t>
  </si>
  <si>
    <t>OST01</t>
  </si>
  <si>
    <t xml:space="preserve">Demontáž rušeného potrubí, armatur a dalšího vystrojení včetně  tlakové nádoby, odvoz a likvidace o hmotnosti cca 800 kg. Demontované zařízení zůstává majetkem objedantele.</t>
  </si>
  <si>
    <t>-674221750</t>
  </si>
  <si>
    <t>Demontáž rušeného potrubí, armatur a dalšího vystrojení včetně tlakové nádoby, odvoz a likvidace o hmotnosti cca 800 kg. Demontované zařízení zůstává majetkem objedantele.</t>
  </si>
  <si>
    <t>27</t>
  </si>
  <si>
    <t>OST02</t>
  </si>
  <si>
    <t>Provizorní opatření a zařízení pro zachování provozu objektu</t>
  </si>
  <si>
    <t>-1895638485</t>
  </si>
  <si>
    <t>P</t>
  </si>
  <si>
    <t>Poznámka k položce:_x000d_
- montáž ATS včetně elektrorozvaděče do kontejneru vně objektu budovy_x000d_
- provizorní propojení stávajících řadů – 2x PE 100 RC 90 x 5,4 mm, celková délka 20m,vč. propojů, vč. armatur,_x000d_
spojek a tvarovek a statického zajištění stáv. potrubí_x000d_
- tlakové zkoušky, proplachy, dezinfekce a kontroly kvality vody_x000d_
- vč. zemních prací a přesunu hmot_x000d_
- demontáž ATS včetně elektrorozvaděče</t>
  </si>
  <si>
    <t>28</t>
  </si>
  <si>
    <t>OST03</t>
  </si>
  <si>
    <t xml:space="preserve">Úprava nápojných míst - stávající  potrubí</t>
  </si>
  <si>
    <t>409768690</t>
  </si>
  <si>
    <t>Úprava nápojných míst - stávající potrubí - vč. zemních prací v nejnutnějším rozsahu; popis viz Technická zpráva</t>
  </si>
  <si>
    <t>29</t>
  </si>
  <si>
    <t>OST04</t>
  </si>
  <si>
    <t>Montáž uvedených potrubí, strojů a zařízení</t>
  </si>
  <si>
    <t>400378275</t>
  </si>
  <si>
    <t>30</t>
  </si>
  <si>
    <t>OST05</t>
  </si>
  <si>
    <t>Přírubové a ostatní spoje, spojovací materiál (těsnění, šrouby a podložky z nerezové oceli, matky nerezové)</t>
  </si>
  <si>
    <t>2107924506</t>
  </si>
  <si>
    <t>31</t>
  </si>
  <si>
    <t>OST06</t>
  </si>
  <si>
    <t>Kotvící a upevňovací prvky z nerez oceli 1.4301 s objímkami s gumovou výstelkou pro upevnění potrubí a armatur</t>
  </si>
  <si>
    <t>-125623798</t>
  </si>
  <si>
    <t>32</t>
  </si>
  <si>
    <t>OST07</t>
  </si>
  <si>
    <t>Ochrana potrubí, armatur a zařízení při stavebních pracích vhodnými obaly</t>
  </si>
  <si>
    <t>152513545</t>
  </si>
  <si>
    <t>33</t>
  </si>
  <si>
    <t>OST08</t>
  </si>
  <si>
    <t>Označení potrubních větví, armatur a zařízení</t>
  </si>
  <si>
    <t>-1925561191</t>
  </si>
  <si>
    <t>34</t>
  </si>
  <si>
    <t>OST09</t>
  </si>
  <si>
    <t>Proplachy, kontrola průchodnosti, dezinfekce potrubí a zařízení, krácené rozbory kvality vody</t>
  </si>
  <si>
    <t>1694520860</t>
  </si>
  <si>
    <t>PS 02 - Elektro - technologická část</t>
  </si>
  <si>
    <t xml:space="preserve">    M01.1 - Rozvaděč RMD1</t>
  </si>
  <si>
    <t xml:space="preserve">    M02 - Montážní materiál</t>
  </si>
  <si>
    <t xml:space="preserve">    M03 - Polní instrumentace</t>
  </si>
  <si>
    <t xml:space="preserve">    M16 - Demontáže</t>
  </si>
  <si>
    <t xml:space="preserve">    M17 - Provizorní zařízení a kabelové propoje</t>
  </si>
  <si>
    <t xml:space="preserve">    M30 - Přidružené práce</t>
  </si>
  <si>
    <t>M01.1</t>
  </si>
  <si>
    <t>Rozvaděč RMD1</t>
  </si>
  <si>
    <t>01.1EM01</t>
  </si>
  <si>
    <t>D + M - Skříňový rozvaděč RMD1</t>
  </si>
  <si>
    <t xml:space="preserve">Poznámka k položce:_x000d_
Řadová skříň o 1 polích š.800 (x2) mm na soklu v.100 mm o celkových rozměrech 800 x 2100 x 400mm (Š x V x H),  kompletní včetně příslušenství (bočnice, zadní stěny, dveře, pozinkované panely, DIN lišt, rozvaděčových hřebenových kanálů, propojovacích vodičů a lišt, pomocného materiálu atd.), IP54/20, přívod a vývody spodem. Ik"= do 10,0 kA</t>
  </si>
  <si>
    <t>01.1EM02</t>
  </si>
  <si>
    <t>D - Přípojnice Cu pro In=32A</t>
  </si>
  <si>
    <t>01.1EM03</t>
  </si>
  <si>
    <t xml:space="preserve">3f - otočný přepínač 63A/400V  SÍŤ - 0 - NZ</t>
  </si>
  <si>
    <t>3f - otočný přepínač 63A/400V SÍŤ - 0 - NZ</t>
  </si>
  <si>
    <t xml:space="preserve">Poznámka k položce:_x000d_
3f - otočný vypínač s aretací na  dveře třípolohový (8 kontaktů), 63 A, 400 V AC, uzamykatelný</t>
  </si>
  <si>
    <t>01.1EM04</t>
  </si>
  <si>
    <t>D - Trojpólová ochrana proti přepětí 400V, typ 1+2</t>
  </si>
  <si>
    <t>Poznámka k položce:_x000d_
Trojpólová ochrana proti přepětí, typ 1+2 na vstupu, výměnné moduly, signalizace, síť TN-C. Přepěťové ochrany pro PRS, MaR, ASŘ a komunikace budou dodány od jednoho výrobce !!!</t>
  </si>
  <si>
    <t>01.1EM05</t>
  </si>
  <si>
    <t xml:space="preserve">D -  Třípólový odpínač válcových pojistek  32A/3, 32A</t>
  </si>
  <si>
    <t>D - Třípólový odpínač válcových pojistek 32A/3, 32A</t>
  </si>
  <si>
    <t>01.1EM06</t>
  </si>
  <si>
    <t xml:space="preserve">D -  Válcová pojistka 32A gG</t>
  </si>
  <si>
    <t>D - Válcová pojistka 32A gG</t>
  </si>
  <si>
    <t>01.1EM07</t>
  </si>
  <si>
    <t xml:space="preserve">D -  Měřící transformátor proudu 32/5A , 10VA</t>
  </si>
  <si>
    <t>D - Měřící transformátor proudu 32/5A , 10VA</t>
  </si>
  <si>
    <t>01.1EM08</t>
  </si>
  <si>
    <t>D - Vyhodnocovací síťové relé 400V</t>
  </si>
  <si>
    <t>Poznámka k položce:_x000d_
Vyhodnocovací síťové relé 400V včetně odjištění</t>
  </si>
  <si>
    <t>01.1EM09</t>
  </si>
  <si>
    <t>D - Analyzátor sítě</t>
  </si>
  <si>
    <t>Poznámka k položce:_x000d_
Analyzátor sítě vč. komunikační karty Ethernet (protokol MODBUS TCP), montáž do dveří rozvaděče (včetně příslušenství pro montáž), včetně přepěťové ochrany, vč. odjištění</t>
  </si>
  <si>
    <t>01.1EM10</t>
  </si>
  <si>
    <t>D - Jistič trojpólový 32/3/C, 32A</t>
  </si>
  <si>
    <t>01.1EM11</t>
  </si>
  <si>
    <t>D - Osvětlení rozvaděče 230V</t>
  </si>
  <si>
    <t>Poznámka k položce:_x000d_
Zářivkové svítidlo 11W, 230V, IP20 s dveřním spínačem pro každé pole rozvaděče, včetně odjištění</t>
  </si>
  <si>
    <t>01.1EM12</t>
  </si>
  <si>
    <t>D - Jistič jednopólový 4/1/C, 4A</t>
  </si>
  <si>
    <t>01.1EM13</t>
  </si>
  <si>
    <t>D - Jistič jednopólový 6/1/B, 6A</t>
  </si>
  <si>
    <t>01.1EM14</t>
  </si>
  <si>
    <t>D - Termostat na DIN 230V,6A,0-60°C,IP30</t>
  </si>
  <si>
    <t>01.1EM15</t>
  </si>
  <si>
    <t>D - Topné těleso do rozvaděče 230V, 150W,IP20</t>
  </si>
  <si>
    <t>01.1EM16</t>
  </si>
  <si>
    <t>D - Ventilace rozvaděče 230V</t>
  </si>
  <si>
    <t>Poznámka k položce:_x000d_
El.ventilátor s mřížkou 230V-1ks, mřížka s filtrem - 1ks, IP54 pro montáž do dveří rozvaděče, termostat na DIN včetně odjištění ( výkon ventilátoru určí výrobce rozvaděče, na základě výpočtu oteplení, dle požitých komponent )</t>
  </si>
  <si>
    <t>01.1EM17</t>
  </si>
  <si>
    <t>D - Lineárně stabilizovaný zdroj</t>
  </si>
  <si>
    <t>36</t>
  </si>
  <si>
    <t>Poznámka k položce:_x000d_
Lineárně stabilizovaný stejnosměrný zdroj pro napájení, 230VAC/24VDC/10A, včetně odjištění</t>
  </si>
  <si>
    <t>01.1EM18</t>
  </si>
  <si>
    <t>D - Jistič jednopólový 16/1/B, 16A</t>
  </si>
  <si>
    <t>38</t>
  </si>
  <si>
    <t>01.1EM19</t>
  </si>
  <si>
    <t>D - Jistič trojpólový 20/3/B, 20A</t>
  </si>
  <si>
    <t>40</t>
  </si>
  <si>
    <t>01.1EM20</t>
  </si>
  <si>
    <t>D - Jistič trojpólový 13/3/C, 13A</t>
  </si>
  <si>
    <t>42</t>
  </si>
  <si>
    <t>01.1EM21</t>
  </si>
  <si>
    <t>D - Proudový chránič s nadproudovou ochranou 10/1+N/0,03, B 10A, 30mA</t>
  </si>
  <si>
    <t>44</t>
  </si>
  <si>
    <t>01.1EM22</t>
  </si>
  <si>
    <t>D - Proudový chránič s nadproudovou ochranou 10/1+N/0,03, C 10A, 30mA</t>
  </si>
  <si>
    <t>46</t>
  </si>
  <si>
    <t>01.1EM23</t>
  </si>
  <si>
    <t>D - Proudový chránič 40A/4/0,03A, 40A, pro provoz frekvenčních měničů</t>
  </si>
  <si>
    <t>48</t>
  </si>
  <si>
    <t>01.1EM24</t>
  </si>
  <si>
    <t>D - Jednopólový stykač 20A</t>
  </si>
  <si>
    <t>50</t>
  </si>
  <si>
    <t>01.1EM25</t>
  </si>
  <si>
    <t>D - Zásuvka vestavná na bok rozvaděče, 230V, 16A, IP44</t>
  </si>
  <si>
    <t>52</t>
  </si>
  <si>
    <t>01.1EM26</t>
  </si>
  <si>
    <t>D - Zásuvka vestavná na bok rozvaděče, 400V, 32A, IP44</t>
  </si>
  <si>
    <t>54</t>
  </si>
  <si>
    <t>01.1EM27</t>
  </si>
  <si>
    <t>D - Zásuvka na DIN, 230V, 16A, IP20</t>
  </si>
  <si>
    <t>56</t>
  </si>
  <si>
    <t>01.1EM28</t>
  </si>
  <si>
    <t>D - Přepěťová ochrana typ 3, 230V, TN-S s vf filtrem a signalizací</t>
  </si>
  <si>
    <t>58</t>
  </si>
  <si>
    <t>01.1EM29</t>
  </si>
  <si>
    <t>D - Rázová oddělovací tlumivka 16A</t>
  </si>
  <si>
    <t>60</t>
  </si>
  <si>
    <t>01.1EM30</t>
  </si>
  <si>
    <t xml:space="preserve">D - Záložní zdroj napájení  230 AC/24 VDC/10A</t>
  </si>
  <si>
    <t>62</t>
  </si>
  <si>
    <t>D - Záložní zdroj napájení 230 AC/24 VDC/10A</t>
  </si>
  <si>
    <t>01.1EM31</t>
  </si>
  <si>
    <t xml:space="preserve">D - Řídící jednotka  napájení  24 VDC/6A</t>
  </si>
  <si>
    <t>D - Řídící jednotka napájení 24 VDC/6A</t>
  </si>
  <si>
    <t>01.1EM32</t>
  </si>
  <si>
    <t>D - Baterie 12VDC, do 12Ah</t>
  </si>
  <si>
    <t>66</t>
  </si>
  <si>
    <t>01.1EM33</t>
  </si>
  <si>
    <t xml:space="preserve">D - Odjištěný vývod čidlo MaR 24V DC, výstup 4-20mA + 1x  pulz</t>
  </si>
  <si>
    <t>68</t>
  </si>
  <si>
    <t>D - Odjištěný vývod čidlo MaR 24V DC, výstup 4-20mA + 1x pulz</t>
  </si>
  <si>
    <t>Poznámka k položce:_x000d_
Odjištěný vývod pojistkovou řadovou svorkovnicí s LED signalizací, frekvenční převodník s výstupem 4-20mA, 1 x pulz 24V DC, včetně přepěťových ochran na vstupu do ŘS. Řadové svorky. Zařízení musí být kompatibilní se stávajícím zařízením provozovatele!</t>
  </si>
  <si>
    <t>01.1EM34</t>
  </si>
  <si>
    <t>D - Odjištěný vývod čidlo MaR 24V DC, výstup 4-20mA, typ 1a</t>
  </si>
  <si>
    <t>70</t>
  </si>
  <si>
    <t>Poznámka k položce:_x000d_
Odjištěný vývod pojistkovou řadovou svorkovnicí s LED signalizací pro senzor MaR s analogovým výstupem 4-20mA, 24V DC, včetně přepěťových ochran na vstupu do ŘS. Řadové svorky.</t>
  </si>
  <si>
    <t>35</t>
  </si>
  <si>
    <t>01.1EM35</t>
  </si>
  <si>
    <t>D - Odjištěný vývod čidlo MaR 24V DC, výstup 0/1, typ 2a</t>
  </si>
  <si>
    <t>72</t>
  </si>
  <si>
    <t>Poznámka k položce:_x000d_
Odjištěný vývod pojistkovou řadovou svorkovnicí s LED signalizací pro senzor MaR s digitálním výstupem 0/1, pomocné relé. Řadové svorky.</t>
  </si>
  <si>
    <t>01.1EM36</t>
  </si>
  <si>
    <t>D - Odjištěný vývod čidlo MaR 230V pro kontrolu suchoběhu čerpadla</t>
  </si>
  <si>
    <t>74</t>
  </si>
  <si>
    <t>Poznámka k položce:_x000d_
Odjištěný vývod jističem 230V, pomocné a časové relé, reset tlačítko na dveřích rozvaděče</t>
  </si>
  <si>
    <t>37</t>
  </si>
  <si>
    <t>01.1EM37</t>
  </si>
  <si>
    <t>D - Odjištěný vývod 230V, čidlo MaR 24V DC, 1x 0/1, typ 6</t>
  </si>
  <si>
    <t>76</t>
  </si>
  <si>
    <t>Poznámka k položce:_x000d_
Odjištěný vývod jističem 230V + odjištění pojistkovou řadovou svorkovnicí s LED signalizací pro senzor MaR, vyhodnocovací relé pro protržení membrány (pouze el. zapojení, dosávka technologie), 1 x digitálním výstupem 0/1. Řadové svorky.</t>
  </si>
  <si>
    <t>01.1EM38</t>
  </si>
  <si>
    <t>D - Pojistková řadová svorkovnice 250V, do 10A s LED</t>
  </si>
  <si>
    <t>78</t>
  </si>
  <si>
    <t>39</t>
  </si>
  <si>
    <t>01.1EM39</t>
  </si>
  <si>
    <t>D - Přístrojová pojistka skleněná 048A/do 1A</t>
  </si>
  <si>
    <t>80</t>
  </si>
  <si>
    <t>01.1EM40</t>
  </si>
  <si>
    <t>D - Řídicí systém</t>
  </si>
  <si>
    <t>82</t>
  </si>
  <si>
    <t xml:space="preserve">Poznámka k položce:_x000d_
Řídící systém PLC Systém bude osazen uvnitř rozvaděče RMD1 Počet uvedených vstupů/výstupů je nutno navýšit o cca 20% rezervu:  11xDI, 3xDO, 3xA, 1x RS485, 1x RS232, Ethernet                                                                                                                                                                                Procesorová karta,  Karty digitálních a analogových vstupů a výstupů 24V DC, 4-20mA  Komunikační karta,  Ethernet swich 10/100/1000, 8 portů, RJ45, 24V DC Grafický panel 15,6"                                                                                                         Propojovací kabeláže, koncovek a drobného materiálu. • SW analýza (zadání pro SW) • zpracování veličin, řídicí programy • přenos dat a komunikace • místní vizualizace • SW PLC Poznámka:  Zařízení musí být kompatibilní se stávajícím zařízením provozovatele!</t>
  </si>
  <si>
    <t>41</t>
  </si>
  <si>
    <t>01.1EM41</t>
  </si>
  <si>
    <t xml:space="preserve">D -  Řadové svorky do 2,5 mm2</t>
  </si>
  <si>
    <t>84</t>
  </si>
  <si>
    <t>D - Řadové svorky do 2,5 mm2</t>
  </si>
  <si>
    <t>01.1EM42</t>
  </si>
  <si>
    <t xml:space="preserve">D -  Řadové svorky do 4 mm2</t>
  </si>
  <si>
    <t>86</t>
  </si>
  <si>
    <t>D - Řadové svorky do 4 mm2</t>
  </si>
  <si>
    <t>43</t>
  </si>
  <si>
    <t>01.1EM43</t>
  </si>
  <si>
    <t xml:space="preserve">D -  Řadové svorky do 6 mm2</t>
  </si>
  <si>
    <t>88</t>
  </si>
  <si>
    <t>D - Řadové svorky do 6 mm2</t>
  </si>
  <si>
    <t>01.1EM44</t>
  </si>
  <si>
    <t xml:space="preserve">D -  Řadové svorky do 16 mm2</t>
  </si>
  <si>
    <t>90</t>
  </si>
  <si>
    <t>D - Řadové svorky do 16 mm2</t>
  </si>
  <si>
    <t>45</t>
  </si>
  <si>
    <t>01.1EM45</t>
  </si>
  <si>
    <t>D - Sběrnice N</t>
  </si>
  <si>
    <t>92</t>
  </si>
  <si>
    <t>01.1EM46</t>
  </si>
  <si>
    <t>D - Sběrnice PE</t>
  </si>
  <si>
    <t>94</t>
  </si>
  <si>
    <t>47</t>
  </si>
  <si>
    <t>01.1EM47</t>
  </si>
  <si>
    <t>D - Úložný a nosný materiál</t>
  </si>
  <si>
    <t>96</t>
  </si>
  <si>
    <t>01.1EM48</t>
  </si>
  <si>
    <t>D - Drobný montážní materiál</t>
  </si>
  <si>
    <t>98</t>
  </si>
  <si>
    <t>49</t>
  </si>
  <si>
    <t>01.1EM49</t>
  </si>
  <si>
    <t xml:space="preserve">D -  Kabelová vývodka do PG21</t>
  </si>
  <si>
    <t>100</t>
  </si>
  <si>
    <t>D - Kabelová vývodka do PG21</t>
  </si>
  <si>
    <t>01.1EM50</t>
  </si>
  <si>
    <t xml:space="preserve">D -  Kabelová vývodka do PG13,5</t>
  </si>
  <si>
    <t>102</t>
  </si>
  <si>
    <t>D - Kabelová vývodka do PG13,5</t>
  </si>
  <si>
    <t>51</t>
  </si>
  <si>
    <t>01.1EM51</t>
  </si>
  <si>
    <t>M - Osazení přístrojů do rozvaděče včetně prodrátování</t>
  </si>
  <si>
    <t>104</t>
  </si>
  <si>
    <t>01.1EM52</t>
  </si>
  <si>
    <t>D - Zpracování výrobní dokumentace rozvaděče dle dodaných komponent</t>
  </si>
  <si>
    <t>106</t>
  </si>
  <si>
    <t>M02</t>
  </si>
  <si>
    <t>Montážní materiál</t>
  </si>
  <si>
    <t>53</t>
  </si>
  <si>
    <t>02EM01</t>
  </si>
  <si>
    <t>D+M - Kabel s měděným jádrem CYKY-J 3x1,5</t>
  </si>
  <si>
    <t>108</t>
  </si>
  <si>
    <t>02EM02</t>
  </si>
  <si>
    <t>D+M - Kabel s měděným jádrem CYKY-J 4x2,5</t>
  </si>
  <si>
    <t>110</t>
  </si>
  <si>
    <t>55</t>
  </si>
  <si>
    <t>02EM03</t>
  </si>
  <si>
    <t>D+M - Kabel s měděným jádrem CYKY-J 5x6</t>
  </si>
  <si>
    <t>112</t>
  </si>
  <si>
    <t>02EM04</t>
  </si>
  <si>
    <t>D+M - Kabel sdělovací s měděným jádrem JYTY 4x1,0</t>
  </si>
  <si>
    <t>114</t>
  </si>
  <si>
    <t>57</t>
  </si>
  <si>
    <t>02EM05</t>
  </si>
  <si>
    <t>D+M - Kabel sdělovací s měděným jádrem JE-Y(ST)Y 2x2x0,8</t>
  </si>
  <si>
    <t>116</t>
  </si>
  <si>
    <t>02EM06</t>
  </si>
  <si>
    <t>D+M Žárově zinkovaný drátěný kabelový žlab 150/50</t>
  </si>
  <si>
    <t>118</t>
  </si>
  <si>
    <t>59</t>
  </si>
  <si>
    <t>02EM07</t>
  </si>
  <si>
    <t xml:space="preserve">D+M  Pomocné nosné konstrukce pro kabelové trasy z pozink oceli</t>
  </si>
  <si>
    <t>120</t>
  </si>
  <si>
    <t>D+M Pomocné nosné konstrukce pro kabelové trasy z pozink oceli</t>
  </si>
  <si>
    <t>02EM08</t>
  </si>
  <si>
    <t xml:space="preserve">D+M Trubka ohebná PVC do  32mm, 1250N vč. spojek a příchytek</t>
  </si>
  <si>
    <t>122</t>
  </si>
  <si>
    <t>D+M Trubka ohebná PVC do 32mm, 1250N vč. spojek a příchytek</t>
  </si>
  <si>
    <t>61</t>
  </si>
  <si>
    <t>02EM09</t>
  </si>
  <si>
    <t xml:space="preserve">D+M Trubka tuhá PVC do  32mm, 1250N vč. spojek a příchytek</t>
  </si>
  <si>
    <t>124</t>
  </si>
  <si>
    <t>D+M Trubka tuhá PVC do 32mm, 1250N vč. spojek a příchytek</t>
  </si>
  <si>
    <t>02EM10</t>
  </si>
  <si>
    <t>D+M Skříň MXNZ1 pro přívodku náhradního zdroje</t>
  </si>
  <si>
    <t>126</t>
  </si>
  <si>
    <t>Poznámka k položce:_x000d_
Typová plastová skříň vestavná o rozměrech v. 600 x š. 400 x h.240 mm, krytí IP44/IP20, s přívodem zdola, vč. 5 - ti pólové přívodky 32A/400V</t>
  </si>
  <si>
    <t>63</t>
  </si>
  <si>
    <t>02EM11</t>
  </si>
  <si>
    <t>D+M - Svorkovací přechodová skříň MaR typ 1</t>
  </si>
  <si>
    <t>128</t>
  </si>
  <si>
    <t xml:space="preserve">Poznámka k položce:_x000d_
Svorkovnicová skříňka z plastu do rozměru š.93 x v.93 x hl.62 mm, 500V, IP66, do 3ks svorek  2,5mm2, do 5ks vývodek do PG13,5, 2ks vývodka PG 9</t>
  </si>
  <si>
    <t>02EM12</t>
  </si>
  <si>
    <t>M - Ukončení kabelů v rozvaděči</t>
  </si>
  <si>
    <t>130</t>
  </si>
  <si>
    <t>65</t>
  </si>
  <si>
    <t>02EM13</t>
  </si>
  <si>
    <t xml:space="preserve">M - El. připojení  řídící jednotky čerpadel</t>
  </si>
  <si>
    <t>132</t>
  </si>
  <si>
    <t>M - El. připojení řídící jednotky čerpadel</t>
  </si>
  <si>
    <t>02EM14</t>
  </si>
  <si>
    <t xml:space="preserve">M - El. připojení  zařízení 400V</t>
  </si>
  <si>
    <t>134</t>
  </si>
  <si>
    <t>M - El. připojení zařízení 400V</t>
  </si>
  <si>
    <t>67</t>
  </si>
  <si>
    <t>02EM15</t>
  </si>
  <si>
    <t>M - El. připojení skříně MXNZ1</t>
  </si>
  <si>
    <t>136</t>
  </si>
  <si>
    <t>02EM16</t>
  </si>
  <si>
    <t>D+M - Dielektrický koberec 10kV, š.1,2m</t>
  </si>
  <si>
    <t>138</t>
  </si>
  <si>
    <t>69</t>
  </si>
  <si>
    <t>02EM17</t>
  </si>
  <si>
    <t>M - Zatěsnění prostupů proti vniknutí spodní vody a hlodavců</t>
  </si>
  <si>
    <t>140</t>
  </si>
  <si>
    <t>02EM18</t>
  </si>
  <si>
    <t>D+M - Vodič Cu, H07V-K 6 zelenožlutý</t>
  </si>
  <si>
    <t>142</t>
  </si>
  <si>
    <t>71</t>
  </si>
  <si>
    <t>02EM19</t>
  </si>
  <si>
    <t>D+M - Vodič Cu, H07V-K 10 zelenožlutý</t>
  </si>
  <si>
    <t>144</t>
  </si>
  <si>
    <t>02EM20</t>
  </si>
  <si>
    <t>D+M - Spojovací materiál pro pospojování</t>
  </si>
  <si>
    <t>146</t>
  </si>
  <si>
    <t>73</t>
  </si>
  <si>
    <t>02EM21</t>
  </si>
  <si>
    <t>148</t>
  </si>
  <si>
    <t>M03</t>
  </si>
  <si>
    <t>Polní instrumentace</t>
  </si>
  <si>
    <t>03EM01</t>
  </si>
  <si>
    <t>D+M - Měření hladiny - plovákový spínač</t>
  </si>
  <si>
    <t>150</t>
  </si>
  <si>
    <t xml:space="preserve">Poznámka k položce:_x000d_
Plovákový spínač hladiny  s beznapěťovým přepínacím kontaktem IP67, včetně kabelu do 10m, závaží, konzoly nerez a svorkovací krabice IP54, plastových vývodek</t>
  </si>
  <si>
    <t>75</t>
  </si>
  <si>
    <t>03EM02</t>
  </si>
  <si>
    <t>D+M - Měření tlaku - tlakový snímač do potrubí, 0-2bar</t>
  </si>
  <si>
    <t>152</t>
  </si>
  <si>
    <t>Poznámka k položce:_x000d_
Snímač tlaku vzduchu do potrubí s převodníkem a kapacitní keramickou měřící celou, měřící rozsah 0-2bar, napájení 12-36V DC, výstup 4-20mA, 2 vodičové provedení, IP65</t>
  </si>
  <si>
    <t>03EM03</t>
  </si>
  <si>
    <t>D+M - Měření tlaku - tlakový snímač do potrubí, 0-10 bar</t>
  </si>
  <si>
    <t>154</t>
  </si>
  <si>
    <t>Poznámka k položce:_x000d_
Snímač tlaku vzduchu do potrubí s převodníkem a kapacitní keramickou měřící celou, měřící rozsah 0-10 bar, napájení 12-36V DC, výstup 4-20mA, 2 vodičové provedení, IP65</t>
  </si>
  <si>
    <t>77</t>
  </si>
  <si>
    <t>03EM04</t>
  </si>
  <si>
    <t>M - Měření suchoběhu</t>
  </si>
  <si>
    <t>156</t>
  </si>
  <si>
    <t>Poznámka k položce:_x000d_
El. připojení suchoběhu - dodávka technologie, elektro řeší pouze el. připojení</t>
  </si>
  <si>
    <t>03EM05</t>
  </si>
  <si>
    <t>M - Jednotka impulzních výstupů pro vodoměry</t>
  </si>
  <si>
    <t>158</t>
  </si>
  <si>
    <t>Poznámka k položce:_x000d_
Jednotka s impulzním výstupem jednosměrným pro vodoměr, beznapěťový impulzní výstup , dodávka dle typu dodaného vodoměru</t>
  </si>
  <si>
    <t>79</t>
  </si>
  <si>
    <t>03EM06</t>
  </si>
  <si>
    <t>M - El. připojení snímače pro protržení membrány</t>
  </si>
  <si>
    <t>160</t>
  </si>
  <si>
    <t>03EM07</t>
  </si>
  <si>
    <t>M - El. připojení signálů z řídící jednotky ATS</t>
  </si>
  <si>
    <t>162</t>
  </si>
  <si>
    <t>M16</t>
  </si>
  <si>
    <t>Demontáže</t>
  </si>
  <si>
    <t>81</t>
  </si>
  <si>
    <t>16EM01</t>
  </si>
  <si>
    <t>D - Demontáž stávajícího zařízení</t>
  </si>
  <si>
    <t>164</t>
  </si>
  <si>
    <t>Poznámka k položce:_x000d_
Položka zahrnuje demontáž veškerého zařízení (rozvaděče, zařízení PRS + MaR, kabeláž, která je vedena na povrchu včetně kabelových tras. Po dohodě s provozovatelem - možné využití některých komponent na náhradní díly, bude zbývající materiál ekologicky zlikvidován.</t>
  </si>
  <si>
    <t>M17</t>
  </si>
  <si>
    <t>Provizorní zařízení a kabelové propoje</t>
  </si>
  <si>
    <t>17EM01</t>
  </si>
  <si>
    <t>D+M - Kabel s měděným jádrem CYKY-J 5x4</t>
  </si>
  <si>
    <t>166</t>
  </si>
  <si>
    <t>83</t>
  </si>
  <si>
    <t>17EM02</t>
  </si>
  <si>
    <t xml:space="preserve">D+M Trubka ohebná PVC do  32mm, 1250N, odolná proti UV vč. spojek a příchytek</t>
  </si>
  <si>
    <t>168</t>
  </si>
  <si>
    <t>D+M Trubka ohebná PVC do 32mm, 1250N, odolná proti UV vč. spojek a příchytek</t>
  </si>
  <si>
    <t>17EM03</t>
  </si>
  <si>
    <t>D+M - Kabel síťový datový FTP Cat.5e, 4x2x0.5mm vč. koncovek</t>
  </si>
  <si>
    <t>170</t>
  </si>
  <si>
    <t>85</t>
  </si>
  <si>
    <t>17EM04</t>
  </si>
  <si>
    <t>M - Ukončení kabelů v rozvaděči do 5x4 mm2</t>
  </si>
  <si>
    <t>172</t>
  </si>
  <si>
    <t>17EM05</t>
  </si>
  <si>
    <t>D+M - Přenos dat z rozvaděče ATS stanice</t>
  </si>
  <si>
    <t>174</t>
  </si>
  <si>
    <t>Poznámka k položce:_x000d_
Přenos dat po kabelu z rozvaděče ATS stanice na stávající radimodem, software pro přenos dat, softwarové práce, montážní práce.</t>
  </si>
  <si>
    <t>87</t>
  </si>
  <si>
    <t>17EM06</t>
  </si>
  <si>
    <t>D - Demontáž provizória</t>
  </si>
  <si>
    <t>176</t>
  </si>
  <si>
    <t>M30</t>
  </si>
  <si>
    <t>Přidružené práce</t>
  </si>
  <si>
    <t>30EM01</t>
  </si>
  <si>
    <t>HZS - Revize</t>
  </si>
  <si>
    <t>178</t>
  </si>
  <si>
    <t>Poznámka k položce:_x000d_
Provedení požadovaných měření a následné zpracování výchozí revize el. zařízení + stanovisko TIČR</t>
  </si>
  <si>
    <t>PS 03 - Dispečink a přenos dat</t>
  </si>
  <si>
    <t xml:space="preserve">    M06 - Dispečink a přenos dat</t>
  </si>
  <si>
    <t>M06</t>
  </si>
  <si>
    <t>06EM01</t>
  </si>
  <si>
    <t>D+M - Radiový přenos dat 400 MHz</t>
  </si>
  <si>
    <t xml:space="preserve">Poznámka k položce:_x000d_
Radiomodem 400 MHz pro přenos dat z objektu na dispečink provozovatele, propojovací kabel mezi PLC a rádiomodemem, přepěťová ochrana anténního svodu, software pro přenos dat, softwarové práce, montážní práce. Radiomodem bude osazen v rozvaděči RMD1. Poznámka:  Zařízení musí být kompatibilní se stávajícím zařízením provozovatele !!!</t>
  </si>
  <si>
    <t>06EM02</t>
  </si>
  <si>
    <t>M - Proměření rádiového směru</t>
  </si>
  <si>
    <t>06EM03</t>
  </si>
  <si>
    <t>D+M - Kabel koaxiální s měděným jádrem venkovní</t>
  </si>
  <si>
    <t>06EM04</t>
  </si>
  <si>
    <t>D+M - Anténa</t>
  </si>
  <si>
    <t>06EM05</t>
  </si>
  <si>
    <t>M - Anténní stožár vč. uchycení</t>
  </si>
  <si>
    <t>06EM06</t>
  </si>
  <si>
    <t>M - Začlenění rádiového přenosu na dispečink provozovatele</t>
  </si>
  <si>
    <t>06EM07</t>
  </si>
  <si>
    <t>M - Doplnění vizualizace objektu na monitoru dispečera</t>
  </si>
  <si>
    <t>06EM08</t>
  </si>
  <si>
    <t>M - Doplnění databázového zpracování dat</t>
  </si>
  <si>
    <t>Poznámka k položce:_x000d_
Položka zahrnuje demontáž stávajícího anténního stožáru vč. koaxilálu</t>
  </si>
  <si>
    <t>Uvedení do provozu</t>
  </si>
  <si>
    <t>SO 01 - Objekt ATS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</si>
  <si>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</si>
  <si>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</si>
  <si>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</si>
  <si>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</si>
  <si>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</si>
  <si>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</si>
  <si>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</si>
  <si>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</si>
  <si>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</si>
  <si>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</si>
  <si>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</si>
  <si>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</si>
  <si>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</si>
  <si>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</si>
  <si>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</si>
  <si>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</si>
  <si>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</si>
  <si>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</si>
  <si>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</si>
  <si>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</si>
  <si>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</si>
  <si>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</si>
  <si>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Zemní práce</t>
  </si>
  <si>
    <t>121112003</t>
  </si>
  <si>
    <t>Sejmutí ornice tl vrstvy do 200 mm ručně</t>
  </si>
  <si>
    <t>m2</t>
  </si>
  <si>
    <t>CS ÚRS 2022 01</t>
  </si>
  <si>
    <t>1254761739</t>
  </si>
  <si>
    <t>Sejmutí ornice ručně při souvislé ploše, tl. vrstvy do 200 mm</t>
  </si>
  <si>
    <t>Online PSC</t>
  </si>
  <si>
    <t>https://podminky.urs.cz/item/CS_URS_2022_01/121112003</t>
  </si>
  <si>
    <t>VV</t>
  </si>
  <si>
    <t>"viz přílohy D.1.1"</t>
  </si>
  <si>
    <t xml:space="preserve">"rovina:"  7,5</t>
  </si>
  <si>
    <t xml:space="preserve">"svah:"  24,5</t>
  </si>
  <si>
    <t>Součet</t>
  </si>
  <si>
    <t>122211101</t>
  </si>
  <si>
    <t>Odkopávky a prokopávky v hornině třídy těžitelnosti I, skupiny 3 ručně</t>
  </si>
  <si>
    <t>m3</t>
  </si>
  <si>
    <t>1676985399</t>
  </si>
  <si>
    <t>Odkopávky a prokopávky ručně zapažené i nezapažené v hornině třídy těžitelnosti I skupiny 3</t>
  </si>
  <si>
    <t>https://podminky.urs.cz/item/CS_URS_2022_01/122211101</t>
  </si>
  <si>
    <t>viz příloha D.1.1</t>
  </si>
  <si>
    <t xml:space="preserve">"odstranění násypu nad AN - ozn. B3:"  19,0</t>
  </si>
  <si>
    <t>132212132</t>
  </si>
  <si>
    <t>Hloubení nezapažených rýh šířky do 800 mm v nesoudržných horninách třídy těžitelnosti I skupiny 3 ručně</t>
  </si>
  <si>
    <t>588675041</t>
  </si>
  <si>
    <t>Hloubení nezapažených rýh šířky do 800 mm ručně s urovnáním dna do předepsaného profilu a spádu v hornině třídy těžitelnosti I skupiny 3 nesoudržných</t>
  </si>
  <si>
    <t>https://podminky.urs.cz/item/CS_URS_2022_01/132212132</t>
  </si>
  <si>
    <t>ozn. B3</t>
  </si>
  <si>
    <t xml:space="preserve">"výkop kolem stěn AN:"  (3,0+6,6+3,0)*0,6*0,4</t>
  </si>
  <si>
    <t xml:space="preserve">"pro gabiony:"  (1,4*1,0)*0,5*0,4</t>
  </si>
  <si>
    <t>132212331</t>
  </si>
  <si>
    <t>Hloubení nezapažených rýh šířky do 2000 mm v soudržných horninách třídy těžitelnosti I skupiny 3 ručně</t>
  </si>
  <si>
    <t>1162533593</t>
  </si>
  <si>
    <t>Hloubení nezapažených rýh šířky přes 800 do 2 000 mm ručně s urovnáním dna do předepsaného profilu a spádu v hornině třídy těžitelnosti I skupiny 3 soudržných</t>
  </si>
  <si>
    <t>https://podminky.urs.cz/item/CS_URS_2022_01/132212331</t>
  </si>
  <si>
    <t xml:space="preserve">"výkop kolem stěn AK:"  13,5*1,0*0,6</t>
  </si>
  <si>
    <t>162211311</t>
  </si>
  <si>
    <t>Vodorovné přemístění výkopku z horniny třídy těžitelnosti I skupiny 1 až 3 stavebním kolečkem do 10 m</t>
  </si>
  <si>
    <t>-1086324377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</si>
  <si>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</si>
  <si>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https://podminky.urs.cz/item/CS_URS_2022_01/162211311</t>
  </si>
  <si>
    <t>meziskládka a zpět</t>
  </si>
  <si>
    <t>ornice potřebná k ohumusování v tl.10cm - zatravnění:</t>
  </si>
  <si>
    <t xml:space="preserve">"rovina:"  7,5*0,1*2</t>
  </si>
  <si>
    <t xml:space="preserve">"svah:"  24,5*0,1*2</t>
  </si>
  <si>
    <t xml:space="preserve">"násyp nad AN:"  19,0*2</t>
  </si>
  <si>
    <t xml:space="preserve">"výkop kolem stěn AN:"  (3,0+6,6+3,0)*0,6*0,4*2</t>
  </si>
  <si>
    <t xml:space="preserve">"výkop kolem stěn AK:"  13,5*1,0*0,6*2</t>
  </si>
  <si>
    <t>162211319</t>
  </si>
  <si>
    <t>Příplatek k vodorovnému přemístění výkopku z horniny třídy těžitelnosti I skupiny 1 až 3 stavebním kolečkem za každých dalších 10 m</t>
  </si>
  <si>
    <t>-2074750644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</si>
  <si>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</si>
  <si>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https://podminky.urs.cz/item/CS_URS_2022_01/162211319</t>
  </si>
  <si>
    <t>162751117</t>
  </si>
  <si>
    <t>Vodorovné přemístění přes 9 000 do 10000 m výkopku/sypaniny z horniny třídy těžitelnosti I skupiny 1 až 3</t>
  </si>
  <si>
    <t>1918828858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</si>
  <si>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</si>
  <si>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https://podminky.urs.cz/item/CS_URS_2022_01/162751117</t>
  </si>
  <si>
    <t>přebytečná zemina</t>
  </si>
  <si>
    <t xml:space="preserve">"odkopávky a rýhy:"  19,0+3,304+8,1</t>
  </si>
  <si>
    <t xml:space="preserve">"násyp a zásyp:"  -(19,0+11,124)</t>
  </si>
  <si>
    <t>167111101</t>
  </si>
  <si>
    <t>Nakládání výkopku z hornin třídy těžitelnosti I skupiny 1 až 3 ručně</t>
  </si>
  <si>
    <t>156238551</t>
  </si>
  <si>
    <t>Nakládání, skládání a překládání neulehlého výkopku nebo sypaniny ručně nakládání, z hornin třídy těžitelnosti I, skupiny 1 až 3</t>
  </si>
  <si>
    <t>https://podminky.urs.cz/item/CS_URS_2022_01/167111101</t>
  </si>
  <si>
    <t>na meziskládce</t>
  </si>
  <si>
    <t xml:space="preserve">"násyp nad AN:"  19,0</t>
  </si>
  <si>
    <t>171111109</t>
  </si>
  <si>
    <t>Příplatek k uložení sypaniny do násypů za ruční prohození sypaniny sítem</t>
  </si>
  <si>
    <t>1620738188</t>
  </si>
  <si>
    <t>Uložení sypanin do násypů ručně Příplatek k ceně za prohození sypaniny sítem</t>
  </si>
  <si>
    <t>https://podminky.urs.cz/item/CS_URS_2022_01/171111109</t>
  </si>
  <si>
    <t>171201221</t>
  </si>
  <si>
    <t>Poplatek za uložení na skládce (skládkovné) zeminy a kamení kód odpadu 17 05 04</t>
  </si>
  <si>
    <t>t</t>
  </si>
  <si>
    <t>534644634</t>
  </si>
  <si>
    <t>Poplatek za uložení stavebního odpadu na skládce (skládkovné) zeminy a kamení zatříděného do Katalogu odpadů pod kódem 17 05 04</t>
  </si>
  <si>
    <t>https://podminky.urs.cz/item/CS_URS_2022_01/171201221</t>
  </si>
  <si>
    <t>"viz odkopávky a hloubení rýh:"</t>
  </si>
  <si>
    <t>"uložení nepotřebné zeminy na skládce"</t>
  </si>
  <si>
    <t xml:space="preserve">"tř. těž. I skup. 3"   0,28*1,83</t>
  </si>
  <si>
    <t>171211101</t>
  </si>
  <si>
    <t>Uložení sypaniny do násypů nezhutněných ručně</t>
  </si>
  <si>
    <t>1688360636</t>
  </si>
  <si>
    <t>Uložení sypanin do násypů ručně s rozprostřením sypaniny ve vrstvách a s hrubým urovnáním nezhutněných jakékoliv třídy těžitelnosti</t>
  </si>
  <si>
    <t>https://podminky.urs.cz/item/CS_URS_2022_01/171211101</t>
  </si>
  <si>
    <t>174211101</t>
  </si>
  <si>
    <t>Zásyp jam, šachet rýh nebo kolem objektů sypaninou bez zhutnění ručně</t>
  </si>
  <si>
    <t>1845856733</t>
  </si>
  <si>
    <t>Zásyp sypaninou z jakékoliv horniny ručně s uložením výkopku ve vrstvách bez zhutnění jam, šachet, rýh nebo kolem objektů v těchto vykopávkách</t>
  </si>
  <si>
    <t>https://podminky.urs.cz/item/CS_URS_2022_01/174211101</t>
  </si>
  <si>
    <t>181311103</t>
  </si>
  <si>
    <t>Rozprostření ornice tl vrstvy do 200 mm v rovině nebo ve svahu do 1:5 ručně</t>
  </si>
  <si>
    <t>656822962</t>
  </si>
  <si>
    <t>Rozprostření a urovnání ornice v rovině nebo ve svahu sklonu do 1:5 ručně při souvislé ploše, tl. vrstvy do 200 mm</t>
  </si>
  <si>
    <t>https://podminky.urs.cz/item/CS_URS_2022_01/181311103</t>
  </si>
  <si>
    <t>181411131</t>
  </si>
  <si>
    <t>Založení parkového trávníku výsevem pl do 1000 m2 v rovině a ve svahu do 1:5</t>
  </si>
  <si>
    <t>1044274996</t>
  </si>
  <si>
    <t>Založení trávníku na půdě předem připravené plochy do 1000 m2 výsevem včetně utažení parkového v rovině nebo na svahu do 1:5</t>
  </si>
  <si>
    <t>https://podminky.urs.cz/item/CS_URS_2022_01/181411131</t>
  </si>
  <si>
    <t xml:space="preserve">"viz Rozprostření ornice:"  7,5</t>
  </si>
  <si>
    <t>181411132</t>
  </si>
  <si>
    <t>Založení parkového trávníku výsevem pl do 1000 m2 ve svahu přes 1:5 do 1:2</t>
  </si>
  <si>
    <t>-1849897982</t>
  </si>
  <si>
    <t>Založení trávníku na půdě předem připravené plochy do 1000 m2 výsevem včetně utažení parkového na svahu přes 1:5 do 1:2</t>
  </si>
  <si>
    <t>https://podminky.urs.cz/item/CS_URS_2022_01/181411132</t>
  </si>
  <si>
    <t xml:space="preserve">"viz Rozprostření ornice ve svahu:"  24,5</t>
  </si>
  <si>
    <t>00572410</t>
  </si>
  <si>
    <t>osivo směs travní parková</t>
  </si>
  <si>
    <t>kg</t>
  </si>
  <si>
    <t>513780128</t>
  </si>
  <si>
    <t>32*0,041 'Přepočtené koeficientem množství</t>
  </si>
  <si>
    <t>181912111</t>
  </si>
  <si>
    <t>Úprava pláně v hornině třídy těžitelnosti I skupiny 3 bez zhutnění ručně</t>
  </si>
  <si>
    <t>-1953020904</t>
  </si>
  <si>
    <t>Úprava pláně vyrovnáním výškových rozdílů ručně v hornině třídy těžitelnosti I skupiny 3 bez zhutnění</t>
  </si>
  <si>
    <t>https://podminky.urs.cz/item/CS_URS_2022_01/181912111</t>
  </si>
  <si>
    <t>182211121</t>
  </si>
  <si>
    <t>Svahování násypů ručně</t>
  </si>
  <si>
    <t>-801575806</t>
  </si>
  <si>
    <t>Svahování trvalých svahů do projektovaných profilů ručně s potřebným přemístěním výkopku při svahování násypů v jakékoliv hornině</t>
  </si>
  <si>
    <t>https://podminky.urs.cz/item/CS_URS_2022_01/182211121</t>
  </si>
  <si>
    <t>182311123</t>
  </si>
  <si>
    <t>Rozprostření ornice ve svahu přes 1:5 tl vrstvy do 200 mm ručně</t>
  </si>
  <si>
    <t>587366382</t>
  </si>
  <si>
    <t>Rozprostření a urovnání ornice ve svahu sklonu přes 1:5 ručně při souvislé ploše, tl. vrstvy do 200 mm</t>
  </si>
  <si>
    <t>https://podminky.urs.cz/item/CS_URS_2022_01/182311123</t>
  </si>
  <si>
    <t>Zakládání</t>
  </si>
  <si>
    <t>211971121</t>
  </si>
  <si>
    <t>Zřízení opláštění žeber nebo trativodů geotextilií v rýze nebo zářezu sklonu přes 1:2 š do 2,5 m</t>
  </si>
  <si>
    <t>-846001781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</si>
  <si>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</si>
  <si>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https://podminky.urs.cz/item/CS_URS_2022_01/211971121</t>
  </si>
  <si>
    <t>gabionové stěny - viz D.1.1.5</t>
  </si>
  <si>
    <t>3*1,0*0,5</t>
  </si>
  <si>
    <t>2*0,5*0,5</t>
  </si>
  <si>
    <t>69311081</t>
  </si>
  <si>
    <t>geotextilie netkaná separační, ochranná, filtrační, drenážní PES 300g/m2</t>
  </si>
  <si>
    <t>-1716069122</t>
  </si>
  <si>
    <t>2*1,1845 'Přepočtené koeficientem množství</t>
  </si>
  <si>
    <t>213311113</t>
  </si>
  <si>
    <t>Polštáře zhutněné pod základy z kameniva drceného frakce 16 až 63 mm</t>
  </si>
  <si>
    <t>-772637840</t>
  </si>
  <si>
    <t>Polštáře zhutněné pod základy z kameniva hrubého drceného, frakce 16 - 63 mm</t>
  </si>
  <si>
    <t>https://podminky.urs.cz/item/CS_URS_2022_01/213311113</t>
  </si>
  <si>
    <t>pod gabiony</t>
  </si>
  <si>
    <t>1,65*0,8*0,3</t>
  </si>
  <si>
    <t>1,15*0,8*0,3</t>
  </si>
  <si>
    <t>278381551</t>
  </si>
  <si>
    <t>Základ pod stroje z betonu do 5 m3 tř. C 25/30 složitosti I</t>
  </si>
  <si>
    <t>794583333</t>
  </si>
  <si>
    <t>Základy pod stroje nebo technologická zařízení z betonu s bedněním, odbedněním, bez úpravy povrchu z betonu prostého objemu souvislé základové konstrukce do 5 m3 tř. C 25/30, složitosti I</t>
  </si>
  <si>
    <t>https://podminky.urs.cz/item/CS_URS_2022_01/278381551</t>
  </si>
  <si>
    <t xml:space="preserve">"základ pod technologické vystrojení:"   1,2*0,6*0,15</t>
  </si>
  <si>
    <t>Svislé a kompletní konstrukce</t>
  </si>
  <si>
    <t>340236211</t>
  </si>
  <si>
    <t>Zazdívka otvorů v příčkách nebo stěnách pl přes 0,0225 do 0,09 m2 cihlami plnými tl do 100 mm</t>
  </si>
  <si>
    <t>645453071</t>
  </si>
  <si>
    <t>Zazdívka otvorů v příčkách nebo stěnách cihlami plnými pálenými plochy přes 0,0225 m2 do 0,09 m2, tloušťky do 100 mm</t>
  </si>
  <si>
    <t>https://podminky.urs.cz/item/CS_URS_2022_01/340236211</t>
  </si>
  <si>
    <t xml:space="preserve">"po zrušených ventilačních průduších:"  1</t>
  </si>
  <si>
    <t xml:space="preserve">"odstraněných nepotřebných konzolách:"  4</t>
  </si>
  <si>
    <t>340238212</t>
  </si>
  <si>
    <t>Zazdívka otvorů v příčkách nebo stěnách pl přes 0,25 do 1 m2 cihlami plnými tl přes 100 mm</t>
  </si>
  <si>
    <t>-340061932</t>
  </si>
  <si>
    <t>Zazdívka otvorů v příčkách nebo stěnách cihlami plnými pálenými plochy přes 0,25 m2 do 1 m2, tloušťky přes 100 mm</t>
  </si>
  <si>
    <t>https://podminky.urs.cz/item/CS_URS_2022_01/340238212</t>
  </si>
  <si>
    <t>zmenšení okenního otvoru po luxferovém okně</t>
  </si>
  <si>
    <t>0,5*0,8</t>
  </si>
  <si>
    <t>dozdívka po elektrickém rozvaděči</t>
  </si>
  <si>
    <t>0,5*0,6</t>
  </si>
  <si>
    <t>zmenšen vstupní otvor do AN přizděním příčky</t>
  </si>
  <si>
    <t>0,55*1,4</t>
  </si>
  <si>
    <t>326214221</t>
  </si>
  <si>
    <t>Zdiva LTM z gabionů svařovaná síť pozinkovaná vyplněná kamenem</t>
  </si>
  <si>
    <t>1965803795</t>
  </si>
  <si>
    <t>Zdivo z lomového kamene na sucho do drátěných košů (gabionů) ze svařované ocelové sítě pozinkované</t>
  </si>
  <si>
    <t>https://podminky.urs.cz/item/CS_URS_2022_01/326214221</t>
  </si>
  <si>
    <t>3*1,0*0,5*0,5</t>
  </si>
  <si>
    <t>2*0,5*0,5*0,5</t>
  </si>
  <si>
    <t>Úpravy povrchů, podlahy a osazování výplní</t>
  </si>
  <si>
    <t>611131101</t>
  </si>
  <si>
    <t>Cementový postřik vnitřních stropů nanášený celoplošně ručně</t>
  </si>
  <si>
    <t>299873025</t>
  </si>
  <si>
    <t>Podkladní a spojovací vrstva vnitřních omítaných ploch cementový postřik nanášený ručně celoplošně stropů</t>
  </si>
  <si>
    <t>https://podminky.urs.cz/item/CS_URS_2022_01/611131101</t>
  </si>
  <si>
    <t xml:space="preserve">"m.č.101:"  2,75*5,3+1,9*0,35+(1,5+1,5)*0,25</t>
  </si>
  <si>
    <t xml:space="preserve">"m.č.102:"  0,9*1,5+1,35*0,45</t>
  </si>
  <si>
    <t>611321141</t>
  </si>
  <si>
    <t>Vápenocementová omítka štuková dvouvrstvá vnitřních stropů rovných nanášená ručně</t>
  </si>
  <si>
    <t>1448061445</t>
  </si>
  <si>
    <t>Omítka vápenocementová vnitřních ploch nanášená ručně dvouvrstvá, tloušťky jádrové omítky do 10 mm a tloušťky štuku do 3 mm štuková vodorovných konstrukcí stropů rovných</t>
  </si>
  <si>
    <t>https://podminky.urs.cz/item/CS_URS_2022_01/611321141</t>
  </si>
  <si>
    <t>611331141</t>
  </si>
  <si>
    <t>Cementová omítka štuková dvouvrstvá vnitřních stropů rovných nanášená ručně</t>
  </si>
  <si>
    <t>673191113</t>
  </si>
  <si>
    <t>Omítka cementová vnitřních ploch nanášená ručně dvouvrstvá, tloušťky jádrové omítky do 10 mm a tloušťky štuku do 3 mm štuková plstí hlazená vodorovných konstrukcí stropů rovných</t>
  </si>
  <si>
    <t>https://podminky.urs.cz/item/CS_URS_2022_01/611331141</t>
  </si>
  <si>
    <t>612131101</t>
  </si>
  <si>
    <t>Cementový postřik vnitřních stěn nanášený celoplošně ručně</t>
  </si>
  <si>
    <t>1325068394</t>
  </si>
  <si>
    <t>Podkladní a spojovací vrstva vnitřních omítaných ploch cementový postřik nanášený ručně celoplošně stěn</t>
  </si>
  <si>
    <t>https://podminky.urs.cz/item/CS_URS_2022_01/612131101</t>
  </si>
  <si>
    <t xml:space="preserve">"m.č.101:"  (2,75*2+5,3*2)*(3,26+2,89)/2+2*0,25*0,8+2*0,25*2,0+2*0,35*1,0</t>
  </si>
  <si>
    <t xml:space="preserve">"1/O:"  -1,5*0,8</t>
  </si>
  <si>
    <t xml:space="preserve">"1/D:"  -1,5*1,97</t>
  </si>
  <si>
    <t xml:space="preserve">"2/D:"  -0,8*1,4</t>
  </si>
  <si>
    <t xml:space="preserve">"m.č.102:"  (0,9*2+1,5*2)*1,55+2*0,45*1,4</t>
  </si>
  <si>
    <t>612321141</t>
  </si>
  <si>
    <t>Vápenocementová omítka štuková dvouvrstvá vnitřních stěn nanášená ručně</t>
  </si>
  <si>
    <t>2026492604</t>
  </si>
  <si>
    <t>Omítka vápenocementová vnitřních ploch nanášená ručně dvouvrstvá, tloušťky jádrové omítky do 10 mm a tloušťky štuku do 3 mm štuková svislých konstrukcí stěn</t>
  </si>
  <si>
    <t>https://podminky.urs.cz/item/CS_URS_2022_01/612321141</t>
  </si>
  <si>
    <t>612331141</t>
  </si>
  <si>
    <t>Cementová omítka štuková dvouvrstvá vnitřních stěn nanášená ručně</t>
  </si>
  <si>
    <t>919784344</t>
  </si>
  <si>
    <t>Omítka cementová vnitřních ploch nanášená ručně dvouvrstvá, tloušťky jádrové omítky do 10 mm a tloušťky štuku do 3 mm štuková plstí hlazená svislých konstrukcí stěn</t>
  </si>
  <si>
    <t>https://podminky.urs.cz/item/CS_URS_2022_01/612331141</t>
  </si>
  <si>
    <t>621142001</t>
  </si>
  <si>
    <t>Potažení vnějších podhledů sklovláknitým pletivem vtlačeným do tenkovrstvé hmoty</t>
  </si>
  <si>
    <t>1192407299</t>
  </si>
  <si>
    <t>Potažení vnějších ploch pletivem v ploše nebo pruzích, na plném podkladu sklovláknitým vtlačením do tmelu podhledů</t>
  </si>
  <si>
    <t>https://podminky.urs.cz/item/CS_URS_2022_01/621142001</t>
  </si>
  <si>
    <t>viz příloha Nový stav - střecha, krov a detaily</t>
  </si>
  <si>
    <t xml:space="preserve">"přesah střechy:"  4,7</t>
  </si>
  <si>
    <t>621531022</t>
  </si>
  <si>
    <t>Tenkovrstvá silikonová zrnitá omítka zrnitost 2,0 mm vnějších podhledů</t>
  </si>
  <si>
    <t>351605383</t>
  </si>
  <si>
    <t>Omítka tenkovrstvá silikonová vnějších ploch probarvená bez penetrace zatíraná (škrábaná), zrnitost 2,0 mm podhledů</t>
  </si>
  <si>
    <t>https://podminky.urs.cz/item/CS_URS_2022_01/621531022</t>
  </si>
  <si>
    <t xml:space="preserve">"přesah střechy - podhled:"  4,7</t>
  </si>
  <si>
    <t>622142001</t>
  </si>
  <si>
    <t>Potažení vnějších stěn sklovláknitým pletivem vtlačeným do tenkovrstvé hmoty</t>
  </si>
  <si>
    <t>-381595398</t>
  </si>
  <si>
    <t>Potažení vnějších ploch pletivem v ploše nebo pruzích, na plném podkladu sklovláknitým vtlačením do tmelu stěn</t>
  </si>
  <si>
    <t>https://podminky.urs.cz/item/CS_URS_2022_01/622142001</t>
  </si>
  <si>
    <t>viz příloha D.1.:</t>
  </si>
  <si>
    <t>6,2*3,45</t>
  </si>
  <si>
    <t>3,65*(3,45+3,0)/2*2</t>
  </si>
  <si>
    <t>6,2*1,9</t>
  </si>
  <si>
    <t>2*1,15*1,0</t>
  </si>
  <si>
    <t>odpočet:</t>
  </si>
  <si>
    <t>viz TZ - Obklad přesahu střechy a štítů</t>
  </si>
  <si>
    <t xml:space="preserve">"štíty:"  2*3,45</t>
  </si>
  <si>
    <t xml:space="preserve">"přesah střechy:"  6,5*(0,3+0,6)</t>
  </si>
  <si>
    <t>622325101</t>
  </si>
  <si>
    <t>Oprava vnější vápenocementové hladké omítky složitosti 1 stěn v rozsahu do 10 %</t>
  </si>
  <si>
    <t>-1632108874</t>
  </si>
  <si>
    <t>Oprava vápenocementové omítky vnějších ploch stupně členitosti 1 hladké stěn, v rozsahu opravované plochy do 10%</t>
  </si>
  <si>
    <t>https://podminky.urs.cz/item/CS_URS_2022_01/622325101</t>
  </si>
  <si>
    <t>622531022</t>
  </si>
  <si>
    <t>Tenkovrstvá silikonová zrnitá omítka zrnitost 2,0 mm vnějších stěn</t>
  </si>
  <si>
    <t>-1613464467</t>
  </si>
  <si>
    <t>Omítka tenkovrstvá silikonová vnějších ploch probarvená bez penetrace zatíraná (škrábaná), zrnitost 2,0 mm stěn</t>
  </si>
  <si>
    <t>https://podminky.urs.cz/item/CS_URS_2022_01/622531022</t>
  </si>
  <si>
    <t>635111115</t>
  </si>
  <si>
    <t>Násyp pod podlahy ze štěrkopísku s udusáním</t>
  </si>
  <si>
    <t>1292554293</t>
  </si>
  <si>
    <t>Násyp ze štěrkopísku, písku nebo kameniva pod podlahy s udusáním a urovnáním povrchu ze štěrkopísku</t>
  </si>
  <si>
    <t>https://podminky.urs.cz/item/CS_URS_2022_01/635111115</t>
  </si>
  <si>
    <t xml:space="preserve">"okapový chodník:"  (1,0+2,7+1,2+2,0)*0,3*0,1</t>
  </si>
  <si>
    <t>637211121</t>
  </si>
  <si>
    <t>Okapový chodník z betonových dlaždic tl 40 mm kladených do písku se zalitím spár MC</t>
  </si>
  <si>
    <t>-2088777641</t>
  </si>
  <si>
    <t>Okapový chodník z dlaždic betonových se zalitím spár cementovou maltou do písku, tl. dlaždic 40 mm</t>
  </si>
  <si>
    <t>https://podminky.urs.cz/item/CS_URS_2022_01/637211121</t>
  </si>
  <si>
    <t xml:space="preserve">"okapový chodník:"  (1,0+2,7+1,2+2,0)*0,3</t>
  </si>
  <si>
    <t>Ostatní konstrukce a práce, bourání</t>
  </si>
  <si>
    <t>711131811</t>
  </si>
  <si>
    <t>Odstranění izolace proti zemní vlhkosti vodorovné</t>
  </si>
  <si>
    <t>-277485601</t>
  </si>
  <si>
    <t>Odstranění izolace proti zemní vlhkosti na ploše vodorovné V</t>
  </si>
  <si>
    <t>https://podminky.urs.cz/item/CS_URS_2022_01/711131811</t>
  </si>
  <si>
    <t>asf. lepenka</t>
  </si>
  <si>
    <t xml:space="preserve">"ozn. B2:"  0,6*2,7</t>
  </si>
  <si>
    <t xml:space="preserve">"ozn. B5:"  22,0+2,1</t>
  </si>
  <si>
    <t>713190817</t>
  </si>
  <si>
    <t>Odstranění tepelné izolace perlitového lože tl přes 100 do 150 mm</t>
  </si>
  <si>
    <t>1838318259</t>
  </si>
  <si>
    <t>Odstranění tepelné izolace běžných stavebních konstrukcí – vrstvy, doplňky a konstrukční součásti izolační vrstvy lože perlitové průměrné tloušťky přes 100 do 150 mm</t>
  </si>
  <si>
    <t>https://podminky.urs.cz/item/CS_URS_2022_01/713190817</t>
  </si>
  <si>
    <t xml:space="preserve">"viz ozn. B5 - střecha AK - vrstva pěnobetonových desek:"  22,0</t>
  </si>
  <si>
    <t>725210821</t>
  </si>
  <si>
    <t>Demontáž umyvadel bez výtokových armatur</t>
  </si>
  <si>
    <t>soubor</t>
  </si>
  <si>
    <t>-113013426</t>
  </si>
  <si>
    <t>Demontáž umyvadel bez výtokových armatur umyvadel</t>
  </si>
  <si>
    <t>https://podminky.urs.cz/item/CS_URS_2022_01/725210821</t>
  </si>
  <si>
    <t xml:space="preserve">"viz ozn. B8:"  1</t>
  </si>
  <si>
    <t>764001821</t>
  </si>
  <si>
    <t>Demontáž krytiny ze svitků nebo tabulí do suti</t>
  </si>
  <si>
    <t>-1030737937</t>
  </si>
  <si>
    <t>Demontáž klempířských konstrukcí krytiny ze svitků nebo tabulí do suti</t>
  </si>
  <si>
    <t>https://podminky.urs.cz/item/CS_URS_2022_01/764001821</t>
  </si>
  <si>
    <t>viz Bourací práce</t>
  </si>
  <si>
    <t>764002841</t>
  </si>
  <si>
    <t>Demontáž oplechování horních ploch zdí a nadezdívek do suti</t>
  </si>
  <si>
    <t>-1190556745</t>
  </si>
  <si>
    <t>Demontáž klempířských konstrukcí oplechování horních ploch zdí a nadezdívek do suti</t>
  </si>
  <si>
    <t>https://podminky.urs.cz/item/CS_URS_2022_01/764002841</t>
  </si>
  <si>
    <t xml:space="preserve">"ozn B2:"  13,5</t>
  </si>
  <si>
    <t>764004801</t>
  </si>
  <si>
    <t>Demontáž podokapního žlabu do suti</t>
  </si>
  <si>
    <t>-819215181</t>
  </si>
  <si>
    <t>Demontáž klempířských konstrukcí žlabu podokapního do suti</t>
  </si>
  <si>
    <t>https://podminky.urs.cz/item/CS_URS_2022_01/764004801</t>
  </si>
  <si>
    <t xml:space="preserve">"ozn B2:"  6,2</t>
  </si>
  <si>
    <t>764004861</t>
  </si>
  <si>
    <t>Demontáž svodu do suti</t>
  </si>
  <si>
    <t>-1836912326</t>
  </si>
  <si>
    <t>Demontáž klempířských konstrukcí svodu do suti</t>
  </si>
  <si>
    <t>https://podminky.urs.cz/item/CS_URS_2022_01/764004861</t>
  </si>
  <si>
    <t xml:space="preserve">"ozn B2:"  1,8</t>
  </si>
  <si>
    <t>767833801</t>
  </si>
  <si>
    <t>Demontáž vnitřních kovových žebříků přímých dl do 2 m kotvených do zdiva</t>
  </si>
  <si>
    <t>-1840943641</t>
  </si>
  <si>
    <t>Demontáž vnitřních kovových žebříků přímých délky do 2 m</t>
  </si>
  <si>
    <t>https://podminky.urs.cz/item/CS_URS_2022_01/767833801</t>
  </si>
  <si>
    <t xml:space="preserve">"ozn. B1 - ocel. žebřík:"  1</t>
  </si>
  <si>
    <t>767996701</t>
  </si>
  <si>
    <t>Demontáž atypických zámečnických konstrukcí řezáním hm jednotlivých dílů do 50 kg</t>
  </si>
  <si>
    <t>2098417468</t>
  </si>
  <si>
    <t>Demontáž ostatních zámečnických konstrukcí o hmotnosti jednotlivých dílů řezáním do 50 kg</t>
  </si>
  <si>
    <t>https://podminky.urs.cz/item/CS_URS_2022_01/767996701</t>
  </si>
  <si>
    <t>viz TZ - ozn. B1</t>
  </si>
  <si>
    <t xml:space="preserve">"zakrytí kanálu:"  130,0</t>
  </si>
  <si>
    <t>771571810</t>
  </si>
  <si>
    <t>Demontáž podlah z dlaždic keramických kladených do malty</t>
  </si>
  <si>
    <t>61521879</t>
  </si>
  <si>
    <t>https://podminky.urs.cz/item/CS_URS_2022_01/771571810</t>
  </si>
  <si>
    <t xml:space="preserve">"viz ozn. B7:"  12,5</t>
  </si>
  <si>
    <t>935111111</t>
  </si>
  <si>
    <t>Osazení příkopového žlabu do štěrkopísku tl 100 mm z betonových tvárnic š 500 mm</t>
  </si>
  <si>
    <t>-96494463</t>
  </si>
  <si>
    <t>Osazení betonového příkopového žlabu s vyplněním a zatřením spár cementovou maltou s ložem tl. 100 mm z kameniva těženého nebo štěrkopísku z betonových příkopových tvárnic šířky do 500 mm</t>
  </si>
  <si>
    <t>https://podminky.urs.cz/item/CS_URS_2022_01/935111111</t>
  </si>
  <si>
    <t>RMAT0001</t>
  </si>
  <si>
    <t>žlabovka</t>
  </si>
  <si>
    <t>36503379</t>
  </si>
  <si>
    <t>žlabovka betonová 300/200/80 mm</t>
  </si>
  <si>
    <t>4,5*3,667 'Přepočtené koeficientem množství</t>
  </si>
  <si>
    <t>949101111</t>
  </si>
  <si>
    <t>Lešení pomocné pro objekty pozemních staveb s lešeňovou podlahou v do 1,9 m zatížení do 150 kg/m2</t>
  </si>
  <si>
    <t>1389720719</t>
  </si>
  <si>
    <t>Lešení pomocné pracovní pro objekty pozemních staveb pro zatížení do 150 kg/m2, o výšce lešeňové podlahy do 1,9 m</t>
  </si>
  <si>
    <t>https://podminky.urs.cz/item/CS_URS_2022_01/949101111</t>
  </si>
  <si>
    <t xml:space="preserve">"m.č.101:"  2,75*5,3</t>
  </si>
  <si>
    <t xml:space="preserve">"fasáda:"  3,65*2+6,2*2+1,0*4</t>
  </si>
  <si>
    <t>952901221</t>
  </si>
  <si>
    <t>Vyčištění budov průmyslových objektů při jakékoliv výšce podlaží</t>
  </si>
  <si>
    <t>-809344010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</si>
  <si>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</si>
  <si>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https://podminky.urs.cz/item/CS_URS_2022_01/952901221</t>
  </si>
  <si>
    <t xml:space="preserve">"AK:"  6,2*3,65</t>
  </si>
  <si>
    <t>952903112</t>
  </si>
  <si>
    <t>Vyčištění objektů ČOV, nádrží, žlabů a kanálů při v do 3,5 m</t>
  </si>
  <si>
    <t>1611470375</t>
  </si>
  <si>
    <t>Vyčištění objektů čistíren odpadních vod, nádrží, žlabů nebo kanálů světlé výšky prostoru do 3,5 m</t>
  </si>
  <si>
    <t>https://podminky.urs.cz/item/CS_URS_2022_01/952903112</t>
  </si>
  <si>
    <t xml:space="preserve">"AN:"  2,6*5,8</t>
  </si>
  <si>
    <t>961055111</t>
  </si>
  <si>
    <t>Bourání základů ze ŽB</t>
  </si>
  <si>
    <t>1221653699</t>
  </si>
  <si>
    <t>Bourání základů z betonu železového</t>
  </si>
  <si>
    <t>https://podminky.urs.cz/item/CS_URS_2022_01/961055111</t>
  </si>
  <si>
    <t xml:space="preserve">"viz ozn. B6 - opěrné stěny:"  0,6</t>
  </si>
  <si>
    <t>962031133</t>
  </si>
  <si>
    <t>Bourání příček z cihel pálených na MVC tl do 150 mm</t>
  </si>
  <si>
    <t>2074671685</t>
  </si>
  <si>
    <t>Bourání příček z cihel, tvárnic nebo příčkovek z cihel pálených, plných nebo dutých na maltu vápennou nebo vápenocementovou, tl. do 150 mm</t>
  </si>
  <si>
    <t>https://podminky.urs.cz/item/CS_URS_2022_01/962031133</t>
  </si>
  <si>
    <t xml:space="preserve">"viz ozn. B4 - atika:"  </t>
  </si>
  <si>
    <t>6,2*0,43+3,59*2*(0,43+0,60)/2</t>
  </si>
  <si>
    <t>962032230</t>
  </si>
  <si>
    <t>Bourání zdiva z cihel pálených nebo vápenopískových na MV nebo MVC do 1 m3</t>
  </si>
  <si>
    <t>487229329</t>
  </si>
  <si>
    <t>Bourání zdiva nadzákladového z cihel nebo tvárnic z cihel pálených nebo vápenopískových, na maltu vápennou nebo vápenocementovou, objemu do 1 m3</t>
  </si>
  <si>
    <t>https://podminky.urs.cz/item/CS_URS_2022_01/962032230</t>
  </si>
  <si>
    <t xml:space="preserve">"viz ozn. B4 - opěrné stěny:"  0,5</t>
  </si>
  <si>
    <t xml:space="preserve">"viz ozn. B4 - vyzdívky přesahu okapové hrany:"  5,9*0,375*0,2</t>
  </si>
  <si>
    <t>962081131</t>
  </si>
  <si>
    <t>Bourání příček ze skleněných tvárnic tl do 100 mm</t>
  </si>
  <si>
    <t>981826060</t>
  </si>
  <si>
    <t>Bourání zdiva příček nebo vybourání otvorů ze skleněných tvárnic, tl. do 100 mm</t>
  </si>
  <si>
    <t>https://podminky.urs.cz/item/CS_URS_2022_01/962081131</t>
  </si>
  <si>
    <t xml:space="preserve">"viz Bourací práce - B4:"  2,0*0,8</t>
  </si>
  <si>
    <t>965045113</t>
  </si>
  <si>
    <t>Bourání potěrů cementových nebo pískocementových tl do 50 mm pl přes 4 m2</t>
  </si>
  <si>
    <t>29498011</t>
  </si>
  <si>
    <t>Bourání potěrů tl. do 50 mm cementových nebo pískocementových, plochy přes 4 m2</t>
  </si>
  <si>
    <t>https://podminky.urs.cz/item/CS_URS_2022_01/965045113</t>
  </si>
  <si>
    <t xml:space="preserve">"viz ozn. B5 - střecha AK:"  22,0</t>
  </si>
  <si>
    <t>968072456</t>
  </si>
  <si>
    <t>Vybourání kovových dveřních zárubní pl přes 2 m2</t>
  </si>
  <si>
    <t>-498417482</t>
  </si>
  <si>
    <t>Vybourání kovových rámů oken s křídly, dveřních zárubní, vrat, stěn, ostění nebo obkladů dveřních zárubní, plochy přes 2 m2</t>
  </si>
  <si>
    <t>https://podminky.urs.cz/item/CS_URS_2022_01/968072456</t>
  </si>
  <si>
    <t xml:space="preserve">"ozn. B1 - vstup do AN:"  1,3*1,4</t>
  </si>
  <si>
    <t xml:space="preserve">"ozn. B1 - vchodové dveře.:"  2*1,5*1,97</t>
  </si>
  <si>
    <t>970PC-P1.01</t>
  </si>
  <si>
    <t>Vrtaný prostup o rozměrech průměr 200 mm v konstrukci: Zděná stěna z CP tl. 450 mm</t>
  </si>
  <si>
    <t>-1486861296</t>
  </si>
  <si>
    <t>Poznámka k položce:_x000d_
viz přílohy Technická zpráva, Tabulka prostupů a výkresová dokumentace D.1. Po montáži potrubí zednicky zapravit, vč. přesunu hmot a likvidace suti</t>
  </si>
  <si>
    <t>970PC-P2.01</t>
  </si>
  <si>
    <t>Vrtaný prostup o rozměrech průměr 80 mm v konstrukci: Zděná stěna z CP tl. 450 mm</t>
  </si>
  <si>
    <t>-231786779</t>
  </si>
  <si>
    <t>970PC-P2.02</t>
  </si>
  <si>
    <t>Vrtaný prostup o rozměrech průměr 150 mm v konstrukci: beton. základ tl. 500 mm</t>
  </si>
  <si>
    <t>162887757</t>
  </si>
  <si>
    <t>Poznámka k položce:_x000d_
viz přílohy Technická zpráva, Tabulka prostupů a výkresová dokumentace D.1. Vč. těsnění viz poznámka 1), vč. přesunu hmot a likvidace suti</t>
  </si>
  <si>
    <t>976083141</t>
  </si>
  <si>
    <t>Vybourání škrabáků, stoupacích želez nebo komínových konzol ze zdiva betonového</t>
  </si>
  <si>
    <t>-854543351</t>
  </si>
  <si>
    <t>Vybourání drobných zámečnických a jiných konstrukcí nožových škrabáků, stoupacích želez, komínových konzol apod., ze zdiva betonového</t>
  </si>
  <si>
    <t>https://podminky.urs.cz/item/CS_URS_2022_01/976083141</t>
  </si>
  <si>
    <t xml:space="preserve">"žebřík:"  5,0</t>
  </si>
  <si>
    <t>978011191</t>
  </si>
  <si>
    <t>Otlučení (osekání) vnitřní vápenné nebo vápenocementové omítky stropů v rozsahu přes 50 do 100 %</t>
  </si>
  <si>
    <t>-188293501</t>
  </si>
  <si>
    <t>Otlučení vápenných nebo vápenocementových omítek vnitřních ploch stropů, v rozsahu přes 50 do 100 %</t>
  </si>
  <si>
    <t>https://podminky.urs.cz/item/CS_URS_2022_01/978011191</t>
  </si>
  <si>
    <t xml:space="preserve">"viz ozn. B7:"  17,5</t>
  </si>
  <si>
    <t>978013191</t>
  </si>
  <si>
    <t>Otlučení (osekání) vnitřní vápenné nebo vápenocementové omítky stěn v rozsahu přes 50 do 100 %</t>
  </si>
  <si>
    <t>2034970031</t>
  </si>
  <si>
    <t>Otlučení vápenných nebo vápenocementových omítek vnitřních ploch stěn s vyškrabáním spar, s očištěním zdiva, v rozsahu přes 50 do 100 %</t>
  </si>
  <si>
    <t>https://podminky.urs.cz/item/CS_URS_2022_01/978013191</t>
  </si>
  <si>
    <t xml:space="preserve">"viz ozn. B7:"  52,0</t>
  </si>
  <si>
    <t>978015321</t>
  </si>
  <si>
    <t>Otlučení (osekání) vnější vápenné nebo vápenocementové omítky stupně členitosti 1 a 2 v rozsahu do 10 %</t>
  </si>
  <si>
    <t>-1747462642</t>
  </si>
  <si>
    <t>Otlučení vápenných nebo vápenocementových omítek vnějších ploch s vyškrabáním spar a s očištěním zdiva stupně členitosti 1 a 2, v rozsahu do 10 %</t>
  </si>
  <si>
    <t>https://podminky.urs.cz/item/CS_URS_2022_01/978015321</t>
  </si>
  <si>
    <t>985131111</t>
  </si>
  <si>
    <t>Očištění ploch stěn, rubu kleneb a podlah tlakovou vodou</t>
  </si>
  <si>
    <t>-437706407</t>
  </si>
  <si>
    <t>https://podminky.urs.cz/item/CS_URS_2022_01/985131111</t>
  </si>
  <si>
    <t>Očištění dna a stěn armaturní komory</t>
  </si>
  <si>
    <t xml:space="preserve">"viz ozn. B7:"  2,3+12,0</t>
  </si>
  <si>
    <t>985PC01</t>
  </si>
  <si>
    <t>Stávající betonové schodiště před hlavní vstupní brankou - sanace. D+M</t>
  </si>
  <si>
    <t>1871753761</t>
  </si>
  <si>
    <t>Poznámka k položce:_x000d_
podrobný popis viz Technická zpráva, 5.12.3 exteriér</t>
  </si>
  <si>
    <t>997</t>
  </si>
  <si>
    <t>Přesun sutě</t>
  </si>
  <si>
    <t>997013211</t>
  </si>
  <si>
    <t>Vnitrostaveništní doprava suti a vybouraných hmot pro budovy v do 6 m ručně</t>
  </si>
  <si>
    <t>-1907151601</t>
  </si>
  <si>
    <t>Vnitrostaveništní doprava suti a vybouraných hmot vodorovně do 50 m svisle ručně pro budovy a haly výšky do 6 m</t>
  </si>
  <si>
    <t>https://podminky.urs.cz/item/CS_URS_2022_01/997013211</t>
  </si>
  <si>
    <t>997013501</t>
  </si>
  <si>
    <t>Odvoz suti a vybouraných hmot na skládku nebo meziskládku do 1 km se složením</t>
  </si>
  <si>
    <t>999758759</t>
  </si>
  <si>
    <t>Odvoz suti a vybouraných hmot na skládku nebo meziskládku se složením, na vzdálenost do 1 km</t>
  </si>
  <si>
    <t>https://podminky.urs.cz/item/CS_URS_2022_01/997013501</t>
  </si>
  <si>
    <t>997013509</t>
  </si>
  <si>
    <t>Příplatek k odvozu suti a vybouraných hmot na skládku ZKD 1 km přes 1 km</t>
  </si>
  <si>
    <t>-1161183663</t>
  </si>
  <si>
    <t>Odvoz suti a vybouraných hmot na skládku nebo meziskládku se složením, na vzdálenost Příplatek k ceně za každý další i započatý 1 km přes 1 km</t>
  </si>
  <si>
    <t>https://podminky.urs.cz/item/CS_URS_2022_01/997013509</t>
  </si>
  <si>
    <t>14,103*9 'Přepočtené koeficientem množství</t>
  </si>
  <si>
    <t>997013871</t>
  </si>
  <si>
    <t xml:space="preserve">Poplatek za uložení stavebního odpadu na recyklační skládce (skládkovné) směsného stavebního a demoličního kód odpadu  17 09 04</t>
  </si>
  <si>
    <t>-938079674</t>
  </si>
  <si>
    <t>Poplatek za uložení stavebního odpadu na recyklační skládce (skládkovné) směsného stavebního a demoličního zatříděného do Katalogu odpadů pod kódem 17 09 04</t>
  </si>
  <si>
    <t>https://podminky.urs.cz/item/CS_URS_2022_01/997013871</t>
  </si>
  <si>
    <t>997013645</t>
  </si>
  <si>
    <t>Poplatek za uložení na skládce (skládkovné) odpadu asfaltového bez dehtu kód odpadu 17 03 02</t>
  </si>
  <si>
    <t>1634819925</t>
  </si>
  <si>
    <t>Poplatek za uložení stavebního odpadu na skládce (skládkovné) asfaltového bez obsahu dehtu zatříděného do Katalogu odpadů pod kódem 17 03 02</t>
  </si>
  <si>
    <t>https://podminky.urs.cz/item/CS_URS_2022_01/997013645</t>
  </si>
  <si>
    <t>997013804</t>
  </si>
  <si>
    <t>Poplatek za uložení na skládce (skládkovné) stavebního odpadu ze skla kód odpadu 17 02 02</t>
  </si>
  <si>
    <t>-596179936</t>
  </si>
  <si>
    <t>Poplatek za uložení stavebního odpadu na skládce (skládkovné) ze skla zatříděného do Katalogu odpadů pod kódem 17 02 02</t>
  </si>
  <si>
    <t>https://podminky.urs.cz/item/CS_URS_2022_01/997013804</t>
  </si>
  <si>
    <t>997013862</t>
  </si>
  <si>
    <t xml:space="preserve">Poplatek za uložení stavebního odpadu na recyklační skládce (skládkovné) z armovaného betonu kód odpadu  17 01 01</t>
  </si>
  <si>
    <t>350790557</t>
  </si>
  <si>
    <t>Poplatek za uložení stavebního odpadu na recyklační skládce (skládkovné) z armovaného betonu zatříděného do Katalogu odpadů pod kódem 17 01 01</t>
  </si>
  <si>
    <t>https://podminky.urs.cz/item/CS_URS_2022_01/997013862</t>
  </si>
  <si>
    <t>998</t>
  </si>
  <si>
    <t>Přesun hmot</t>
  </si>
  <si>
    <t>998011001</t>
  </si>
  <si>
    <t>Přesun hmot pro budovy zděné v do 6 m</t>
  </si>
  <si>
    <t>387622506</t>
  </si>
  <si>
    <t>Přesun hmot pro budovy občanské výstavby, bydlení, výrobu a služby s nosnou svislou konstrukcí zděnou z cihel, tvárnic nebo kamene vodorovná dopravní vzdálenost do 100 m pro budovy výšky do 6 m</t>
  </si>
  <si>
    <t>https://podminky.urs.cz/item/CS_URS_2022_01/998011001</t>
  </si>
  <si>
    <t>PSV</t>
  </si>
  <si>
    <t>Práce a dodávky PSV</t>
  </si>
  <si>
    <t>711</t>
  </si>
  <si>
    <t>Izolace proti vodě, vlhkosti a plynům</t>
  </si>
  <si>
    <t>711111001</t>
  </si>
  <si>
    <t>Provedení izolace proti zemní vlhkosti vodorovné za studena nátěrem penetračním</t>
  </si>
  <si>
    <t>1920201369</t>
  </si>
  <si>
    <t>Provedení izolace proti zemní vlhkosti natěradly a tmely za studena na ploše vodorovné V nátěrem penetračním</t>
  </si>
  <si>
    <t>https://podminky.urs.cz/item/CS_URS_2022_01/711111001</t>
  </si>
  <si>
    <t xml:space="preserve">"viz SH/3 - skladba stropu přízemí:"  3,7*6,2</t>
  </si>
  <si>
    <t xml:space="preserve">"viz SH/5 - střecha vstupů do AN:"  1,15*2,0</t>
  </si>
  <si>
    <t>11163150</t>
  </si>
  <si>
    <t>lak penetrační asfaltový</t>
  </si>
  <si>
    <t>-105072294</t>
  </si>
  <si>
    <t>25,24*0,00033 'Přepočtené koeficientem množství</t>
  </si>
  <si>
    <t>711112001</t>
  </si>
  <si>
    <t>Provedení izolace proti zemní vlhkosti svislé za studena nátěrem penetračním</t>
  </si>
  <si>
    <t>-317314905</t>
  </si>
  <si>
    <t>Provedení izolace proti zemní vlhkosti natěradly a tmely za studena na ploše svislé S nátěrem penetračním</t>
  </si>
  <si>
    <t>https://podminky.urs.cz/item/CS_URS_2022_01/711112001</t>
  </si>
  <si>
    <t xml:space="preserve">"stěny AK:"  (0,5+3,65*2+6,2+0,4)*1,0</t>
  </si>
  <si>
    <t>147448021</t>
  </si>
  <si>
    <t>14,4*0,00034 'Přepočtené koeficientem množství</t>
  </si>
  <si>
    <t>711141559</t>
  </si>
  <si>
    <t>Provedení izolace proti zemní vlhkosti pásy přitavením vodorovné NAIP</t>
  </si>
  <si>
    <t>1624230457</t>
  </si>
  <si>
    <t>Provedení izolace proti zemní vlhkosti pásy přitavením NAIP na ploše vodorovné V</t>
  </si>
  <si>
    <t>https://podminky.urs.cz/item/CS_URS_2022_01/711141559</t>
  </si>
  <si>
    <t>62836110</t>
  </si>
  <si>
    <t>pás asfaltový natavitelný oxidovaný tl 4,0mm s vložkou z hliníkové fólie / hliníkové fólie s textilií, se spalitelnou PE folií nebo jemnozrnným minerálním posypem</t>
  </si>
  <si>
    <t>1912918532</t>
  </si>
  <si>
    <t>25,24*1,1655 'Přepočtené koeficientem množství</t>
  </si>
  <si>
    <t>711142559</t>
  </si>
  <si>
    <t>Provedení izolace proti zemní vlhkosti pásy přitavením svislé NAIP</t>
  </si>
  <si>
    <t>25841796</t>
  </si>
  <si>
    <t>Provedení izolace proti zemní vlhkosti pásy přitavením NAIP na ploše svislé S</t>
  </si>
  <si>
    <t>https://podminky.urs.cz/item/CS_URS_2022_01/711142559</t>
  </si>
  <si>
    <t>62832134</t>
  </si>
  <si>
    <t>pás asfaltový natavitelný oxidovaný tl 4,0mm typu V60 S40 s vložkou ze skleněné rohože, s jemnozrnným minerálním posypem</t>
  </si>
  <si>
    <t>-638602657</t>
  </si>
  <si>
    <t>14,4*1,221 'Přepočtené koeficientem množství</t>
  </si>
  <si>
    <t>711161173</t>
  </si>
  <si>
    <t>Provedení izolace proti zemní vlhkosti vodorovné z nopové fólie</t>
  </si>
  <si>
    <t>-1676435727</t>
  </si>
  <si>
    <t>Provedení izolace proti zemní vlhkosti nopovou fólií na ploše vodorovné V z nopové fólie</t>
  </si>
  <si>
    <t>https://podminky.urs.cz/item/CS_URS_2022_01/711161173</t>
  </si>
  <si>
    <t>viz SH/1 - ochranná vrstva</t>
  </si>
  <si>
    <t>2,6*5,8</t>
  </si>
  <si>
    <t>28323010</t>
  </si>
  <si>
    <t>fólie profilovaná (nopová) drenážní HDPE s výškou nopů 20mm</t>
  </si>
  <si>
    <t>-1728998205</t>
  </si>
  <si>
    <t>15,08*1,1655 'Přepočtené koeficientem množství</t>
  </si>
  <si>
    <t>711161273</t>
  </si>
  <si>
    <t>Provedení izolace proti zemní vlhkosti svislé z nopové fólie</t>
  </si>
  <si>
    <t>1430554201</t>
  </si>
  <si>
    <t>Provedení izolace proti zemní vlhkosti nopovou fólií na ploše svislé S z nopové fólie</t>
  </si>
  <si>
    <t>https://podminky.urs.cz/item/CS_URS_2022_01/711161273</t>
  </si>
  <si>
    <t>viz SH/1 - ochranná vrstva - přesah na stěnu</t>
  </si>
  <si>
    <t>(2,6*2+5,8)*0,5</t>
  </si>
  <si>
    <t>(1,2*2+5,8)*0,65</t>
  </si>
  <si>
    <t>89</t>
  </si>
  <si>
    <t>171066602</t>
  </si>
  <si>
    <t>10,83*1,221 'Přepočtené koeficientem množství</t>
  </si>
  <si>
    <t>711191101</t>
  </si>
  <si>
    <t>Provedení izolace proti zemní vlhkosti hydroizolační stěrkou vodorovné na betonu, 1 vrstva</t>
  </si>
  <si>
    <t>1422652509</t>
  </si>
  <si>
    <t>Provedení izolace proti zemní vlhkosti hydroizolační stěrkou na ploše vodorovné V jednovrstvá na betonu</t>
  </si>
  <si>
    <t>https://podminky.urs.cz/item/CS_URS_2022_01/711191101</t>
  </si>
  <si>
    <t xml:space="preserve">"viz SH/4 - podlaha přízemí AK:"  2,75*4,4+1,5*0,3</t>
  </si>
  <si>
    <t>91</t>
  </si>
  <si>
    <t>58581003</t>
  </si>
  <si>
    <t>stěrka izolační minerální odolná tlakové vodě</t>
  </si>
  <si>
    <t>-123201549</t>
  </si>
  <si>
    <t>12,55*4,8 'Přepočtené koeficientem množství</t>
  </si>
  <si>
    <t>711471051</t>
  </si>
  <si>
    <t>Provedení vodorovné izolace proti tlakové vodě termoplasty lepenou fólií PVC</t>
  </si>
  <si>
    <t>527723692</t>
  </si>
  <si>
    <t>Provedení izolace proti povrchové a podpovrchové tlakové vodě termoplasty na ploše vodorovné V folií PVC lepenou</t>
  </si>
  <si>
    <t>https://podminky.urs.cz/item/CS_URS_2022_01/711471051</t>
  </si>
  <si>
    <t>viz SH/1 - hydroizolační vrstva</t>
  </si>
  <si>
    <t>93</t>
  </si>
  <si>
    <t>28322004</t>
  </si>
  <si>
    <t>fólie hydroizolační pro spodní stavbu mPVC tl 1,5mm</t>
  </si>
  <si>
    <t>-533146804</t>
  </si>
  <si>
    <t>711472051</t>
  </si>
  <si>
    <t>Provedení svislé izolace proti tlakové vodě termoplasty lepenou fólií PVC</t>
  </si>
  <si>
    <t>332140889</t>
  </si>
  <si>
    <t>Provedení izolace proti povrchové a podpovrchové tlakové vodě termoplasty na ploše svislé S folií PVC lepenou</t>
  </si>
  <si>
    <t>https://podminky.urs.cz/item/CS_URS_2022_01/711472051</t>
  </si>
  <si>
    <t>viz SH/1 - hydroizolační vrstva - přesah na stěnu</t>
  </si>
  <si>
    <t>95</t>
  </si>
  <si>
    <t>349445323</t>
  </si>
  <si>
    <t>711491171</t>
  </si>
  <si>
    <t>Provedení doplňků izolace proti vodě na vodorovné ploše z textilií vrstva podkladní</t>
  </si>
  <si>
    <t>317318838</t>
  </si>
  <si>
    <t>Provedení doplňků izolace proti vodě textilií na ploše vodorovné V vrstva podkladní</t>
  </si>
  <si>
    <t>https://podminky.urs.cz/item/CS_URS_2022_01/711491171</t>
  </si>
  <si>
    <t>97</t>
  </si>
  <si>
    <t>69311068</t>
  </si>
  <si>
    <t>geotextilie netkaná separační, ochranná, filtrační, drenážní PP 300g/m2</t>
  </si>
  <si>
    <t>1525527557</t>
  </si>
  <si>
    <t>15,08*1,05 'Přepočtené koeficientem množství</t>
  </si>
  <si>
    <t>711491172</t>
  </si>
  <si>
    <t>Provedení doplňků izolace proti vodě na vodorovné ploše z textilií vrstva ochranná</t>
  </si>
  <si>
    <t>-1677453545</t>
  </si>
  <si>
    <t>Provedení doplňků izolace proti vodě textilií na ploše vodorovné V vrstva ochranná</t>
  </si>
  <si>
    <t>https://podminky.urs.cz/item/CS_URS_2022_01/711491172</t>
  </si>
  <si>
    <t>viz SH/1</t>
  </si>
  <si>
    <t xml:space="preserve">"nad PVC:"  2,6*5,8</t>
  </si>
  <si>
    <t xml:space="preserve">"nad XPS:"  2,6*5,8</t>
  </si>
  <si>
    <t>99</t>
  </si>
  <si>
    <t>17507697</t>
  </si>
  <si>
    <t>30,16*1,05 'Přepočtené koeficientem množství</t>
  </si>
  <si>
    <t>711491271</t>
  </si>
  <si>
    <t>Provedení doplňků izolace proti vodě na ploše svislé z textilií vrstva podkladní</t>
  </si>
  <si>
    <t>1007941302</t>
  </si>
  <si>
    <t>Provedení doplňků izolace proti vodě textilií na ploše svislé S vrstva podkladní</t>
  </si>
  <si>
    <t>https://podminky.urs.cz/item/CS_URS_2022_01/711491271</t>
  </si>
  <si>
    <t>101</t>
  </si>
  <si>
    <t>-2039623081</t>
  </si>
  <si>
    <t>10,83*1,05 'Přepočtené koeficientem množství</t>
  </si>
  <si>
    <t>711491272</t>
  </si>
  <si>
    <t>Provedení doplňků izolace proti vodě na ploše svislé z textilií vrstva ochranná</t>
  </si>
  <si>
    <t>-180771360</t>
  </si>
  <si>
    <t>Provedení doplňků izolace proti vodě textilií na ploše svislé S vrstva ochranná</t>
  </si>
  <si>
    <t>https://podminky.urs.cz/item/CS_URS_2022_01/711491272</t>
  </si>
  <si>
    <t xml:space="preserve">"nad PVC:"  10,83</t>
  </si>
  <si>
    <t xml:space="preserve">"nad XPS:"  10,83</t>
  </si>
  <si>
    <t>103</t>
  </si>
  <si>
    <t>-1567206709</t>
  </si>
  <si>
    <t>21,66*1,05 'Přepočtené koeficientem množství</t>
  </si>
  <si>
    <t>998711101</t>
  </si>
  <si>
    <t>Přesun hmot tonážní pro izolace proti vodě, vlhkosti a plynům v objektech v do 6 m</t>
  </si>
  <si>
    <t>-47172259</t>
  </si>
  <si>
    <t>Přesun hmot pro izolace proti vodě, vlhkosti a plynům stanovený z hmotnosti přesunovaného materiálu vodorovná dopravní vzdálenost do 50 m v objektech výšky do 6 m</t>
  </si>
  <si>
    <t>https://podminky.urs.cz/item/CS_URS_2022_01/998711101</t>
  </si>
  <si>
    <t>712</t>
  </si>
  <si>
    <t>Povlakové krytiny</t>
  </si>
  <si>
    <t>105</t>
  </si>
  <si>
    <t>712592171</t>
  </si>
  <si>
    <t>Povlakové krytiny střech oblých podkladní textilní vrstvy</t>
  </si>
  <si>
    <t>-1443029072</t>
  </si>
  <si>
    <t>Povlakové krytiny střech šikmých oblých - ostatní práce provedení vrstvy textilní podkladní</t>
  </si>
  <si>
    <t>https://podminky.urs.cz/item/CS_URS_2022_01/712592171</t>
  </si>
  <si>
    <t xml:space="preserve">"viz SH/2 - skladba střešního pláště -  - separační vrstva"  6,6*4,7</t>
  </si>
  <si>
    <t xml:space="preserve">"viz SH/5 - střecha vstupů do AN -  - separační vrstva:"  1,15*2,0</t>
  </si>
  <si>
    <t>712PC01</t>
  </si>
  <si>
    <t>Provedení povlakové krytiny oblých střech fólií hydroizolační střešní mPVC mechanicky kotvenou. D+M</t>
  </si>
  <si>
    <t>-646034204</t>
  </si>
  <si>
    <t>Provedení povlakové krytiny oblých střech fólií hydroizolační střešní mPVC mechanicky kotvenou včetně ukotvení k podkladu, svaření všech spojů a překrytí kotev fólií.</t>
  </si>
  <si>
    <t>Poznámka k položce:_x000d_
Kompletní dodávka a montáž včetně oplechování z poplastovaného plechu. Veškeré oplechování z poplastovaného plechu zahrnout do dodávky střešní fóliové krytiny.</t>
  </si>
  <si>
    <t xml:space="preserve">"viz SH/2 - skladba střešního pláště - mechanicky kotvená PVC-P střešní fólie"  6,6*4,7</t>
  </si>
  <si>
    <t xml:space="preserve">"viz SH/5 - střecha vstupů do AN - mechanicky kotvená PVC-P střešní fólie:"  1,15*2,0</t>
  </si>
  <si>
    <t>107</t>
  </si>
  <si>
    <t>998712101</t>
  </si>
  <si>
    <t>Přesun hmot tonážní tonážní pro krytiny povlakové v objektech v do 6 m</t>
  </si>
  <si>
    <t>8311394</t>
  </si>
  <si>
    <t>Přesun hmot pro povlakové krytiny stanovený z hmotnosti přesunovaného materiálu vodorovná dopravní vzdálenost do 50 m v objektech výšky do 6 m</t>
  </si>
  <si>
    <t>https://podminky.urs.cz/item/CS_URS_2022_01/998712101</t>
  </si>
  <si>
    <t>713</t>
  </si>
  <si>
    <t>Izolace tepelné</t>
  </si>
  <si>
    <t>713111111</t>
  </si>
  <si>
    <t>Montáž izolace tepelné vrchem stropů volně kladenými rohožemi, pásy, dílci, deskami</t>
  </si>
  <si>
    <t>876732249</t>
  </si>
  <si>
    <t>Montáž tepelné izolace stropů rohožemi, pásy, dílci, deskami, bloky (izolační materiál ve specifikaci) vrchem bez překrytí lepenkou kladenými volně</t>
  </si>
  <si>
    <t>https://podminky.urs.cz/item/CS_URS_2022_01/713111111</t>
  </si>
  <si>
    <t>viz SH/1 - strop AN - tepelná izolace</t>
  </si>
  <si>
    <t>109</t>
  </si>
  <si>
    <t>28376379</t>
  </si>
  <si>
    <t>deska z polystyrénu XPS, hrana polodrážková a hladký povrch 500kPa tl 50mm</t>
  </si>
  <si>
    <t>-297763716</t>
  </si>
  <si>
    <t>15,08*1,02 'Přepočtené koeficientem množství</t>
  </si>
  <si>
    <t>-634454753</t>
  </si>
  <si>
    <t xml:space="preserve">"viz SH/3 - skladba stropu přízemí:"  </t>
  </si>
  <si>
    <t xml:space="preserve">" 2x vrstva:"  3,7*6,2*2</t>
  </si>
  <si>
    <t>111</t>
  </si>
  <si>
    <t>63152096</t>
  </si>
  <si>
    <t>pás tepelně izolační univerzální λ=0,032-0,033 tl 50mm</t>
  </si>
  <si>
    <t>1497749523</t>
  </si>
  <si>
    <t>45,88*1,02 'Přepočtené koeficientem množství</t>
  </si>
  <si>
    <t>705627110</t>
  </si>
  <si>
    <t xml:space="preserve">"viz SH/5 - střecha vstupů do AN:"  </t>
  </si>
  <si>
    <t xml:space="preserve">" 2x vrstva:"  1,15*2,0*2</t>
  </si>
  <si>
    <t>113</t>
  </si>
  <si>
    <t>28372305</t>
  </si>
  <si>
    <t>deska EPS 100 pro konstrukce s běžným zatížením λ=0,037 tl 50mm</t>
  </si>
  <si>
    <t>-2092633100</t>
  </si>
  <si>
    <t>4,6*1,02 'Přepočtené koeficientem množství</t>
  </si>
  <si>
    <t>713131121</t>
  </si>
  <si>
    <t>Montáž izolace tepelné stěn přichycením dráty rohoží, pásů, dílců, desek</t>
  </si>
  <si>
    <t>1690481736</t>
  </si>
  <si>
    <t>Montáž tepelné izolace stěn rohožemi, pásy, deskami, dílci, bloky (izolační materiál ve specifikaci) přichycením úchytnými dráty a závlačkami</t>
  </si>
  <si>
    <t>https://podminky.urs.cz/item/CS_URS_2022_01/713131121</t>
  </si>
  <si>
    <t>viz SH/1 - tepelná izolace - přesah na stěnu</t>
  </si>
  <si>
    <t>115</t>
  </si>
  <si>
    <t>-1019004379</t>
  </si>
  <si>
    <t>10,83*1,02 'Přepočtené koeficientem množství</t>
  </si>
  <si>
    <t>998713101</t>
  </si>
  <si>
    <t>Přesun hmot tonážní pro izolace tepelné v objektech v do 6 m</t>
  </si>
  <si>
    <t>329326371</t>
  </si>
  <si>
    <t>Přesun hmot pro izolace tepelné stanovený z hmotnosti přesunovaného materiálu vodorovná dopravní vzdálenost do 50 m v objektech výšky do 6 m</t>
  </si>
  <si>
    <t>https://podminky.urs.cz/item/CS_URS_2022_01/998713101</t>
  </si>
  <si>
    <t>762</t>
  </si>
  <si>
    <t>Konstrukce tesařské</t>
  </si>
  <si>
    <t>117</t>
  </si>
  <si>
    <t>762332132</t>
  </si>
  <si>
    <t>Montáž vázaných kcí krovů pravidelných z hraněného řeziva průřezové pl přes 120 do 224 cm2</t>
  </si>
  <si>
    <t>734829133</t>
  </si>
  <si>
    <t>Montáž vázaných konstrukcí krovů střech pultových, sedlových, valbových, stanových čtvercového nebo obdélníkového půdorysu z řeziva hraněného průřezové plochy přes 120 do 224 cm2</t>
  </si>
  <si>
    <t>https://podminky.urs.cz/item/CS_URS_2022_01/762332132</t>
  </si>
  <si>
    <t>viz příloha Krov - Výpis nosných prvků krovu:</t>
  </si>
  <si>
    <t xml:space="preserve">"ozn.1 - pozednice 160x100 mm: "  2*6,2</t>
  </si>
  <si>
    <t>60512131</t>
  </si>
  <si>
    <t>hranol stavební řezivo průřezu do 224cm2 dl 6-8m</t>
  </si>
  <si>
    <t>1650963598</t>
  </si>
  <si>
    <t xml:space="preserve">"ozn.1 - pozednice 160x100 mm: "  2*6,2*0,16*0,10</t>
  </si>
  <si>
    <t>0,198*1,1 'Přepočtené koeficientem množství</t>
  </si>
  <si>
    <t>119</t>
  </si>
  <si>
    <t>762332531</t>
  </si>
  <si>
    <t>Montáž vázaných kcí krovů pravidelných z řeziva hoblovaného průřezové pl do 120 cm2</t>
  </si>
  <si>
    <t>-463072450</t>
  </si>
  <si>
    <t>Montáž vázaných konstrukcí krovů střech pultových, sedlových, valbových, stanových čtvercového nebo obdélníkového půdorysu z řeziva hoblovaného průřezové plochy do 120 cm2</t>
  </si>
  <si>
    <t>https://podminky.urs.cz/item/CS_URS_2022_01/762332531</t>
  </si>
  <si>
    <t>viz příloha Krov - Výpis dřevěných prvků střechy:</t>
  </si>
  <si>
    <t xml:space="preserve">"ozn.3 - KVH hranol 120x80 mm: "  2*1,2+1*1,8</t>
  </si>
  <si>
    <t>61223263</t>
  </si>
  <si>
    <t>hranol konstrukční KVH lepený průřezu 80x80-280mm nepohledový</t>
  </si>
  <si>
    <t>1674640893</t>
  </si>
  <si>
    <t xml:space="preserve">"ozn.3 - KVH hranol 120x80 mm: "  (2*1,2+1*1,8)*0,12*0,08</t>
  </si>
  <si>
    <t>0,04*1,1 'Přepočtené koeficientem množství</t>
  </si>
  <si>
    <t>121</t>
  </si>
  <si>
    <t>762341270</t>
  </si>
  <si>
    <t>Montáž bednění střech rovných a šikmých sklonu do 60° z desek dřevotřískových na sraz</t>
  </si>
  <si>
    <t>2010931376</t>
  </si>
  <si>
    <t>Montáž bednění střech rovných a šikmých sklonu do 60° s vyřezáním otvorů z desek dřevotřískových nebo dřevoštěpkových na sraz</t>
  </si>
  <si>
    <t>https://podminky.urs.cz/item/CS_URS_2022_01/762341270</t>
  </si>
  <si>
    <t xml:space="preserve">"ozn.4 - překližka tl. 21 mm: "  4,2*0,16</t>
  </si>
  <si>
    <t>60624134</t>
  </si>
  <si>
    <t>překližka stavební s fólií hladkou tl 21mm</t>
  </si>
  <si>
    <t>444962971</t>
  </si>
  <si>
    <t>0,672*1,1 'Přepočtené koeficientem množství</t>
  </si>
  <si>
    <t>123</t>
  </si>
  <si>
    <t>762341375</t>
  </si>
  <si>
    <t>Montáž bednění střech obloukových sklonu do 60° z desek dřevotřískových na pero a drážku</t>
  </si>
  <si>
    <t>480493863</t>
  </si>
  <si>
    <t>Montáž bednění střech obloukových sklonu do 60° s vyřezáním otvorů, nároží, úžlabí, nadstřešních konstrukcí z desek dřevotřískových nebo dřevoštěpkových na pero a drážku</t>
  </si>
  <si>
    <t>https://podminky.urs.cz/item/CS_URS_2022_01/762341375</t>
  </si>
  <si>
    <t xml:space="preserve">"SH/2 - skladba střešního pláště - 2x 15 mm"  6,6*4,7*2</t>
  </si>
  <si>
    <t>60726272</t>
  </si>
  <si>
    <t>deska dřevoštěpková OSB 3 P+D nebroušená tl 15mm</t>
  </si>
  <si>
    <t>1283379002</t>
  </si>
  <si>
    <t>62,04*1,1 'Přepočtené koeficientem množství</t>
  </si>
  <si>
    <t>125</t>
  </si>
  <si>
    <t>762341675</t>
  </si>
  <si>
    <t>Montáž bednění štítových okapových říms z dřevotřískových na pero a drážku</t>
  </si>
  <si>
    <t>-2077553011</t>
  </si>
  <si>
    <t>Montáž bednění střech štítových okapových říms, krajnic, závětrných prken a žaluzií ve spádu nebo rovnoběžně s okapem z desek dřevotřískových nebo dřevoštěpkových na pero a drážku</t>
  </si>
  <si>
    <t>https://podminky.urs.cz/item/CS_URS_2022_01/762341675</t>
  </si>
  <si>
    <t>60726270</t>
  </si>
  <si>
    <t>deska dřevoštěpková OSB 3 P+D nebroušená tl 12mm</t>
  </si>
  <si>
    <t>-2028658624</t>
  </si>
  <si>
    <t>17,45*1,1 'Přepočtené koeficientem množství</t>
  </si>
  <si>
    <t>127</t>
  </si>
  <si>
    <t>762395000</t>
  </si>
  <si>
    <t>Spojovací prostředky krovů, bednění, laťování, nadstřešních konstrukcí</t>
  </si>
  <si>
    <t>1577988985</t>
  </si>
  <si>
    <t>Spojovací prostředky krovů, bednění a laťování, nadstřešních konstrukcí svory, prkna, hřebíky, pásová ocel, vruty</t>
  </si>
  <si>
    <t>https://podminky.urs.cz/item/CS_URS_2022_01/762395000</t>
  </si>
  <si>
    <t xml:space="preserve">"ozn.4 - překližka tl. 21 mm: "  4,2*0,16*0,021</t>
  </si>
  <si>
    <t xml:space="preserve">"SH/2 - skladba střešního pláště - 2x 15 mm"  6,6*4,7*2*0,015</t>
  </si>
  <si>
    <t xml:space="preserve">"štíty:"  2*3,45*0,012</t>
  </si>
  <si>
    <t xml:space="preserve">"přesah střechy:"  2*3,9*0,012</t>
  </si>
  <si>
    <t>767PC01</t>
  </si>
  <si>
    <t>Kotvení pozednice do ŽB věnce vč. materiálu, vyvrtání a zalepení</t>
  </si>
  <si>
    <t>729368714</t>
  </si>
  <si>
    <t>129</t>
  </si>
  <si>
    <t>998762101</t>
  </si>
  <si>
    <t>Přesun hmot tonážní pro kce tesařské v objektech v do 6 m</t>
  </si>
  <si>
    <t>1104932887</t>
  </si>
  <si>
    <t>Přesun hmot pro konstrukce tesařské stanovený z hmotnosti přesunovaného materiálu vodorovná dopravní vzdálenost do 50 m v objektech výšky do 6 m</t>
  </si>
  <si>
    <t>https://podminky.urs.cz/item/CS_URS_2022_01/998762101</t>
  </si>
  <si>
    <t>763</t>
  </si>
  <si>
    <t>Konstrukce suché výstavby</t>
  </si>
  <si>
    <t>763732113</t>
  </si>
  <si>
    <t>Montáž střešní konstrukce v do 10 m z příhradových vazníků konstrukční dl do 9 m</t>
  </si>
  <si>
    <t>477380039</t>
  </si>
  <si>
    <t>Montáž střešní konstrukce do 10 m výšky římsy z vazníků příhradových, konstrukční délky do 9,0 m</t>
  </si>
  <si>
    <t>https://podminky.urs.cz/item/CS_URS_2022_01/763732113</t>
  </si>
  <si>
    <t xml:space="preserve">"ozn.2 - příhradový vazník: "  8*4,5</t>
  </si>
  <si>
    <t>131</t>
  </si>
  <si>
    <t>R60512200</t>
  </si>
  <si>
    <t>příhradový vazník obloukový sušený impregnovaný dl do 9m</t>
  </si>
  <si>
    <t>-458046108</t>
  </si>
  <si>
    <t>36*1,02 'Přepočtené koeficientem množství</t>
  </si>
  <si>
    <t>998763100</t>
  </si>
  <si>
    <t>Přesun hmot tonážní pro dřevostavby v objektech v do 6 m</t>
  </si>
  <si>
    <t>179706652</t>
  </si>
  <si>
    <t>Přesun hmot pro dřevostavby stanovený z hmotnosti přesunovaného materiálu vodorovná dopravní vzdálenost do 50 m v objektech výšky do 6 m</t>
  </si>
  <si>
    <t>https://podminky.urs.cz/item/CS_URS_2022_01/998763100</t>
  </si>
  <si>
    <t>764</t>
  </si>
  <si>
    <t>Konstrukce klempířské</t>
  </si>
  <si>
    <t>133</t>
  </si>
  <si>
    <t>764111641</t>
  </si>
  <si>
    <t>Krytina střechy rovné drážkováním ze svitků z Pz plechu s povrchovou úpravou do rš 670 mm sklonu do 30°</t>
  </si>
  <si>
    <t>1403371070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</si>
  <si>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</si>
  <si>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https://podminky.urs.cz/item/CS_URS_2022_01/764111641</t>
  </si>
  <si>
    <t>viz Výpis klempířských prvků</t>
  </si>
  <si>
    <t xml:space="preserve">"4/K:"  (0,6+0,15)*2,7</t>
  </si>
  <si>
    <t>764511601</t>
  </si>
  <si>
    <t>Žlab podokapní půlkruhový z Pz s povrchovou úpravou rš 250 mm</t>
  </si>
  <si>
    <t>-882501571</t>
  </si>
  <si>
    <t>Žlab podokapní z pozinkovaného plechu s povrchovou úpravou včetně háků a čel půlkruhový do rš 280 mm</t>
  </si>
  <si>
    <t>https://podminky.urs.cz/item/CS_URS_2022_01/764511601</t>
  </si>
  <si>
    <t xml:space="preserve">"1/K:"  2*6,7</t>
  </si>
  <si>
    <t>135</t>
  </si>
  <si>
    <t>764511641</t>
  </si>
  <si>
    <t>Kotlík oválný (trychtýřový) pro podokapní žlaby z Pz s povrchovou úpravou do 250/90 mm</t>
  </si>
  <si>
    <t>-2077375948</t>
  </si>
  <si>
    <t>Žlab podokapní z pozinkovaného plechu s povrchovou úpravou včetně háků a čel kotlík oválný (trychtýřový), rš žlabu/průměr svodu do 250/90 mm</t>
  </si>
  <si>
    <t>https://podminky.urs.cz/item/CS_URS_2022_01/764511641</t>
  </si>
  <si>
    <t xml:space="preserve">"1/K:"  2</t>
  </si>
  <si>
    <t>764518621</t>
  </si>
  <si>
    <t>Svody kruhové včetně objímek, kolen, odskoků z Pz s povrchovou úpravou průměru do 90 mm</t>
  </si>
  <si>
    <t>1253589290</t>
  </si>
  <si>
    <t>Svod z pozinkovaného plechu s upraveným povrchem včetně objímek, kolen a odskoků kruhový, průměru do 90 mm</t>
  </si>
  <si>
    <t>https://podminky.urs.cz/item/CS_URS_2022_01/764518621</t>
  </si>
  <si>
    <t xml:space="preserve">"2/K:"  2,1</t>
  </si>
  <si>
    <t xml:space="preserve">"3/K:"  4,2</t>
  </si>
  <si>
    <t>137</t>
  </si>
  <si>
    <t>764PC-K05</t>
  </si>
  <si>
    <t>5/K - VĚTRACÍ MŘÍŽKA Z TITANZINKOVÉHO TAHOKOVU PRO VĚTRACÍ MEZERU V OPLÁŠTĚNÍ PŘESAHU STŘECHY, D+M</t>
  </si>
  <si>
    <t>-183480735</t>
  </si>
  <si>
    <t>Poznámka k položce:_x000d_
podrobný popis viz příloha D.1.1.9 Výpis řemeslných výrobků</t>
  </si>
  <si>
    <t>998764101</t>
  </si>
  <si>
    <t>Přesun hmot tonážní pro konstrukce klempířské v objektech v do 6 m</t>
  </si>
  <si>
    <t>1319232785</t>
  </si>
  <si>
    <t>Přesun hmot pro konstrukce klempířské stanovený z hmotnosti přesunovaného materiálu vodorovná dopravní vzdálenost do 50 m v objektech výšky do 6 m</t>
  </si>
  <si>
    <t>https://podminky.urs.cz/item/CS_URS_2022_01/998764101</t>
  </si>
  <si>
    <t>767</t>
  </si>
  <si>
    <t>Konstrukce zámečnické</t>
  </si>
  <si>
    <t>139</t>
  </si>
  <si>
    <t>767PC-D01</t>
  </si>
  <si>
    <t>1/D - VSTUPNÍ NEREZOVÉ DVEŘE DVOUKŘÍDLÉ, VEN OTVÍRAVÉ, PLNÉ, ZATEPLENÉ, DO OTVORU 1500 x 1970 mm, D+M</t>
  </si>
  <si>
    <t>-1830148328</t>
  </si>
  <si>
    <t>767PC-D02</t>
  </si>
  <si>
    <t>2/D - NEREZOVÉ DVEŘE DO AKUMULAČNÍ NÁDRŽE JEDNOKŘÍDLÉ, VEN OTVÍRAVÉ LEVÉ, PLNÉ, ZATEPLENÉ, DO OTVORU 800 x 1400 mm, D+M</t>
  </si>
  <si>
    <t>1285113690</t>
  </si>
  <si>
    <t>141</t>
  </si>
  <si>
    <t>767PC-O01</t>
  </si>
  <si>
    <t>1/O - PLASTOVÉ OKNO FIXNÍ, 1500 x 800 mm, D+M</t>
  </si>
  <si>
    <t>-1490998765</t>
  </si>
  <si>
    <t>767PC-Z01</t>
  </si>
  <si>
    <t>1/Z - ŽEBŘÍK PRO PEVNÉ ZABUDOVÁNÍ DO STĚNY PRO VÝSTUPNÍ VÝŠKU 2,2 m - Z NEREZOVÉ OCELI, D+M</t>
  </si>
  <si>
    <t>-567540368</t>
  </si>
  <si>
    <t>143</t>
  </si>
  <si>
    <t>767PC-Z02</t>
  </si>
  <si>
    <t>2/Z - OKENNÍ MŘÍŽ PRO OKNO 1500 x 800 mm, D+M</t>
  </si>
  <si>
    <t>-192975782</t>
  </si>
  <si>
    <t>767PC-Z03</t>
  </si>
  <si>
    <t>3/Z - ODVĚTRÁNÍ PROSTORU AKUMULAČNÍ NÁDRŽE Z NEREZOVÉHO POTRUBÍ PR. 125 mm, VČETNĚ VĚTRACÍ MŘÍŽKY OSAZENÉ NA FASÁDĚ A FILTRAČNÍ KAZETY S FILTRAČNÍ VLOŽKOU, D+M</t>
  </si>
  <si>
    <t>1259836708</t>
  </si>
  <si>
    <t>145</t>
  </si>
  <si>
    <t>767PC-Z04</t>
  </si>
  <si>
    <t>4/Z - KRYT SNÍŽENÉ ČÁSTI ARMATURNÍHO PROSTORU Z KOMPOZITNÍHO ROŠTU V NEREZOVÉM RÁMU - VELIKOSTI 0,9 x 2,7 m, D+M</t>
  </si>
  <si>
    <t>-1768205605</t>
  </si>
  <si>
    <t>767PC-Z05</t>
  </si>
  <si>
    <t>5/Z - ŽEBŘÍK PRO PEVNÉ ZABUDOVÁNÍ DO STĚNY PRO VÝSTUPNÍ VÝŠKU 1,8 m - Z NEREZOVÉ OCELI, D+M</t>
  </si>
  <si>
    <t>-2034803891</t>
  </si>
  <si>
    <t>147</t>
  </si>
  <si>
    <t>767PC-Z06</t>
  </si>
  <si>
    <t>6/Z - DVOJICE VÝSUVNÝCH NEREZOVÝCH MADEL, D+M</t>
  </si>
  <si>
    <t>-1133588112</t>
  </si>
  <si>
    <t>767PC-Z07</t>
  </si>
  <si>
    <t>7/Z - KOVOVÁ VĚTRACÍ MŘÍŽKA V OBLOŽENÍ ŠTÍTU - PR. 150 mm, D+M</t>
  </si>
  <si>
    <t>1112671789</t>
  </si>
  <si>
    <t>149</t>
  </si>
  <si>
    <t>767PC-Z08</t>
  </si>
  <si>
    <t>8/Z - KOVOVÁ VĚTRACÍ MŘÍŽKA NA FASÁDĚ S UZAVÍRATELNOU VĚTRACÍ MŘÍŽKOU V INTERIÉRU PRO ODVĚTRÁNÍ PROSTORU ARMATURNÍ KOMORY - PR. 150 mm, D+M</t>
  </si>
  <si>
    <t>53072789</t>
  </si>
  <si>
    <t>771</t>
  </si>
  <si>
    <t>Podlahy z dlaždic</t>
  </si>
  <si>
    <t>771121011</t>
  </si>
  <si>
    <t>Nátěr penetrační na podlahu</t>
  </si>
  <si>
    <t>1725783926</t>
  </si>
  <si>
    <t>Příprava podkladu před provedením dlažby nátěr penetrační na podlahu</t>
  </si>
  <si>
    <t>https://podminky.urs.cz/item/CS_URS_2022_01/771121011</t>
  </si>
  <si>
    <t>151</t>
  </si>
  <si>
    <t>771151024</t>
  </si>
  <si>
    <t>Samonivelační stěrka podlah pevnosti 30 MPa tl přes 8 do 10 mm</t>
  </si>
  <si>
    <t>458166792</t>
  </si>
  <si>
    <t>Příprava podkladu před provedením dlažby samonivelační stěrka min.pevnosti 30 MPa, tloušťky přes 8 do 10 mm</t>
  </si>
  <si>
    <t>https://podminky.urs.cz/item/CS_URS_2022_01/771151024</t>
  </si>
  <si>
    <t>771474113</t>
  </si>
  <si>
    <t>Montáž soklů z dlaždic keramických rovných flexibilní lepidlo v přes 90 do 120 mm</t>
  </si>
  <si>
    <t>2128218882</t>
  </si>
  <si>
    <t>Montáž soklů z dlaždic keramických lepených flexibilním lepidlem rovných, výšky přes 90 do 120 mm</t>
  </si>
  <si>
    <t>https://podminky.urs.cz/item/CS_URS_2022_01/771474113</t>
  </si>
  <si>
    <t xml:space="preserve">"viz SH/4 - podlaha přízemí AK:"  2,75*2+4,4*2+0,9*2+0,3*2</t>
  </si>
  <si>
    <t>153</t>
  </si>
  <si>
    <t>R59761009</t>
  </si>
  <si>
    <t>sokl-dlažba keramická slinutá hladká do interiéru i exteriéru v 100 mm</t>
  </si>
  <si>
    <t>1507054999</t>
  </si>
  <si>
    <t>16,7*1,1 'Přepočtené koeficientem množství</t>
  </si>
  <si>
    <t>771574263</t>
  </si>
  <si>
    <t>Montáž podlah keramických pro mechanické zatížení protiskluzných lepených flexibilním lepidlem přes 9 do 12 ks/m2</t>
  </si>
  <si>
    <t>1493143458</t>
  </si>
  <si>
    <t>Montáž podlah z dlaždic keramických lepených flexibilním lepidlem maloformátových pro vysoké mechanické zatížení protiskluzných nebo reliéfních (bezbariérových) přes 9 do 12 ks/m2</t>
  </si>
  <si>
    <t>https://podminky.urs.cz/item/CS_URS_2022_01/771574263</t>
  </si>
  <si>
    <t>155</t>
  </si>
  <si>
    <t>59761409</t>
  </si>
  <si>
    <t>dlažba keramická slinutá protiskluzná do interiéru i exteriéru pro vysoké mechanické namáhání přes 9 do 12ks/m2</t>
  </si>
  <si>
    <t>2126764489</t>
  </si>
  <si>
    <t>12,55*1,1 'Přepočtené koeficientem množství</t>
  </si>
  <si>
    <t>771591115</t>
  </si>
  <si>
    <t>Podlahy spárování silikonem</t>
  </si>
  <si>
    <t>-1291064723</t>
  </si>
  <si>
    <t>Podlahy - dokončovací práce spárování silikonem</t>
  </si>
  <si>
    <t>https://podminky.urs.cz/item/CS_URS_2022_01/771591115</t>
  </si>
  <si>
    <t>157</t>
  </si>
  <si>
    <t>771591264</t>
  </si>
  <si>
    <t>Izolace těsnícími pásy mezi podlahou a stěnou</t>
  </si>
  <si>
    <t>-2122686650</t>
  </si>
  <si>
    <t>Izolace podlahy pod dlažbu těsnícími izolačními pásy mezi podlahou a stěnu</t>
  </si>
  <si>
    <t>https://podminky.urs.cz/item/CS_URS_2022_01/771591264</t>
  </si>
  <si>
    <t>998771101</t>
  </si>
  <si>
    <t>Přesun hmot tonážní pro podlahy z dlaždic v objektech v do 6 m</t>
  </si>
  <si>
    <t>-2044565470</t>
  </si>
  <si>
    <t>Přesun hmot pro podlahy z dlaždic stanovený z hmotnosti přesunovaného materiálu vodorovná dopravní vzdálenost do 50 m v objektech výšky do 6 m</t>
  </si>
  <si>
    <t>https://podminky.urs.cz/item/CS_URS_2022_01/998771101</t>
  </si>
  <si>
    <t>781</t>
  </si>
  <si>
    <t>Dokončovací práce - obklady</t>
  </si>
  <si>
    <t>159</t>
  </si>
  <si>
    <t>781734112</t>
  </si>
  <si>
    <t>Montáž obkladů vnějších z obkladaček cihelných přes 50 do 85 ks/m2 lepené flexibilním lepidlem</t>
  </si>
  <si>
    <t>1612520468</t>
  </si>
  <si>
    <t>Montáž obkladů vnějších stěn z obkladaček cihelných lepených flexibilním lepidlem přes 50 do 85 ks/m2</t>
  </si>
  <si>
    <t>https://podminky.urs.cz/item/CS_URS_2022_01/781734112</t>
  </si>
  <si>
    <t>obklad z cihelných pásků; i rohy objektu</t>
  </si>
  <si>
    <t xml:space="preserve">"viz D.1.:"  17,0</t>
  </si>
  <si>
    <t>59623112</t>
  </si>
  <si>
    <t xml:space="preserve">pásek obkladový cihlový hladký 280x65x14mm  červený</t>
  </si>
  <si>
    <t>-513588972</t>
  </si>
  <si>
    <t>17*64,559 'Přepočtené koeficientem množství</t>
  </si>
  <si>
    <t>161</t>
  </si>
  <si>
    <t>781739191</t>
  </si>
  <si>
    <t>Příplatek k montáži obkladů vnějších z obkladaček cihelných za plochu do 10 m2</t>
  </si>
  <si>
    <t>-1947462385</t>
  </si>
  <si>
    <t>Montáž obkladů vnějších stěn z obkladaček cihelných Příplatek k cenám za plochu do 10 m2 jednotlivě</t>
  </si>
  <si>
    <t>https://podminky.urs.cz/item/CS_URS_2022_01/781739191</t>
  </si>
  <si>
    <t>998781101</t>
  </si>
  <si>
    <t>Přesun hmot tonážní pro obklady keramické v objektech v do 6 m</t>
  </si>
  <si>
    <t>-1649354651</t>
  </si>
  <si>
    <t>Přesun hmot pro obklady keramické stanovený z hmotnosti přesunovaného materiálu vodorovná dopravní vzdálenost do 50 m v objektech výšky do 6 m</t>
  </si>
  <si>
    <t>https://podminky.urs.cz/item/CS_URS_2022_01/998781101</t>
  </si>
  <si>
    <t>783</t>
  </si>
  <si>
    <t>Dokončovací práce - nátěry</t>
  </si>
  <si>
    <t>163</t>
  </si>
  <si>
    <t>783PC01</t>
  </si>
  <si>
    <t>Dvousložkovým nátěrem na bázi epoxidových pryskyřic emulgovatelných vodou zajišťující vodonepropustnost a ochranu železobetonu. Nátěr aplikovat ve třech vrstvách. D+M</t>
  </si>
  <si>
    <t>2111037196</t>
  </si>
  <si>
    <t>viz příloha TZ a D.1.1.5 - poznámka</t>
  </si>
  <si>
    <t xml:space="preserve">"podlahy:"  2,3</t>
  </si>
  <si>
    <t xml:space="preserve">"stěny:"  12,0</t>
  </si>
  <si>
    <t>784</t>
  </si>
  <si>
    <t>Dokončovací práce - malby a tapety</t>
  </si>
  <si>
    <t>784312021</t>
  </si>
  <si>
    <t>Dvojnásobné bílé vápenné malby v místnostech v do 3,80 m</t>
  </si>
  <si>
    <t>-2069184049</t>
  </si>
  <si>
    <t>Malby vápenné dvojnásobné, bílé v místnostech výšky do 3,80 m</t>
  </si>
  <si>
    <t>https://podminky.urs.cz/item/CS_URS_2022_01/784312021</t>
  </si>
  <si>
    <t>stěny</t>
  </si>
  <si>
    <t>strop</t>
  </si>
  <si>
    <t>165</t>
  </si>
  <si>
    <t>784331001</t>
  </si>
  <si>
    <t>Dvojnásobné bílé protiplísňové malby v místnostech v do 3,80 m</t>
  </si>
  <si>
    <t>-2129591247</t>
  </si>
  <si>
    <t>Malby protiplísňové dvojnásobné, bílé v místnostech výšky do 3,80 m</t>
  </si>
  <si>
    <t>https://podminky.urs.cz/item/CS_URS_2022_01/784331001</t>
  </si>
  <si>
    <t>SO 02 - Oplocení a zpevněné plochy</t>
  </si>
  <si>
    <t xml:space="preserve">    5 - Komunikace pozemní</t>
  </si>
  <si>
    <t>113106132</t>
  </si>
  <si>
    <t>Rozebrání dlažeb z betonových nebo kamenných dlaždic komunikací pro pěší strojně pl do 50 m2</t>
  </si>
  <si>
    <t>-2121161578</t>
  </si>
  <si>
    <t>Rozebrání dlažeb komunikací pro pěší s přemístěním hmot na skládku na vzdálenost do 3 m nebo s naložením na dopravní prostředek s ložem z kameniva nebo živice a s jakoukoliv výplní spár strojně plochy jednotlivě do 50 m2 z betonových, kameninových nebo dlaždic, desek nebo tvarovek</t>
  </si>
  <si>
    <t>https://podminky.urs.cz/item/CS_URS_2022_01/113106132</t>
  </si>
  <si>
    <t xml:space="preserve">"viz TZ:"  23,0</t>
  </si>
  <si>
    <t>113107322</t>
  </si>
  <si>
    <t>Odstranění podkladu z kameniva drceného tl přes 100 do 200 mm strojně pl do 50 m2</t>
  </si>
  <si>
    <t>1116696982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</si>
  <si>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</si>
  <si>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https://podminky.urs.cz/item/CS_URS_2022_01/113107322</t>
  </si>
  <si>
    <t xml:space="preserve">"viz TZ - asf.plocha:"  42,0</t>
  </si>
  <si>
    <t>113107323</t>
  </si>
  <si>
    <t>Odstranění podkladu z kameniva drceného tl přes 200 do 300 mm strojně pl do 50 m2</t>
  </si>
  <si>
    <t>523384952</t>
  </si>
  <si>
    <t>Odstranění podkladů nebo krytů strojně plochy jednotlivě do 50 m2 s přemístěním hmot na skládku na vzdálenost do 3 m nebo s naložením na dopravní prostředek z kameniva hrubého drceného, o tl. vrstvy přes 200 do 300 mm</t>
  </si>
  <si>
    <t>https://podminky.urs.cz/item/CS_URS_2022_01/113107323</t>
  </si>
  <si>
    <t xml:space="preserve">"viz TZ - beton.dlažba:"  23,0</t>
  </si>
  <si>
    <t>113107342</t>
  </si>
  <si>
    <t>Odstranění podkladu živičného tl přes 50 do 100 mm strojně pl do 50 m2</t>
  </si>
  <si>
    <t>1177782528</t>
  </si>
  <si>
    <t>Odstranění podkladů nebo krytů strojně plochy jednotlivě do 50 m2 s přemístěním hmot na skládku na vzdálenost do 3 m nebo s naložením na dopravní prostředek živičných, o tl. vrstvy přes 50 do 100 mm</t>
  </si>
  <si>
    <t>https://podminky.urs.cz/item/CS_URS_2022_01/113107342</t>
  </si>
  <si>
    <t xml:space="preserve">"viz TZ:"  42,0</t>
  </si>
  <si>
    <t>113202111</t>
  </si>
  <si>
    <t>Vytrhání obrub krajníků obrubníků stojatých</t>
  </si>
  <si>
    <t>1765297031</t>
  </si>
  <si>
    <t>Vytrhání obrub s vybouráním lože, s přemístěním hmot na skládku na vzdálenost do 3 m nebo s naložením na dopravní prostředek z krajníků nebo obrubníků stojatých</t>
  </si>
  <si>
    <t>https://podminky.urs.cz/item/CS_URS_2022_01/113202111</t>
  </si>
  <si>
    <t xml:space="preserve">"viz TZ a situace:"  25+19+6</t>
  </si>
  <si>
    <t>131213702</t>
  </si>
  <si>
    <t>Hloubení nezapažených jam v nesoudržných horninách třídy těžitelnosti I skupiny 3 ručně</t>
  </si>
  <si>
    <t>712136814</t>
  </si>
  <si>
    <t>Hloubení nezapažených jam ručně s urovnáním dna do předepsaného profilu a spádu v hornině třídy těžitelnosti I skupiny 3 nesoudržných</t>
  </si>
  <si>
    <t>https://podminky.urs.cz/item/CS_URS_2022_01/131213702</t>
  </si>
  <si>
    <t>viz přílohy D.1.2</t>
  </si>
  <si>
    <t xml:space="preserve">"sloupky oplocení:"  0,25*0,25*0,7*20</t>
  </si>
  <si>
    <t xml:space="preserve">"vzpěry:"  0,4*0,4*0,3*12</t>
  </si>
  <si>
    <t xml:space="preserve">"sloupky branky:"  0,5*0,5*0,9*6</t>
  </si>
  <si>
    <t>-870928702</t>
  </si>
  <si>
    <t xml:space="preserve">"podhrabové desky:"  (1,515+7,115+0,34+3,25+7,1)*0,25*0,2</t>
  </si>
  <si>
    <t>-2125825988</t>
  </si>
  <si>
    <t xml:space="preserve">"viz hloubení jam a rýh:"  2,801+0,966</t>
  </si>
  <si>
    <t xml:space="preserve">"zásyp po bourání bet.patek a základů oplocení:"  2,52</t>
  </si>
  <si>
    <t>1773294942</t>
  </si>
  <si>
    <t>6,287*3 'Přepočtené koeficientem množství</t>
  </si>
  <si>
    <t>657229763</t>
  </si>
  <si>
    <t xml:space="preserve">"hloubení jam:"  2,801</t>
  </si>
  <si>
    <t xml:space="preserve">"hloubení rýh:"  0,966</t>
  </si>
  <si>
    <t>174111101</t>
  </si>
  <si>
    <t>Zásyp jam, šachet rýh nebo kolem objektů sypaninou se zhutněním ručně</t>
  </si>
  <si>
    <t>1817924680</t>
  </si>
  <si>
    <t>Zásyp sypaninou z jakékoliv horniny ručně s uložením výkopku ve vrstvách se zhutněním jam, šachet, rýh nebo kolem objektů v těchto vykopávkách</t>
  </si>
  <si>
    <t>https://podminky.urs.cz/item/CS_URS_2022_01/174111101</t>
  </si>
  <si>
    <t>zásyp po bourání bet.patek a základů oplocení:</t>
  </si>
  <si>
    <t xml:space="preserve">"sloupky oplocení:"  0,25*0,25*0,8*20</t>
  </si>
  <si>
    <t xml:space="preserve">"vzpěry:"  0,4*0,4*0,4*5</t>
  </si>
  <si>
    <t xml:space="preserve">"sloupky branky:"  0,5*0,5*0,8*6</t>
  </si>
  <si>
    <t>R58310004</t>
  </si>
  <si>
    <t>Zemina vhodná do násypů a zásypů, vč. dovozu na staveniště</t>
  </si>
  <si>
    <t>-619736163</t>
  </si>
  <si>
    <t>2,52*1,111 'Přepočtené koeficientem množství</t>
  </si>
  <si>
    <t>1106687307</t>
  </si>
  <si>
    <t xml:space="preserve">"sloupky oplocení:"  0,25*0,25*20</t>
  </si>
  <si>
    <t xml:space="preserve">"vzpěry:"  0,4*0,4*5</t>
  </si>
  <si>
    <t xml:space="preserve">"sloupky branky:"  0,5*0,5*6</t>
  </si>
  <si>
    <t xml:space="preserve">"kolem podhrabové desky:"  (1,515+7,115+0,34+3,25+7,1)*0,2</t>
  </si>
  <si>
    <t xml:space="preserve">"kolem oplocení:"  (1,515+7,115+0,34+3,25+7,1)*1,0</t>
  </si>
  <si>
    <t>199000006</t>
  </si>
  <si>
    <t>nákup humusu (vhodná zemina pro zatravnění)</t>
  </si>
  <si>
    <t>2135497684</t>
  </si>
  <si>
    <t>26,734*0,1 'Přepočtené koeficientem množství</t>
  </si>
  <si>
    <t>-1813780733</t>
  </si>
  <si>
    <t xml:space="preserve">"viz Rozprostření ornice:"  26,734</t>
  </si>
  <si>
    <t>-270591012</t>
  </si>
  <si>
    <t>26,734*0,041 'Přepočtené koeficientem množství</t>
  </si>
  <si>
    <t>476810392</t>
  </si>
  <si>
    <t>-1145640767</t>
  </si>
  <si>
    <t>"viz hloubení jam a rýh:"</t>
  </si>
  <si>
    <t xml:space="preserve">"tř. těž. I skup. 3"   (2,801+0,966)*1,83</t>
  </si>
  <si>
    <t>274353102</t>
  </si>
  <si>
    <t>Bednění kotevních otvorů v základových pásech průřezu do 0,01 m2 hl přes 0,25 do 0,5 m</t>
  </si>
  <si>
    <t>-1931854015</t>
  </si>
  <si>
    <t>Bednění kotevních otvorů a prostupů v základových konstrukcích v pasech včetně polohového zajištění a odbednění, popř. ztraceného bednění z pletiva apod. průřezu do 0,01 m2, hl. přes 0,25 do 0,50 m</t>
  </si>
  <si>
    <t>https://podminky.urs.cz/item/CS_URS_2022_01/274353102</t>
  </si>
  <si>
    <t xml:space="preserve">"sloupky oplocení:"  20</t>
  </si>
  <si>
    <t xml:space="preserve">"vzpěry:"  12</t>
  </si>
  <si>
    <t xml:space="preserve">"sloupky branky:"  6</t>
  </si>
  <si>
    <t>275313611</t>
  </si>
  <si>
    <t>Základové patky z betonu tř. C 16/20</t>
  </si>
  <si>
    <t>-513039985</t>
  </si>
  <si>
    <t>Základy z betonu prostého patky a bloky z betonu kamenem neprokládaného tř. C 16/20</t>
  </si>
  <si>
    <t>https://podminky.urs.cz/item/CS_URS_2022_01/275313611</t>
  </si>
  <si>
    <t xml:space="preserve">viz přílohy D.1.2 a Technická zpráva </t>
  </si>
  <si>
    <t xml:space="preserve">"sloupky oplocení:"  0,4*0,4*0,7*20</t>
  </si>
  <si>
    <t xml:space="preserve">"vzpěry:"  0,4*0,4*0,7*12</t>
  </si>
  <si>
    <t>338171121</t>
  </si>
  <si>
    <t>Osazování sloupků a vzpěr plotových ocelových v do 2,60 m se zalitím MC</t>
  </si>
  <si>
    <t>-1362911791</t>
  </si>
  <si>
    <t>Montáž sloupků a vzpěr plotových ocelových trubkových nebo profilovaných výšky do 2,60 m se zalitím cementovou maltou do vynechaných otvorů</t>
  </si>
  <si>
    <t>https://podminky.urs.cz/item/CS_URS_2022_01/338171121</t>
  </si>
  <si>
    <t>viz Výkres oplocení</t>
  </si>
  <si>
    <t xml:space="preserve">"sloupky - ozn. 2:"  20</t>
  </si>
  <si>
    <t xml:space="preserve">"vzpěry - ozn. 3:"  12</t>
  </si>
  <si>
    <t xml:space="preserve">"sloupky branky - ozn. 6:"  2*3</t>
  </si>
  <si>
    <t>R55342181</t>
  </si>
  <si>
    <t>plotový sloupek D 40-50mm dl 2,0-2,5m pro svařované pletivo v návinu povrchová úprava Pz a komaxit</t>
  </si>
  <si>
    <t>1923769818</t>
  </si>
  <si>
    <t>R55342190</t>
  </si>
  <si>
    <t>plotová vzpěra D 40-50mm dl 2,0-2,5m vč. hlavy a objímky pro svařované pletivo v návinu povrchová úprava Pz a komaxit</t>
  </si>
  <si>
    <t>-1400259609</t>
  </si>
  <si>
    <t>348101210</t>
  </si>
  <si>
    <t>Osazení vrat nebo vrátek k oplocení na ocelové sloupky pl do 2 m2</t>
  </si>
  <si>
    <t>1392339052</t>
  </si>
  <si>
    <t>Osazení vrat nebo vrátek k oplocení na sloupky ocelové, plochy jednotlivě do 2 m2</t>
  </si>
  <si>
    <t>https://podminky.urs.cz/item/CS_URS_2022_01/348101210</t>
  </si>
  <si>
    <t xml:space="preserve">"viz Výkres oplocení - ozn.6:"  3</t>
  </si>
  <si>
    <t>R55342334</t>
  </si>
  <si>
    <t>ocelová jednokřídlá otočná branka</t>
  </si>
  <si>
    <t>-1974183846</t>
  </si>
  <si>
    <t>ocelová jednokřídlá otočná branka vč. sloupků - podrobný popis viz Legenda oplocení - ozn. 6</t>
  </si>
  <si>
    <t>348121221</t>
  </si>
  <si>
    <t>Osazení podhrabových desek dl přes 2 do 3 m na ocelové plotové sloupky</t>
  </si>
  <si>
    <t>1531269312</t>
  </si>
  <si>
    <t>Osazení podhrabových desek na ocelové sloupky, délky desek přes 2 do 3 m</t>
  </si>
  <si>
    <t>https://podminky.urs.cz/item/CS_URS_2022_01/348121221</t>
  </si>
  <si>
    <t xml:space="preserve">"viz Výkres oplocení - ozn. 5:"  10</t>
  </si>
  <si>
    <t>R59233120</t>
  </si>
  <si>
    <t>deska plotová betonová 2950x50x300mm</t>
  </si>
  <si>
    <t>1100398494</t>
  </si>
  <si>
    <t>348401130</t>
  </si>
  <si>
    <t>Montáž oplocení ze strojového pletiva s napínacími dráty v přes 1,6 do 2,0 m</t>
  </si>
  <si>
    <t>-21030354</t>
  </si>
  <si>
    <t>Montáž oplocení z pletiva strojového s napínacími dráty přes 1,6 do 2,0 m</t>
  </si>
  <si>
    <t>https://podminky.urs.cz/item/CS_URS_2022_01/348401130</t>
  </si>
  <si>
    <t>viz příloha Výkres oplocení</t>
  </si>
  <si>
    <t xml:space="preserve">"ozn.1:"  23,0</t>
  </si>
  <si>
    <t xml:space="preserve">"ozn.7:"  20,0</t>
  </si>
  <si>
    <t>31327506</t>
  </si>
  <si>
    <t>pletivo drátěné plastifikované se čtvercovými oky 50/2,7 mm v 1800mm</t>
  </si>
  <si>
    <t>-623433146</t>
  </si>
  <si>
    <t>23*1,05 'Přepočtené koeficientem množství</t>
  </si>
  <si>
    <t>31327505</t>
  </si>
  <si>
    <t>pletivo drátěné plastifikované se čtvercovými oky 50/2,7 mm v 1600mm</t>
  </si>
  <si>
    <t>1046215979</t>
  </si>
  <si>
    <t>20*1,05 'Přepočtené koeficientem množství</t>
  </si>
  <si>
    <t>348401350</t>
  </si>
  <si>
    <t>Rozvinutí, montáž a napnutí napínacího drátu na oplocení</t>
  </si>
  <si>
    <t>1274169994</t>
  </si>
  <si>
    <t>Montáž oplocení z pletiva rozvinutí, uchycení a napnutí drátu napínacího</t>
  </si>
  <si>
    <t>https://podminky.urs.cz/item/CS_URS_2022_01/348401350</t>
  </si>
  <si>
    <t xml:space="preserve">"viz výkres oplocení - ozn. 4:"  190</t>
  </si>
  <si>
    <t>R15619100</t>
  </si>
  <si>
    <t>drát poplastovaný kruhový napínací 3,8 mm</t>
  </si>
  <si>
    <t>-1699474693</t>
  </si>
  <si>
    <t xml:space="preserve">"ozn. 4:"  190</t>
  </si>
  <si>
    <t>190*1,05 'Přepočtené koeficientem množství</t>
  </si>
  <si>
    <t>Komunikace pozemní</t>
  </si>
  <si>
    <t>564851011</t>
  </si>
  <si>
    <t>Podklad ze štěrkodrtě ŠD plochy do 100 m2 tl 150 mm</t>
  </si>
  <si>
    <t>1526657564</t>
  </si>
  <si>
    <t>Podklad ze štěrkodrti ŠD s rozprostřením a zhutněním plochy jednotlivě do 100 m2, po zhutnění tl. 150 mm</t>
  </si>
  <si>
    <t>https://podminky.urs.cz/item/CS_URS_2022_01/564851011</t>
  </si>
  <si>
    <t xml:space="preserve">"chodník - zámková dlažba: "  65,5</t>
  </si>
  <si>
    <t>596211111</t>
  </si>
  <si>
    <t>Kladení zámkové dlažby komunikací pro pěší ručně tl 60 mm skupiny A pl přes 50 do 100 m2</t>
  </si>
  <si>
    <t>211304014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</si>
  <si>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50 do 100 m2</t>
  </si>
  <si>
    <t>https://podminky.urs.cz/item/CS_URS_2022_01/596211111</t>
  </si>
  <si>
    <t xml:space="preserve">"viz D.1.2.3:  " 65,5</t>
  </si>
  <si>
    <t>R59245212</t>
  </si>
  <si>
    <t>dlažba zámková tl. 60 mm přírodní</t>
  </si>
  <si>
    <t>1848246323</t>
  </si>
  <si>
    <t>dlažba zámková tvaru I 196x161x60mm přírodní</t>
  </si>
  <si>
    <t>65,5*1,03 'Přepočtené koeficientem množství</t>
  </si>
  <si>
    <t>596411111</t>
  </si>
  <si>
    <t>Kladení dlažby z vegetačních tvárnic komunikací pro pěší tl 80 mm pl do 50 m2</t>
  </si>
  <si>
    <t>681272082</t>
  </si>
  <si>
    <t>Kladení dlažby z betonových vegetačních dlaždic komunikací pro pěší s ložem z kameniva těženého nebo drceného tl. do 40 mm, s vyplněním spár a vegetačních otvorů, s hutněním vibrováním tl. 80 mm, pro plochy do 50 m2</t>
  </si>
  <si>
    <t>https://podminky.urs.cz/item/CS_URS_2022_01/596411111</t>
  </si>
  <si>
    <t xml:space="preserve">"viz D.1.2.3:  "  3,1</t>
  </si>
  <si>
    <t>59246016</t>
  </si>
  <si>
    <t>dlažba plošná betonová vegetační 600x400x80mm</t>
  </si>
  <si>
    <t>-158045621</t>
  </si>
  <si>
    <t>3,1*1,03 'Přepočtené koeficientem množství</t>
  </si>
  <si>
    <t>637111113</t>
  </si>
  <si>
    <t>Okapový chodník ze štěrkopísku tl 200 mm s udusáním</t>
  </si>
  <si>
    <t>-58381405</t>
  </si>
  <si>
    <t>Okapový chodník z kameniva s udusáním a urovnáním povrchu ze štěrkopísku tl. 200 mm</t>
  </si>
  <si>
    <t>https://podminky.urs.cz/item/CS_URS_2022_01/637111113</t>
  </si>
  <si>
    <t xml:space="preserve">"kolem podhrabové desky:"  (1,515+7,115+0,34+3,25+7,1)*0,25</t>
  </si>
  <si>
    <t>916231213</t>
  </si>
  <si>
    <t>Osazení chodníkového obrubníku betonového stojatého s boční opěrou do lože z betonu prostého</t>
  </si>
  <si>
    <t>-1436666958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</si>
  <si>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</si>
  <si>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https://podminky.urs.cz/item/CS_URS_2022_01/916231213</t>
  </si>
  <si>
    <t xml:space="preserve">"viz D.1.2.3: "  50,5</t>
  </si>
  <si>
    <t>59217018</t>
  </si>
  <si>
    <t>obrubník betonový chodníkový 1000x80x200mm</t>
  </si>
  <si>
    <t>-356141285</t>
  </si>
  <si>
    <t>50,5*1,02 'Přepočtené koeficientem množství</t>
  </si>
  <si>
    <t>966071711</t>
  </si>
  <si>
    <t>Bourání sloupků a vzpěr plotových ocelových do 2,5 m zabetonovaných</t>
  </si>
  <si>
    <t>-1032293487</t>
  </si>
  <si>
    <t>Bourání plotových sloupků a vzpěr ocelových trubkových nebo profilovaných výšky do 2,50 m zabetonovaných</t>
  </si>
  <si>
    <t>https://podminky.urs.cz/item/CS_URS_2022_01/966071711</t>
  </si>
  <si>
    <t>966071822</t>
  </si>
  <si>
    <t>Rozebrání oplocení z drátěného pletiva se čtvercovými oky v přes 1,6 do 2,0 m</t>
  </si>
  <si>
    <t>390835871</t>
  </si>
  <si>
    <t>Rozebrání oplocení z pletiva drátěného se čtvercovými oky, výšky přes 1,6 do 2,0 m</t>
  </si>
  <si>
    <t>https://podminky.urs.cz/item/CS_URS_2022_01/966071822</t>
  </si>
  <si>
    <t xml:space="preserve">"viz Výkres oplocení a Situace:"  25</t>
  </si>
  <si>
    <t>966072811</t>
  </si>
  <si>
    <t>Rozebrání rámového oplocení na ocelové sloupky v přes 1 do 2 m</t>
  </si>
  <si>
    <t>524126635</t>
  </si>
  <si>
    <t>Rozebrání oplocení z dílců rámových na ocelové sloupky, výšky přes 1 do 2 m</t>
  </si>
  <si>
    <t>https://podminky.urs.cz/item/CS_URS_2022_01/966072811</t>
  </si>
  <si>
    <t xml:space="preserve">"viz Výkres oplocení a Situace:"  19</t>
  </si>
  <si>
    <t>966073810</t>
  </si>
  <si>
    <t>Rozebrání vrat a vrátek k oplocení pl do 2 m2</t>
  </si>
  <si>
    <t>170410541</t>
  </si>
  <si>
    <t>Rozebrání vrat a vrátek k oplocení plochy jednotlivě do 2 m2</t>
  </si>
  <si>
    <t>https://podminky.urs.cz/item/CS_URS_2022_01/966073810</t>
  </si>
  <si>
    <t>-543922835</t>
  </si>
  <si>
    <t>1736722575</t>
  </si>
  <si>
    <t>-1962995933</t>
  </si>
  <si>
    <t>4,939*9 'Přepočtené koeficientem množství</t>
  </si>
  <si>
    <t>997221551</t>
  </si>
  <si>
    <t>Vodorovná doprava suti ze sypkých materiálů do 1 km</t>
  </si>
  <si>
    <t>-670960203</t>
  </si>
  <si>
    <t>Vodorovná doprava suti bez naložení, ale se složením a s hrubým urovnáním ze sypkých materiálů, na vzdálenost do 1 km</t>
  </si>
  <si>
    <t>https://podminky.urs.cz/item/CS_URS_2022_01/997221551</t>
  </si>
  <si>
    <t>997221559</t>
  </si>
  <si>
    <t>Příplatek ZKD 1 km u vodorovné dopravy suti ze sypkých materiálů</t>
  </si>
  <si>
    <t>-1930966250</t>
  </si>
  <si>
    <t>Vodorovná doprava suti bez naložení, ale se složením a s hrubým urovnáním Příplatek k ceně za každý další i započatý 1 km přes 1 km</t>
  </si>
  <si>
    <t>https://podminky.urs.cz/item/CS_URS_2022_01/997221559</t>
  </si>
  <si>
    <t>22,3*9 'Přepočtené koeficientem množství</t>
  </si>
  <si>
    <t>997221561</t>
  </si>
  <si>
    <t>Vodorovná doprava suti z kusových materiálů do 1 km</t>
  </si>
  <si>
    <t>-1119705165</t>
  </si>
  <si>
    <t>Vodorovná doprava suti bez naložení, ale se složením a s hrubým urovnáním z kusových materiálů, na vzdálenost do 1 km</t>
  </si>
  <si>
    <t>https://podminky.urs.cz/item/CS_URS_2022_01/997221561</t>
  </si>
  <si>
    <t>997221569</t>
  </si>
  <si>
    <t>Příplatek ZKD 1 km u vodorovné dopravy suti z kusových materiálů</t>
  </si>
  <si>
    <t>1136999413</t>
  </si>
  <si>
    <t>https://podminky.urs.cz/item/CS_URS_2022_01/997221569</t>
  </si>
  <si>
    <t>15,105*9 'Přepočtené koeficientem množství</t>
  </si>
  <si>
    <t>997221571</t>
  </si>
  <si>
    <t>Vodorovná doprava vybouraných hmot do 1 km</t>
  </si>
  <si>
    <t>-1432473913</t>
  </si>
  <si>
    <t>Vodorovná doprava vybouraných hmot bez naložení, ale se složením a s hrubým urovnáním na vzdálenost do 1 km</t>
  </si>
  <si>
    <t>https://podminky.urs.cz/item/CS_URS_2022_01/997221571</t>
  </si>
  <si>
    <t>997221579</t>
  </si>
  <si>
    <t>Příplatek ZKD 1 km u vodorovné dopravy vybouraných hmot</t>
  </si>
  <si>
    <t>-1578261488</t>
  </si>
  <si>
    <t>Vodorovná doprava vybouraných hmot bez naložení, ale se složením a s hrubým urovnáním na vzdálenost Příplatek k ceně za každý další i započatý 1 km přes 1 km</t>
  </si>
  <si>
    <t>https://podminky.urs.cz/item/CS_URS_2022_01/997221579</t>
  </si>
  <si>
    <t>10,25*9 'Přepočtené koeficientem množství</t>
  </si>
  <si>
    <t>997221861</t>
  </si>
  <si>
    <t>Poplatek za uložení stavebního odpadu na recyklační skládce (skládkovné) z prostého betonu pod kódem 17 01 01</t>
  </si>
  <si>
    <t>106097211</t>
  </si>
  <si>
    <t>Poplatek za uložení stavebního odpadu na recyklační skládce (skládkovné) z prostého betonu zatříděného do Katalogu odpadů pod kódem 17 01 01</t>
  </si>
  <si>
    <t>https://podminky.urs.cz/item/CS_URS_2022_01/997221861</t>
  </si>
  <si>
    <t>997221873</t>
  </si>
  <si>
    <t>Poplatek za uložení stavebního odpadu na recyklační skládce (skládkovné) zeminy a kamení zatříděného do Katalogu odpadů pod kódem 17 05 04</t>
  </si>
  <si>
    <t>2054887046</t>
  </si>
  <si>
    <t>https://podminky.urs.cz/item/CS_URS_2022_01/997221873</t>
  </si>
  <si>
    <t>997221875</t>
  </si>
  <si>
    <t>Poplatek za uložení stavebního odpadu na recyklační skládce (skládkovné) asfaltového bez obsahu dehtu zatříděného do Katalogu odpadů pod kódem 17 03 02</t>
  </si>
  <si>
    <t>-75625364</t>
  </si>
  <si>
    <t>https://podminky.urs.cz/item/CS_URS_2022_01/997221875</t>
  </si>
  <si>
    <t>998232110</t>
  </si>
  <si>
    <t>Přesun hmot pro oplocení zděné z cihel nebo tvárnic v do 3 m</t>
  </si>
  <si>
    <t>1444414135</t>
  </si>
  <si>
    <t>Přesun hmot pro oplocení se svislou nosnou konstrukcí zděnou z cihel, tvárnic, bloků, popř. kovovou nebo dřevěnou vodorovná dopravní vzdálenost do 50 m, pro oplocení výšky do 3 m</t>
  </si>
  <si>
    <t>https://podminky.urs.cz/item/CS_URS_2022_01/998232110</t>
  </si>
  <si>
    <t>SO 03 - Stavební elektroinstalace</t>
  </si>
  <si>
    <t xml:space="preserve">    M07 - Uzemnění a hromosvod</t>
  </si>
  <si>
    <t xml:space="preserve">    M15 - Zemní práce</t>
  </si>
  <si>
    <t>D+M - Kabel s měděným jádrem CYKY-J 3x1,5</t>
  </si>
  <si>
    <t>D+M - Kabel s měděným jádrem CYKY-J 3x2,5</t>
  </si>
  <si>
    <t>D+M - Kabel síťový datový UTP Cat.5e, 4x2x0.5mm</t>
  </si>
  <si>
    <t>D+M - Kabel sdělovací s měděným jádrem JYTY-O 7x1,0</t>
  </si>
  <si>
    <t xml:space="preserve">D+M  Spínač č.1, 10A 250V nástěnný IP44</t>
  </si>
  <si>
    <t>D+M Spínač č.1, 10A 250V nástěnný IP44</t>
  </si>
  <si>
    <t>D+M Zásuvka na povrch 230V, 16A, IP44</t>
  </si>
  <si>
    <t xml:space="preserve">D+M  LED průmyslové svítidlolm 43W, IP66</t>
  </si>
  <si>
    <t>D+M LED průmyslové svítidlolm 43W, IP66</t>
  </si>
  <si>
    <t>Poznámka k položce:_x000d_
LED průmyslové svítidlo plastové stropní, přisazené propojovací, 6030 lm, IP66, 4000K, 43W, ventilační a kabelové průchodky, s konektory a 3-žilovou propojovací kabeláží (1F), pro zapojení do linie, vhodné pro montáž na zeď/strop/zavěšení</t>
  </si>
  <si>
    <t>D+M Přímotopný konvektor s vestavěným termostatem 230V, 1,0 kW, IP24</t>
  </si>
  <si>
    <t xml:space="preserve">D+M Trubka tuhá PVC do  16mm, 1250N vč. spojek a příchytek</t>
  </si>
  <si>
    <t>D+M Trubka tuhá PVC do 16mm, 1250N vč. spojek a příchytek</t>
  </si>
  <si>
    <t xml:space="preserve">M - Ukončení kabelů  do 7x1,0 mm2</t>
  </si>
  <si>
    <t>M - Ukončení kabelů do 7x1,0 mm2</t>
  </si>
  <si>
    <t xml:space="preserve">M - Ukončení kabelů  do 3x1,5 mm2</t>
  </si>
  <si>
    <t>M - Ukončení kabelů do 3x1,5 mm2</t>
  </si>
  <si>
    <t xml:space="preserve">M - Ukončení kabelů  do 3x2,5 mm2</t>
  </si>
  <si>
    <t>M - Ukončení kabelů do 3x2,5 mm2</t>
  </si>
  <si>
    <t>D+M - Nástrčné instalační svorky do elektroinstalačních krabic</t>
  </si>
  <si>
    <t>D+M - Plastová krabicová rozvodka nástěnná, min. IP44</t>
  </si>
  <si>
    <t>D+M - Drobný montážní materiál</t>
  </si>
  <si>
    <t>M07</t>
  </si>
  <si>
    <t>Uzemnění a hromosvod</t>
  </si>
  <si>
    <t>07EM01</t>
  </si>
  <si>
    <t>07EM02</t>
  </si>
  <si>
    <t>07EM03</t>
  </si>
  <si>
    <t>07EM04</t>
  </si>
  <si>
    <t>D+M - Ekvipotenciální svorkovnice</t>
  </si>
  <si>
    <t>07EM05</t>
  </si>
  <si>
    <t>D+M - Zemnící pásek FeZn 30x4mm, uložen ve výkopu v zemi</t>
  </si>
  <si>
    <t>07EM06</t>
  </si>
  <si>
    <t>D+M - FeZn drát d=10mm</t>
  </si>
  <si>
    <t>07EM07</t>
  </si>
  <si>
    <t>D+M - AlMgSi drát d8 na podpěrách</t>
  </si>
  <si>
    <t>07EM08</t>
  </si>
  <si>
    <t>D+M - Podpěra vedení na plochou střechu</t>
  </si>
  <si>
    <t>07EM09</t>
  </si>
  <si>
    <t>D+M - Podpěra vedení do zdi</t>
  </si>
  <si>
    <t>07EM10</t>
  </si>
  <si>
    <t>D+M - Držák ochranné trubky</t>
  </si>
  <si>
    <t>07EM11</t>
  </si>
  <si>
    <t>D+M - Ochranná trubka 1,7m</t>
  </si>
  <si>
    <t>07EM12</t>
  </si>
  <si>
    <t>D+M - Okapová svorka</t>
  </si>
  <si>
    <t>07EM13</t>
  </si>
  <si>
    <t>D+M - Svorka spojovací</t>
  </si>
  <si>
    <t>07EM14</t>
  </si>
  <si>
    <t>D+M - Zkušební svorka</t>
  </si>
  <si>
    <t>07EM15</t>
  </si>
  <si>
    <t>D+M - Svorka na potrubí ST, vč. nerez pásku délky do 1m</t>
  </si>
  <si>
    <t>07EM16</t>
  </si>
  <si>
    <t>D+M - Jímací tyč délky 1,5 m</t>
  </si>
  <si>
    <t>07EM17</t>
  </si>
  <si>
    <t>D+M - Svorka jímací tyče</t>
  </si>
  <si>
    <t>07EM18</t>
  </si>
  <si>
    <t>D+M - Izolační tyč pro oddálený hromosvod anténního stožáru 430 mm</t>
  </si>
  <si>
    <t>07EM19</t>
  </si>
  <si>
    <t>D+M - Držák oddáleného hromosvodu FeZn na trubku 54-61mm</t>
  </si>
  <si>
    <t>07EM20</t>
  </si>
  <si>
    <t>D+M - Štítek pro označení svodu</t>
  </si>
  <si>
    <t>07EM21</t>
  </si>
  <si>
    <t>D+M - Spoje uzemnění - sváry v zemi, betonu včetně ochrany proti korozi</t>
  </si>
  <si>
    <t>07EM22</t>
  </si>
  <si>
    <t>M15</t>
  </si>
  <si>
    <t>15EM01</t>
  </si>
  <si>
    <t>Vytýčení trasy</t>
  </si>
  <si>
    <t>15EM02</t>
  </si>
  <si>
    <t xml:space="preserve">Výkop 35 x 60 cm  pro uzemnění</t>
  </si>
  <si>
    <t>Výkop 35 x 60 cm pro uzemnění</t>
  </si>
  <si>
    <t>Poznámka k položce:_x000d_
Výkop 35 x 60 cm kompletní pro zemnící pásek FeZn 30x4, zahrnutí, hutnění, úpravy terénu</t>
  </si>
  <si>
    <t>D - Výchozí revize elektrozařízení</t>
  </si>
  <si>
    <t>SO 04 - Přípojka NN</t>
  </si>
  <si>
    <t xml:space="preserve">    M01.1 - Elektroměrový rozvaděč RE1 - ATS</t>
  </si>
  <si>
    <t xml:space="preserve">    M01.2 - Pojistková skříň MP1-ATS</t>
  </si>
  <si>
    <t>Elektroměrový rozvaděč RE1 - ATS</t>
  </si>
  <si>
    <t xml:space="preserve">D+M - Elektroměrový rozvaděč  - přímé měření EG.D</t>
  </si>
  <si>
    <t>D+M - Elektroměrový rozvaděč - přímé měření EG.D</t>
  </si>
  <si>
    <t xml:space="preserve">Poznámka k položce:_x000d_
Typový plastový elektroměrový rozvaděč pro přímé měření, v kompaktním plastovém piíři, o rozměrech cca v. 1930 x š.400 x h.240 mm,  zkušební svorkovnice, můstek PEN, krytí IP44/IP20, přívody a vývody zespodu, místo pro jednosazbový elektroměr, hlavní jistič 3x63A/B, přívod CYKY-J 4x25 mm2, odvod CYKY-J 4x16 mm2. Zapojení dle zvyklostí EG.D.</t>
  </si>
  <si>
    <t>M01.2</t>
  </si>
  <si>
    <t>Pojistková skříň MP1-ATS</t>
  </si>
  <si>
    <t>01.2EM01</t>
  </si>
  <si>
    <t>D+M - Pojistková skříň</t>
  </si>
  <si>
    <t xml:space="preserve">Poznámka k položce:_x000d_
Typová plastová pojistková skříň v kompaktním pilířku o rozměrech cca v. 1930 x š. 400 x h.240 mm, dvě sady pojistek 6x160A,  krytí IP44/IP20, s přívody a vývody zespodu. Přívod CYKY-J 4x25 mm2, odvod CYKY-J 4x10 mm2.</t>
  </si>
  <si>
    <t>D+M - Kabel s měděným jádrem CYKY-J 4x16</t>
  </si>
  <si>
    <t>D+M - Kabel s měděným jádrem CYKY-J 4x25</t>
  </si>
  <si>
    <t xml:space="preserve">D+M -  Výkonová pojistka 80A gG</t>
  </si>
  <si>
    <t>D+M - Výkonová pojistka 80A gG</t>
  </si>
  <si>
    <t xml:space="preserve">D+M -  Výkonová pojistka 125A gG</t>
  </si>
  <si>
    <t>D+M - Výkonová pojistka 125A gG</t>
  </si>
  <si>
    <t xml:space="preserve">D+M  PVC korugovaná chránička Js75 se zatahovacím drátem</t>
  </si>
  <si>
    <t>D+M PVC korugovaná chránička Js75 se zatahovacím drátem</t>
  </si>
  <si>
    <t>M - Ukončení kabelů v rozvaděči do 4x16 mm2</t>
  </si>
  <si>
    <t>M - Ukončení kabelů v rozvaděči do 4x25 mm2</t>
  </si>
  <si>
    <t xml:space="preserve">Výkop 35 x 50 cm  kompletní</t>
  </si>
  <si>
    <t>Výkop 35 x 50 cm kompletní</t>
  </si>
  <si>
    <t xml:space="preserve">Poznámka k položce:_x000d_
Výkop 35 x 50 cm  kompletní, včetně pískového lože 10/10cm, zahrnutí, hutnění, výstražné fólie a úpravy terénu</t>
  </si>
  <si>
    <t>15EM03</t>
  </si>
  <si>
    <t>Výkop 50 x 120 cm, tř.zeminy 3, kompletní</t>
  </si>
  <si>
    <t>Poznámka k položce:_x000d_
Výkop 50 x 120 cm, kompletní, včetně betonového podloží 10 cm, pískového lože 10/10cm, zahrnutí, hutnění, výstražné fólie a úpravy terénu</t>
  </si>
  <si>
    <t>15EM04</t>
  </si>
  <si>
    <t>Řezání spáry v asfaltu nebo betonu v tloušťce vrstvy do 8-10 cm</t>
  </si>
  <si>
    <t>15EM05</t>
  </si>
  <si>
    <t>Bourání a obnova betonové komunikace</t>
  </si>
  <si>
    <t>Poznámka k položce:_x000d_
Bourání a obnova betonové komunikace tloušťka cca do 15 cm, šířka 50 cm, délka 300 cm</t>
  </si>
  <si>
    <t>15EM06</t>
  </si>
  <si>
    <t>Zatažení kabelu do trafostanice</t>
  </si>
  <si>
    <t xml:space="preserve">Poznámka k položce:_x000d_
Vyhledání stávající chráničky, vytažení stávajícíhoi kabelu  a protažení nového kabelu</t>
  </si>
  <si>
    <t>15EM07</t>
  </si>
  <si>
    <t>Výkop pro usazení elektroměrového rozvaděče</t>
  </si>
  <si>
    <t>15EM08</t>
  </si>
  <si>
    <t>Výkop pro usazení pojistkové skříně</t>
  </si>
  <si>
    <t>15EM09</t>
  </si>
  <si>
    <t>Odvoz přebytečné zeminy do 1km</t>
  </si>
  <si>
    <t>15EM10</t>
  </si>
  <si>
    <t>Vytýčení stávajících inženýrských sítí</t>
  </si>
  <si>
    <t>15EM11</t>
  </si>
  <si>
    <t>M - Prostup betonovým základem tl.450 cm, d=100mm</t>
  </si>
  <si>
    <t>Poznámka k položce:_x000d_
Prostup betonovým základem tl.450 cm, d=100mm, vybourání podlahy v objektu ATS o rozměrech 400 x 400 x 500 mm, zásyp pískem, zalití podlahy betonem o tl. 100 mm</t>
  </si>
  <si>
    <t xml:space="preserve">Odpojení  stávajícího kabelu přípojky nn</t>
  </si>
  <si>
    <t>Odpojení stávajícího kabelu přípojky nn</t>
  </si>
  <si>
    <t>Poznámka k položce:_x000d_
Kabel bude odpojen ze stávajícího elektroměrového rozvaděče.</t>
  </si>
  <si>
    <t>16EM02</t>
  </si>
  <si>
    <t>Demontáž jističe 3x25A/B</t>
  </si>
  <si>
    <t xml:space="preserve">Poznámka k položce:_x000d_
Demontáž jističe 3x25A/B ve stávajícím  elektroměrovém rozvaděči . Demontovaný elektromateriál bude roztříděn a odpovídajícím způsobem recyklován.</t>
  </si>
  <si>
    <t>Zpracování výchozí revize el. zařízení</t>
  </si>
  <si>
    <t>Poznámka k položce:_x000d_
Provedení požadovaných měření a následné zpracování výchozí revize el. zařízení</t>
  </si>
  <si>
    <t>SO 05 - PZTS</t>
  </si>
  <si>
    <t>Ústředna PZTS</t>
  </si>
  <si>
    <t>Poznámka k položce:_x000d_
Ústředna PZTS se zdrojem a aku, klávesnice, OZ pro komunikaci s PCO, detektory, sirény a čtečka - stávající demontované</t>
  </si>
  <si>
    <t>Mag. kontakt plastový, přívod 3m, b.tř.3</t>
  </si>
  <si>
    <t>Krabice propojovací povrchová, 7 x pájecí kontakt, OK</t>
  </si>
  <si>
    <t>Krabice 130x 85x 37 IP55, bez svorkovnice</t>
  </si>
  <si>
    <t>Expander/Interface pro připojení čteček a čidel, bez krytu</t>
  </si>
  <si>
    <t>Modul 4 rel. Výstupů, připojitelný do expanderu</t>
  </si>
  <si>
    <t>Duální detektor tříštění skla</t>
  </si>
  <si>
    <t>Poznámka k položce:_x000d_
Duální detektor tříštění skla, vícenás. frekvenční vyhodnocení, pro tabulové, laminované a drátěné sklo do 6,4 mm</t>
  </si>
  <si>
    <t>Montáž vnitřní sirény</t>
  </si>
  <si>
    <t>Montáž ústředny v plastové skříni s přísl.</t>
  </si>
  <si>
    <t>Montáž expanderu/ŘJ</t>
  </si>
  <si>
    <t>Montáž rel. modulu</t>
  </si>
  <si>
    <t>Montáž snímače karet</t>
  </si>
  <si>
    <t>Montáž prostorového detektoru/audiodetektoru</t>
  </si>
  <si>
    <t>Montáž magnetického kontaktu</t>
  </si>
  <si>
    <t>Montáž krabice propoj. s OK + kryt IP55</t>
  </si>
  <si>
    <t>Montáž klávesnice</t>
  </si>
  <si>
    <t>Montáž akumulátoru</t>
  </si>
  <si>
    <t>Oživení, nastavení ústředny</t>
  </si>
  <si>
    <t>Programování systému PZS + přenos</t>
  </si>
  <si>
    <t>Technická studie + tabulka událostí - PČR i BVaK</t>
  </si>
  <si>
    <t>Půdorys v digitální podobě - úprava, vč. vkl. akt. bodů a foto, PČR i BVaK</t>
  </si>
  <si>
    <t>02EM22</t>
  </si>
  <si>
    <t>Měření v systému, předání zakázky</t>
  </si>
  <si>
    <t>02EM23</t>
  </si>
  <si>
    <t>Patch kabel FTP, 2x RJ 45, l=1m</t>
  </si>
  <si>
    <t>02EM24</t>
  </si>
  <si>
    <t>Kabel + propojení RS PZL/RipEX</t>
  </si>
  <si>
    <t>02EM25</t>
  </si>
  <si>
    <t>Žlab 40x20 LHD</t>
  </si>
  <si>
    <t>02EM26</t>
  </si>
  <si>
    <t>Žlab 20x20 LHD</t>
  </si>
  <si>
    <t>02EM27</t>
  </si>
  <si>
    <t>Silový kabel 3Cx1,5</t>
  </si>
  <si>
    <t>02EM28</t>
  </si>
  <si>
    <t>Kabel FTP</t>
  </si>
  <si>
    <t>02EM29</t>
  </si>
  <si>
    <t>Sdělovací kabel 2x0,6 + 4x0,4</t>
  </si>
  <si>
    <t>02EM30</t>
  </si>
  <si>
    <t>Podružný instalační materiál</t>
  </si>
  <si>
    <t>02EM31</t>
  </si>
  <si>
    <t>Montáž žlabu do 40x20/trubky n.o.</t>
  </si>
  <si>
    <t>02EM32</t>
  </si>
  <si>
    <t>Montáž silového kabelu 3Cx1,5</t>
  </si>
  <si>
    <t>02EM33</t>
  </si>
  <si>
    <t>Montáž sdělovacího kabelu 2x0,6+4x0,4 a 5x2x0,5</t>
  </si>
  <si>
    <t>02EM34</t>
  </si>
  <si>
    <t>Napojení v rozvaděči Rn</t>
  </si>
  <si>
    <t>02EM35</t>
  </si>
  <si>
    <t>PD prováděcí</t>
  </si>
  <si>
    <t>02EM36</t>
  </si>
  <si>
    <t>PD skut. provedení</t>
  </si>
  <si>
    <t>02EM37</t>
  </si>
  <si>
    <t>Doprava</t>
  </si>
  <si>
    <t>Demontáž prvků k dalšímu použití</t>
  </si>
  <si>
    <t>Poznámka k položce:_x000d_
Demontáž prvků k dalšímu použití, uskladnění, demontáž a ekol. Likvidace kabeláže a tras</t>
  </si>
  <si>
    <t>Výchozí revize systému</t>
  </si>
  <si>
    <t>SO 90 - Ostatní rozpočtové náklady</t>
  </si>
  <si>
    <t xml:space="preserve">9 -  Ostatní konstrukce, bourání</t>
  </si>
  <si>
    <t xml:space="preserve"> Ostatní konstrukce, bourání</t>
  </si>
  <si>
    <t>900600002</t>
  </si>
  <si>
    <t>Poplatky a náklady na zařízení staveniště</t>
  </si>
  <si>
    <t>1090309794</t>
  </si>
  <si>
    <t>900600011a</t>
  </si>
  <si>
    <t>Kácení stromů, odstranění křovin, zemní práce, naložení, vodorovný přesun, poplatek za spalovnu</t>
  </si>
  <si>
    <t>-1051947110</t>
  </si>
  <si>
    <t>Kácení stromů, zemní práce, naložení, vodorovný přesun, poplatek za spalovnu</t>
  </si>
  <si>
    <t>900600016</t>
  </si>
  <si>
    <t>Zpracování dokumentace skutečného provedení stavby</t>
  </si>
  <si>
    <t>-1691000415</t>
  </si>
  <si>
    <t>900600019</t>
  </si>
  <si>
    <t>Zpracování geodet. zaměření DSPS pro GIS a MMB OTS</t>
  </si>
  <si>
    <t>-1293132800</t>
  </si>
  <si>
    <t>900600022</t>
  </si>
  <si>
    <t>Zalévání a pokos trávníků 1 rok po přejímce dle podmínek</t>
  </si>
  <si>
    <t>934302767</t>
  </si>
  <si>
    <t>900600023</t>
  </si>
  <si>
    <t>Uvedení do původního stavu dotčených ploch stavbou</t>
  </si>
  <si>
    <t>2115084723</t>
  </si>
  <si>
    <t>900600027</t>
  </si>
  <si>
    <t>Provozní vlivy</t>
  </si>
  <si>
    <t>-1713848949</t>
  </si>
  <si>
    <t>900600029</t>
  </si>
  <si>
    <t>Zajištění vytýčení podzemních sítí dotčených stavbou</t>
  </si>
  <si>
    <t>-526036041</t>
  </si>
  <si>
    <t>900600032</t>
  </si>
  <si>
    <t>Vícetisky projektové dokumentace pro potřeby dodavatele stavby</t>
  </si>
  <si>
    <t>1958637967</t>
  </si>
  <si>
    <t>900600140a</t>
  </si>
  <si>
    <t>Provedení veškerých zkoušek prokazující kvalitu díla PS01 - TLAKOVÁ ZKOUŠKA A DESINFEKCE</t>
  </si>
  <si>
    <t>-764931712</t>
  </si>
  <si>
    <t>900600203</t>
  </si>
  <si>
    <t>Provedení pasportizace objektů dotčených stavbou</t>
  </si>
  <si>
    <t>1871002512</t>
  </si>
  <si>
    <t xml:space="preserve">Poznámka k položce:_x000d_
před zahájením stavby a repasport stejných objektů po dokončení stavby opravněnou osobou (soudním znalcem)_x000d_
Předání:   _x000d_
2x v tištěné podobě   _x000d_
2x v digitální podobě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</si>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</sst>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40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21112003" TargetMode="External" /><Relationship Id="rId2" Type="http://schemas.openxmlformats.org/officeDocument/2006/relationships/hyperlink" Target="https://podminky.urs.cz/item/CS_URS_2022_01/122211101" TargetMode="External" /><Relationship Id="rId3" Type="http://schemas.openxmlformats.org/officeDocument/2006/relationships/hyperlink" Target="https://podminky.urs.cz/item/CS_URS_2022_01/132212132" TargetMode="External" /><Relationship Id="rId4" Type="http://schemas.openxmlformats.org/officeDocument/2006/relationships/hyperlink" Target="https://podminky.urs.cz/item/CS_URS_2022_01/132212331" TargetMode="External" /><Relationship Id="rId5" Type="http://schemas.openxmlformats.org/officeDocument/2006/relationships/hyperlink" Target="https://podminky.urs.cz/item/CS_URS_2022_01/162211311" TargetMode="External" /><Relationship Id="rId6" Type="http://schemas.openxmlformats.org/officeDocument/2006/relationships/hyperlink" Target="https://podminky.urs.cz/item/CS_URS_2022_01/162211319" TargetMode="External" /><Relationship Id="rId7" Type="http://schemas.openxmlformats.org/officeDocument/2006/relationships/hyperlink" Target="https://podminky.urs.cz/item/CS_URS_2022_01/162751117" TargetMode="External" /><Relationship Id="rId8" Type="http://schemas.openxmlformats.org/officeDocument/2006/relationships/hyperlink" Target="https://podminky.urs.cz/item/CS_URS_2022_01/167111101" TargetMode="External" /><Relationship Id="rId9" Type="http://schemas.openxmlformats.org/officeDocument/2006/relationships/hyperlink" Target="https://podminky.urs.cz/item/CS_URS_2022_01/171111109" TargetMode="External" /><Relationship Id="rId10" Type="http://schemas.openxmlformats.org/officeDocument/2006/relationships/hyperlink" Target="https://podminky.urs.cz/item/CS_URS_2022_01/171201221" TargetMode="External" /><Relationship Id="rId11" Type="http://schemas.openxmlformats.org/officeDocument/2006/relationships/hyperlink" Target="https://podminky.urs.cz/item/CS_URS_2022_01/171211101" TargetMode="External" /><Relationship Id="rId12" Type="http://schemas.openxmlformats.org/officeDocument/2006/relationships/hyperlink" Target="https://podminky.urs.cz/item/CS_URS_2022_01/174211101" TargetMode="External" /><Relationship Id="rId13" Type="http://schemas.openxmlformats.org/officeDocument/2006/relationships/hyperlink" Target="https://podminky.urs.cz/item/CS_URS_2022_01/181311103" TargetMode="External" /><Relationship Id="rId14" Type="http://schemas.openxmlformats.org/officeDocument/2006/relationships/hyperlink" Target="https://podminky.urs.cz/item/CS_URS_2022_01/181411131" TargetMode="External" /><Relationship Id="rId15" Type="http://schemas.openxmlformats.org/officeDocument/2006/relationships/hyperlink" Target="https://podminky.urs.cz/item/CS_URS_2022_01/181411132" TargetMode="External" /><Relationship Id="rId16" Type="http://schemas.openxmlformats.org/officeDocument/2006/relationships/hyperlink" Target="https://podminky.urs.cz/item/CS_URS_2022_01/181912111" TargetMode="External" /><Relationship Id="rId17" Type="http://schemas.openxmlformats.org/officeDocument/2006/relationships/hyperlink" Target="https://podminky.urs.cz/item/CS_URS_2022_01/182211121" TargetMode="External" /><Relationship Id="rId18" Type="http://schemas.openxmlformats.org/officeDocument/2006/relationships/hyperlink" Target="https://podminky.urs.cz/item/CS_URS_2022_01/182311123" TargetMode="External" /><Relationship Id="rId19" Type="http://schemas.openxmlformats.org/officeDocument/2006/relationships/hyperlink" Target="https://podminky.urs.cz/item/CS_URS_2022_01/211971121" TargetMode="External" /><Relationship Id="rId20" Type="http://schemas.openxmlformats.org/officeDocument/2006/relationships/hyperlink" Target="https://podminky.urs.cz/item/CS_URS_2022_01/213311113" TargetMode="External" /><Relationship Id="rId21" Type="http://schemas.openxmlformats.org/officeDocument/2006/relationships/hyperlink" Target="https://podminky.urs.cz/item/CS_URS_2022_01/278381551" TargetMode="External" /><Relationship Id="rId22" Type="http://schemas.openxmlformats.org/officeDocument/2006/relationships/hyperlink" Target="https://podminky.urs.cz/item/CS_URS_2022_01/340236211" TargetMode="External" /><Relationship Id="rId23" Type="http://schemas.openxmlformats.org/officeDocument/2006/relationships/hyperlink" Target="https://podminky.urs.cz/item/CS_URS_2022_01/340238212" TargetMode="External" /><Relationship Id="rId24" Type="http://schemas.openxmlformats.org/officeDocument/2006/relationships/hyperlink" Target="https://podminky.urs.cz/item/CS_URS_2022_01/326214221" TargetMode="External" /><Relationship Id="rId25" Type="http://schemas.openxmlformats.org/officeDocument/2006/relationships/hyperlink" Target="https://podminky.urs.cz/item/CS_URS_2022_01/611131101" TargetMode="External" /><Relationship Id="rId26" Type="http://schemas.openxmlformats.org/officeDocument/2006/relationships/hyperlink" Target="https://podminky.urs.cz/item/CS_URS_2022_01/611321141" TargetMode="External" /><Relationship Id="rId27" Type="http://schemas.openxmlformats.org/officeDocument/2006/relationships/hyperlink" Target="https://podminky.urs.cz/item/CS_URS_2022_01/611331141" TargetMode="External" /><Relationship Id="rId28" Type="http://schemas.openxmlformats.org/officeDocument/2006/relationships/hyperlink" Target="https://podminky.urs.cz/item/CS_URS_2022_01/612131101" TargetMode="External" /><Relationship Id="rId29" Type="http://schemas.openxmlformats.org/officeDocument/2006/relationships/hyperlink" Target="https://podminky.urs.cz/item/CS_URS_2022_01/612321141" TargetMode="External" /><Relationship Id="rId30" Type="http://schemas.openxmlformats.org/officeDocument/2006/relationships/hyperlink" Target="https://podminky.urs.cz/item/CS_URS_2022_01/612331141" TargetMode="External" /><Relationship Id="rId31" Type="http://schemas.openxmlformats.org/officeDocument/2006/relationships/hyperlink" Target="https://podminky.urs.cz/item/CS_URS_2022_01/621142001" TargetMode="External" /><Relationship Id="rId32" Type="http://schemas.openxmlformats.org/officeDocument/2006/relationships/hyperlink" Target="https://podminky.urs.cz/item/CS_URS_2022_01/621531022" TargetMode="External" /><Relationship Id="rId33" Type="http://schemas.openxmlformats.org/officeDocument/2006/relationships/hyperlink" Target="https://podminky.urs.cz/item/CS_URS_2022_01/622142001" TargetMode="External" /><Relationship Id="rId34" Type="http://schemas.openxmlformats.org/officeDocument/2006/relationships/hyperlink" Target="https://podminky.urs.cz/item/CS_URS_2022_01/622325101" TargetMode="External" /><Relationship Id="rId35" Type="http://schemas.openxmlformats.org/officeDocument/2006/relationships/hyperlink" Target="https://podminky.urs.cz/item/CS_URS_2022_01/622531022" TargetMode="External" /><Relationship Id="rId36" Type="http://schemas.openxmlformats.org/officeDocument/2006/relationships/hyperlink" Target="https://podminky.urs.cz/item/CS_URS_2022_01/635111115" TargetMode="External" /><Relationship Id="rId37" Type="http://schemas.openxmlformats.org/officeDocument/2006/relationships/hyperlink" Target="https://podminky.urs.cz/item/CS_URS_2022_01/637211121" TargetMode="External" /><Relationship Id="rId38" Type="http://schemas.openxmlformats.org/officeDocument/2006/relationships/hyperlink" Target="https://podminky.urs.cz/item/CS_URS_2022_01/711131811" TargetMode="External" /><Relationship Id="rId39" Type="http://schemas.openxmlformats.org/officeDocument/2006/relationships/hyperlink" Target="https://podminky.urs.cz/item/CS_URS_2022_01/713190817" TargetMode="External" /><Relationship Id="rId40" Type="http://schemas.openxmlformats.org/officeDocument/2006/relationships/hyperlink" Target="https://podminky.urs.cz/item/CS_URS_2022_01/725210821" TargetMode="External" /><Relationship Id="rId41" Type="http://schemas.openxmlformats.org/officeDocument/2006/relationships/hyperlink" Target="https://podminky.urs.cz/item/CS_URS_2022_01/764001821" TargetMode="External" /><Relationship Id="rId42" Type="http://schemas.openxmlformats.org/officeDocument/2006/relationships/hyperlink" Target="https://podminky.urs.cz/item/CS_URS_2022_01/764002841" TargetMode="External" /><Relationship Id="rId43" Type="http://schemas.openxmlformats.org/officeDocument/2006/relationships/hyperlink" Target="https://podminky.urs.cz/item/CS_URS_2022_01/764004801" TargetMode="External" /><Relationship Id="rId44" Type="http://schemas.openxmlformats.org/officeDocument/2006/relationships/hyperlink" Target="https://podminky.urs.cz/item/CS_URS_2022_01/764004861" TargetMode="External" /><Relationship Id="rId45" Type="http://schemas.openxmlformats.org/officeDocument/2006/relationships/hyperlink" Target="https://podminky.urs.cz/item/CS_URS_2022_01/767833801" TargetMode="External" /><Relationship Id="rId46" Type="http://schemas.openxmlformats.org/officeDocument/2006/relationships/hyperlink" Target="https://podminky.urs.cz/item/CS_URS_2022_01/767996701" TargetMode="External" /><Relationship Id="rId47" Type="http://schemas.openxmlformats.org/officeDocument/2006/relationships/hyperlink" Target="https://podminky.urs.cz/item/CS_URS_2022_01/771571810" TargetMode="External" /><Relationship Id="rId48" Type="http://schemas.openxmlformats.org/officeDocument/2006/relationships/hyperlink" Target="https://podminky.urs.cz/item/CS_URS_2022_01/935111111" TargetMode="External" /><Relationship Id="rId49" Type="http://schemas.openxmlformats.org/officeDocument/2006/relationships/hyperlink" Target="https://podminky.urs.cz/item/CS_URS_2022_01/949101111" TargetMode="External" /><Relationship Id="rId50" Type="http://schemas.openxmlformats.org/officeDocument/2006/relationships/hyperlink" Target="https://podminky.urs.cz/item/CS_URS_2022_01/952901221" TargetMode="External" /><Relationship Id="rId51" Type="http://schemas.openxmlformats.org/officeDocument/2006/relationships/hyperlink" Target="https://podminky.urs.cz/item/CS_URS_2022_01/952903112" TargetMode="External" /><Relationship Id="rId52" Type="http://schemas.openxmlformats.org/officeDocument/2006/relationships/hyperlink" Target="https://podminky.urs.cz/item/CS_URS_2022_01/961055111" TargetMode="External" /><Relationship Id="rId53" Type="http://schemas.openxmlformats.org/officeDocument/2006/relationships/hyperlink" Target="https://podminky.urs.cz/item/CS_URS_2022_01/962031133" TargetMode="External" /><Relationship Id="rId54" Type="http://schemas.openxmlformats.org/officeDocument/2006/relationships/hyperlink" Target="https://podminky.urs.cz/item/CS_URS_2022_01/962032230" TargetMode="External" /><Relationship Id="rId55" Type="http://schemas.openxmlformats.org/officeDocument/2006/relationships/hyperlink" Target="https://podminky.urs.cz/item/CS_URS_2022_01/962081131" TargetMode="External" /><Relationship Id="rId56" Type="http://schemas.openxmlformats.org/officeDocument/2006/relationships/hyperlink" Target="https://podminky.urs.cz/item/CS_URS_2022_01/965045113" TargetMode="External" /><Relationship Id="rId57" Type="http://schemas.openxmlformats.org/officeDocument/2006/relationships/hyperlink" Target="https://podminky.urs.cz/item/CS_URS_2022_01/968072456" TargetMode="External" /><Relationship Id="rId58" Type="http://schemas.openxmlformats.org/officeDocument/2006/relationships/hyperlink" Target="https://podminky.urs.cz/item/CS_URS_2022_01/976083141" TargetMode="External" /><Relationship Id="rId59" Type="http://schemas.openxmlformats.org/officeDocument/2006/relationships/hyperlink" Target="https://podminky.urs.cz/item/CS_URS_2022_01/978011191" TargetMode="External" /><Relationship Id="rId60" Type="http://schemas.openxmlformats.org/officeDocument/2006/relationships/hyperlink" Target="https://podminky.urs.cz/item/CS_URS_2022_01/978013191" TargetMode="External" /><Relationship Id="rId61" Type="http://schemas.openxmlformats.org/officeDocument/2006/relationships/hyperlink" Target="https://podminky.urs.cz/item/CS_URS_2022_01/978015321" TargetMode="External" /><Relationship Id="rId62" Type="http://schemas.openxmlformats.org/officeDocument/2006/relationships/hyperlink" Target="https://podminky.urs.cz/item/CS_URS_2022_01/985131111" TargetMode="External" /><Relationship Id="rId63" Type="http://schemas.openxmlformats.org/officeDocument/2006/relationships/hyperlink" Target="https://podminky.urs.cz/item/CS_URS_2022_01/997013211" TargetMode="External" /><Relationship Id="rId64" Type="http://schemas.openxmlformats.org/officeDocument/2006/relationships/hyperlink" Target="https://podminky.urs.cz/item/CS_URS_2022_01/997013501" TargetMode="External" /><Relationship Id="rId65" Type="http://schemas.openxmlformats.org/officeDocument/2006/relationships/hyperlink" Target="https://podminky.urs.cz/item/CS_URS_2022_01/997013509" TargetMode="External" /><Relationship Id="rId66" Type="http://schemas.openxmlformats.org/officeDocument/2006/relationships/hyperlink" Target="https://podminky.urs.cz/item/CS_URS_2022_01/997013871" TargetMode="External" /><Relationship Id="rId67" Type="http://schemas.openxmlformats.org/officeDocument/2006/relationships/hyperlink" Target="https://podminky.urs.cz/item/CS_URS_2022_01/997013645" TargetMode="External" /><Relationship Id="rId68" Type="http://schemas.openxmlformats.org/officeDocument/2006/relationships/hyperlink" Target="https://podminky.urs.cz/item/CS_URS_2022_01/997013804" TargetMode="External" /><Relationship Id="rId69" Type="http://schemas.openxmlformats.org/officeDocument/2006/relationships/hyperlink" Target="https://podminky.urs.cz/item/CS_URS_2022_01/997013862" TargetMode="External" /><Relationship Id="rId70" Type="http://schemas.openxmlformats.org/officeDocument/2006/relationships/hyperlink" Target="https://podminky.urs.cz/item/CS_URS_2022_01/998011001" TargetMode="External" /><Relationship Id="rId71" Type="http://schemas.openxmlformats.org/officeDocument/2006/relationships/hyperlink" Target="https://podminky.urs.cz/item/CS_URS_2022_01/711111001" TargetMode="External" /><Relationship Id="rId72" Type="http://schemas.openxmlformats.org/officeDocument/2006/relationships/hyperlink" Target="https://podminky.urs.cz/item/CS_URS_2022_01/711112001" TargetMode="External" /><Relationship Id="rId73" Type="http://schemas.openxmlformats.org/officeDocument/2006/relationships/hyperlink" Target="https://podminky.urs.cz/item/CS_URS_2022_01/711141559" TargetMode="External" /><Relationship Id="rId74" Type="http://schemas.openxmlformats.org/officeDocument/2006/relationships/hyperlink" Target="https://podminky.urs.cz/item/CS_URS_2022_01/711142559" TargetMode="External" /><Relationship Id="rId75" Type="http://schemas.openxmlformats.org/officeDocument/2006/relationships/hyperlink" Target="https://podminky.urs.cz/item/CS_URS_2022_01/711161173" TargetMode="External" /><Relationship Id="rId76" Type="http://schemas.openxmlformats.org/officeDocument/2006/relationships/hyperlink" Target="https://podminky.urs.cz/item/CS_URS_2022_01/711161273" TargetMode="External" /><Relationship Id="rId77" Type="http://schemas.openxmlformats.org/officeDocument/2006/relationships/hyperlink" Target="https://podminky.urs.cz/item/CS_URS_2022_01/711191101" TargetMode="External" /><Relationship Id="rId78" Type="http://schemas.openxmlformats.org/officeDocument/2006/relationships/hyperlink" Target="https://podminky.urs.cz/item/CS_URS_2022_01/711471051" TargetMode="External" /><Relationship Id="rId79" Type="http://schemas.openxmlformats.org/officeDocument/2006/relationships/hyperlink" Target="https://podminky.urs.cz/item/CS_URS_2022_01/711472051" TargetMode="External" /><Relationship Id="rId80" Type="http://schemas.openxmlformats.org/officeDocument/2006/relationships/hyperlink" Target="https://podminky.urs.cz/item/CS_URS_2022_01/711491171" TargetMode="External" /><Relationship Id="rId81" Type="http://schemas.openxmlformats.org/officeDocument/2006/relationships/hyperlink" Target="https://podminky.urs.cz/item/CS_URS_2022_01/711491172" TargetMode="External" /><Relationship Id="rId82" Type="http://schemas.openxmlformats.org/officeDocument/2006/relationships/hyperlink" Target="https://podminky.urs.cz/item/CS_URS_2022_01/711491271" TargetMode="External" /><Relationship Id="rId83" Type="http://schemas.openxmlformats.org/officeDocument/2006/relationships/hyperlink" Target="https://podminky.urs.cz/item/CS_URS_2022_01/711491272" TargetMode="External" /><Relationship Id="rId84" Type="http://schemas.openxmlformats.org/officeDocument/2006/relationships/hyperlink" Target="https://podminky.urs.cz/item/CS_URS_2022_01/998711101" TargetMode="External" /><Relationship Id="rId85" Type="http://schemas.openxmlformats.org/officeDocument/2006/relationships/hyperlink" Target="https://podminky.urs.cz/item/CS_URS_2022_01/712592171" TargetMode="External" /><Relationship Id="rId86" Type="http://schemas.openxmlformats.org/officeDocument/2006/relationships/hyperlink" Target="https://podminky.urs.cz/item/CS_URS_2022_01/998712101" TargetMode="External" /><Relationship Id="rId87" Type="http://schemas.openxmlformats.org/officeDocument/2006/relationships/hyperlink" Target="https://podminky.urs.cz/item/CS_URS_2022_01/713111111" TargetMode="External" /><Relationship Id="rId88" Type="http://schemas.openxmlformats.org/officeDocument/2006/relationships/hyperlink" Target="https://podminky.urs.cz/item/CS_URS_2022_01/713111111" TargetMode="External" /><Relationship Id="rId89" Type="http://schemas.openxmlformats.org/officeDocument/2006/relationships/hyperlink" Target="https://podminky.urs.cz/item/CS_URS_2022_01/713111111" TargetMode="External" /><Relationship Id="rId90" Type="http://schemas.openxmlformats.org/officeDocument/2006/relationships/hyperlink" Target="https://podminky.urs.cz/item/CS_URS_2022_01/713131121" TargetMode="External" /><Relationship Id="rId91" Type="http://schemas.openxmlformats.org/officeDocument/2006/relationships/hyperlink" Target="https://podminky.urs.cz/item/CS_URS_2022_01/998713101" TargetMode="External" /><Relationship Id="rId92" Type="http://schemas.openxmlformats.org/officeDocument/2006/relationships/hyperlink" Target="https://podminky.urs.cz/item/CS_URS_2022_01/762332132" TargetMode="External" /><Relationship Id="rId93" Type="http://schemas.openxmlformats.org/officeDocument/2006/relationships/hyperlink" Target="https://podminky.urs.cz/item/CS_URS_2022_01/762332531" TargetMode="External" /><Relationship Id="rId94" Type="http://schemas.openxmlformats.org/officeDocument/2006/relationships/hyperlink" Target="https://podminky.urs.cz/item/CS_URS_2022_01/762341270" TargetMode="External" /><Relationship Id="rId95" Type="http://schemas.openxmlformats.org/officeDocument/2006/relationships/hyperlink" Target="https://podminky.urs.cz/item/CS_URS_2022_01/762341375" TargetMode="External" /><Relationship Id="rId96" Type="http://schemas.openxmlformats.org/officeDocument/2006/relationships/hyperlink" Target="https://podminky.urs.cz/item/CS_URS_2022_01/762341675" TargetMode="External" /><Relationship Id="rId97" Type="http://schemas.openxmlformats.org/officeDocument/2006/relationships/hyperlink" Target="https://podminky.urs.cz/item/CS_URS_2022_01/762395000" TargetMode="External" /><Relationship Id="rId98" Type="http://schemas.openxmlformats.org/officeDocument/2006/relationships/hyperlink" Target="https://podminky.urs.cz/item/CS_URS_2022_01/998762101" TargetMode="External" /><Relationship Id="rId99" Type="http://schemas.openxmlformats.org/officeDocument/2006/relationships/hyperlink" Target="https://podminky.urs.cz/item/CS_URS_2022_01/763732113" TargetMode="External" /><Relationship Id="rId100" Type="http://schemas.openxmlformats.org/officeDocument/2006/relationships/hyperlink" Target="https://podminky.urs.cz/item/CS_URS_2022_01/998763100" TargetMode="External" /><Relationship Id="rId101" Type="http://schemas.openxmlformats.org/officeDocument/2006/relationships/hyperlink" Target="https://podminky.urs.cz/item/CS_URS_2022_01/764111641" TargetMode="External" /><Relationship Id="rId102" Type="http://schemas.openxmlformats.org/officeDocument/2006/relationships/hyperlink" Target="https://podminky.urs.cz/item/CS_URS_2022_01/764511601" TargetMode="External" /><Relationship Id="rId103" Type="http://schemas.openxmlformats.org/officeDocument/2006/relationships/hyperlink" Target="https://podminky.urs.cz/item/CS_URS_2022_01/764511641" TargetMode="External" /><Relationship Id="rId104" Type="http://schemas.openxmlformats.org/officeDocument/2006/relationships/hyperlink" Target="https://podminky.urs.cz/item/CS_URS_2022_01/764518621" TargetMode="External" /><Relationship Id="rId105" Type="http://schemas.openxmlformats.org/officeDocument/2006/relationships/hyperlink" Target="https://podminky.urs.cz/item/CS_URS_2022_01/998764101" TargetMode="External" /><Relationship Id="rId106" Type="http://schemas.openxmlformats.org/officeDocument/2006/relationships/hyperlink" Target="https://podminky.urs.cz/item/CS_URS_2022_01/771121011" TargetMode="External" /><Relationship Id="rId107" Type="http://schemas.openxmlformats.org/officeDocument/2006/relationships/hyperlink" Target="https://podminky.urs.cz/item/CS_URS_2022_01/771151024" TargetMode="External" /><Relationship Id="rId108" Type="http://schemas.openxmlformats.org/officeDocument/2006/relationships/hyperlink" Target="https://podminky.urs.cz/item/CS_URS_2022_01/771474113" TargetMode="External" /><Relationship Id="rId109" Type="http://schemas.openxmlformats.org/officeDocument/2006/relationships/hyperlink" Target="https://podminky.urs.cz/item/CS_URS_2022_01/771574263" TargetMode="External" /><Relationship Id="rId110" Type="http://schemas.openxmlformats.org/officeDocument/2006/relationships/hyperlink" Target="https://podminky.urs.cz/item/CS_URS_2022_01/771591115" TargetMode="External" /><Relationship Id="rId111" Type="http://schemas.openxmlformats.org/officeDocument/2006/relationships/hyperlink" Target="https://podminky.urs.cz/item/CS_URS_2022_01/771591264" TargetMode="External" /><Relationship Id="rId112" Type="http://schemas.openxmlformats.org/officeDocument/2006/relationships/hyperlink" Target="https://podminky.urs.cz/item/CS_URS_2022_01/998771101" TargetMode="External" /><Relationship Id="rId113" Type="http://schemas.openxmlformats.org/officeDocument/2006/relationships/hyperlink" Target="https://podminky.urs.cz/item/CS_URS_2022_01/781734112" TargetMode="External" /><Relationship Id="rId114" Type="http://schemas.openxmlformats.org/officeDocument/2006/relationships/hyperlink" Target="https://podminky.urs.cz/item/CS_URS_2022_01/781739191" TargetMode="External" /><Relationship Id="rId115" Type="http://schemas.openxmlformats.org/officeDocument/2006/relationships/hyperlink" Target="https://podminky.urs.cz/item/CS_URS_2022_01/998781101" TargetMode="External" /><Relationship Id="rId116" Type="http://schemas.openxmlformats.org/officeDocument/2006/relationships/hyperlink" Target="https://podminky.urs.cz/item/CS_URS_2022_01/784312021" TargetMode="External" /><Relationship Id="rId117" Type="http://schemas.openxmlformats.org/officeDocument/2006/relationships/hyperlink" Target="https://podminky.urs.cz/item/CS_URS_2022_01/784331001" TargetMode="External" /><Relationship Id="rId11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13106132" TargetMode="External" /><Relationship Id="rId2" Type="http://schemas.openxmlformats.org/officeDocument/2006/relationships/hyperlink" Target="https://podminky.urs.cz/item/CS_URS_2022_01/113107322" TargetMode="External" /><Relationship Id="rId3" Type="http://schemas.openxmlformats.org/officeDocument/2006/relationships/hyperlink" Target="https://podminky.urs.cz/item/CS_URS_2022_01/113107323" TargetMode="External" /><Relationship Id="rId4" Type="http://schemas.openxmlformats.org/officeDocument/2006/relationships/hyperlink" Target="https://podminky.urs.cz/item/CS_URS_2022_01/113107342" TargetMode="External" /><Relationship Id="rId5" Type="http://schemas.openxmlformats.org/officeDocument/2006/relationships/hyperlink" Target="https://podminky.urs.cz/item/CS_URS_2022_01/113202111" TargetMode="External" /><Relationship Id="rId6" Type="http://schemas.openxmlformats.org/officeDocument/2006/relationships/hyperlink" Target="https://podminky.urs.cz/item/CS_URS_2022_01/131213702" TargetMode="External" /><Relationship Id="rId7" Type="http://schemas.openxmlformats.org/officeDocument/2006/relationships/hyperlink" Target="https://podminky.urs.cz/item/CS_URS_2022_01/132212132" TargetMode="External" /><Relationship Id="rId8" Type="http://schemas.openxmlformats.org/officeDocument/2006/relationships/hyperlink" Target="https://podminky.urs.cz/item/CS_URS_2022_01/162211311" TargetMode="External" /><Relationship Id="rId9" Type="http://schemas.openxmlformats.org/officeDocument/2006/relationships/hyperlink" Target="https://podminky.urs.cz/item/CS_URS_2022_01/162211319" TargetMode="External" /><Relationship Id="rId10" Type="http://schemas.openxmlformats.org/officeDocument/2006/relationships/hyperlink" Target="https://podminky.urs.cz/item/CS_URS_2022_01/162751117" TargetMode="External" /><Relationship Id="rId11" Type="http://schemas.openxmlformats.org/officeDocument/2006/relationships/hyperlink" Target="https://podminky.urs.cz/item/CS_URS_2022_01/174111101" TargetMode="External" /><Relationship Id="rId12" Type="http://schemas.openxmlformats.org/officeDocument/2006/relationships/hyperlink" Target="https://podminky.urs.cz/item/CS_URS_2022_01/181311103" TargetMode="External" /><Relationship Id="rId13" Type="http://schemas.openxmlformats.org/officeDocument/2006/relationships/hyperlink" Target="https://podminky.urs.cz/item/CS_URS_2022_01/181411131" TargetMode="External" /><Relationship Id="rId14" Type="http://schemas.openxmlformats.org/officeDocument/2006/relationships/hyperlink" Target="https://podminky.urs.cz/item/CS_URS_2022_01/181912111" TargetMode="External" /><Relationship Id="rId15" Type="http://schemas.openxmlformats.org/officeDocument/2006/relationships/hyperlink" Target="https://podminky.urs.cz/item/CS_URS_2022_01/171201221" TargetMode="External" /><Relationship Id="rId16" Type="http://schemas.openxmlformats.org/officeDocument/2006/relationships/hyperlink" Target="https://podminky.urs.cz/item/CS_URS_2022_01/274353102" TargetMode="External" /><Relationship Id="rId17" Type="http://schemas.openxmlformats.org/officeDocument/2006/relationships/hyperlink" Target="https://podminky.urs.cz/item/CS_URS_2022_01/275313611" TargetMode="External" /><Relationship Id="rId18" Type="http://schemas.openxmlformats.org/officeDocument/2006/relationships/hyperlink" Target="https://podminky.urs.cz/item/CS_URS_2022_01/338171121" TargetMode="External" /><Relationship Id="rId19" Type="http://schemas.openxmlformats.org/officeDocument/2006/relationships/hyperlink" Target="https://podminky.urs.cz/item/CS_URS_2022_01/348101210" TargetMode="External" /><Relationship Id="rId20" Type="http://schemas.openxmlformats.org/officeDocument/2006/relationships/hyperlink" Target="https://podminky.urs.cz/item/CS_URS_2022_01/348121221" TargetMode="External" /><Relationship Id="rId21" Type="http://schemas.openxmlformats.org/officeDocument/2006/relationships/hyperlink" Target="https://podminky.urs.cz/item/CS_URS_2022_01/348401130" TargetMode="External" /><Relationship Id="rId22" Type="http://schemas.openxmlformats.org/officeDocument/2006/relationships/hyperlink" Target="https://podminky.urs.cz/item/CS_URS_2022_01/348401350" TargetMode="External" /><Relationship Id="rId23" Type="http://schemas.openxmlformats.org/officeDocument/2006/relationships/hyperlink" Target="https://podminky.urs.cz/item/CS_URS_2022_01/564851011" TargetMode="External" /><Relationship Id="rId24" Type="http://schemas.openxmlformats.org/officeDocument/2006/relationships/hyperlink" Target="https://podminky.urs.cz/item/CS_URS_2022_01/596211111" TargetMode="External" /><Relationship Id="rId25" Type="http://schemas.openxmlformats.org/officeDocument/2006/relationships/hyperlink" Target="https://podminky.urs.cz/item/CS_URS_2022_01/596411111" TargetMode="External" /><Relationship Id="rId26" Type="http://schemas.openxmlformats.org/officeDocument/2006/relationships/hyperlink" Target="https://podminky.urs.cz/item/CS_URS_2022_01/637111113" TargetMode="External" /><Relationship Id="rId27" Type="http://schemas.openxmlformats.org/officeDocument/2006/relationships/hyperlink" Target="https://podminky.urs.cz/item/CS_URS_2022_01/916231213" TargetMode="External" /><Relationship Id="rId28" Type="http://schemas.openxmlformats.org/officeDocument/2006/relationships/hyperlink" Target="https://podminky.urs.cz/item/CS_URS_2022_01/966071711" TargetMode="External" /><Relationship Id="rId29" Type="http://schemas.openxmlformats.org/officeDocument/2006/relationships/hyperlink" Target="https://podminky.urs.cz/item/CS_URS_2022_01/966071822" TargetMode="External" /><Relationship Id="rId30" Type="http://schemas.openxmlformats.org/officeDocument/2006/relationships/hyperlink" Target="https://podminky.urs.cz/item/CS_URS_2022_01/966072811" TargetMode="External" /><Relationship Id="rId31" Type="http://schemas.openxmlformats.org/officeDocument/2006/relationships/hyperlink" Target="https://podminky.urs.cz/item/CS_URS_2022_01/966073810" TargetMode="External" /><Relationship Id="rId32" Type="http://schemas.openxmlformats.org/officeDocument/2006/relationships/hyperlink" Target="https://podminky.urs.cz/item/CS_URS_2022_01/997013211" TargetMode="External" /><Relationship Id="rId33" Type="http://schemas.openxmlformats.org/officeDocument/2006/relationships/hyperlink" Target="https://podminky.urs.cz/item/CS_URS_2022_01/997013501" TargetMode="External" /><Relationship Id="rId34" Type="http://schemas.openxmlformats.org/officeDocument/2006/relationships/hyperlink" Target="https://podminky.urs.cz/item/CS_URS_2022_01/997013509" TargetMode="External" /><Relationship Id="rId35" Type="http://schemas.openxmlformats.org/officeDocument/2006/relationships/hyperlink" Target="https://podminky.urs.cz/item/CS_URS_2022_01/997221551" TargetMode="External" /><Relationship Id="rId36" Type="http://schemas.openxmlformats.org/officeDocument/2006/relationships/hyperlink" Target="https://podminky.urs.cz/item/CS_URS_2022_01/997221559" TargetMode="External" /><Relationship Id="rId37" Type="http://schemas.openxmlformats.org/officeDocument/2006/relationships/hyperlink" Target="https://podminky.urs.cz/item/CS_URS_2022_01/997221561" TargetMode="External" /><Relationship Id="rId38" Type="http://schemas.openxmlformats.org/officeDocument/2006/relationships/hyperlink" Target="https://podminky.urs.cz/item/CS_URS_2022_01/997221569" TargetMode="External" /><Relationship Id="rId39" Type="http://schemas.openxmlformats.org/officeDocument/2006/relationships/hyperlink" Target="https://podminky.urs.cz/item/CS_URS_2022_01/997221571" TargetMode="External" /><Relationship Id="rId40" Type="http://schemas.openxmlformats.org/officeDocument/2006/relationships/hyperlink" Target="https://podminky.urs.cz/item/CS_URS_2022_01/997221579" TargetMode="External" /><Relationship Id="rId41" Type="http://schemas.openxmlformats.org/officeDocument/2006/relationships/hyperlink" Target="https://podminky.urs.cz/item/CS_URS_2022_01/997221861" TargetMode="External" /><Relationship Id="rId42" Type="http://schemas.openxmlformats.org/officeDocument/2006/relationships/hyperlink" Target="https://podminky.urs.cz/item/CS_URS_2022_01/997221873" TargetMode="External" /><Relationship Id="rId43" Type="http://schemas.openxmlformats.org/officeDocument/2006/relationships/hyperlink" Target="https://podminky.urs.cz/item/CS_URS_2022_01/997221875" TargetMode="External" /><Relationship Id="rId44" Type="http://schemas.openxmlformats.org/officeDocument/2006/relationships/hyperlink" Target="https://podminky.urs.cz/item/CS_URS_2022_01/998232110" TargetMode="External" /><Relationship Id="rId4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29.28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5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5" t="s">
        <v>29</v>
      </c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34</v>
      </c>
      <c r="AL11" s="23"/>
      <c r="AM11" s="23"/>
      <c r="AN11" s="28" t="s">
        <v>35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31</v>
      </c>
      <c r="AL13" s="23"/>
      <c r="AM13" s="23"/>
      <c r="AN13" s="36" t="s">
        <v>37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6" t="s">
        <v>37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 t="s">
        <v>34</v>
      </c>
      <c r="AL14" s="23"/>
      <c r="AM14" s="23"/>
      <c r="AN14" s="36" t="s">
        <v>37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31</v>
      </c>
      <c r="AL16" s="23"/>
      <c r="AM16" s="23"/>
      <c r="AN16" s="28" t="s">
        <v>39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40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34</v>
      </c>
      <c r="AL17" s="23"/>
      <c r="AM17" s="23"/>
      <c r="AN17" s="28" t="s">
        <v>41</v>
      </c>
      <c r="AO17" s="23"/>
      <c r="AP17" s="23"/>
      <c r="AQ17" s="23"/>
      <c r="AR17" s="21"/>
      <c r="BE17" s="32"/>
      <c r="BS17" s="18" t="s">
        <v>42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43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31</v>
      </c>
      <c r="AL19" s="23"/>
      <c r="AM19" s="23"/>
      <c r="AN19" s="28" t="s">
        <v>44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34</v>
      </c>
      <c r="AL20" s="23"/>
      <c r="AM20" s="23"/>
      <c r="AN20" s="28" t="s">
        <v>44</v>
      </c>
      <c r="AO20" s="23"/>
      <c r="AP20" s="23"/>
      <c r="AQ20" s="23"/>
      <c r="AR20" s="21"/>
      <c r="BE20" s="32"/>
      <c r="BS20" s="18" t="s">
        <v>42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8" t="s">
        <v>47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3"/>
      <c r="AQ25" s="23"/>
      <c r="AR25" s="21"/>
      <c r="BE25" s="32"/>
    </row>
    <row r="26" s="2" customFormat="1" ht="25.92" customHeight="1">
      <c r="A26" s="40"/>
      <c r="B26" s="41"/>
      <c r="C26" s="42"/>
      <c r="D26" s="43" t="s">
        <v>48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2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2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50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51</v>
      </c>
      <c r="AL28" s="47"/>
      <c r="AM28" s="47"/>
      <c r="AN28" s="47"/>
      <c r="AO28" s="47"/>
      <c r="AP28" s="42"/>
      <c r="AQ28" s="42"/>
      <c r="AR28" s="46"/>
      <c r="BE28" s="32"/>
    </row>
    <row r="29" s="3" customFormat="1" ht="14.4" customHeight="1">
      <c r="A29" s="3"/>
      <c r="B29" s="48"/>
      <c r="C29" s="49"/>
      <c r="D29" s="33" t="s">
        <v>52</v>
      </c>
      <c r="E29" s="49"/>
      <c r="F29" s="33" t="s">
        <v>53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3" t="s">
        <v>54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3" t="s">
        <v>55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3" t="s">
        <v>56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3" t="s">
        <v>57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59</v>
      </c>
      <c r="U35" s="56"/>
      <c r="V35" s="56"/>
      <c r="W35" s="56"/>
      <c r="X35" s="58" t="s">
        <v>60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4" t="s">
        <v>61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3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5754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Brno, ATS Libušino údolí - rekonstrukce stavební části a technologie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3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Pisárky (okres Brno-město)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3" t="s">
        <v>24</v>
      </c>
      <c r="AJ47" s="42"/>
      <c r="AK47" s="42"/>
      <c r="AL47" s="42"/>
      <c r="AM47" s="74" t="str">
        <f>IF(AN8= "","",AN8)</f>
        <v>7. 6. 2022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3" t="s">
        <v>30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Brno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3" t="s">
        <v>38</v>
      </c>
      <c r="AJ49" s="42"/>
      <c r="AK49" s="42"/>
      <c r="AL49" s="42"/>
      <c r="AM49" s="75" t="str">
        <f>IF(E17="","",E17)</f>
        <v>AQUA PROCON s.r.o.</v>
      </c>
      <c r="AN49" s="66"/>
      <c r="AO49" s="66"/>
      <c r="AP49" s="66"/>
      <c r="AQ49" s="42"/>
      <c r="AR49" s="46"/>
      <c r="AS49" s="76" t="s">
        <v>62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3" t="s">
        <v>36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3" t="s">
        <v>43</v>
      </c>
      <c r="AJ50" s="42"/>
      <c r="AK50" s="42"/>
      <c r="AL50" s="42"/>
      <c r="AM50" s="75" t="str">
        <f>IF(E20="","",E20)</f>
        <v>Ing. Humpolík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63</v>
      </c>
      <c r="D52" s="89"/>
      <c r="E52" s="89"/>
      <c r="F52" s="89"/>
      <c r="G52" s="89"/>
      <c r="H52" s="90"/>
      <c r="I52" s="91" t="s">
        <v>64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65</v>
      </c>
      <c r="AH52" s="89"/>
      <c r="AI52" s="89"/>
      <c r="AJ52" s="89"/>
      <c r="AK52" s="89"/>
      <c r="AL52" s="89"/>
      <c r="AM52" s="89"/>
      <c r="AN52" s="91" t="s">
        <v>66</v>
      </c>
      <c r="AO52" s="89"/>
      <c r="AP52" s="89"/>
      <c r="AQ52" s="93" t="s">
        <v>67</v>
      </c>
      <c r="AR52" s="46"/>
      <c r="AS52" s="94" t="s">
        <v>68</v>
      </c>
      <c r="AT52" s="95" t="s">
        <v>69</v>
      </c>
      <c r="AU52" s="95" t="s">
        <v>70</v>
      </c>
      <c r="AV52" s="95" t="s">
        <v>71</v>
      </c>
      <c r="AW52" s="95" t="s">
        <v>72</v>
      </c>
      <c r="AX52" s="95" t="s">
        <v>73</v>
      </c>
      <c r="AY52" s="95" t="s">
        <v>74</v>
      </c>
      <c r="AZ52" s="95" t="s">
        <v>75</v>
      </c>
      <c r="BA52" s="95" t="s">
        <v>76</v>
      </c>
      <c r="BB52" s="95" t="s">
        <v>77</v>
      </c>
      <c r="BC52" s="95" t="s">
        <v>78</v>
      </c>
      <c r="BD52" s="96" t="s">
        <v>79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80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ROUND(SUM(AG55:AG63),2)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44</v>
      </c>
      <c r="AR54" s="106"/>
      <c r="AS54" s="107">
        <f>ROUND(SUM(AS55:AS63),2)</f>
        <v>0</v>
      </c>
      <c r="AT54" s="108">
        <f>ROUND(SUM(AV54:AW54),2)</f>
        <v>0</v>
      </c>
      <c r="AU54" s="109">
        <f>ROUND(SUM(AU55:AU63),5)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ROUND(SUM(AZ55:AZ63),2)</f>
        <v>0</v>
      </c>
      <c r="BA54" s="108">
        <f>ROUND(SUM(BA55:BA63),2)</f>
        <v>0</v>
      </c>
      <c r="BB54" s="108">
        <f>ROUND(SUM(BB55:BB63),2)</f>
        <v>0</v>
      </c>
      <c r="BC54" s="108">
        <f>ROUND(SUM(BC55:BC63),2)</f>
        <v>0</v>
      </c>
      <c r="BD54" s="110">
        <f>ROUND(SUM(BD55:BD63),2)</f>
        <v>0</v>
      </c>
      <c r="BE54" s="6"/>
      <c r="BS54" s="111" t="s">
        <v>81</v>
      </c>
      <c r="BT54" s="111" t="s">
        <v>82</v>
      </c>
      <c r="BU54" s="112" t="s">
        <v>83</v>
      </c>
      <c r="BV54" s="111" t="s">
        <v>84</v>
      </c>
      <c r="BW54" s="111" t="s">
        <v>5</v>
      </c>
      <c r="BX54" s="111" t="s">
        <v>85</v>
      </c>
      <c r="CL54" s="111" t="s">
        <v>19</v>
      </c>
    </row>
    <row r="55" s="7" customFormat="1" ht="16.5" customHeight="1">
      <c r="A55" s="113" t="s">
        <v>86</v>
      </c>
      <c r="B55" s="114"/>
      <c r="C55" s="115"/>
      <c r="D55" s="116" t="s">
        <v>87</v>
      </c>
      <c r="E55" s="116"/>
      <c r="F55" s="116"/>
      <c r="G55" s="116"/>
      <c r="H55" s="116"/>
      <c r="I55" s="117"/>
      <c r="J55" s="116" t="s">
        <v>88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'PS 01 - Strojně technolog...'!J30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89</v>
      </c>
      <c r="AR55" s="120"/>
      <c r="AS55" s="121">
        <v>0</v>
      </c>
      <c r="AT55" s="122">
        <f>ROUND(SUM(AV55:AW55),2)</f>
        <v>0</v>
      </c>
      <c r="AU55" s="123">
        <f>'PS 01 - Strojně technolog...'!P85</f>
        <v>0</v>
      </c>
      <c r="AV55" s="122">
        <f>'PS 01 - Strojně technolog...'!J33</f>
        <v>0</v>
      </c>
      <c r="AW55" s="122">
        <f>'PS 01 - Strojně technolog...'!J34</f>
        <v>0</v>
      </c>
      <c r="AX55" s="122">
        <f>'PS 01 - Strojně technolog...'!J35</f>
        <v>0</v>
      </c>
      <c r="AY55" s="122">
        <f>'PS 01 - Strojně technolog...'!J36</f>
        <v>0</v>
      </c>
      <c r="AZ55" s="122">
        <f>'PS 01 - Strojně technolog...'!F33</f>
        <v>0</v>
      </c>
      <c r="BA55" s="122">
        <f>'PS 01 - Strojně technolog...'!F34</f>
        <v>0</v>
      </c>
      <c r="BB55" s="122">
        <f>'PS 01 - Strojně technolog...'!F35</f>
        <v>0</v>
      </c>
      <c r="BC55" s="122">
        <f>'PS 01 - Strojně technolog...'!F36</f>
        <v>0</v>
      </c>
      <c r="BD55" s="124">
        <f>'PS 01 - Strojně technolog...'!F37</f>
        <v>0</v>
      </c>
      <c r="BE55" s="7"/>
      <c r="BT55" s="125" t="s">
        <v>90</v>
      </c>
      <c r="BV55" s="125" t="s">
        <v>84</v>
      </c>
      <c r="BW55" s="125" t="s">
        <v>91</v>
      </c>
      <c r="BX55" s="125" t="s">
        <v>5</v>
      </c>
      <c r="CL55" s="125" t="s">
        <v>19</v>
      </c>
      <c r="CM55" s="125" t="s">
        <v>92</v>
      </c>
    </row>
    <row r="56" s="7" customFormat="1" ht="16.5" customHeight="1">
      <c r="A56" s="113" t="s">
        <v>86</v>
      </c>
      <c r="B56" s="114"/>
      <c r="C56" s="115"/>
      <c r="D56" s="116" t="s">
        <v>93</v>
      </c>
      <c r="E56" s="116"/>
      <c r="F56" s="116"/>
      <c r="G56" s="116"/>
      <c r="H56" s="116"/>
      <c r="I56" s="117"/>
      <c r="J56" s="116" t="s">
        <v>94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'PS 02 - Elektro - technol...'!J30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89</v>
      </c>
      <c r="AR56" s="120"/>
      <c r="AS56" s="121">
        <v>0</v>
      </c>
      <c r="AT56" s="122">
        <f>ROUND(SUM(AV56:AW56),2)</f>
        <v>0</v>
      </c>
      <c r="AU56" s="123">
        <f>'PS 02 - Elektro - technol...'!P86</f>
        <v>0</v>
      </c>
      <c r="AV56" s="122">
        <f>'PS 02 - Elektro - technol...'!J33</f>
        <v>0</v>
      </c>
      <c r="AW56" s="122">
        <f>'PS 02 - Elektro - technol...'!J34</f>
        <v>0</v>
      </c>
      <c r="AX56" s="122">
        <f>'PS 02 - Elektro - technol...'!J35</f>
        <v>0</v>
      </c>
      <c r="AY56" s="122">
        <f>'PS 02 - Elektro - technol...'!J36</f>
        <v>0</v>
      </c>
      <c r="AZ56" s="122">
        <f>'PS 02 - Elektro - technol...'!F33</f>
        <v>0</v>
      </c>
      <c r="BA56" s="122">
        <f>'PS 02 - Elektro - technol...'!F34</f>
        <v>0</v>
      </c>
      <c r="BB56" s="122">
        <f>'PS 02 - Elektro - technol...'!F35</f>
        <v>0</v>
      </c>
      <c r="BC56" s="122">
        <f>'PS 02 - Elektro - technol...'!F36</f>
        <v>0</v>
      </c>
      <c r="BD56" s="124">
        <f>'PS 02 - Elektro - technol...'!F37</f>
        <v>0</v>
      </c>
      <c r="BE56" s="7"/>
      <c r="BT56" s="125" t="s">
        <v>90</v>
      </c>
      <c r="BV56" s="125" t="s">
        <v>84</v>
      </c>
      <c r="BW56" s="125" t="s">
        <v>95</v>
      </c>
      <c r="BX56" s="125" t="s">
        <v>5</v>
      </c>
      <c r="CL56" s="125" t="s">
        <v>44</v>
      </c>
      <c r="CM56" s="125" t="s">
        <v>92</v>
      </c>
    </row>
    <row r="57" s="7" customFormat="1" ht="16.5" customHeight="1">
      <c r="A57" s="113" t="s">
        <v>86</v>
      </c>
      <c r="B57" s="114"/>
      <c r="C57" s="115"/>
      <c r="D57" s="116" t="s">
        <v>96</v>
      </c>
      <c r="E57" s="116"/>
      <c r="F57" s="116"/>
      <c r="G57" s="116"/>
      <c r="H57" s="116"/>
      <c r="I57" s="117"/>
      <c r="J57" s="116" t="s">
        <v>97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'PS 03 - Dispečink a přeno...'!J30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89</v>
      </c>
      <c r="AR57" s="120"/>
      <c r="AS57" s="121">
        <v>0</v>
      </c>
      <c r="AT57" s="122">
        <f>ROUND(SUM(AV57:AW57),2)</f>
        <v>0</v>
      </c>
      <c r="AU57" s="123">
        <f>'PS 03 - Dispečink a přeno...'!P83</f>
        <v>0</v>
      </c>
      <c r="AV57" s="122">
        <f>'PS 03 - Dispečink a přeno...'!J33</f>
        <v>0</v>
      </c>
      <c r="AW57" s="122">
        <f>'PS 03 - Dispečink a přeno...'!J34</f>
        <v>0</v>
      </c>
      <c r="AX57" s="122">
        <f>'PS 03 - Dispečink a přeno...'!J35</f>
        <v>0</v>
      </c>
      <c r="AY57" s="122">
        <f>'PS 03 - Dispečink a přeno...'!J36</f>
        <v>0</v>
      </c>
      <c r="AZ57" s="122">
        <f>'PS 03 - Dispečink a přeno...'!F33</f>
        <v>0</v>
      </c>
      <c r="BA57" s="122">
        <f>'PS 03 - Dispečink a přeno...'!F34</f>
        <v>0</v>
      </c>
      <c r="BB57" s="122">
        <f>'PS 03 - Dispečink a přeno...'!F35</f>
        <v>0</v>
      </c>
      <c r="BC57" s="122">
        <f>'PS 03 - Dispečink a přeno...'!F36</f>
        <v>0</v>
      </c>
      <c r="BD57" s="124">
        <f>'PS 03 - Dispečink a přeno...'!F37</f>
        <v>0</v>
      </c>
      <c r="BE57" s="7"/>
      <c r="BT57" s="125" t="s">
        <v>90</v>
      </c>
      <c r="BV57" s="125" t="s">
        <v>84</v>
      </c>
      <c r="BW57" s="125" t="s">
        <v>98</v>
      </c>
      <c r="BX57" s="125" t="s">
        <v>5</v>
      </c>
      <c r="CL57" s="125" t="s">
        <v>44</v>
      </c>
      <c r="CM57" s="125" t="s">
        <v>92</v>
      </c>
    </row>
    <row r="58" s="7" customFormat="1" ht="16.5" customHeight="1">
      <c r="A58" s="113" t="s">
        <v>86</v>
      </c>
      <c r="B58" s="114"/>
      <c r="C58" s="115"/>
      <c r="D58" s="116" t="s">
        <v>99</v>
      </c>
      <c r="E58" s="116"/>
      <c r="F58" s="116"/>
      <c r="G58" s="116"/>
      <c r="H58" s="116"/>
      <c r="I58" s="117"/>
      <c r="J58" s="116" t="s">
        <v>100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01 - Objekt ATS'!J30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101</v>
      </c>
      <c r="AR58" s="120"/>
      <c r="AS58" s="121">
        <v>0</v>
      </c>
      <c r="AT58" s="122">
        <f>ROUND(SUM(AV58:AW58),2)</f>
        <v>0</v>
      </c>
      <c r="AU58" s="123">
        <f>'SO 01 - Objekt ATS'!P99</f>
        <v>0</v>
      </c>
      <c r="AV58" s="122">
        <f>'SO 01 - Objekt ATS'!J33</f>
        <v>0</v>
      </c>
      <c r="AW58" s="122">
        <f>'SO 01 - Objekt ATS'!J34</f>
        <v>0</v>
      </c>
      <c r="AX58" s="122">
        <f>'SO 01 - Objekt ATS'!J35</f>
        <v>0</v>
      </c>
      <c r="AY58" s="122">
        <f>'SO 01 - Objekt ATS'!J36</f>
        <v>0</v>
      </c>
      <c r="AZ58" s="122">
        <f>'SO 01 - Objekt ATS'!F33</f>
        <v>0</v>
      </c>
      <c r="BA58" s="122">
        <f>'SO 01 - Objekt ATS'!F34</f>
        <v>0</v>
      </c>
      <c r="BB58" s="122">
        <f>'SO 01 - Objekt ATS'!F35</f>
        <v>0</v>
      </c>
      <c r="BC58" s="122">
        <f>'SO 01 - Objekt ATS'!F36</f>
        <v>0</v>
      </c>
      <c r="BD58" s="124">
        <f>'SO 01 - Objekt ATS'!F37</f>
        <v>0</v>
      </c>
      <c r="BE58" s="7"/>
      <c r="BT58" s="125" t="s">
        <v>90</v>
      </c>
      <c r="BV58" s="125" t="s">
        <v>84</v>
      </c>
      <c r="BW58" s="125" t="s">
        <v>102</v>
      </c>
      <c r="BX58" s="125" t="s">
        <v>5</v>
      </c>
      <c r="CL58" s="125" t="s">
        <v>19</v>
      </c>
      <c r="CM58" s="125" t="s">
        <v>92</v>
      </c>
    </row>
    <row r="59" s="7" customFormat="1" ht="16.5" customHeight="1">
      <c r="A59" s="113" t="s">
        <v>86</v>
      </c>
      <c r="B59" s="114"/>
      <c r="C59" s="115"/>
      <c r="D59" s="116" t="s">
        <v>103</v>
      </c>
      <c r="E59" s="116"/>
      <c r="F59" s="116"/>
      <c r="G59" s="116"/>
      <c r="H59" s="116"/>
      <c r="I59" s="117"/>
      <c r="J59" s="116" t="s">
        <v>104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'SO 02 - Oplocení a zpevně...'!J30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101</v>
      </c>
      <c r="AR59" s="120"/>
      <c r="AS59" s="121">
        <v>0</v>
      </c>
      <c r="AT59" s="122">
        <f>ROUND(SUM(AV59:AW59),2)</f>
        <v>0</v>
      </c>
      <c r="AU59" s="123">
        <f>'SO 02 - Oplocení a zpevně...'!P88</f>
        <v>0</v>
      </c>
      <c r="AV59" s="122">
        <f>'SO 02 - Oplocení a zpevně...'!J33</f>
        <v>0</v>
      </c>
      <c r="AW59" s="122">
        <f>'SO 02 - Oplocení a zpevně...'!J34</f>
        <v>0</v>
      </c>
      <c r="AX59" s="122">
        <f>'SO 02 - Oplocení a zpevně...'!J35</f>
        <v>0</v>
      </c>
      <c r="AY59" s="122">
        <f>'SO 02 - Oplocení a zpevně...'!J36</f>
        <v>0</v>
      </c>
      <c r="AZ59" s="122">
        <f>'SO 02 - Oplocení a zpevně...'!F33</f>
        <v>0</v>
      </c>
      <c r="BA59" s="122">
        <f>'SO 02 - Oplocení a zpevně...'!F34</f>
        <v>0</v>
      </c>
      <c r="BB59" s="122">
        <f>'SO 02 - Oplocení a zpevně...'!F35</f>
        <v>0</v>
      </c>
      <c r="BC59" s="122">
        <f>'SO 02 - Oplocení a zpevně...'!F36</f>
        <v>0</v>
      </c>
      <c r="BD59" s="124">
        <f>'SO 02 - Oplocení a zpevně...'!F37</f>
        <v>0</v>
      </c>
      <c r="BE59" s="7"/>
      <c r="BT59" s="125" t="s">
        <v>90</v>
      </c>
      <c r="BV59" s="125" t="s">
        <v>84</v>
      </c>
      <c r="BW59" s="125" t="s">
        <v>105</v>
      </c>
      <c r="BX59" s="125" t="s">
        <v>5</v>
      </c>
      <c r="CL59" s="125" t="s">
        <v>19</v>
      </c>
      <c r="CM59" s="125" t="s">
        <v>92</v>
      </c>
    </row>
    <row r="60" s="7" customFormat="1" ht="16.5" customHeight="1">
      <c r="A60" s="113" t="s">
        <v>86</v>
      </c>
      <c r="B60" s="114"/>
      <c r="C60" s="115"/>
      <c r="D60" s="116" t="s">
        <v>106</v>
      </c>
      <c r="E60" s="116"/>
      <c r="F60" s="116"/>
      <c r="G60" s="116"/>
      <c r="H60" s="116"/>
      <c r="I60" s="117"/>
      <c r="J60" s="116" t="s">
        <v>107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'SO 03 - Stavební elektroi...'!J30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101</v>
      </c>
      <c r="AR60" s="120"/>
      <c r="AS60" s="121">
        <v>0</v>
      </c>
      <c r="AT60" s="122">
        <f>ROUND(SUM(AV60:AW60),2)</f>
        <v>0</v>
      </c>
      <c r="AU60" s="123">
        <f>'SO 03 - Stavební elektroi...'!P84</f>
        <v>0</v>
      </c>
      <c r="AV60" s="122">
        <f>'SO 03 - Stavební elektroi...'!J33</f>
        <v>0</v>
      </c>
      <c r="AW60" s="122">
        <f>'SO 03 - Stavební elektroi...'!J34</f>
        <v>0</v>
      </c>
      <c r="AX60" s="122">
        <f>'SO 03 - Stavební elektroi...'!J35</f>
        <v>0</v>
      </c>
      <c r="AY60" s="122">
        <f>'SO 03 - Stavební elektroi...'!J36</f>
        <v>0</v>
      </c>
      <c r="AZ60" s="122">
        <f>'SO 03 - Stavební elektroi...'!F33</f>
        <v>0</v>
      </c>
      <c r="BA60" s="122">
        <f>'SO 03 - Stavební elektroi...'!F34</f>
        <v>0</v>
      </c>
      <c r="BB60" s="122">
        <f>'SO 03 - Stavební elektroi...'!F35</f>
        <v>0</v>
      </c>
      <c r="BC60" s="122">
        <f>'SO 03 - Stavební elektroi...'!F36</f>
        <v>0</v>
      </c>
      <c r="BD60" s="124">
        <f>'SO 03 - Stavební elektroi...'!F37</f>
        <v>0</v>
      </c>
      <c r="BE60" s="7"/>
      <c r="BT60" s="125" t="s">
        <v>90</v>
      </c>
      <c r="BV60" s="125" t="s">
        <v>84</v>
      </c>
      <c r="BW60" s="125" t="s">
        <v>108</v>
      </c>
      <c r="BX60" s="125" t="s">
        <v>5</v>
      </c>
      <c r="CL60" s="125" t="s">
        <v>44</v>
      </c>
      <c r="CM60" s="125" t="s">
        <v>92</v>
      </c>
    </row>
    <row r="61" s="7" customFormat="1" ht="16.5" customHeight="1">
      <c r="A61" s="113" t="s">
        <v>86</v>
      </c>
      <c r="B61" s="114"/>
      <c r="C61" s="115"/>
      <c r="D61" s="116" t="s">
        <v>109</v>
      </c>
      <c r="E61" s="116"/>
      <c r="F61" s="116"/>
      <c r="G61" s="116"/>
      <c r="H61" s="116"/>
      <c r="I61" s="117"/>
      <c r="J61" s="116" t="s">
        <v>110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'SO 04 - Přípojka NN'!J30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101</v>
      </c>
      <c r="AR61" s="120"/>
      <c r="AS61" s="121">
        <v>0</v>
      </c>
      <c r="AT61" s="122">
        <f>ROUND(SUM(AV61:AW61),2)</f>
        <v>0</v>
      </c>
      <c r="AU61" s="123">
        <f>'SO 04 - Přípojka NN'!P87</f>
        <v>0</v>
      </c>
      <c r="AV61" s="122">
        <f>'SO 04 - Přípojka NN'!J33</f>
        <v>0</v>
      </c>
      <c r="AW61" s="122">
        <f>'SO 04 - Přípojka NN'!J34</f>
        <v>0</v>
      </c>
      <c r="AX61" s="122">
        <f>'SO 04 - Přípojka NN'!J35</f>
        <v>0</v>
      </c>
      <c r="AY61" s="122">
        <f>'SO 04 - Přípojka NN'!J36</f>
        <v>0</v>
      </c>
      <c r="AZ61" s="122">
        <f>'SO 04 - Přípojka NN'!F33</f>
        <v>0</v>
      </c>
      <c r="BA61" s="122">
        <f>'SO 04 - Přípojka NN'!F34</f>
        <v>0</v>
      </c>
      <c r="BB61" s="122">
        <f>'SO 04 - Přípojka NN'!F35</f>
        <v>0</v>
      </c>
      <c r="BC61" s="122">
        <f>'SO 04 - Přípojka NN'!F36</f>
        <v>0</v>
      </c>
      <c r="BD61" s="124">
        <f>'SO 04 - Přípojka NN'!F37</f>
        <v>0</v>
      </c>
      <c r="BE61" s="7"/>
      <c r="BT61" s="125" t="s">
        <v>90</v>
      </c>
      <c r="BV61" s="125" t="s">
        <v>84</v>
      </c>
      <c r="BW61" s="125" t="s">
        <v>111</v>
      </c>
      <c r="BX61" s="125" t="s">
        <v>5</v>
      </c>
      <c r="CL61" s="125" t="s">
        <v>44</v>
      </c>
      <c r="CM61" s="125" t="s">
        <v>92</v>
      </c>
    </row>
    <row r="62" s="7" customFormat="1" ht="16.5" customHeight="1">
      <c r="A62" s="113" t="s">
        <v>86</v>
      </c>
      <c r="B62" s="114"/>
      <c r="C62" s="115"/>
      <c r="D62" s="116" t="s">
        <v>112</v>
      </c>
      <c r="E62" s="116"/>
      <c r="F62" s="116"/>
      <c r="G62" s="116"/>
      <c r="H62" s="116"/>
      <c r="I62" s="117"/>
      <c r="J62" s="116" t="s">
        <v>113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'SO 05 - PZTS'!J30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101</v>
      </c>
      <c r="AR62" s="120"/>
      <c r="AS62" s="121">
        <v>0</v>
      </c>
      <c r="AT62" s="122">
        <f>ROUND(SUM(AV62:AW62),2)</f>
        <v>0</v>
      </c>
      <c r="AU62" s="123">
        <f>'SO 05 - PZTS'!P83</f>
        <v>0</v>
      </c>
      <c r="AV62" s="122">
        <f>'SO 05 - PZTS'!J33</f>
        <v>0</v>
      </c>
      <c r="AW62" s="122">
        <f>'SO 05 - PZTS'!J34</f>
        <v>0</v>
      </c>
      <c r="AX62" s="122">
        <f>'SO 05 - PZTS'!J35</f>
        <v>0</v>
      </c>
      <c r="AY62" s="122">
        <f>'SO 05 - PZTS'!J36</f>
        <v>0</v>
      </c>
      <c r="AZ62" s="122">
        <f>'SO 05 - PZTS'!F33</f>
        <v>0</v>
      </c>
      <c r="BA62" s="122">
        <f>'SO 05 - PZTS'!F34</f>
        <v>0</v>
      </c>
      <c r="BB62" s="122">
        <f>'SO 05 - PZTS'!F35</f>
        <v>0</v>
      </c>
      <c r="BC62" s="122">
        <f>'SO 05 - PZTS'!F36</f>
        <v>0</v>
      </c>
      <c r="BD62" s="124">
        <f>'SO 05 - PZTS'!F37</f>
        <v>0</v>
      </c>
      <c r="BE62" s="7"/>
      <c r="BT62" s="125" t="s">
        <v>90</v>
      </c>
      <c r="BV62" s="125" t="s">
        <v>84</v>
      </c>
      <c r="BW62" s="125" t="s">
        <v>114</v>
      </c>
      <c r="BX62" s="125" t="s">
        <v>5</v>
      </c>
      <c r="CL62" s="125" t="s">
        <v>44</v>
      </c>
      <c r="CM62" s="125" t="s">
        <v>92</v>
      </c>
    </row>
    <row r="63" s="7" customFormat="1" ht="16.5" customHeight="1">
      <c r="A63" s="113" t="s">
        <v>86</v>
      </c>
      <c r="B63" s="114"/>
      <c r="C63" s="115"/>
      <c r="D63" s="116" t="s">
        <v>115</v>
      </c>
      <c r="E63" s="116"/>
      <c r="F63" s="116"/>
      <c r="G63" s="116"/>
      <c r="H63" s="116"/>
      <c r="I63" s="117"/>
      <c r="J63" s="116" t="s">
        <v>116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8">
        <f>'SO 90 - Ostatní rozpočtov...'!J30</f>
        <v>0</v>
      </c>
      <c r="AH63" s="117"/>
      <c r="AI63" s="117"/>
      <c r="AJ63" s="117"/>
      <c r="AK63" s="117"/>
      <c r="AL63" s="117"/>
      <c r="AM63" s="117"/>
      <c r="AN63" s="118">
        <f>SUM(AG63,AT63)</f>
        <v>0</v>
      </c>
      <c r="AO63" s="117"/>
      <c r="AP63" s="117"/>
      <c r="AQ63" s="119" t="s">
        <v>101</v>
      </c>
      <c r="AR63" s="120"/>
      <c r="AS63" s="126">
        <v>0</v>
      </c>
      <c r="AT63" s="127">
        <f>ROUND(SUM(AV63:AW63),2)</f>
        <v>0</v>
      </c>
      <c r="AU63" s="128">
        <f>'SO 90 - Ostatní rozpočtov...'!P80</f>
        <v>0</v>
      </c>
      <c r="AV63" s="127">
        <f>'SO 90 - Ostatní rozpočtov...'!J33</f>
        <v>0</v>
      </c>
      <c r="AW63" s="127">
        <f>'SO 90 - Ostatní rozpočtov...'!J34</f>
        <v>0</v>
      </c>
      <c r="AX63" s="127">
        <f>'SO 90 - Ostatní rozpočtov...'!J35</f>
        <v>0</v>
      </c>
      <c r="AY63" s="127">
        <f>'SO 90 - Ostatní rozpočtov...'!J36</f>
        <v>0</v>
      </c>
      <c r="AZ63" s="127">
        <f>'SO 90 - Ostatní rozpočtov...'!F33</f>
        <v>0</v>
      </c>
      <c r="BA63" s="127">
        <f>'SO 90 - Ostatní rozpočtov...'!F34</f>
        <v>0</v>
      </c>
      <c r="BB63" s="127">
        <f>'SO 90 - Ostatní rozpočtov...'!F35</f>
        <v>0</v>
      </c>
      <c r="BC63" s="127">
        <f>'SO 90 - Ostatní rozpočtov...'!F36</f>
        <v>0</v>
      </c>
      <c r="BD63" s="129">
        <f>'SO 90 - Ostatní rozpočtov...'!F37</f>
        <v>0</v>
      </c>
      <c r="BE63" s="7"/>
      <c r="BT63" s="125" t="s">
        <v>90</v>
      </c>
      <c r="BV63" s="125" t="s">
        <v>84</v>
      </c>
      <c r="BW63" s="125" t="s">
        <v>117</v>
      </c>
      <c r="BX63" s="125" t="s">
        <v>5</v>
      </c>
      <c r="CL63" s="125" t="s">
        <v>19</v>
      </c>
      <c r="CM63" s="125" t="s">
        <v>92</v>
      </c>
    </row>
    <row r="64" s="2" customFormat="1" ht="30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46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</sheetData>
  <sheetProtection sheet="1" formatColumns="0" formatRows="0" objects="1" scenarios="1" spinCount="100000" saltValue="MafdpTxFT1K0WvlbR1bZ03NhiI+yPJgolv0HWUrXhI5rffiOVg9kmIQ/pfCU02sLJzM5XUhhuzHiCS0KIIPtFA==" hashValue="xDQg5C7UZ/kYFUykd63apYdhM0IvxusCrezCN319/XrorJ1fL/tDmpz66uBOB2rgyjvyKzxMk1HlEGqegQhQJA==" algorithmName="SHA-512" password="C71F"/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PS 01 - Strojně technolog...'!C2" display="/"/>
    <hyperlink ref="A56" location="'PS 02 - Elektro - technol...'!C2" display="/"/>
    <hyperlink ref="A57" location="'PS 03 - Dispečink a přeno...'!C2" display="/"/>
    <hyperlink ref="A58" location="'SO 01 - Objekt ATS'!C2" display="/"/>
    <hyperlink ref="A59" location="'SO 02 - Oplocení a zpevně...'!C2" display="/"/>
    <hyperlink ref="A60" location="'SO 03 - Stavební elektroi...'!C2" display="/"/>
    <hyperlink ref="A61" location="'SO 04 - Přípojka NN'!C2" display="/"/>
    <hyperlink ref="A62" location="'SO 05 - PZTS'!C2" display="/"/>
    <hyperlink ref="A63" location="'SO 90 - Ostatní rozpočtov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92</v>
      </c>
    </row>
    <row r="4" s="1" customFormat="1" ht="24.96" customHeight="1">
      <c r="B4" s="21"/>
      <c r="D4" s="132" t="s">
        <v>118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Brno, ATS Libušino údolí - rekonstrukce stavební části a technologie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119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2125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44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7. 6. 2022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">
        <v>44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45</v>
      </c>
      <c r="F24" s="40"/>
      <c r="G24" s="40"/>
      <c r="H24" s="40"/>
      <c r="I24" s="134" t="s">
        <v>34</v>
      </c>
      <c r="J24" s="138" t="s">
        <v>44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44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48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50</v>
      </c>
      <c r="G32" s="40"/>
      <c r="H32" s="40"/>
      <c r="I32" s="147" t="s">
        <v>49</v>
      </c>
      <c r="J32" s="147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52</v>
      </c>
      <c r="E33" s="134" t="s">
        <v>53</v>
      </c>
      <c r="F33" s="149">
        <f>ROUND((SUM(BE80:BE103)),  2)</f>
        <v>0</v>
      </c>
      <c r="G33" s="40"/>
      <c r="H33" s="40"/>
      <c r="I33" s="150">
        <v>0.20999999999999999</v>
      </c>
      <c r="J33" s="149">
        <f>ROUND(((SUM(BE80:BE103))*I33),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49">
        <f>ROUND((SUM(BF80:BF103)),  2)</f>
        <v>0</v>
      </c>
      <c r="G34" s="40"/>
      <c r="H34" s="40"/>
      <c r="I34" s="150">
        <v>0.14999999999999999</v>
      </c>
      <c r="J34" s="149">
        <f>ROUND(((SUM(BF80:BF103))*I34),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49">
        <f>ROUND((SUM(BG80:BG103)),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49">
        <f>ROUND((SUM(BH80:BH103)),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49">
        <f>ROUND((SUM(BI80:BI103)),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58</v>
      </c>
      <c r="E39" s="153"/>
      <c r="F39" s="153"/>
      <c r="G39" s="154" t="s">
        <v>59</v>
      </c>
      <c r="H39" s="155" t="s">
        <v>60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121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ATS Libušino údolí - rekonstrukce stavební části a technologie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119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90 - Ostatní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Pisárky (okres Brno-město)</v>
      </c>
      <c r="G52" s="42"/>
      <c r="H52" s="42"/>
      <c r="I52" s="33" t="s">
        <v>24</v>
      </c>
      <c r="J52" s="74" t="str">
        <f>IF(J12="","",J12)</f>
        <v>7. 6. 2022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Statutární město Brno</v>
      </c>
      <c r="G54" s="42"/>
      <c r="H54" s="42"/>
      <c r="I54" s="33" t="s">
        <v>38</v>
      </c>
      <c r="J54" s="38" t="str">
        <f>E21</f>
        <v>AQUA PROCON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>Ing. Humpolík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122</v>
      </c>
      <c r="D57" s="164"/>
      <c r="E57" s="164"/>
      <c r="F57" s="164"/>
      <c r="G57" s="164"/>
      <c r="H57" s="164"/>
      <c r="I57" s="164"/>
      <c r="J57" s="165" t="s">
        <v>123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80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124</v>
      </c>
    </row>
    <row r="60" s="9" customFormat="1" ht="24.96" customHeight="1">
      <c r="A60" s="9"/>
      <c r="B60" s="167"/>
      <c r="C60" s="168"/>
      <c r="D60" s="169" t="s">
        <v>2126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4" t="s">
        <v>131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3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Brno, ATS Libušino údolí - rekonstrukce stavební části a technologie</v>
      </c>
      <c r="F70" s="33"/>
      <c r="G70" s="33"/>
      <c r="H70" s="33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3" t="s">
        <v>119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SO 90 - Ostatní rozpočtové náklady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3" t="s">
        <v>22</v>
      </c>
      <c r="D74" s="42"/>
      <c r="E74" s="42"/>
      <c r="F74" s="28" t="str">
        <f>F12</f>
        <v>Pisárky (okres Brno-město)</v>
      </c>
      <c r="G74" s="42"/>
      <c r="H74" s="42"/>
      <c r="I74" s="33" t="s">
        <v>24</v>
      </c>
      <c r="J74" s="74" t="str">
        <f>IF(J12="","",J12)</f>
        <v>7. 6. 2022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5.65" customHeight="1">
      <c r="A76" s="40"/>
      <c r="B76" s="41"/>
      <c r="C76" s="33" t="s">
        <v>30</v>
      </c>
      <c r="D76" s="42"/>
      <c r="E76" s="42"/>
      <c r="F76" s="28" t="str">
        <f>E15</f>
        <v>Statutární město Brno</v>
      </c>
      <c r="G76" s="42"/>
      <c r="H76" s="42"/>
      <c r="I76" s="33" t="s">
        <v>38</v>
      </c>
      <c r="J76" s="38" t="str">
        <f>E21</f>
        <v>AQUA PROCON s.r.o.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3" t="s">
        <v>36</v>
      </c>
      <c r="D77" s="42"/>
      <c r="E77" s="42"/>
      <c r="F77" s="28" t="str">
        <f>IF(E18="","",E18)</f>
        <v>Vyplň údaj</v>
      </c>
      <c r="G77" s="42"/>
      <c r="H77" s="42"/>
      <c r="I77" s="33" t="s">
        <v>43</v>
      </c>
      <c r="J77" s="38" t="str">
        <f>E24</f>
        <v>Ing. Humpolík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79"/>
      <c r="B79" s="180"/>
      <c r="C79" s="181" t="s">
        <v>132</v>
      </c>
      <c r="D79" s="182" t="s">
        <v>67</v>
      </c>
      <c r="E79" s="182" t="s">
        <v>63</v>
      </c>
      <c r="F79" s="182" t="s">
        <v>64</v>
      </c>
      <c r="G79" s="182" t="s">
        <v>133</v>
      </c>
      <c r="H79" s="182" t="s">
        <v>134</v>
      </c>
      <c r="I79" s="182" t="s">
        <v>135</v>
      </c>
      <c r="J79" s="182" t="s">
        <v>123</v>
      </c>
      <c r="K79" s="183" t="s">
        <v>136</v>
      </c>
      <c r="L79" s="184"/>
      <c r="M79" s="94" t="s">
        <v>44</v>
      </c>
      <c r="N79" s="95" t="s">
        <v>52</v>
      </c>
      <c r="O79" s="95" t="s">
        <v>137</v>
      </c>
      <c r="P79" s="95" t="s">
        <v>138</v>
      </c>
      <c r="Q79" s="95" t="s">
        <v>139</v>
      </c>
      <c r="R79" s="95" t="s">
        <v>140</v>
      </c>
      <c r="S79" s="95" t="s">
        <v>141</v>
      </c>
      <c r="T79" s="96" t="s">
        <v>142</v>
      </c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0" s="2" customFormat="1" ht="22.8" customHeight="1">
      <c r="A80" s="40"/>
      <c r="B80" s="41"/>
      <c r="C80" s="101" t="s">
        <v>143</v>
      </c>
      <c r="D80" s="42"/>
      <c r="E80" s="42"/>
      <c r="F80" s="42"/>
      <c r="G80" s="42"/>
      <c r="H80" s="42"/>
      <c r="I80" s="42"/>
      <c r="J80" s="185">
        <f>BK80</f>
        <v>0</v>
      </c>
      <c r="K80" s="42"/>
      <c r="L80" s="46"/>
      <c r="M80" s="97"/>
      <c r="N80" s="186"/>
      <c r="O80" s="98"/>
      <c r="P80" s="187">
        <f>P81</f>
        <v>0</v>
      </c>
      <c r="Q80" s="98"/>
      <c r="R80" s="187">
        <f>R81</f>
        <v>0</v>
      </c>
      <c r="S80" s="98"/>
      <c r="T80" s="188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8" t="s">
        <v>81</v>
      </c>
      <c r="AU80" s="18" t="s">
        <v>124</v>
      </c>
      <c r="BK80" s="189">
        <f>BK81</f>
        <v>0</v>
      </c>
    </row>
    <row r="81" s="12" customFormat="1" ht="25.92" customHeight="1">
      <c r="A81" s="12"/>
      <c r="B81" s="190"/>
      <c r="C81" s="191"/>
      <c r="D81" s="192" t="s">
        <v>81</v>
      </c>
      <c r="E81" s="193" t="s">
        <v>188</v>
      </c>
      <c r="F81" s="193" t="s">
        <v>2127</v>
      </c>
      <c r="G81" s="191"/>
      <c r="H81" s="191"/>
      <c r="I81" s="194"/>
      <c r="J81" s="195">
        <f>BK81</f>
        <v>0</v>
      </c>
      <c r="K81" s="191"/>
      <c r="L81" s="196"/>
      <c r="M81" s="197"/>
      <c r="N81" s="198"/>
      <c r="O81" s="198"/>
      <c r="P81" s="199">
        <f>SUM(P82:P103)</f>
        <v>0</v>
      </c>
      <c r="Q81" s="198"/>
      <c r="R81" s="199">
        <f>SUM(R82:R103)</f>
        <v>0</v>
      </c>
      <c r="S81" s="198"/>
      <c r="T81" s="200">
        <f>SUM(T82:T103)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1" t="s">
        <v>90</v>
      </c>
      <c r="AT81" s="202" t="s">
        <v>81</v>
      </c>
      <c r="AU81" s="202" t="s">
        <v>82</v>
      </c>
      <c r="AY81" s="201" t="s">
        <v>147</v>
      </c>
      <c r="BK81" s="203">
        <f>SUM(BK82:BK103)</f>
        <v>0</v>
      </c>
    </row>
    <row r="82" s="2" customFormat="1" ht="16.5" customHeight="1">
      <c r="A82" s="40"/>
      <c r="B82" s="41"/>
      <c r="C82" s="225" t="s">
        <v>90</v>
      </c>
      <c r="D82" s="225" t="s">
        <v>268</v>
      </c>
      <c r="E82" s="226" t="s">
        <v>2128</v>
      </c>
      <c r="F82" s="227" t="s">
        <v>2129</v>
      </c>
      <c r="G82" s="228" t="s">
        <v>257</v>
      </c>
      <c r="H82" s="229">
        <v>1</v>
      </c>
      <c r="I82" s="230"/>
      <c r="J82" s="231">
        <f>ROUND(I82*H82,2)</f>
        <v>0</v>
      </c>
      <c r="K82" s="227" t="s">
        <v>153</v>
      </c>
      <c r="L82" s="46"/>
      <c r="M82" s="232" t="s">
        <v>44</v>
      </c>
      <c r="N82" s="233" t="s">
        <v>53</v>
      </c>
      <c r="O82" s="86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8" t="s">
        <v>165</v>
      </c>
      <c r="AT82" s="218" t="s">
        <v>268</v>
      </c>
      <c r="AU82" s="218" t="s">
        <v>90</v>
      </c>
      <c r="AY82" s="18" t="s">
        <v>147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18" t="s">
        <v>90</v>
      </c>
      <c r="BK82" s="219">
        <f>ROUND(I82*H82,2)</f>
        <v>0</v>
      </c>
      <c r="BL82" s="18" t="s">
        <v>165</v>
      </c>
      <c r="BM82" s="218" t="s">
        <v>2130</v>
      </c>
    </row>
    <row r="83" s="2" customFormat="1">
      <c r="A83" s="40"/>
      <c r="B83" s="41"/>
      <c r="C83" s="42"/>
      <c r="D83" s="220" t="s">
        <v>157</v>
      </c>
      <c r="E83" s="42"/>
      <c r="F83" s="221" t="s">
        <v>2129</v>
      </c>
      <c r="G83" s="42"/>
      <c r="H83" s="42"/>
      <c r="I83" s="222"/>
      <c r="J83" s="42"/>
      <c r="K83" s="42"/>
      <c r="L83" s="46"/>
      <c r="M83" s="223"/>
      <c r="N83" s="224"/>
      <c r="O83" s="86"/>
      <c r="P83" s="86"/>
      <c r="Q83" s="86"/>
      <c r="R83" s="86"/>
      <c r="S83" s="86"/>
      <c r="T83" s="87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8" t="s">
        <v>157</v>
      </c>
      <c r="AU83" s="18" t="s">
        <v>90</v>
      </c>
    </row>
    <row r="84" s="2" customFormat="1" ht="16.5" customHeight="1">
      <c r="A84" s="40"/>
      <c r="B84" s="41"/>
      <c r="C84" s="225" t="s">
        <v>92</v>
      </c>
      <c r="D84" s="225" t="s">
        <v>268</v>
      </c>
      <c r="E84" s="226" t="s">
        <v>2131</v>
      </c>
      <c r="F84" s="227" t="s">
        <v>2132</v>
      </c>
      <c r="G84" s="228" t="s">
        <v>257</v>
      </c>
      <c r="H84" s="229">
        <v>1</v>
      </c>
      <c r="I84" s="230"/>
      <c r="J84" s="231">
        <f>ROUND(I84*H84,2)</f>
        <v>0</v>
      </c>
      <c r="K84" s="227" t="s">
        <v>153</v>
      </c>
      <c r="L84" s="46"/>
      <c r="M84" s="232" t="s">
        <v>44</v>
      </c>
      <c r="N84" s="233" t="s">
        <v>53</v>
      </c>
      <c r="O84" s="86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8" t="s">
        <v>165</v>
      </c>
      <c r="AT84" s="218" t="s">
        <v>268</v>
      </c>
      <c r="AU84" s="218" t="s">
        <v>90</v>
      </c>
      <c r="AY84" s="18" t="s">
        <v>147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18" t="s">
        <v>90</v>
      </c>
      <c r="BK84" s="219">
        <f>ROUND(I84*H84,2)</f>
        <v>0</v>
      </c>
      <c r="BL84" s="18" t="s">
        <v>165</v>
      </c>
      <c r="BM84" s="218" t="s">
        <v>2133</v>
      </c>
    </row>
    <row r="85" s="2" customFormat="1">
      <c r="A85" s="40"/>
      <c r="B85" s="41"/>
      <c r="C85" s="42"/>
      <c r="D85" s="220" t="s">
        <v>157</v>
      </c>
      <c r="E85" s="42"/>
      <c r="F85" s="221" t="s">
        <v>2134</v>
      </c>
      <c r="G85" s="42"/>
      <c r="H85" s="42"/>
      <c r="I85" s="222"/>
      <c r="J85" s="42"/>
      <c r="K85" s="42"/>
      <c r="L85" s="46"/>
      <c r="M85" s="223"/>
      <c r="N85" s="224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8" t="s">
        <v>157</v>
      </c>
      <c r="AU85" s="18" t="s">
        <v>90</v>
      </c>
    </row>
    <row r="86" s="2" customFormat="1" ht="16.5" customHeight="1">
      <c r="A86" s="40"/>
      <c r="B86" s="41"/>
      <c r="C86" s="225" t="s">
        <v>146</v>
      </c>
      <c r="D86" s="225" t="s">
        <v>268</v>
      </c>
      <c r="E86" s="226" t="s">
        <v>2135</v>
      </c>
      <c r="F86" s="227" t="s">
        <v>2136</v>
      </c>
      <c r="G86" s="228" t="s">
        <v>257</v>
      </c>
      <c r="H86" s="229">
        <v>1</v>
      </c>
      <c r="I86" s="230"/>
      <c r="J86" s="231">
        <f>ROUND(I86*H86,2)</f>
        <v>0</v>
      </c>
      <c r="K86" s="227" t="s">
        <v>153</v>
      </c>
      <c r="L86" s="46"/>
      <c r="M86" s="232" t="s">
        <v>44</v>
      </c>
      <c r="N86" s="233" t="s">
        <v>53</v>
      </c>
      <c r="O86" s="86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8" t="s">
        <v>165</v>
      </c>
      <c r="AT86" s="218" t="s">
        <v>268</v>
      </c>
      <c r="AU86" s="218" t="s">
        <v>90</v>
      </c>
      <c r="AY86" s="18" t="s">
        <v>147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8" t="s">
        <v>90</v>
      </c>
      <c r="BK86" s="219">
        <f>ROUND(I86*H86,2)</f>
        <v>0</v>
      </c>
      <c r="BL86" s="18" t="s">
        <v>165</v>
      </c>
      <c r="BM86" s="218" t="s">
        <v>2137</v>
      </c>
    </row>
    <row r="87" s="2" customFormat="1">
      <c r="A87" s="40"/>
      <c r="B87" s="41"/>
      <c r="C87" s="42"/>
      <c r="D87" s="220" t="s">
        <v>157</v>
      </c>
      <c r="E87" s="42"/>
      <c r="F87" s="221" t="s">
        <v>2136</v>
      </c>
      <c r="G87" s="42"/>
      <c r="H87" s="42"/>
      <c r="I87" s="222"/>
      <c r="J87" s="42"/>
      <c r="K87" s="42"/>
      <c r="L87" s="46"/>
      <c r="M87" s="223"/>
      <c r="N87" s="224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8" t="s">
        <v>157</v>
      </c>
      <c r="AU87" s="18" t="s">
        <v>90</v>
      </c>
    </row>
    <row r="88" s="2" customFormat="1" ht="16.5" customHeight="1">
      <c r="A88" s="40"/>
      <c r="B88" s="41"/>
      <c r="C88" s="225" t="s">
        <v>165</v>
      </c>
      <c r="D88" s="225" t="s">
        <v>268</v>
      </c>
      <c r="E88" s="226" t="s">
        <v>2138</v>
      </c>
      <c r="F88" s="227" t="s">
        <v>2139</v>
      </c>
      <c r="G88" s="228" t="s">
        <v>257</v>
      </c>
      <c r="H88" s="229">
        <v>1</v>
      </c>
      <c r="I88" s="230"/>
      <c r="J88" s="231">
        <f>ROUND(I88*H88,2)</f>
        <v>0</v>
      </c>
      <c r="K88" s="227" t="s">
        <v>153</v>
      </c>
      <c r="L88" s="46"/>
      <c r="M88" s="232" t="s">
        <v>44</v>
      </c>
      <c r="N88" s="233" t="s">
        <v>53</v>
      </c>
      <c r="O88" s="86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165</v>
      </c>
      <c r="AT88" s="218" t="s">
        <v>268</v>
      </c>
      <c r="AU88" s="218" t="s">
        <v>90</v>
      </c>
      <c r="AY88" s="18" t="s">
        <v>147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8" t="s">
        <v>90</v>
      </c>
      <c r="BK88" s="219">
        <f>ROUND(I88*H88,2)</f>
        <v>0</v>
      </c>
      <c r="BL88" s="18" t="s">
        <v>165</v>
      </c>
      <c r="BM88" s="218" t="s">
        <v>2140</v>
      </c>
    </row>
    <row r="89" s="2" customFormat="1">
      <c r="A89" s="40"/>
      <c r="B89" s="41"/>
      <c r="C89" s="42"/>
      <c r="D89" s="220" t="s">
        <v>157</v>
      </c>
      <c r="E89" s="42"/>
      <c r="F89" s="221" t="s">
        <v>2139</v>
      </c>
      <c r="G89" s="42"/>
      <c r="H89" s="42"/>
      <c r="I89" s="222"/>
      <c r="J89" s="42"/>
      <c r="K89" s="42"/>
      <c r="L89" s="46"/>
      <c r="M89" s="223"/>
      <c r="N89" s="224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8" t="s">
        <v>157</v>
      </c>
      <c r="AU89" s="18" t="s">
        <v>90</v>
      </c>
    </row>
    <row r="90" s="2" customFormat="1" ht="16.5" customHeight="1">
      <c r="A90" s="40"/>
      <c r="B90" s="41"/>
      <c r="C90" s="225" t="s">
        <v>171</v>
      </c>
      <c r="D90" s="225" t="s">
        <v>268</v>
      </c>
      <c r="E90" s="226" t="s">
        <v>2141</v>
      </c>
      <c r="F90" s="227" t="s">
        <v>2142</v>
      </c>
      <c r="G90" s="228" t="s">
        <v>257</v>
      </c>
      <c r="H90" s="229">
        <v>1</v>
      </c>
      <c r="I90" s="230"/>
      <c r="J90" s="231">
        <f>ROUND(I90*H90,2)</f>
        <v>0</v>
      </c>
      <c r="K90" s="227" t="s">
        <v>153</v>
      </c>
      <c r="L90" s="46"/>
      <c r="M90" s="232" t="s">
        <v>44</v>
      </c>
      <c r="N90" s="233" t="s">
        <v>53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165</v>
      </c>
      <c r="AT90" s="218" t="s">
        <v>268</v>
      </c>
      <c r="AU90" s="218" t="s">
        <v>90</v>
      </c>
      <c r="AY90" s="18" t="s">
        <v>147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8" t="s">
        <v>90</v>
      </c>
      <c r="BK90" s="219">
        <f>ROUND(I90*H90,2)</f>
        <v>0</v>
      </c>
      <c r="BL90" s="18" t="s">
        <v>165</v>
      </c>
      <c r="BM90" s="218" t="s">
        <v>2143</v>
      </c>
    </row>
    <row r="91" s="2" customFormat="1">
      <c r="A91" s="40"/>
      <c r="B91" s="41"/>
      <c r="C91" s="42"/>
      <c r="D91" s="220" t="s">
        <v>157</v>
      </c>
      <c r="E91" s="42"/>
      <c r="F91" s="221" t="s">
        <v>2142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8" t="s">
        <v>157</v>
      </c>
      <c r="AU91" s="18" t="s">
        <v>90</v>
      </c>
    </row>
    <row r="92" s="2" customFormat="1" ht="16.5" customHeight="1">
      <c r="A92" s="40"/>
      <c r="B92" s="41"/>
      <c r="C92" s="225" t="s">
        <v>176</v>
      </c>
      <c r="D92" s="225" t="s">
        <v>268</v>
      </c>
      <c r="E92" s="226" t="s">
        <v>2144</v>
      </c>
      <c r="F92" s="227" t="s">
        <v>2145</v>
      </c>
      <c r="G92" s="228" t="s">
        <v>257</v>
      </c>
      <c r="H92" s="229">
        <v>1</v>
      </c>
      <c r="I92" s="230"/>
      <c r="J92" s="231">
        <f>ROUND(I92*H92,2)</f>
        <v>0</v>
      </c>
      <c r="K92" s="227" t="s">
        <v>153</v>
      </c>
      <c r="L92" s="46"/>
      <c r="M92" s="232" t="s">
        <v>44</v>
      </c>
      <c r="N92" s="233" t="s">
        <v>53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165</v>
      </c>
      <c r="AT92" s="218" t="s">
        <v>268</v>
      </c>
      <c r="AU92" s="218" t="s">
        <v>90</v>
      </c>
      <c r="AY92" s="18" t="s">
        <v>147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8" t="s">
        <v>90</v>
      </c>
      <c r="BK92" s="219">
        <f>ROUND(I92*H92,2)</f>
        <v>0</v>
      </c>
      <c r="BL92" s="18" t="s">
        <v>165</v>
      </c>
      <c r="BM92" s="218" t="s">
        <v>2146</v>
      </c>
    </row>
    <row r="93" s="2" customFormat="1">
      <c r="A93" s="40"/>
      <c r="B93" s="41"/>
      <c r="C93" s="42"/>
      <c r="D93" s="220" t="s">
        <v>157</v>
      </c>
      <c r="E93" s="42"/>
      <c r="F93" s="221" t="s">
        <v>2145</v>
      </c>
      <c r="G93" s="42"/>
      <c r="H93" s="42"/>
      <c r="I93" s="222"/>
      <c r="J93" s="42"/>
      <c r="K93" s="42"/>
      <c r="L93" s="46"/>
      <c r="M93" s="223"/>
      <c r="N93" s="224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157</v>
      </c>
      <c r="AU93" s="18" t="s">
        <v>90</v>
      </c>
    </row>
    <row r="94" s="2" customFormat="1" ht="16.5" customHeight="1">
      <c r="A94" s="40"/>
      <c r="B94" s="41"/>
      <c r="C94" s="225" t="s">
        <v>180</v>
      </c>
      <c r="D94" s="225" t="s">
        <v>268</v>
      </c>
      <c r="E94" s="226" t="s">
        <v>2147</v>
      </c>
      <c r="F94" s="227" t="s">
        <v>2148</v>
      </c>
      <c r="G94" s="228" t="s">
        <v>257</v>
      </c>
      <c r="H94" s="229">
        <v>1</v>
      </c>
      <c r="I94" s="230"/>
      <c r="J94" s="231">
        <f>ROUND(I94*H94,2)</f>
        <v>0</v>
      </c>
      <c r="K94" s="227" t="s">
        <v>153</v>
      </c>
      <c r="L94" s="46"/>
      <c r="M94" s="232" t="s">
        <v>44</v>
      </c>
      <c r="N94" s="233" t="s">
        <v>53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165</v>
      </c>
      <c r="AT94" s="218" t="s">
        <v>268</v>
      </c>
      <c r="AU94" s="218" t="s">
        <v>90</v>
      </c>
      <c r="AY94" s="18" t="s">
        <v>147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8" t="s">
        <v>90</v>
      </c>
      <c r="BK94" s="219">
        <f>ROUND(I94*H94,2)</f>
        <v>0</v>
      </c>
      <c r="BL94" s="18" t="s">
        <v>165</v>
      </c>
      <c r="BM94" s="218" t="s">
        <v>2149</v>
      </c>
    </row>
    <row r="95" s="2" customFormat="1">
      <c r="A95" s="40"/>
      <c r="B95" s="41"/>
      <c r="C95" s="42"/>
      <c r="D95" s="220" t="s">
        <v>157</v>
      </c>
      <c r="E95" s="42"/>
      <c r="F95" s="221" t="s">
        <v>2148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8" t="s">
        <v>157</v>
      </c>
      <c r="AU95" s="18" t="s">
        <v>90</v>
      </c>
    </row>
    <row r="96" s="2" customFormat="1" ht="16.5" customHeight="1">
      <c r="A96" s="40"/>
      <c r="B96" s="41"/>
      <c r="C96" s="225" t="s">
        <v>184</v>
      </c>
      <c r="D96" s="225" t="s">
        <v>268</v>
      </c>
      <c r="E96" s="226" t="s">
        <v>2150</v>
      </c>
      <c r="F96" s="227" t="s">
        <v>2151</v>
      </c>
      <c r="G96" s="228" t="s">
        <v>257</v>
      </c>
      <c r="H96" s="229">
        <v>1</v>
      </c>
      <c r="I96" s="230"/>
      <c r="J96" s="231">
        <f>ROUND(I96*H96,2)</f>
        <v>0</v>
      </c>
      <c r="K96" s="227" t="s">
        <v>153</v>
      </c>
      <c r="L96" s="46"/>
      <c r="M96" s="232" t="s">
        <v>44</v>
      </c>
      <c r="N96" s="233" t="s">
        <v>53</v>
      </c>
      <c r="O96" s="86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8" t="s">
        <v>165</v>
      </c>
      <c r="AT96" s="218" t="s">
        <v>268</v>
      </c>
      <c r="AU96" s="218" t="s">
        <v>90</v>
      </c>
      <c r="AY96" s="18" t="s">
        <v>147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8" t="s">
        <v>90</v>
      </c>
      <c r="BK96" s="219">
        <f>ROUND(I96*H96,2)</f>
        <v>0</v>
      </c>
      <c r="BL96" s="18" t="s">
        <v>165</v>
      </c>
      <c r="BM96" s="218" t="s">
        <v>2152</v>
      </c>
    </row>
    <row r="97" s="2" customFormat="1">
      <c r="A97" s="40"/>
      <c r="B97" s="41"/>
      <c r="C97" s="42"/>
      <c r="D97" s="220" t="s">
        <v>157</v>
      </c>
      <c r="E97" s="42"/>
      <c r="F97" s="221" t="s">
        <v>2151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157</v>
      </c>
      <c r="AU97" s="18" t="s">
        <v>90</v>
      </c>
    </row>
    <row r="98" s="2" customFormat="1" ht="16.5" customHeight="1">
      <c r="A98" s="40"/>
      <c r="B98" s="41"/>
      <c r="C98" s="225" t="s">
        <v>188</v>
      </c>
      <c r="D98" s="225" t="s">
        <v>268</v>
      </c>
      <c r="E98" s="226" t="s">
        <v>2153</v>
      </c>
      <c r="F98" s="227" t="s">
        <v>2154</v>
      </c>
      <c r="G98" s="228" t="s">
        <v>257</v>
      </c>
      <c r="H98" s="229">
        <v>1</v>
      </c>
      <c r="I98" s="230"/>
      <c r="J98" s="231">
        <f>ROUND(I98*H98,2)</f>
        <v>0</v>
      </c>
      <c r="K98" s="227" t="s">
        <v>153</v>
      </c>
      <c r="L98" s="46"/>
      <c r="M98" s="232" t="s">
        <v>44</v>
      </c>
      <c r="N98" s="233" t="s">
        <v>53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165</v>
      </c>
      <c r="AT98" s="218" t="s">
        <v>268</v>
      </c>
      <c r="AU98" s="218" t="s">
        <v>90</v>
      </c>
      <c r="AY98" s="18" t="s">
        <v>147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8" t="s">
        <v>90</v>
      </c>
      <c r="BK98" s="219">
        <f>ROUND(I98*H98,2)</f>
        <v>0</v>
      </c>
      <c r="BL98" s="18" t="s">
        <v>165</v>
      </c>
      <c r="BM98" s="218" t="s">
        <v>2155</v>
      </c>
    </row>
    <row r="99" s="2" customFormat="1">
      <c r="A99" s="40"/>
      <c r="B99" s="41"/>
      <c r="C99" s="42"/>
      <c r="D99" s="220" t="s">
        <v>157</v>
      </c>
      <c r="E99" s="42"/>
      <c r="F99" s="221" t="s">
        <v>2154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157</v>
      </c>
      <c r="AU99" s="18" t="s">
        <v>90</v>
      </c>
    </row>
    <row r="100" s="2" customFormat="1" ht="16.5" customHeight="1">
      <c r="A100" s="40"/>
      <c r="B100" s="41"/>
      <c r="C100" s="225" t="s">
        <v>192</v>
      </c>
      <c r="D100" s="225" t="s">
        <v>268</v>
      </c>
      <c r="E100" s="226" t="s">
        <v>2156</v>
      </c>
      <c r="F100" s="227" t="s">
        <v>2157</v>
      </c>
      <c r="G100" s="228" t="s">
        <v>257</v>
      </c>
      <c r="H100" s="229">
        <v>1</v>
      </c>
      <c r="I100" s="230"/>
      <c r="J100" s="231">
        <f>ROUND(I100*H100,2)</f>
        <v>0</v>
      </c>
      <c r="K100" s="227" t="s">
        <v>153</v>
      </c>
      <c r="L100" s="46"/>
      <c r="M100" s="232" t="s">
        <v>44</v>
      </c>
      <c r="N100" s="233" t="s">
        <v>53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165</v>
      </c>
      <c r="AT100" s="218" t="s">
        <v>268</v>
      </c>
      <c r="AU100" s="218" t="s">
        <v>90</v>
      </c>
      <c r="AY100" s="18" t="s">
        <v>147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8" t="s">
        <v>90</v>
      </c>
      <c r="BK100" s="219">
        <f>ROUND(I100*H100,2)</f>
        <v>0</v>
      </c>
      <c r="BL100" s="18" t="s">
        <v>165</v>
      </c>
      <c r="BM100" s="218" t="s">
        <v>2158</v>
      </c>
    </row>
    <row r="101" s="2" customFormat="1" ht="16.5" customHeight="1">
      <c r="A101" s="40"/>
      <c r="B101" s="41"/>
      <c r="C101" s="225" t="s">
        <v>196</v>
      </c>
      <c r="D101" s="225" t="s">
        <v>268</v>
      </c>
      <c r="E101" s="226" t="s">
        <v>2159</v>
      </c>
      <c r="F101" s="227" t="s">
        <v>2160</v>
      </c>
      <c r="G101" s="228" t="s">
        <v>257</v>
      </c>
      <c r="H101" s="229">
        <v>1</v>
      </c>
      <c r="I101" s="230"/>
      <c r="J101" s="231">
        <f>ROUND(I101*H101,2)</f>
        <v>0</v>
      </c>
      <c r="K101" s="227" t="s">
        <v>153</v>
      </c>
      <c r="L101" s="46"/>
      <c r="M101" s="232" t="s">
        <v>44</v>
      </c>
      <c r="N101" s="233" t="s">
        <v>53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165</v>
      </c>
      <c r="AT101" s="218" t="s">
        <v>268</v>
      </c>
      <c r="AU101" s="218" t="s">
        <v>90</v>
      </c>
      <c r="AY101" s="18" t="s">
        <v>147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8" t="s">
        <v>90</v>
      </c>
      <c r="BK101" s="219">
        <f>ROUND(I101*H101,2)</f>
        <v>0</v>
      </c>
      <c r="BL101" s="18" t="s">
        <v>165</v>
      </c>
      <c r="BM101" s="218" t="s">
        <v>2161</v>
      </c>
    </row>
    <row r="102" s="2" customFormat="1">
      <c r="A102" s="40"/>
      <c r="B102" s="41"/>
      <c r="C102" s="42"/>
      <c r="D102" s="220" t="s">
        <v>157</v>
      </c>
      <c r="E102" s="42"/>
      <c r="F102" s="221" t="s">
        <v>2160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8" t="s">
        <v>157</v>
      </c>
      <c r="AU102" s="18" t="s">
        <v>90</v>
      </c>
    </row>
    <row r="103" s="2" customFormat="1">
      <c r="A103" s="40"/>
      <c r="B103" s="41"/>
      <c r="C103" s="42"/>
      <c r="D103" s="220" t="s">
        <v>277</v>
      </c>
      <c r="E103" s="42"/>
      <c r="F103" s="234" t="s">
        <v>2162</v>
      </c>
      <c r="G103" s="42"/>
      <c r="H103" s="42"/>
      <c r="I103" s="222"/>
      <c r="J103" s="42"/>
      <c r="K103" s="42"/>
      <c r="L103" s="46"/>
      <c r="M103" s="235"/>
      <c r="N103" s="236"/>
      <c r="O103" s="237"/>
      <c r="P103" s="237"/>
      <c r="Q103" s="237"/>
      <c r="R103" s="237"/>
      <c r="S103" s="237"/>
      <c r="T103" s="238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8" t="s">
        <v>277</v>
      </c>
      <c r="AU103" s="18" t="s">
        <v>90</v>
      </c>
    </row>
    <row r="104" s="2" customFormat="1" ht="6.96" customHeight="1">
      <c r="A104" s="40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46"/>
      <c r="M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</sheetData>
  <sheetProtection sheet="1" autoFilter="0" formatColumns="0" formatRows="0" objects="1" scenarios="1" spinCount="100000" saltValue="Pjeud78jMWbarVq6958SsoFMSoOqSN+xOjKiT2ajs8Al5Pc53fACgpfpu3z6HycIMI8OFx0J0ewLnK6eUUtqZQ==" hashValue="0Cgpjwlv0A9fubkJGIH8pYOMn/PRXiki5W7nXpGfyBMjwUHuWitSA11N53KpyIvF+o6cskftN6FhN6sCfEIYoQ==" algorithmName="SHA-512" password="C71F"/>
  <autoFilter ref="C79:K103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2163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2164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2165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2166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2167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2168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2169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2170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2171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2172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2173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101</v>
      </c>
      <c r="F18" s="287" t="s">
        <v>2174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2175</v>
      </c>
      <c r="F19" s="287" t="s">
        <v>2176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89</v>
      </c>
      <c r="F20" s="287" t="s">
        <v>2177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2178</v>
      </c>
      <c r="F21" s="287" t="s">
        <v>2179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2180</v>
      </c>
      <c r="F22" s="287" t="s">
        <v>2181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2182</v>
      </c>
      <c r="F23" s="287" t="s">
        <v>2183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2184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2185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2186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2187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2188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2189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2190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2191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2192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132</v>
      </c>
      <c r="F36" s="287"/>
      <c r="G36" s="287" t="s">
        <v>2193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2194</v>
      </c>
      <c r="F37" s="287"/>
      <c r="G37" s="287" t="s">
        <v>2195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63</v>
      </c>
      <c r="F38" s="287"/>
      <c r="G38" s="287" t="s">
        <v>2196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64</v>
      </c>
      <c r="F39" s="287"/>
      <c r="G39" s="287" t="s">
        <v>2197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133</v>
      </c>
      <c r="F40" s="287"/>
      <c r="G40" s="287" t="s">
        <v>2198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134</v>
      </c>
      <c r="F41" s="287"/>
      <c r="G41" s="287" t="s">
        <v>2199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2200</v>
      </c>
      <c r="F42" s="287"/>
      <c r="G42" s="287" t="s">
        <v>2201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2202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2203</v>
      </c>
      <c r="F44" s="287"/>
      <c r="G44" s="287" t="s">
        <v>2204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136</v>
      </c>
      <c r="F45" s="287"/>
      <c r="G45" s="287" t="s">
        <v>2205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2206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2207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2208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2209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2210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2211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2212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2213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2214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2215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2216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2217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2218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2219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2220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2221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2222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2223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2224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2225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2226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2227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2228</v>
      </c>
      <c r="D76" s="305"/>
      <c r="E76" s="305"/>
      <c r="F76" s="305" t="s">
        <v>2229</v>
      </c>
      <c r="G76" s="306"/>
      <c r="H76" s="305" t="s">
        <v>64</v>
      </c>
      <c r="I76" s="305" t="s">
        <v>67</v>
      </c>
      <c r="J76" s="305" t="s">
        <v>2230</v>
      </c>
      <c r="K76" s="304"/>
    </row>
    <row r="77" s="1" customFormat="1" ht="17.25" customHeight="1">
      <c r="B77" s="302"/>
      <c r="C77" s="307" t="s">
        <v>2231</v>
      </c>
      <c r="D77" s="307"/>
      <c r="E77" s="307"/>
      <c r="F77" s="308" t="s">
        <v>2232</v>
      </c>
      <c r="G77" s="309"/>
      <c r="H77" s="307"/>
      <c r="I77" s="307"/>
      <c r="J77" s="307" t="s">
        <v>2233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63</v>
      </c>
      <c r="D79" s="312"/>
      <c r="E79" s="312"/>
      <c r="F79" s="313" t="s">
        <v>2234</v>
      </c>
      <c r="G79" s="314"/>
      <c r="H79" s="290" t="s">
        <v>2235</v>
      </c>
      <c r="I79" s="290" t="s">
        <v>2236</v>
      </c>
      <c r="J79" s="290">
        <v>20</v>
      </c>
      <c r="K79" s="304"/>
    </row>
    <row r="80" s="1" customFormat="1" ht="15" customHeight="1">
      <c r="B80" s="302"/>
      <c r="C80" s="290" t="s">
        <v>2237</v>
      </c>
      <c r="D80" s="290"/>
      <c r="E80" s="290"/>
      <c r="F80" s="313" t="s">
        <v>2234</v>
      </c>
      <c r="G80" s="314"/>
      <c r="H80" s="290" t="s">
        <v>2238</v>
      </c>
      <c r="I80" s="290" t="s">
        <v>2236</v>
      </c>
      <c r="J80" s="290">
        <v>120</v>
      </c>
      <c r="K80" s="304"/>
    </row>
    <row r="81" s="1" customFormat="1" ht="15" customHeight="1">
      <c r="B81" s="315"/>
      <c r="C81" s="290" t="s">
        <v>2239</v>
      </c>
      <c r="D81" s="290"/>
      <c r="E81" s="290"/>
      <c r="F81" s="313" t="s">
        <v>2240</v>
      </c>
      <c r="G81" s="314"/>
      <c r="H81" s="290" t="s">
        <v>2241</v>
      </c>
      <c r="I81" s="290" t="s">
        <v>2236</v>
      </c>
      <c r="J81" s="290">
        <v>50</v>
      </c>
      <c r="K81" s="304"/>
    </row>
    <row r="82" s="1" customFormat="1" ht="15" customHeight="1">
      <c r="B82" s="315"/>
      <c r="C82" s="290" t="s">
        <v>2242</v>
      </c>
      <c r="D82" s="290"/>
      <c r="E82" s="290"/>
      <c r="F82" s="313" t="s">
        <v>2234</v>
      </c>
      <c r="G82" s="314"/>
      <c r="H82" s="290" t="s">
        <v>2243</v>
      </c>
      <c r="I82" s="290" t="s">
        <v>2244</v>
      </c>
      <c r="J82" s="290"/>
      <c r="K82" s="304"/>
    </row>
    <row r="83" s="1" customFormat="1" ht="15" customHeight="1">
      <c r="B83" s="315"/>
      <c r="C83" s="316" t="s">
        <v>2245</v>
      </c>
      <c r="D83" s="316"/>
      <c r="E83" s="316"/>
      <c r="F83" s="317" t="s">
        <v>2240</v>
      </c>
      <c r="G83" s="316"/>
      <c r="H83" s="316" t="s">
        <v>2246</v>
      </c>
      <c r="I83" s="316" t="s">
        <v>2236</v>
      </c>
      <c r="J83" s="316">
        <v>15</v>
      </c>
      <c r="K83" s="304"/>
    </row>
    <row r="84" s="1" customFormat="1" ht="15" customHeight="1">
      <c r="B84" s="315"/>
      <c r="C84" s="316" t="s">
        <v>2247</v>
      </c>
      <c r="D84" s="316"/>
      <c r="E84" s="316"/>
      <c r="F84" s="317" t="s">
        <v>2240</v>
      </c>
      <c r="G84" s="316"/>
      <c r="H84" s="316" t="s">
        <v>2248</v>
      </c>
      <c r="I84" s="316" t="s">
        <v>2236</v>
      </c>
      <c r="J84" s="316">
        <v>15</v>
      </c>
      <c r="K84" s="304"/>
    </row>
    <row r="85" s="1" customFormat="1" ht="15" customHeight="1">
      <c r="B85" s="315"/>
      <c r="C85" s="316" t="s">
        <v>2249</v>
      </c>
      <c r="D85" s="316"/>
      <c r="E85" s="316"/>
      <c r="F85" s="317" t="s">
        <v>2240</v>
      </c>
      <c r="G85" s="316"/>
      <c r="H85" s="316" t="s">
        <v>2250</v>
      </c>
      <c r="I85" s="316" t="s">
        <v>2236</v>
      </c>
      <c r="J85" s="316">
        <v>20</v>
      </c>
      <c r="K85" s="304"/>
    </row>
    <row r="86" s="1" customFormat="1" ht="15" customHeight="1">
      <c r="B86" s="315"/>
      <c r="C86" s="316" t="s">
        <v>2251</v>
      </c>
      <c r="D86" s="316"/>
      <c r="E86" s="316"/>
      <c r="F86" s="317" t="s">
        <v>2240</v>
      </c>
      <c r="G86" s="316"/>
      <c r="H86" s="316" t="s">
        <v>2252</v>
      </c>
      <c r="I86" s="316" t="s">
        <v>2236</v>
      </c>
      <c r="J86" s="316">
        <v>20</v>
      </c>
      <c r="K86" s="304"/>
    </row>
    <row r="87" s="1" customFormat="1" ht="15" customHeight="1">
      <c r="B87" s="315"/>
      <c r="C87" s="290" t="s">
        <v>2253</v>
      </c>
      <c r="D87" s="290"/>
      <c r="E87" s="290"/>
      <c r="F87" s="313" t="s">
        <v>2240</v>
      </c>
      <c r="G87" s="314"/>
      <c r="H87" s="290" t="s">
        <v>2254</v>
      </c>
      <c r="I87" s="290" t="s">
        <v>2236</v>
      </c>
      <c r="J87" s="290">
        <v>50</v>
      </c>
      <c r="K87" s="304"/>
    </row>
    <row r="88" s="1" customFormat="1" ht="15" customHeight="1">
      <c r="B88" s="315"/>
      <c r="C88" s="290" t="s">
        <v>2255</v>
      </c>
      <c r="D88" s="290"/>
      <c r="E88" s="290"/>
      <c r="F88" s="313" t="s">
        <v>2240</v>
      </c>
      <c r="G88" s="314"/>
      <c r="H88" s="290" t="s">
        <v>2256</v>
      </c>
      <c r="I88" s="290" t="s">
        <v>2236</v>
      </c>
      <c r="J88" s="290">
        <v>20</v>
      </c>
      <c r="K88" s="304"/>
    </row>
    <row r="89" s="1" customFormat="1" ht="15" customHeight="1">
      <c r="B89" s="315"/>
      <c r="C89" s="290" t="s">
        <v>2257</v>
      </c>
      <c r="D89" s="290"/>
      <c r="E89" s="290"/>
      <c r="F89" s="313" t="s">
        <v>2240</v>
      </c>
      <c r="G89" s="314"/>
      <c r="H89" s="290" t="s">
        <v>2258</v>
      </c>
      <c r="I89" s="290" t="s">
        <v>2236</v>
      </c>
      <c r="J89" s="290">
        <v>20</v>
      </c>
      <c r="K89" s="304"/>
    </row>
    <row r="90" s="1" customFormat="1" ht="15" customHeight="1">
      <c r="B90" s="315"/>
      <c r="C90" s="290" t="s">
        <v>2259</v>
      </c>
      <c r="D90" s="290"/>
      <c r="E90" s="290"/>
      <c r="F90" s="313" t="s">
        <v>2240</v>
      </c>
      <c r="G90" s="314"/>
      <c r="H90" s="290" t="s">
        <v>2260</v>
      </c>
      <c r="I90" s="290" t="s">
        <v>2236</v>
      </c>
      <c r="J90" s="290">
        <v>50</v>
      </c>
      <c r="K90" s="304"/>
    </row>
    <row r="91" s="1" customFormat="1" ht="15" customHeight="1">
      <c r="B91" s="315"/>
      <c r="C91" s="290" t="s">
        <v>2261</v>
      </c>
      <c r="D91" s="290"/>
      <c r="E91" s="290"/>
      <c r="F91" s="313" t="s">
        <v>2240</v>
      </c>
      <c r="G91" s="314"/>
      <c r="H91" s="290" t="s">
        <v>2261</v>
      </c>
      <c r="I91" s="290" t="s">
        <v>2236</v>
      </c>
      <c r="J91" s="290">
        <v>50</v>
      </c>
      <c r="K91" s="304"/>
    </row>
    <row r="92" s="1" customFormat="1" ht="15" customHeight="1">
      <c r="B92" s="315"/>
      <c r="C92" s="290" t="s">
        <v>2262</v>
      </c>
      <c r="D92" s="290"/>
      <c r="E92" s="290"/>
      <c r="F92" s="313" t="s">
        <v>2240</v>
      </c>
      <c r="G92" s="314"/>
      <c r="H92" s="290" t="s">
        <v>2263</v>
      </c>
      <c r="I92" s="290" t="s">
        <v>2236</v>
      </c>
      <c r="J92" s="290">
        <v>255</v>
      </c>
      <c r="K92" s="304"/>
    </row>
    <row r="93" s="1" customFormat="1" ht="15" customHeight="1">
      <c r="B93" s="315"/>
      <c r="C93" s="290" t="s">
        <v>2264</v>
      </c>
      <c r="D93" s="290"/>
      <c r="E93" s="290"/>
      <c r="F93" s="313" t="s">
        <v>2234</v>
      </c>
      <c r="G93" s="314"/>
      <c r="H93" s="290" t="s">
        <v>2265</v>
      </c>
      <c r="I93" s="290" t="s">
        <v>2266</v>
      </c>
      <c r="J93" s="290"/>
      <c r="K93" s="304"/>
    </row>
    <row r="94" s="1" customFormat="1" ht="15" customHeight="1">
      <c r="B94" s="315"/>
      <c r="C94" s="290" t="s">
        <v>2267</v>
      </c>
      <c r="D94" s="290"/>
      <c r="E94" s="290"/>
      <c r="F94" s="313" t="s">
        <v>2234</v>
      </c>
      <c r="G94" s="314"/>
      <c r="H94" s="290" t="s">
        <v>2268</v>
      </c>
      <c r="I94" s="290" t="s">
        <v>2269</v>
      </c>
      <c r="J94" s="290"/>
      <c r="K94" s="304"/>
    </row>
    <row r="95" s="1" customFormat="1" ht="15" customHeight="1">
      <c r="B95" s="315"/>
      <c r="C95" s="290" t="s">
        <v>2270</v>
      </c>
      <c r="D95" s="290"/>
      <c r="E95" s="290"/>
      <c r="F95" s="313" t="s">
        <v>2234</v>
      </c>
      <c r="G95" s="314"/>
      <c r="H95" s="290" t="s">
        <v>2270</v>
      </c>
      <c r="I95" s="290" t="s">
        <v>2269</v>
      </c>
      <c r="J95" s="290"/>
      <c r="K95" s="304"/>
    </row>
    <row r="96" s="1" customFormat="1" ht="15" customHeight="1">
      <c r="B96" s="315"/>
      <c r="C96" s="290" t="s">
        <v>48</v>
      </c>
      <c r="D96" s="290"/>
      <c r="E96" s="290"/>
      <c r="F96" s="313" t="s">
        <v>2234</v>
      </c>
      <c r="G96" s="314"/>
      <c r="H96" s="290" t="s">
        <v>2271</v>
      </c>
      <c r="I96" s="290" t="s">
        <v>2269</v>
      </c>
      <c r="J96" s="290"/>
      <c r="K96" s="304"/>
    </row>
    <row r="97" s="1" customFormat="1" ht="15" customHeight="1">
      <c r="B97" s="315"/>
      <c r="C97" s="290" t="s">
        <v>58</v>
      </c>
      <c r="D97" s="290"/>
      <c r="E97" s="290"/>
      <c r="F97" s="313" t="s">
        <v>2234</v>
      </c>
      <c r="G97" s="314"/>
      <c r="H97" s="290" t="s">
        <v>2272</v>
      </c>
      <c r="I97" s="290" t="s">
        <v>2269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2273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2228</v>
      </c>
      <c r="D103" s="305"/>
      <c r="E103" s="305"/>
      <c r="F103" s="305" t="s">
        <v>2229</v>
      </c>
      <c r="G103" s="306"/>
      <c r="H103" s="305" t="s">
        <v>64</v>
      </c>
      <c r="I103" s="305" t="s">
        <v>67</v>
      </c>
      <c r="J103" s="305" t="s">
        <v>2230</v>
      </c>
      <c r="K103" s="304"/>
    </row>
    <row r="104" s="1" customFormat="1" ht="17.25" customHeight="1">
      <c r="B104" s="302"/>
      <c r="C104" s="307" t="s">
        <v>2231</v>
      </c>
      <c r="D104" s="307"/>
      <c r="E104" s="307"/>
      <c r="F104" s="308" t="s">
        <v>2232</v>
      </c>
      <c r="G104" s="309"/>
      <c r="H104" s="307"/>
      <c r="I104" s="307"/>
      <c r="J104" s="307" t="s">
        <v>2233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63</v>
      </c>
      <c r="D106" s="312"/>
      <c r="E106" s="312"/>
      <c r="F106" s="313" t="s">
        <v>2234</v>
      </c>
      <c r="G106" s="290"/>
      <c r="H106" s="290" t="s">
        <v>2274</v>
      </c>
      <c r="I106" s="290" t="s">
        <v>2236</v>
      </c>
      <c r="J106" s="290">
        <v>20</v>
      </c>
      <c r="K106" s="304"/>
    </row>
    <row r="107" s="1" customFormat="1" ht="15" customHeight="1">
      <c r="B107" s="302"/>
      <c r="C107" s="290" t="s">
        <v>2237</v>
      </c>
      <c r="D107" s="290"/>
      <c r="E107" s="290"/>
      <c r="F107" s="313" t="s">
        <v>2234</v>
      </c>
      <c r="G107" s="290"/>
      <c r="H107" s="290" t="s">
        <v>2274</v>
      </c>
      <c r="I107" s="290" t="s">
        <v>2236</v>
      </c>
      <c r="J107" s="290">
        <v>120</v>
      </c>
      <c r="K107" s="304"/>
    </row>
    <row r="108" s="1" customFormat="1" ht="15" customHeight="1">
      <c r="B108" s="315"/>
      <c r="C108" s="290" t="s">
        <v>2239</v>
      </c>
      <c r="D108" s="290"/>
      <c r="E108" s="290"/>
      <c r="F108" s="313" t="s">
        <v>2240</v>
      </c>
      <c r="G108" s="290"/>
      <c r="H108" s="290" t="s">
        <v>2274</v>
      </c>
      <c r="I108" s="290" t="s">
        <v>2236</v>
      </c>
      <c r="J108" s="290">
        <v>50</v>
      </c>
      <c r="K108" s="304"/>
    </row>
    <row r="109" s="1" customFormat="1" ht="15" customHeight="1">
      <c r="B109" s="315"/>
      <c r="C109" s="290" t="s">
        <v>2242</v>
      </c>
      <c r="D109" s="290"/>
      <c r="E109" s="290"/>
      <c r="F109" s="313" t="s">
        <v>2234</v>
      </c>
      <c r="G109" s="290"/>
      <c r="H109" s="290" t="s">
        <v>2274</v>
      </c>
      <c r="I109" s="290" t="s">
        <v>2244</v>
      </c>
      <c r="J109" s="290"/>
      <c r="K109" s="304"/>
    </row>
    <row r="110" s="1" customFormat="1" ht="15" customHeight="1">
      <c r="B110" s="315"/>
      <c r="C110" s="290" t="s">
        <v>2253</v>
      </c>
      <c r="D110" s="290"/>
      <c r="E110" s="290"/>
      <c r="F110" s="313" t="s">
        <v>2240</v>
      </c>
      <c r="G110" s="290"/>
      <c r="H110" s="290" t="s">
        <v>2274</v>
      </c>
      <c r="I110" s="290" t="s">
        <v>2236</v>
      </c>
      <c r="J110" s="290">
        <v>50</v>
      </c>
      <c r="K110" s="304"/>
    </row>
    <row r="111" s="1" customFormat="1" ht="15" customHeight="1">
      <c r="B111" s="315"/>
      <c r="C111" s="290" t="s">
        <v>2261</v>
      </c>
      <c r="D111" s="290"/>
      <c r="E111" s="290"/>
      <c r="F111" s="313" t="s">
        <v>2240</v>
      </c>
      <c r="G111" s="290"/>
      <c r="H111" s="290" t="s">
        <v>2274</v>
      </c>
      <c r="I111" s="290" t="s">
        <v>2236</v>
      </c>
      <c r="J111" s="290">
        <v>50</v>
      </c>
      <c r="K111" s="304"/>
    </row>
    <row r="112" s="1" customFormat="1" ht="15" customHeight="1">
      <c r="B112" s="315"/>
      <c r="C112" s="290" t="s">
        <v>2259</v>
      </c>
      <c r="D112" s="290"/>
      <c r="E112" s="290"/>
      <c r="F112" s="313" t="s">
        <v>2240</v>
      </c>
      <c r="G112" s="290"/>
      <c r="H112" s="290" t="s">
        <v>2274</v>
      </c>
      <c r="I112" s="290" t="s">
        <v>2236</v>
      </c>
      <c r="J112" s="290">
        <v>50</v>
      </c>
      <c r="K112" s="304"/>
    </row>
    <row r="113" s="1" customFormat="1" ht="15" customHeight="1">
      <c r="B113" s="315"/>
      <c r="C113" s="290" t="s">
        <v>63</v>
      </c>
      <c r="D113" s="290"/>
      <c r="E113" s="290"/>
      <c r="F113" s="313" t="s">
        <v>2234</v>
      </c>
      <c r="G113" s="290"/>
      <c r="H113" s="290" t="s">
        <v>2275</v>
      </c>
      <c r="I113" s="290" t="s">
        <v>2236</v>
      </c>
      <c r="J113" s="290">
        <v>20</v>
      </c>
      <c r="K113" s="304"/>
    </row>
    <row r="114" s="1" customFormat="1" ht="15" customHeight="1">
      <c r="B114" s="315"/>
      <c r="C114" s="290" t="s">
        <v>2276</v>
      </c>
      <c r="D114" s="290"/>
      <c r="E114" s="290"/>
      <c r="F114" s="313" t="s">
        <v>2234</v>
      </c>
      <c r="G114" s="290"/>
      <c r="H114" s="290" t="s">
        <v>2277</v>
      </c>
      <c r="I114" s="290" t="s">
        <v>2236</v>
      </c>
      <c r="J114" s="290">
        <v>120</v>
      </c>
      <c r="K114" s="304"/>
    </row>
    <row r="115" s="1" customFormat="1" ht="15" customHeight="1">
      <c r="B115" s="315"/>
      <c r="C115" s="290" t="s">
        <v>48</v>
      </c>
      <c r="D115" s="290"/>
      <c r="E115" s="290"/>
      <c r="F115" s="313" t="s">
        <v>2234</v>
      </c>
      <c r="G115" s="290"/>
      <c r="H115" s="290" t="s">
        <v>2278</v>
      </c>
      <c r="I115" s="290" t="s">
        <v>2269</v>
      </c>
      <c r="J115" s="290"/>
      <c r="K115" s="304"/>
    </row>
    <row r="116" s="1" customFormat="1" ht="15" customHeight="1">
      <c r="B116" s="315"/>
      <c r="C116" s="290" t="s">
        <v>58</v>
      </c>
      <c r="D116" s="290"/>
      <c r="E116" s="290"/>
      <c r="F116" s="313" t="s">
        <v>2234</v>
      </c>
      <c r="G116" s="290"/>
      <c r="H116" s="290" t="s">
        <v>2279</v>
      </c>
      <c r="I116" s="290" t="s">
        <v>2269</v>
      </c>
      <c r="J116" s="290"/>
      <c r="K116" s="304"/>
    </row>
    <row r="117" s="1" customFormat="1" ht="15" customHeight="1">
      <c r="B117" s="315"/>
      <c r="C117" s="290" t="s">
        <v>67</v>
      </c>
      <c r="D117" s="290"/>
      <c r="E117" s="290"/>
      <c r="F117" s="313" t="s">
        <v>2234</v>
      </c>
      <c r="G117" s="290"/>
      <c r="H117" s="290" t="s">
        <v>2280</v>
      </c>
      <c r="I117" s="290" t="s">
        <v>2281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2282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2228</v>
      </c>
      <c r="D123" s="305"/>
      <c r="E123" s="305"/>
      <c r="F123" s="305" t="s">
        <v>2229</v>
      </c>
      <c r="G123" s="306"/>
      <c r="H123" s="305" t="s">
        <v>64</v>
      </c>
      <c r="I123" s="305" t="s">
        <v>67</v>
      </c>
      <c r="J123" s="305" t="s">
        <v>2230</v>
      </c>
      <c r="K123" s="334"/>
    </row>
    <row r="124" s="1" customFormat="1" ht="17.25" customHeight="1">
      <c r="B124" s="333"/>
      <c r="C124" s="307" t="s">
        <v>2231</v>
      </c>
      <c r="D124" s="307"/>
      <c r="E124" s="307"/>
      <c r="F124" s="308" t="s">
        <v>2232</v>
      </c>
      <c r="G124" s="309"/>
      <c r="H124" s="307"/>
      <c r="I124" s="307"/>
      <c r="J124" s="307" t="s">
        <v>2233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2237</v>
      </c>
      <c r="D126" s="312"/>
      <c r="E126" s="312"/>
      <c r="F126" s="313" t="s">
        <v>2234</v>
      </c>
      <c r="G126" s="290"/>
      <c r="H126" s="290" t="s">
        <v>2274</v>
      </c>
      <c r="I126" s="290" t="s">
        <v>2236</v>
      </c>
      <c r="J126" s="290">
        <v>120</v>
      </c>
      <c r="K126" s="338"/>
    </row>
    <row r="127" s="1" customFormat="1" ht="15" customHeight="1">
      <c r="B127" s="335"/>
      <c r="C127" s="290" t="s">
        <v>2283</v>
      </c>
      <c r="D127" s="290"/>
      <c r="E127" s="290"/>
      <c r="F127" s="313" t="s">
        <v>2234</v>
      </c>
      <c r="G127" s="290"/>
      <c r="H127" s="290" t="s">
        <v>2284</v>
      </c>
      <c r="I127" s="290" t="s">
        <v>2236</v>
      </c>
      <c r="J127" s="290" t="s">
        <v>2285</v>
      </c>
      <c r="K127" s="338"/>
    </row>
    <row r="128" s="1" customFormat="1" ht="15" customHeight="1">
      <c r="B128" s="335"/>
      <c r="C128" s="290" t="s">
        <v>2182</v>
      </c>
      <c r="D128" s="290"/>
      <c r="E128" s="290"/>
      <c r="F128" s="313" t="s">
        <v>2234</v>
      </c>
      <c r="G128" s="290"/>
      <c r="H128" s="290" t="s">
        <v>2286</v>
      </c>
      <c r="I128" s="290" t="s">
        <v>2236</v>
      </c>
      <c r="J128" s="290" t="s">
        <v>2285</v>
      </c>
      <c r="K128" s="338"/>
    </row>
    <row r="129" s="1" customFormat="1" ht="15" customHeight="1">
      <c r="B129" s="335"/>
      <c r="C129" s="290" t="s">
        <v>2245</v>
      </c>
      <c r="D129" s="290"/>
      <c r="E129" s="290"/>
      <c r="F129" s="313" t="s">
        <v>2240</v>
      </c>
      <c r="G129" s="290"/>
      <c r="H129" s="290" t="s">
        <v>2246</v>
      </c>
      <c r="I129" s="290" t="s">
        <v>2236</v>
      </c>
      <c r="J129" s="290">
        <v>15</v>
      </c>
      <c r="K129" s="338"/>
    </row>
    <row r="130" s="1" customFormat="1" ht="15" customHeight="1">
      <c r="B130" s="335"/>
      <c r="C130" s="316" t="s">
        <v>2247</v>
      </c>
      <c r="D130" s="316"/>
      <c r="E130" s="316"/>
      <c r="F130" s="317" t="s">
        <v>2240</v>
      </c>
      <c r="G130" s="316"/>
      <c r="H130" s="316" t="s">
        <v>2248</v>
      </c>
      <c r="I130" s="316" t="s">
        <v>2236</v>
      </c>
      <c r="J130" s="316">
        <v>15</v>
      </c>
      <c r="K130" s="338"/>
    </row>
    <row r="131" s="1" customFormat="1" ht="15" customHeight="1">
      <c r="B131" s="335"/>
      <c r="C131" s="316" t="s">
        <v>2249</v>
      </c>
      <c r="D131" s="316"/>
      <c r="E131" s="316"/>
      <c r="F131" s="317" t="s">
        <v>2240</v>
      </c>
      <c r="G131" s="316"/>
      <c r="H131" s="316" t="s">
        <v>2250</v>
      </c>
      <c r="I131" s="316" t="s">
        <v>2236</v>
      </c>
      <c r="J131" s="316">
        <v>20</v>
      </c>
      <c r="K131" s="338"/>
    </row>
    <row r="132" s="1" customFormat="1" ht="15" customHeight="1">
      <c r="B132" s="335"/>
      <c r="C132" s="316" t="s">
        <v>2251</v>
      </c>
      <c r="D132" s="316"/>
      <c r="E132" s="316"/>
      <c r="F132" s="317" t="s">
        <v>2240</v>
      </c>
      <c r="G132" s="316"/>
      <c r="H132" s="316" t="s">
        <v>2252</v>
      </c>
      <c r="I132" s="316" t="s">
        <v>2236</v>
      </c>
      <c r="J132" s="316">
        <v>20</v>
      </c>
      <c r="K132" s="338"/>
    </row>
    <row r="133" s="1" customFormat="1" ht="15" customHeight="1">
      <c r="B133" s="335"/>
      <c r="C133" s="290" t="s">
        <v>2239</v>
      </c>
      <c r="D133" s="290"/>
      <c r="E133" s="290"/>
      <c r="F133" s="313" t="s">
        <v>2240</v>
      </c>
      <c r="G133" s="290"/>
      <c r="H133" s="290" t="s">
        <v>2274</v>
      </c>
      <c r="I133" s="290" t="s">
        <v>2236</v>
      </c>
      <c r="J133" s="290">
        <v>50</v>
      </c>
      <c r="K133" s="338"/>
    </row>
    <row r="134" s="1" customFormat="1" ht="15" customHeight="1">
      <c r="B134" s="335"/>
      <c r="C134" s="290" t="s">
        <v>2253</v>
      </c>
      <c r="D134" s="290"/>
      <c r="E134" s="290"/>
      <c r="F134" s="313" t="s">
        <v>2240</v>
      </c>
      <c r="G134" s="290"/>
      <c r="H134" s="290" t="s">
        <v>2274</v>
      </c>
      <c r="I134" s="290" t="s">
        <v>2236</v>
      </c>
      <c r="J134" s="290">
        <v>50</v>
      </c>
      <c r="K134" s="338"/>
    </row>
    <row r="135" s="1" customFormat="1" ht="15" customHeight="1">
      <c r="B135" s="335"/>
      <c r="C135" s="290" t="s">
        <v>2259</v>
      </c>
      <c r="D135" s="290"/>
      <c r="E135" s="290"/>
      <c r="F135" s="313" t="s">
        <v>2240</v>
      </c>
      <c r="G135" s="290"/>
      <c r="H135" s="290" t="s">
        <v>2274</v>
      </c>
      <c r="I135" s="290" t="s">
        <v>2236</v>
      </c>
      <c r="J135" s="290">
        <v>50</v>
      </c>
      <c r="K135" s="338"/>
    </row>
    <row r="136" s="1" customFormat="1" ht="15" customHeight="1">
      <c r="B136" s="335"/>
      <c r="C136" s="290" t="s">
        <v>2261</v>
      </c>
      <c r="D136" s="290"/>
      <c r="E136" s="290"/>
      <c r="F136" s="313" t="s">
        <v>2240</v>
      </c>
      <c r="G136" s="290"/>
      <c r="H136" s="290" t="s">
        <v>2274</v>
      </c>
      <c r="I136" s="290" t="s">
        <v>2236</v>
      </c>
      <c r="J136" s="290">
        <v>50</v>
      </c>
      <c r="K136" s="338"/>
    </row>
    <row r="137" s="1" customFormat="1" ht="15" customHeight="1">
      <c r="B137" s="335"/>
      <c r="C137" s="290" t="s">
        <v>2262</v>
      </c>
      <c r="D137" s="290"/>
      <c r="E137" s="290"/>
      <c r="F137" s="313" t="s">
        <v>2240</v>
      </c>
      <c r="G137" s="290"/>
      <c r="H137" s="290" t="s">
        <v>2287</v>
      </c>
      <c r="I137" s="290" t="s">
        <v>2236</v>
      </c>
      <c r="J137" s="290">
        <v>255</v>
      </c>
      <c r="K137" s="338"/>
    </row>
    <row r="138" s="1" customFormat="1" ht="15" customHeight="1">
      <c r="B138" s="335"/>
      <c r="C138" s="290" t="s">
        <v>2264</v>
      </c>
      <c r="D138" s="290"/>
      <c r="E138" s="290"/>
      <c r="F138" s="313" t="s">
        <v>2234</v>
      </c>
      <c r="G138" s="290"/>
      <c r="H138" s="290" t="s">
        <v>2288</v>
      </c>
      <c r="I138" s="290" t="s">
        <v>2266</v>
      </c>
      <c r="J138" s="290"/>
      <c r="K138" s="338"/>
    </row>
    <row r="139" s="1" customFormat="1" ht="15" customHeight="1">
      <c r="B139" s="335"/>
      <c r="C139" s="290" t="s">
        <v>2267</v>
      </c>
      <c r="D139" s="290"/>
      <c r="E139" s="290"/>
      <c r="F139" s="313" t="s">
        <v>2234</v>
      </c>
      <c r="G139" s="290"/>
      <c r="H139" s="290" t="s">
        <v>2289</v>
      </c>
      <c r="I139" s="290" t="s">
        <v>2269</v>
      </c>
      <c r="J139" s="290"/>
      <c r="K139" s="338"/>
    </row>
    <row r="140" s="1" customFormat="1" ht="15" customHeight="1">
      <c r="B140" s="335"/>
      <c r="C140" s="290" t="s">
        <v>2270</v>
      </c>
      <c r="D140" s="290"/>
      <c r="E140" s="290"/>
      <c r="F140" s="313" t="s">
        <v>2234</v>
      </c>
      <c r="G140" s="290"/>
      <c r="H140" s="290" t="s">
        <v>2270</v>
      </c>
      <c r="I140" s="290" t="s">
        <v>2269</v>
      </c>
      <c r="J140" s="290"/>
      <c r="K140" s="338"/>
    </row>
    <row r="141" s="1" customFormat="1" ht="15" customHeight="1">
      <c r="B141" s="335"/>
      <c r="C141" s="290" t="s">
        <v>48</v>
      </c>
      <c r="D141" s="290"/>
      <c r="E141" s="290"/>
      <c r="F141" s="313" t="s">
        <v>2234</v>
      </c>
      <c r="G141" s="290"/>
      <c r="H141" s="290" t="s">
        <v>2290</v>
      </c>
      <c r="I141" s="290" t="s">
        <v>2269</v>
      </c>
      <c r="J141" s="290"/>
      <c r="K141" s="338"/>
    </row>
    <row r="142" s="1" customFormat="1" ht="15" customHeight="1">
      <c r="B142" s="335"/>
      <c r="C142" s="290" t="s">
        <v>2291</v>
      </c>
      <c r="D142" s="290"/>
      <c r="E142" s="290"/>
      <c r="F142" s="313" t="s">
        <v>2234</v>
      </c>
      <c r="G142" s="290"/>
      <c r="H142" s="290" t="s">
        <v>2292</v>
      </c>
      <c r="I142" s="290" t="s">
        <v>2269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2293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2228</v>
      </c>
      <c r="D148" s="305"/>
      <c r="E148" s="305"/>
      <c r="F148" s="305" t="s">
        <v>2229</v>
      </c>
      <c r="G148" s="306"/>
      <c r="H148" s="305" t="s">
        <v>64</v>
      </c>
      <c r="I148" s="305" t="s">
        <v>67</v>
      </c>
      <c r="J148" s="305" t="s">
        <v>2230</v>
      </c>
      <c r="K148" s="304"/>
    </row>
    <row r="149" s="1" customFormat="1" ht="17.25" customHeight="1">
      <c r="B149" s="302"/>
      <c r="C149" s="307" t="s">
        <v>2231</v>
      </c>
      <c r="D149" s="307"/>
      <c r="E149" s="307"/>
      <c r="F149" s="308" t="s">
        <v>2232</v>
      </c>
      <c r="G149" s="309"/>
      <c r="H149" s="307"/>
      <c r="I149" s="307"/>
      <c r="J149" s="307" t="s">
        <v>2233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2237</v>
      </c>
      <c r="D151" s="290"/>
      <c r="E151" s="290"/>
      <c r="F151" s="343" t="s">
        <v>2234</v>
      </c>
      <c r="G151" s="290"/>
      <c r="H151" s="342" t="s">
        <v>2274</v>
      </c>
      <c r="I151" s="342" t="s">
        <v>2236</v>
      </c>
      <c r="J151" s="342">
        <v>120</v>
      </c>
      <c r="K151" s="338"/>
    </row>
    <row r="152" s="1" customFormat="1" ht="15" customHeight="1">
      <c r="B152" s="315"/>
      <c r="C152" s="342" t="s">
        <v>2283</v>
      </c>
      <c r="D152" s="290"/>
      <c r="E152" s="290"/>
      <c r="F152" s="343" t="s">
        <v>2234</v>
      </c>
      <c r="G152" s="290"/>
      <c r="H152" s="342" t="s">
        <v>2294</v>
      </c>
      <c r="I152" s="342" t="s">
        <v>2236</v>
      </c>
      <c r="J152" s="342" t="s">
        <v>2285</v>
      </c>
      <c r="K152" s="338"/>
    </row>
    <row r="153" s="1" customFormat="1" ht="15" customHeight="1">
      <c r="B153" s="315"/>
      <c r="C153" s="342" t="s">
        <v>2182</v>
      </c>
      <c r="D153" s="290"/>
      <c r="E153" s="290"/>
      <c r="F153" s="343" t="s">
        <v>2234</v>
      </c>
      <c r="G153" s="290"/>
      <c r="H153" s="342" t="s">
        <v>2295</v>
      </c>
      <c r="I153" s="342" t="s">
        <v>2236</v>
      </c>
      <c r="J153" s="342" t="s">
        <v>2285</v>
      </c>
      <c r="K153" s="338"/>
    </row>
    <row r="154" s="1" customFormat="1" ht="15" customHeight="1">
      <c r="B154" s="315"/>
      <c r="C154" s="342" t="s">
        <v>2239</v>
      </c>
      <c r="D154" s="290"/>
      <c r="E154" s="290"/>
      <c r="F154" s="343" t="s">
        <v>2240</v>
      </c>
      <c r="G154" s="290"/>
      <c r="H154" s="342" t="s">
        <v>2274</v>
      </c>
      <c r="I154" s="342" t="s">
        <v>2236</v>
      </c>
      <c r="J154" s="342">
        <v>50</v>
      </c>
      <c r="K154" s="338"/>
    </row>
    <row r="155" s="1" customFormat="1" ht="15" customHeight="1">
      <c r="B155" s="315"/>
      <c r="C155" s="342" t="s">
        <v>2242</v>
      </c>
      <c r="D155" s="290"/>
      <c r="E155" s="290"/>
      <c r="F155" s="343" t="s">
        <v>2234</v>
      </c>
      <c r="G155" s="290"/>
      <c r="H155" s="342" t="s">
        <v>2274</v>
      </c>
      <c r="I155" s="342" t="s">
        <v>2244</v>
      </c>
      <c r="J155" s="342"/>
      <c r="K155" s="338"/>
    </row>
    <row r="156" s="1" customFormat="1" ht="15" customHeight="1">
      <c r="B156" s="315"/>
      <c r="C156" s="342" t="s">
        <v>2253</v>
      </c>
      <c r="D156" s="290"/>
      <c r="E156" s="290"/>
      <c r="F156" s="343" t="s">
        <v>2240</v>
      </c>
      <c r="G156" s="290"/>
      <c r="H156" s="342" t="s">
        <v>2274</v>
      </c>
      <c r="I156" s="342" t="s">
        <v>2236</v>
      </c>
      <c r="J156" s="342">
        <v>50</v>
      </c>
      <c r="K156" s="338"/>
    </row>
    <row r="157" s="1" customFormat="1" ht="15" customHeight="1">
      <c r="B157" s="315"/>
      <c r="C157" s="342" t="s">
        <v>2261</v>
      </c>
      <c r="D157" s="290"/>
      <c r="E157" s="290"/>
      <c r="F157" s="343" t="s">
        <v>2240</v>
      </c>
      <c r="G157" s="290"/>
      <c r="H157" s="342" t="s">
        <v>2274</v>
      </c>
      <c r="I157" s="342" t="s">
        <v>2236</v>
      </c>
      <c r="J157" s="342">
        <v>50</v>
      </c>
      <c r="K157" s="338"/>
    </row>
    <row r="158" s="1" customFormat="1" ht="15" customHeight="1">
      <c r="B158" s="315"/>
      <c r="C158" s="342" t="s">
        <v>2259</v>
      </c>
      <c r="D158" s="290"/>
      <c r="E158" s="290"/>
      <c r="F158" s="343" t="s">
        <v>2240</v>
      </c>
      <c r="G158" s="290"/>
      <c r="H158" s="342" t="s">
        <v>2274</v>
      </c>
      <c r="I158" s="342" t="s">
        <v>2236</v>
      </c>
      <c r="J158" s="342">
        <v>50</v>
      </c>
      <c r="K158" s="338"/>
    </row>
    <row r="159" s="1" customFormat="1" ht="15" customHeight="1">
      <c r="B159" s="315"/>
      <c r="C159" s="342" t="s">
        <v>122</v>
      </c>
      <c r="D159" s="290"/>
      <c r="E159" s="290"/>
      <c r="F159" s="343" t="s">
        <v>2234</v>
      </c>
      <c r="G159" s="290"/>
      <c r="H159" s="342" t="s">
        <v>2296</v>
      </c>
      <c r="I159" s="342" t="s">
        <v>2236</v>
      </c>
      <c r="J159" s="342" t="s">
        <v>2297</v>
      </c>
      <c r="K159" s="338"/>
    </row>
    <row r="160" s="1" customFormat="1" ht="15" customHeight="1">
      <c r="B160" s="315"/>
      <c r="C160" s="342" t="s">
        <v>2298</v>
      </c>
      <c r="D160" s="290"/>
      <c r="E160" s="290"/>
      <c r="F160" s="343" t="s">
        <v>2234</v>
      </c>
      <c r="G160" s="290"/>
      <c r="H160" s="342" t="s">
        <v>2299</v>
      </c>
      <c r="I160" s="342" t="s">
        <v>2269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2300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2228</v>
      </c>
      <c r="D166" s="305"/>
      <c r="E166" s="305"/>
      <c r="F166" s="305" t="s">
        <v>2229</v>
      </c>
      <c r="G166" s="347"/>
      <c r="H166" s="348" t="s">
        <v>64</v>
      </c>
      <c r="I166" s="348" t="s">
        <v>67</v>
      </c>
      <c r="J166" s="305" t="s">
        <v>2230</v>
      </c>
      <c r="K166" s="282"/>
    </row>
    <row r="167" s="1" customFormat="1" ht="17.25" customHeight="1">
      <c r="B167" s="283"/>
      <c r="C167" s="307" t="s">
        <v>2231</v>
      </c>
      <c r="D167" s="307"/>
      <c r="E167" s="307"/>
      <c r="F167" s="308" t="s">
        <v>2232</v>
      </c>
      <c r="G167" s="349"/>
      <c r="H167" s="350"/>
      <c r="I167" s="350"/>
      <c r="J167" s="307" t="s">
        <v>2233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2237</v>
      </c>
      <c r="D169" s="290"/>
      <c r="E169" s="290"/>
      <c r="F169" s="313" t="s">
        <v>2234</v>
      </c>
      <c r="G169" s="290"/>
      <c r="H169" s="290" t="s">
        <v>2274</v>
      </c>
      <c r="I169" s="290" t="s">
        <v>2236</v>
      </c>
      <c r="J169" s="290">
        <v>120</v>
      </c>
      <c r="K169" s="338"/>
    </row>
    <row r="170" s="1" customFormat="1" ht="15" customHeight="1">
      <c r="B170" s="315"/>
      <c r="C170" s="290" t="s">
        <v>2283</v>
      </c>
      <c r="D170" s="290"/>
      <c r="E170" s="290"/>
      <c r="F170" s="313" t="s">
        <v>2234</v>
      </c>
      <c r="G170" s="290"/>
      <c r="H170" s="290" t="s">
        <v>2284</v>
      </c>
      <c r="I170" s="290" t="s">
        <v>2236</v>
      </c>
      <c r="J170" s="290" t="s">
        <v>2285</v>
      </c>
      <c r="K170" s="338"/>
    </row>
    <row r="171" s="1" customFormat="1" ht="15" customHeight="1">
      <c r="B171" s="315"/>
      <c r="C171" s="290" t="s">
        <v>2182</v>
      </c>
      <c r="D171" s="290"/>
      <c r="E171" s="290"/>
      <c r="F171" s="313" t="s">
        <v>2234</v>
      </c>
      <c r="G171" s="290"/>
      <c r="H171" s="290" t="s">
        <v>2301</v>
      </c>
      <c r="I171" s="290" t="s">
        <v>2236</v>
      </c>
      <c r="J171" s="290" t="s">
        <v>2285</v>
      </c>
      <c r="K171" s="338"/>
    </row>
    <row r="172" s="1" customFormat="1" ht="15" customHeight="1">
      <c r="B172" s="315"/>
      <c r="C172" s="290" t="s">
        <v>2239</v>
      </c>
      <c r="D172" s="290"/>
      <c r="E172" s="290"/>
      <c r="F172" s="313" t="s">
        <v>2240</v>
      </c>
      <c r="G172" s="290"/>
      <c r="H172" s="290" t="s">
        <v>2301</v>
      </c>
      <c r="I172" s="290" t="s">
        <v>2236</v>
      </c>
      <c r="J172" s="290">
        <v>50</v>
      </c>
      <c r="K172" s="338"/>
    </row>
    <row r="173" s="1" customFormat="1" ht="15" customHeight="1">
      <c r="B173" s="315"/>
      <c r="C173" s="290" t="s">
        <v>2242</v>
      </c>
      <c r="D173" s="290"/>
      <c r="E173" s="290"/>
      <c r="F173" s="313" t="s">
        <v>2234</v>
      </c>
      <c r="G173" s="290"/>
      <c r="H173" s="290" t="s">
        <v>2301</v>
      </c>
      <c r="I173" s="290" t="s">
        <v>2244</v>
      </c>
      <c r="J173" s="290"/>
      <c r="K173" s="338"/>
    </row>
    <row r="174" s="1" customFormat="1" ht="15" customHeight="1">
      <c r="B174" s="315"/>
      <c r="C174" s="290" t="s">
        <v>2253</v>
      </c>
      <c r="D174" s="290"/>
      <c r="E174" s="290"/>
      <c r="F174" s="313" t="s">
        <v>2240</v>
      </c>
      <c r="G174" s="290"/>
      <c r="H174" s="290" t="s">
        <v>2301</v>
      </c>
      <c r="I174" s="290" t="s">
        <v>2236</v>
      </c>
      <c r="J174" s="290">
        <v>50</v>
      </c>
      <c r="K174" s="338"/>
    </row>
    <row r="175" s="1" customFormat="1" ht="15" customHeight="1">
      <c r="B175" s="315"/>
      <c r="C175" s="290" t="s">
        <v>2261</v>
      </c>
      <c r="D175" s="290"/>
      <c r="E175" s="290"/>
      <c r="F175" s="313" t="s">
        <v>2240</v>
      </c>
      <c r="G175" s="290"/>
      <c r="H175" s="290" t="s">
        <v>2301</v>
      </c>
      <c r="I175" s="290" t="s">
        <v>2236</v>
      </c>
      <c r="J175" s="290">
        <v>50</v>
      </c>
      <c r="K175" s="338"/>
    </row>
    <row r="176" s="1" customFormat="1" ht="15" customHeight="1">
      <c r="B176" s="315"/>
      <c r="C176" s="290" t="s">
        <v>2259</v>
      </c>
      <c r="D176" s="290"/>
      <c r="E176" s="290"/>
      <c r="F176" s="313" t="s">
        <v>2240</v>
      </c>
      <c r="G176" s="290"/>
      <c r="H176" s="290" t="s">
        <v>2301</v>
      </c>
      <c r="I176" s="290" t="s">
        <v>2236</v>
      </c>
      <c r="J176" s="290">
        <v>50</v>
      </c>
      <c r="K176" s="338"/>
    </row>
    <row r="177" s="1" customFormat="1" ht="15" customHeight="1">
      <c r="B177" s="315"/>
      <c r="C177" s="290" t="s">
        <v>132</v>
      </c>
      <c r="D177" s="290"/>
      <c r="E177" s="290"/>
      <c r="F177" s="313" t="s">
        <v>2234</v>
      </c>
      <c r="G177" s="290"/>
      <c r="H177" s="290" t="s">
        <v>2302</v>
      </c>
      <c r="I177" s="290" t="s">
        <v>2303</v>
      </c>
      <c r="J177" s="290"/>
      <c r="K177" s="338"/>
    </row>
    <row r="178" s="1" customFormat="1" ht="15" customHeight="1">
      <c r="B178" s="315"/>
      <c r="C178" s="290" t="s">
        <v>67</v>
      </c>
      <c r="D178" s="290"/>
      <c r="E178" s="290"/>
      <c r="F178" s="313" t="s">
        <v>2234</v>
      </c>
      <c r="G178" s="290"/>
      <c r="H178" s="290" t="s">
        <v>2304</v>
      </c>
      <c r="I178" s="290" t="s">
        <v>2305</v>
      </c>
      <c r="J178" s="290">
        <v>1</v>
      </c>
      <c r="K178" s="338"/>
    </row>
    <row r="179" s="1" customFormat="1" ht="15" customHeight="1">
      <c r="B179" s="315"/>
      <c r="C179" s="290" t="s">
        <v>63</v>
      </c>
      <c r="D179" s="290"/>
      <c r="E179" s="290"/>
      <c r="F179" s="313" t="s">
        <v>2234</v>
      </c>
      <c r="G179" s="290"/>
      <c r="H179" s="290" t="s">
        <v>2306</v>
      </c>
      <c r="I179" s="290" t="s">
        <v>2236</v>
      </c>
      <c r="J179" s="290">
        <v>20</v>
      </c>
      <c r="K179" s="338"/>
    </row>
    <row r="180" s="1" customFormat="1" ht="15" customHeight="1">
      <c r="B180" s="315"/>
      <c r="C180" s="290" t="s">
        <v>64</v>
      </c>
      <c r="D180" s="290"/>
      <c r="E180" s="290"/>
      <c r="F180" s="313" t="s">
        <v>2234</v>
      </c>
      <c r="G180" s="290"/>
      <c r="H180" s="290" t="s">
        <v>2307</v>
      </c>
      <c r="I180" s="290" t="s">
        <v>2236</v>
      </c>
      <c r="J180" s="290">
        <v>255</v>
      </c>
      <c r="K180" s="338"/>
    </row>
    <row r="181" s="1" customFormat="1" ht="15" customHeight="1">
      <c r="B181" s="315"/>
      <c r="C181" s="290" t="s">
        <v>133</v>
      </c>
      <c r="D181" s="290"/>
      <c r="E181" s="290"/>
      <c r="F181" s="313" t="s">
        <v>2234</v>
      </c>
      <c r="G181" s="290"/>
      <c r="H181" s="290" t="s">
        <v>2198</v>
      </c>
      <c r="I181" s="290" t="s">
        <v>2236</v>
      </c>
      <c r="J181" s="290">
        <v>10</v>
      </c>
      <c r="K181" s="338"/>
    </row>
    <row r="182" s="1" customFormat="1" ht="15" customHeight="1">
      <c r="B182" s="315"/>
      <c r="C182" s="290" t="s">
        <v>134</v>
      </c>
      <c r="D182" s="290"/>
      <c r="E182" s="290"/>
      <c r="F182" s="313" t="s">
        <v>2234</v>
      </c>
      <c r="G182" s="290"/>
      <c r="H182" s="290" t="s">
        <v>2308</v>
      </c>
      <c r="I182" s="290" t="s">
        <v>2269</v>
      </c>
      <c r="J182" s="290"/>
      <c r="K182" s="338"/>
    </row>
    <row r="183" s="1" customFormat="1" ht="15" customHeight="1">
      <c r="B183" s="315"/>
      <c r="C183" s="290" t="s">
        <v>2309</v>
      </c>
      <c r="D183" s="290"/>
      <c r="E183" s="290"/>
      <c r="F183" s="313" t="s">
        <v>2234</v>
      </c>
      <c r="G183" s="290"/>
      <c r="H183" s="290" t="s">
        <v>2310</v>
      </c>
      <c r="I183" s="290" t="s">
        <v>2269</v>
      </c>
      <c r="J183" s="290"/>
      <c r="K183" s="338"/>
    </row>
    <row r="184" s="1" customFormat="1" ht="15" customHeight="1">
      <c r="B184" s="315"/>
      <c r="C184" s="290" t="s">
        <v>2298</v>
      </c>
      <c r="D184" s="290"/>
      <c r="E184" s="290"/>
      <c r="F184" s="313" t="s">
        <v>2234</v>
      </c>
      <c r="G184" s="290"/>
      <c r="H184" s="290" t="s">
        <v>2311</v>
      </c>
      <c r="I184" s="290" t="s">
        <v>2269</v>
      </c>
      <c r="J184" s="290"/>
      <c r="K184" s="338"/>
    </row>
    <row r="185" s="1" customFormat="1" ht="15" customHeight="1">
      <c r="B185" s="315"/>
      <c r="C185" s="290" t="s">
        <v>136</v>
      </c>
      <c r="D185" s="290"/>
      <c r="E185" s="290"/>
      <c r="F185" s="313" t="s">
        <v>2240</v>
      </c>
      <c r="G185" s="290"/>
      <c r="H185" s="290" t="s">
        <v>2312</v>
      </c>
      <c r="I185" s="290" t="s">
        <v>2236</v>
      </c>
      <c r="J185" s="290">
        <v>50</v>
      </c>
      <c r="K185" s="338"/>
    </row>
    <row r="186" s="1" customFormat="1" ht="15" customHeight="1">
      <c r="B186" s="315"/>
      <c r="C186" s="290" t="s">
        <v>2313</v>
      </c>
      <c r="D186" s="290"/>
      <c r="E186" s="290"/>
      <c r="F186" s="313" t="s">
        <v>2240</v>
      </c>
      <c r="G186" s="290"/>
      <c r="H186" s="290" t="s">
        <v>2314</v>
      </c>
      <c r="I186" s="290" t="s">
        <v>2315</v>
      </c>
      <c r="J186" s="290"/>
      <c r="K186" s="338"/>
    </row>
    <row r="187" s="1" customFormat="1" ht="15" customHeight="1">
      <c r="B187" s="315"/>
      <c r="C187" s="290" t="s">
        <v>2316</v>
      </c>
      <c r="D187" s="290"/>
      <c r="E187" s="290"/>
      <c r="F187" s="313" t="s">
        <v>2240</v>
      </c>
      <c r="G187" s="290"/>
      <c r="H187" s="290" t="s">
        <v>2317</v>
      </c>
      <c r="I187" s="290" t="s">
        <v>2315</v>
      </c>
      <c r="J187" s="290"/>
      <c r="K187" s="338"/>
    </row>
    <row r="188" s="1" customFormat="1" ht="15" customHeight="1">
      <c r="B188" s="315"/>
      <c r="C188" s="290" t="s">
        <v>2318</v>
      </c>
      <c r="D188" s="290"/>
      <c r="E188" s="290"/>
      <c r="F188" s="313" t="s">
        <v>2240</v>
      </c>
      <c r="G188" s="290"/>
      <c r="H188" s="290" t="s">
        <v>2319</v>
      </c>
      <c r="I188" s="290" t="s">
        <v>2315</v>
      </c>
      <c r="J188" s="290"/>
      <c r="K188" s="338"/>
    </row>
    <row r="189" s="1" customFormat="1" ht="15" customHeight="1">
      <c r="B189" s="315"/>
      <c r="C189" s="351" t="s">
        <v>2320</v>
      </c>
      <c r="D189" s="290"/>
      <c r="E189" s="290"/>
      <c r="F189" s="313" t="s">
        <v>2240</v>
      </c>
      <c r="G189" s="290"/>
      <c r="H189" s="290" t="s">
        <v>2321</v>
      </c>
      <c r="I189" s="290" t="s">
        <v>2322</v>
      </c>
      <c r="J189" s="352" t="s">
        <v>2323</v>
      </c>
      <c r="K189" s="338"/>
    </row>
    <row r="190" s="1" customFormat="1" ht="15" customHeight="1">
      <c r="B190" s="315"/>
      <c r="C190" s="351" t="s">
        <v>52</v>
      </c>
      <c r="D190" s="290"/>
      <c r="E190" s="290"/>
      <c r="F190" s="313" t="s">
        <v>2234</v>
      </c>
      <c r="G190" s="290"/>
      <c r="H190" s="287" t="s">
        <v>2324</v>
      </c>
      <c r="I190" s="290" t="s">
        <v>2325</v>
      </c>
      <c r="J190" s="290"/>
      <c r="K190" s="338"/>
    </row>
    <row r="191" s="1" customFormat="1" ht="15" customHeight="1">
      <c r="B191" s="315"/>
      <c r="C191" s="351" t="s">
        <v>2326</v>
      </c>
      <c r="D191" s="290"/>
      <c r="E191" s="290"/>
      <c r="F191" s="313" t="s">
        <v>2234</v>
      </c>
      <c r="G191" s="290"/>
      <c r="H191" s="290" t="s">
        <v>2327</v>
      </c>
      <c r="I191" s="290" t="s">
        <v>2269</v>
      </c>
      <c r="J191" s="290"/>
      <c r="K191" s="338"/>
    </row>
    <row r="192" s="1" customFormat="1" ht="15" customHeight="1">
      <c r="B192" s="315"/>
      <c r="C192" s="351" t="s">
        <v>2328</v>
      </c>
      <c r="D192" s="290"/>
      <c r="E192" s="290"/>
      <c r="F192" s="313" t="s">
        <v>2234</v>
      </c>
      <c r="G192" s="290"/>
      <c r="H192" s="290" t="s">
        <v>2329</v>
      </c>
      <c r="I192" s="290" t="s">
        <v>2269</v>
      </c>
      <c r="J192" s="290"/>
      <c r="K192" s="338"/>
    </row>
    <row r="193" s="1" customFormat="1" ht="15" customHeight="1">
      <c r="B193" s="315"/>
      <c r="C193" s="351" t="s">
        <v>2330</v>
      </c>
      <c r="D193" s="290"/>
      <c r="E193" s="290"/>
      <c r="F193" s="313" t="s">
        <v>2240</v>
      </c>
      <c r="G193" s="290"/>
      <c r="H193" s="290" t="s">
        <v>2331</v>
      </c>
      <c r="I193" s="290" t="s">
        <v>2269</v>
      </c>
      <c r="J193" s="290"/>
      <c r="K193" s="338"/>
    </row>
    <row r="194" s="1" customFormat="1" ht="15" customHeight="1">
      <c r="B194" s="344"/>
      <c r="C194" s="353"/>
      <c r="D194" s="324"/>
      <c r="E194" s="324"/>
      <c r="F194" s="324"/>
      <c r="G194" s="324"/>
      <c r="H194" s="324"/>
      <c r="I194" s="324"/>
      <c r="J194" s="324"/>
      <c r="K194" s="345"/>
    </row>
    <row r="195" s="1" customFormat="1" ht="18.75" customHeight="1">
      <c r="B195" s="326"/>
      <c r="C195" s="336"/>
      <c r="D195" s="336"/>
      <c r="E195" s="336"/>
      <c r="F195" s="346"/>
      <c r="G195" s="336"/>
      <c r="H195" s="336"/>
      <c r="I195" s="336"/>
      <c r="J195" s="336"/>
      <c r="K195" s="326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298"/>
      <c r="C197" s="298"/>
      <c r="D197" s="298"/>
      <c r="E197" s="298"/>
      <c r="F197" s="298"/>
      <c r="G197" s="298"/>
      <c r="H197" s="298"/>
      <c r="I197" s="298"/>
      <c r="J197" s="298"/>
      <c r="K197" s="298"/>
    </row>
    <row r="198" s="1" customFormat="1" ht="13.5">
      <c r="B198" s="277"/>
      <c r="C198" s="278"/>
      <c r="D198" s="278"/>
      <c r="E198" s="278"/>
      <c r="F198" s="278"/>
      <c r="G198" s="278"/>
      <c r="H198" s="278"/>
      <c r="I198" s="278"/>
      <c r="J198" s="278"/>
      <c r="K198" s="279"/>
    </row>
    <row r="199" s="1" customFormat="1" ht="21">
      <c r="B199" s="280"/>
      <c r="C199" s="281" t="s">
        <v>2332</v>
      </c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5.5" customHeight="1">
      <c r="B200" s="280"/>
      <c r="C200" s="354" t="s">
        <v>2333</v>
      </c>
      <c r="D200" s="354"/>
      <c r="E200" s="354"/>
      <c r="F200" s="354" t="s">
        <v>2334</v>
      </c>
      <c r="G200" s="355"/>
      <c r="H200" s="354" t="s">
        <v>2335</v>
      </c>
      <c r="I200" s="354"/>
      <c r="J200" s="354"/>
      <c r="K200" s="282"/>
    </row>
    <row r="201" s="1" customFormat="1" ht="5.25" customHeight="1">
      <c r="B201" s="315"/>
      <c r="C201" s="310"/>
      <c r="D201" s="310"/>
      <c r="E201" s="310"/>
      <c r="F201" s="310"/>
      <c r="G201" s="336"/>
      <c r="H201" s="310"/>
      <c r="I201" s="310"/>
      <c r="J201" s="310"/>
      <c r="K201" s="338"/>
    </row>
    <row r="202" s="1" customFormat="1" ht="15" customHeight="1">
      <c r="B202" s="315"/>
      <c r="C202" s="290" t="s">
        <v>2325</v>
      </c>
      <c r="D202" s="290"/>
      <c r="E202" s="290"/>
      <c r="F202" s="313" t="s">
        <v>53</v>
      </c>
      <c r="G202" s="290"/>
      <c r="H202" s="290" t="s">
        <v>2336</v>
      </c>
      <c r="I202" s="290"/>
      <c r="J202" s="290"/>
      <c r="K202" s="338"/>
    </row>
    <row r="203" s="1" customFormat="1" ht="15" customHeight="1">
      <c r="B203" s="315"/>
      <c r="C203" s="290"/>
      <c r="D203" s="290"/>
      <c r="E203" s="290"/>
      <c r="F203" s="313" t="s">
        <v>54</v>
      </c>
      <c r="G203" s="290"/>
      <c r="H203" s="290" t="s">
        <v>2337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57</v>
      </c>
      <c r="G204" s="290"/>
      <c r="H204" s="290" t="s">
        <v>2338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55</v>
      </c>
      <c r="G205" s="290"/>
      <c r="H205" s="290" t="s">
        <v>2339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56</v>
      </c>
      <c r="G206" s="290"/>
      <c r="H206" s="290" t="s">
        <v>2340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/>
      <c r="G207" s="290"/>
      <c r="H207" s="290"/>
      <c r="I207" s="290"/>
      <c r="J207" s="290"/>
      <c r="K207" s="338"/>
    </row>
    <row r="208" s="1" customFormat="1" ht="15" customHeight="1">
      <c r="B208" s="315"/>
      <c r="C208" s="290" t="s">
        <v>2281</v>
      </c>
      <c r="D208" s="290"/>
      <c r="E208" s="290"/>
      <c r="F208" s="313" t="s">
        <v>101</v>
      </c>
      <c r="G208" s="290"/>
      <c r="H208" s="290" t="s">
        <v>2341</v>
      </c>
      <c r="I208" s="290"/>
      <c r="J208" s="290"/>
      <c r="K208" s="338"/>
    </row>
    <row r="209" s="1" customFormat="1" ht="15" customHeight="1">
      <c r="B209" s="315"/>
      <c r="C209" s="290"/>
      <c r="D209" s="290"/>
      <c r="E209" s="290"/>
      <c r="F209" s="313" t="s">
        <v>89</v>
      </c>
      <c r="G209" s="290"/>
      <c r="H209" s="290" t="s">
        <v>2177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2175</v>
      </c>
      <c r="G210" s="290"/>
      <c r="H210" s="290" t="s">
        <v>2342</v>
      </c>
      <c r="I210" s="290"/>
      <c r="J210" s="290"/>
      <c r="K210" s="338"/>
    </row>
    <row r="211" s="1" customFormat="1" ht="15" customHeight="1">
      <c r="B211" s="356"/>
      <c r="C211" s="290"/>
      <c r="D211" s="290"/>
      <c r="E211" s="290"/>
      <c r="F211" s="313" t="s">
        <v>2178</v>
      </c>
      <c r="G211" s="351"/>
      <c r="H211" s="342" t="s">
        <v>2179</v>
      </c>
      <c r="I211" s="342"/>
      <c r="J211" s="342"/>
      <c r="K211" s="357"/>
    </row>
    <row r="212" s="1" customFormat="1" ht="15" customHeight="1">
      <c r="B212" s="356"/>
      <c r="C212" s="290"/>
      <c r="D212" s="290"/>
      <c r="E212" s="290"/>
      <c r="F212" s="313" t="s">
        <v>2180</v>
      </c>
      <c r="G212" s="351"/>
      <c r="H212" s="342" t="s">
        <v>2343</v>
      </c>
      <c r="I212" s="342"/>
      <c r="J212" s="342"/>
      <c r="K212" s="357"/>
    </row>
    <row r="213" s="1" customFormat="1" ht="15" customHeight="1">
      <c r="B213" s="356"/>
      <c r="C213" s="290"/>
      <c r="D213" s="290"/>
      <c r="E213" s="290"/>
      <c r="F213" s="313"/>
      <c r="G213" s="351"/>
      <c r="H213" s="342"/>
      <c r="I213" s="342"/>
      <c r="J213" s="342"/>
      <c r="K213" s="357"/>
    </row>
    <row r="214" s="1" customFormat="1" ht="15" customHeight="1">
      <c r="B214" s="356"/>
      <c r="C214" s="290" t="s">
        <v>2305</v>
      </c>
      <c r="D214" s="290"/>
      <c r="E214" s="290"/>
      <c r="F214" s="313">
        <v>1</v>
      </c>
      <c r="G214" s="351"/>
      <c r="H214" s="342" t="s">
        <v>2344</v>
      </c>
      <c r="I214" s="342"/>
      <c r="J214" s="342"/>
      <c r="K214" s="357"/>
    </row>
    <row r="215" s="1" customFormat="1" ht="15" customHeight="1">
      <c r="B215" s="356"/>
      <c r="C215" s="290"/>
      <c r="D215" s="290"/>
      <c r="E215" s="290"/>
      <c r="F215" s="313">
        <v>2</v>
      </c>
      <c r="G215" s="351"/>
      <c r="H215" s="342" t="s">
        <v>2345</v>
      </c>
      <c r="I215" s="342"/>
      <c r="J215" s="342"/>
      <c r="K215" s="357"/>
    </row>
    <row r="216" s="1" customFormat="1" ht="15" customHeight="1">
      <c r="B216" s="356"/>
      <c r="C216" s="290"/>
      <c r="D216" s="290"/>
      <c r="E216" s="290"/>
      <c r="F216" s="313">
        <v>3</v>
      </c>
      <c r="G216" s="351"/>
      <c r="H216" s="342" t="s">
        <v>2346</v>
      </c>
      <c r="I216" s="342"/>
      <c r="J216" s="342"/>
      <c r="K216" s="357"/>
    </row>
    <row r="217" s="1" customFormat="1" ht="15" customHeight="1">
      <c r="B217" s="356"/>
      <c r="C217" s="290"/>
      <c r="D217" s="290"/>
      <c r="E217" s="290"/>
      <c r="F217" s="313">
        <v>4</v>
      </c>
      <c r="G217" s="351"/>
      <c r="H217" s="342" t="s">
        <v>2347</v>
      </c>
      <c r="I217" s="342"/>
      <c r="J217" s="342"/>
      <c r="K217" s="357"/>
    </row>
    <row r="218" s="1" customFormat="1" ht="12.75" customHeight="1">
      <c r="B218" s="358"/>
      <c r="C218" s="359"/>
      <c r="D218" s="359"/>
      <c r="E218" s="359"/>
      <c r="F218" s="359"/>
      <c r="G218" s="359"/>
      <c r="H218" s="359"/>
      <c r="I218" s="359"/>
      <c r="J218" s="359"/>
      <c r="K218" s="360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92</v>
      </c>
    </row>
    <row r="4" s="1" customFormat="1" ht="24.96" customHeight="1">
      <c r="B4" s="21"/>
      <c r="D4" s="132" t="s">
        <v>118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Brno, ATS Libušino údolí - rekonstrukce stavební části a technologie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119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44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7. 6. 2022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">
        <v>44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45</v>
      </c>
      <c r="F24" s="40"/>
      <c r="G24" s="40"/>
      <c r="H24" s="40"/>
      <c r="I24" s="134" t="s">
        <v>34</v>
      </c>
      <c r="J24" s="138" t="s">
        <v>44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44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48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50</v>
      </c>
      <c r="G32" s="40"/>
      <c r="H32" s="40"/>
      <c r="I32" s="147" t="s">
        <v>49</v>
      </c>
      <c r="J32" s="147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52</v>
      </c>
      <c r="E33" s="134" t="s">
        <v>53</v>
      </c>
      <c r="F33" s="149">
        <f>ROUND((SUM(BE85:BE160)),  2)</f>
        <v>0</v>
      </c>
      <c r="G33" s="40"/>
      <c r="H33" s="40"/>
      <c r="I33" s="150">
        <v>0.20999999999999999</v>
      </c>
      <c r="J33" s="149">
        <f>ROUND(((SUM(BE85:BE160))*I33),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49">
        <f>ROUND((SUM(BF85:BF160)),  2)</f>
        <v>0</v>
      </c>
      <c r="G34" s="40"/>
      <c r="H34" s="40"/>
      <c r="I34" s="150">
        <v>0.14999999999999999</v>
      </c>
      <c r="J34" s="149">
        <f>ROUND(((SUM(BF85:BF160))*I34),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49">
        <f>ROUND((SUM(BG85:BG160)),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49">
        <f>ROUND((SUM(BH85:BH160)),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49">
        <f>ROUND((SUM(BI85:BI160)),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58</v>
      </c>
      <c r="E39" s="153"/>
      <c r="F39" s="153"/>
      <c r="G39" s="154" t="s">
        <v>59</v>
      </c>
      <c r="H39" s="155" t="s">
        <v>60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121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ATS Libušino údolí - rekonstrukce stavební části a technologie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119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PS 01 - Strojně technologická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Pisárky (okres Brno-město)</v>
      </c>
      <c r="G52" s="42"/>
      <c r="H52" s="42"/>
      <c r="I52" s="33" t="s">
        <v>24</v>
      </c>
      <c r="J52" s="74" t="str">
        <f>IF(J12="","",J12)</f>
        <v>7. 6. 2022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Statutární město Brno</v>
      </c>
      <c r="G54" s="42"/>
      <c r="H54" s="42"/>
      <c r="I54" s="33" t="s">
        <v>38</v>
      </c>
      <c r="J54" s="38" t="str">
        <f>E21</f>
        <v>AQUA PROCON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>Ing. Humpolík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122</v>
      </c>
      <c r="D57" s="164"/>
      <c r="E57" s="164"/>
      <c r="F57" s="164"/>
      <c r="G57" s="164"/>
      <c r="H57" s="164"/>
      <c r="I57" s="164"/>
      <c r="J57" s="165" t="s">
        <v>123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80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124</v>
      </c>
    </row>
    <row r="60" s="9" customFormat="1" ht="24.96" customHeight="1">
      <c r="A60" s="9"/>
      <c r="B60" s="167"/>
      <c r="C60" s="168"/>
      <c r="D60" s="169" t="s">
        <v>125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126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127</v>
      </c>
      <c r="E62" s="176"/>
      <c r="F62" s="176"/>
      <c r="G62" s="176"/>
      <c r="H62" s="176"/>
      <c r="I62" s="176"/>
      <c r="J62" s="177">
        <f>J96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128</v>
      </c>
      <c r="E63" s="176"/>
      <c r="F63" s="176"/>
      <c r="G63" s="176"/>
      <c r="H63" s="176"/>
      <c r="I63" s="176"/>
      <c r="J63" s="177">
        <f>J115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129</v>
      </c>
      <c r="E64" s="176"/>
      <c r="F64" s="176"/>
      <c r="G64" s="176"/>
      <c r="H64" s="176"/>
      <c r="I64" s="176"/>
      <c r="J64" s="177">
        <f>J136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130</v>
      </c>
      <c r="E65" s="176"/>
      <c r="F65" s="176"/>
      <c r="G65" s="176"/>
      <c r="H65" s="176"/>
      <c r="I65" s="176"/>
      <c r="J65" s="177">
        <f>J141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4" t="s">
        <v>131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3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Brno, ATS Libušino údolí - rekonstrukce stavební části a technologie</v>
      </c>
      <c r="F75" s="33"/>
      <c r="G75" s="33"/>
      <c r="H75" s="33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3" t="s">
        <v>119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PS 01 - Strojně technologická část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3" t="s">
        <v>22</v>
      </c>
      <c r="D79" s="42"/>
      <c r="E79" s="42"/>
      <c r="F79" s="28" t="str">
        <f>F12</f>
        <v>Pisárky (okres Brno-město)</v>
      </c>
      <c r="G79" s="42"/>
      <c r="H79" s="42"/>
      <c r="I79" s="33" t="s">
        <v>24</v>
      </c>
      <c r="J79" s="74" t="str">
        <f>IF(J12="","",J12)</f>
        <v>7. 6. 2022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5.65" customHeight="1">
      <c r="A81" s="40"/>
      <c r="B81" s="41"/>
      <c r="C81" s="33" t="s">
        <v>30</v>
      </c>
      <c r="D81" s="42"/>
      <c r="E81" s="42"/>
      <c r="F81" s="28" t="str">
        <f>E15</f>
        <v>Statutární město Brno</v>
      </c>
      <c r="G81" s="42"/>
      <c r="H81" s="42"/>
      <c r="I81" s="33" t="s">
        <v>38</v>
      </c>
      <c r="J81" s="38" t="str">
        <f>E21</f>
        <v>AQUA PROCON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3" t="s">
        <v>36</v>
      </c>
      <c r="D82" s="42"/>
      <c r="E82" s="42"/>
      <c r="F82" s="28" t="str">
        <f>IF(E18="","",E18)</f>
        <v>Vyplň údaj</v>
      </c>
      <c r="G82" s="42"/>
      <c r="H82" s="42"/>
      <c r="I82" s="33" t="s">
        <v>43</v>
      </c>
      <c r="J82" s="38" t="str">
        <f>E24</f>
        <v>Ing. Humpolík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132</v>
      </c>
      <c r="D84" s="182" t="s">
        <v>67</v>
      </c>
      <c r="E84" s="182" t="s">
        <v>63</v>
      </c>
      <c r="F84" s="182" t="s">
        <v>64</v>
      </c>
      <c r="G84" s="182" t="s">
        <v>133</v>
      </c>
      <c r="H84" s="182" t="s">
        <v>134</v>
      </c>
      <c r="I84" s="182" t="s">
        <v>135</v>
      </c>
      <c r="J84" s="182" t="s">
        <v>123</v>
      </c>
      <c r="K84" s="183" t="s">
        <v>136</v>
      </c>
      <c r="L84" s="184"/>
      <c r="M84" s="94" t="s">
        <v>44</v>
      </c>
      <c r="N84" s="95" t="s">
        <v>52</v>
      </c>
      <c r="O84" s="95" t="s">
        <v>137</v>
      </c>
      <c r="P84" s="95" t="s">
        <v>138</v>
      </c>
      <c r="Q84" s="95" t="s">
        <v>139</v>
      </c>
      <c r="R84" s="95" t="s">
        <v>140</v>
      </c>
      <c r="S84" s="95" t="s">
        <v>141</v>
      </c>
      <c r="T84" s="96" t="s">
        <v>142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143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8" t="s">
        <v>81</v>
      </c>
      <c r="AU85" s="18" t="s">
        <v>124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81</v>
      </c>
      <c r="E86" s="193" t="s">
        <v>144</v>
      </c>
      <c r="F86" s="193" t="s">
        <v>145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P87+P96+P115+P136+P141</f>
        <v>0</v>
      </c>
      <c r="Q86" s="198"/>
      <c r="R86" s="199">
        <f>R87+R96+R115+R136+R141</f>
        <v>0</v>
      </c>
      <c r="S86" s="198"/>
      <c r="T86" s="200">
        <f>T87+T96+T115+T136+T141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146</v>
      </c>
      <c r="AT86" s="202" t="s">
        <v>81</v>
      </c>
      <c r="AU86" s="202" t="s">
        <v>82</v>
      </c>
      <c r="AY86" s="201" t="s">
        <v>147</v>
      </c>
      <c r="BK86" s="203">
        <f>BK87+BK96+BK115+BK136+BK141</f>
        <v>0</v>
      </c>
    </row>
    <row r="87" s="12" customFormat="1" ht="22.8" customHeight="1">
      <c r="A87" s="12"/>
      <c r="B87" s="190"/>
      <c r="C87" s="191"/>
      <c r="D87" s="192" t="s">
        <v>81</v>
      </c>
      <c r="E87" s="204" t="s">
        <v>148</v>
      </c>
      <c r="F87" s="204" t="s">
        <v>149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SUM(P88:P95)</f>
        <v>0</v>
      </c>
      <c r="Q87" s="198"/>
      <c r="R87" s="199">
        <f>SUM(R88:R95)</f>
        <v>0</v>
      </c>
      <c r="S87" s="198"/>
      <c r="T87" s="200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146</v>
      </c>
      <c r="AT87" s="202" t="s">
        <v>81</v>
      </c>
      <c r="AU87" s="202" t="s">
        <v>90</v>
      </c>
      <c r="AY87" s="201" t="s">
        <v>147</v>
      </c>
      <c r="BK87" s="203">
        <f>SUM(BK88:BK95)</f>
        <v>0</v>
      </c>
    </row>
    <row r="88" s="2" customFormat="1" ht="16.5" customHeight="1">
      <c r="A88" s="40"/>
      <c r="B88" s="41"/>
      <c r="C88" s="206" t="s">
        <v>90</v>
      </c>
      <c r="D88" s="206" t="s">
        <v>144</v>
      </c>
      <c r="E88" s="207" t="s">
        <v>150</v>
      </c>
      <c r="F88" s="208" t="s">
        <v>151</v>
      </c>
      <c r="G88" s="209" t="s">
        <v>152</v>
      </c>
      <c r="H88" s="210">
        <v>11</v>
      </c>
      <c r="I88" s="211"/>
      <c r="J88" s="212">
        <f>ROUND(I88*H88,2)</f>
        <v>0</v>
      </c>
      <c r="K88" s="208" t="s">
        <v>153</v>
      </c>
      <c r="L88" s="213"/>
      <c r="M88" s="214" t="s">
        <v>44</v>
      </c>
      <c r="N88" s="215" t="s">
        <v>53</v>
      </c>
      <c r="O88" s="86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8" t="s">
        <v>154</v>
      </c>
      <c r="AT88" s="218" t="s">
        <v>144</v>
      </c>
      <c r="AU88" s="218" t="s">
        <v>92</v>
      </c>
      <c r="AY88" s="18" t="s">
        <v>147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8" t="s">
        <v>90</v>
      </c>
      <c r="BK88" s="219">
        <f>ROUND(I88*H88,2)</f>
        <v>0</v>
      </c>
      <c r="BL88" s="18" t="s">
        <v>155</v>
      </c>
      <c r="BM88" s="218" t="s">
        <v>156</v>
      </c>
    </row>
    <row r="89" s="2" customFormat="1">
      <c r="A89" s="40"/>
      <c r="B89" s="41"/>
      <c r="C89" s="42"/>
      <c r="D89" s="220" t="s">
        <v>157</v>
      </c>
      <c r="E89" s="42"/>
      <c r="F89" s="221" t="s">
        <v>151</v>
      </c>
      <c r="G89" s="42"/>
      <c r="H89" s="42"/>
      <c r="I89" s="222"/>
      <c r="J89" s="42"/>
      <c r="K89" s="42"/>
      <c r="L89" s="46"/>
      <c r="M89" s="223"/>
      <c r="N89" s="224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8" t="s">
        <v>157</v>
      </c>
      <c r="AU89" s="18" t="s">
        <v>92</v>
      </c>
    </row>
    <row r="90" s="2" customFormat="1" ht="16.5" customHeight="1">
      <c r="A90" s="40"/>
      <c r="B90" s="41"/>
      <c r="C90" s="206" t="s">
        <v>92</v>
      </c>
      <c r="D90" s="206" t="s">
        <v>144</v>
      </c>
      <c r="E90" s="207" t="s">
        <v>158</v>
      </c>
      <c r="F90" s="208" t="s">
        <v>159</v>
      </c>
      <c r="G90" s="209" t="s">
        <v>160</v>
      </c>
      <c r="H90" s="210">
        <v>1</v>
      </c>
      <c r="I90" s="211"/>
      <c r="J90" s="212">
        <f>ROUND(I90*H90,2)</f>
        <v>0</v>
      </c>
      <c r="K90" s="208" t="s">
        <v>153</v>
      </c>
      <c r="L90" s="213"/>
      <c r="M90" s="214" t="s">
        <v>44</v>
      </c>
      <c r="N90" s="215" t="s">
        <v>53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154</v>
      </c>
      <c r="AT90" s="218" t="s">
        <v>144</v>
      </c>
      <c r="AU90" s="218" t="s">
        <v>92</v>
      </c>
      <c r="AY90" s="18" t="s">
        <v>147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8" t="s">
        <v>90</v>
      </c>
      <c r="BK90" s="219">
        <f>ROUND(I90*H90,2)</f>
        <v>0</v>
      </c>
      <c r="BL90" s="18" t="s">
        <v>155</v>
      </c>
      <c r="BM90" s="218" t="s">
        <v>161</v>
      </c>
    </row>
    <row r="91" s="2" customFormat="1">
      <c r="A91" s="40"/>
      <c r="B91" s="41"/>
      <c r="C91" s="42"/>
      <c r="D91" s="220" t="s">
        <v>157</v>
      </c>
      <c r="E91" s="42"/>
      <c r="F91" s="221" t="s">
        <v>159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8" t="s">
        <v>157</v>
      </c>
      <c r="AU91" s="18" t="s">
        <v>92</v>
      </c>
    </row>
    <row r="92" s="2" customFormat="1" ht="16.5" customHeight="1">
      <c r="A92" s="40"/>
      <c r="B92" s="41"/>
      <c r="C92" s="206" t="s">
        <v>146</v>
      </c>
      <c r="D92" s="206" t="s">
        <v>144</v>
      </c>
      <c r="E92" s="207" t="s">
        <v>162</v>
      </c>
      <c r="F92" s="208" t="s">
        <v>163</v>
      </c>
      <c r="G92" s="209" t="s">
        <v>152</v>
      </c>
      <c r="H92" s="210">
        <v>1.5</v>
      </c>
      <c r="I92" s="211"/>
      <c r="J92" s="212">
        <f>ROUND(I92*H92,2)</f>
        <v>0</v>
      </c>
      <c r="K92" s="208" t="s">
        <v>153</v>
      </c>
      <c r="L92" s="213"/>
      <c r="M92" s="214" t="s">
        <v>44</v>
      </c>
      <c r="N92" s="215" t="s">
        <v>53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154</v>
      </c>
      <c r="AT92" s="218" t="s">
        <v>144</v>
      </c>
      <c r="AU92" s="218" t="s">
        <v>92</v>
      </c>
      <c r="AY92" s="18" t="s">
        <v>147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8" t="s">
        <v>90</v>
      </c>
      <c r="BK92" s="219">
        <f>ROUND(I92*H92,2)</f>
        <v>0</v>
      </c>
      <c r="BL92" s="18" t="s">
        <v>155</v>
      </c>
      <c r="BM92" s="218" t="s">
        <v>164</v>
      </c>
    </row>
    <row r="93" s="2" customFormat="1">
      <c r="A93" s="40"/>
      <c r="B93" s="41"/>
      <c r="C93" s="42"/>
      <c r="D93" s="220" t="s">
        <v>157</v>
      </c>
      <c r="E93" s="42"/>
      <c r="F93" s="221" t="s">
        <v>163</v>
      </c>
      <c r="G93" s="42"/>
      <c r="H93" s="42"/>
      <c r="I93" s="222"/>
      <c r="J93" s="42"/>
      <c r="K93" s="42"/>
      <c r="L93" s="46"/>
      <c r="M93" s="223"/>
      <c r="N93" s="224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157</v>
      </c>
      <c r="AU93" s="18" t="s">
        <v>92</v>
      </c>
    </row>
    <row r="94" s="2" customFormat="1" ht="16.5" customHeight="1">
      <c r="A94" s="40"/>
      <c r="B94" s="41"/>
      <c r="C94" s="206" t="s">
        <v>165</v>
      </c>
      <c r="D94" s="206" t="s">
        <v>144</v>
      </c>
      <c r="E94" s="207" t="s">
        <v>166</v>
      </c>
      <c r="F94" s="208" t="s">
        <v>167</v>
      </c>
      <c r="G94" s="209" t="s">
        <v>152</v>
      </c>
      <c r="H94" s="210">
        <v>0.20000000000000001</v>
      </c>
      <c r="I94" s="211"/>
      <c r="J94" s="212">
        <f>ROUND(I94*H94,2)</f>
        <v>0</v>
      </c>
      <c r="K94" s="208" t="s">
        <v>153</v>
      </c>
      <c r="L94" s="213"/>
      <c r="M94" s="214" t="s">
        <v>44</v>
      </c>
      <c r="N94" s="215" t="s">
        <v>53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154</v>
      </c>
      <c r="AT94" s="218" t="s">
        <v>144</v>
      </c>
      <c r="AU94" s="218" t="s">
        <v>92</v>
      </c>
      <c r="AY94" s="18" t="s">
        <v>147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8" t="s">
        <v>90</v>
      </c>
      <c r="BK94" s="219">
        <f>ROUND(I94*H94,2)</f>
        <v>0</v>
      </c>
      <c r="BL94" s="18" t="s">
        <v>155</v>
      </c>
      <c r="BM94" s="218" t="s">
        <v>168</v>
      </c>
    </row>
    <row r="95" s="2" customFormat="1">
      <c r="A95" s="40"/>
      <c r="B95" s="41"/>
      <c r="C95" s="42"/>
      <c r="D95" s="220" t="s">
        <v>157</v>
      </c>
      <c r="E95" s="42"/>
      <c r="F95" s="221" t="s">
        <v>167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8" t="s">
        <v>157</v>
      </c>
      <c r="AU95" s="18" t="s">
        <v>92</v>
      </c>
    </row>
    <row r="96" s="12" customFormat="1" ht="22.8" customHeight="1">
      <c r="A96" s="12"/>
      <c r="B96" s="190"/>
      <c r="C96" s="191"/>
      <c r="D96" s="192" t="s">
        <v>81</v>
      </c>
      <c r="E96" s="204" t="s">
        <v>169</v>
      </c>
      <c r="F96" s="204" t="s">
        <v>170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SUM(P97:P114)</f>
        <v>0</v>
      </c>
      <c r="Q96" s="198"/>
      <c r="R96" s="199">
        <f>SUM(R97:R114)</f>
        <v>0</v>
      </c>
      <c r="S96" s="198"/>
      <c r="T96" s="200">
        <f>SUM(T97:T114)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146</v>
      </c>
      <c r="AT96" s="202" t="s">
        <v>81</v>
      </c>
      <c r="AU96" s="202" t="s">
        <v>90</v>
      </c>
      <c r="AY96" s="201" t="s">
        <v>147</v>
      </c>
      <c r="BK96" s="203">
        <f>SUM(BK97:BK114)</f>
        <v>0</v>
      </c>
    </row>
    <row r="97" s="2" customFormat="1" ht="16.5" customHeight="1">
      <c r="A97" s="40"/>
      <c r="B97" s="41"/>
      <c r="C97" s="206" t="s">
        <v>171</v>
      </c>
      <c r="D97" s="206" t="s">
        <v>144</v>
      </c>
      <c r="E97" s="207" t="s">
        <v>172</v>
      </c>
      <c r="F97" s="208" t="s">
        <v>173</v>
      </c>
      <c r="G97" s="209" t="s">
        <v>174</v>
      </c>
      <c r="H97" s="210">
        <v>3</v>
      </c>
      <c r="I97" s="211"/>
      <c r="J97" s="212">
        <f>ROUND(I97*H97,2)</f>
        <v>0</v>
      </c>
      <c r="K97" s="208" t="s">
        <v>153</v>
      </c>
      <c r="L97" s="213"/>
      <c r="M97" s="214" t="s">
        <v>44</v>
      </c>
      <c r="N97" s="215" t="s">
        <v>53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154</v>
      </c>
      <c r="AT97" s="218" t="s">
        <v>144</v>
      </c>
      <c r="AU97" s="218" t="s">
        <v>92</v>
      </c>
      <c r="AY97" s="18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8" t="s">
        <v>90</v>
      </c>
      <c r="BK97" s="219">
        <f>ROUND(I97*H97,2)</f>
        <v>0</v>
      </c>
      <c r="BL97" s="18" t="s">
        <v>155</v>
      </c>
      <c r="BM97" s="218" t="s">
        <v>175</v>
      </c>
    </row>
    <row r="98" s="2" customFormat="1">
      <c r="A98" s="40"/>
      <c r="B98" s="41"/>
      <c r="C98" s="42"/>
      <c r="D98" s="220" t="s">
        <v>157</v>
      </c>
      <c r="E98" s="42"/>
      <c r="F98" s="221" t="s">
        <v>173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157</v>
      </c>
      <c r="AU98" s="18" t="s">
        <v>92</v>
      </c>
    </row>
    <row r="99" s="2" customFormat="1" ht="16.5" customHeight="1">
      <c r="A99" s="40"/>
      <c r="B99" s="41"/>
      <c r="C99" s="206" t="s">
        <v>176</v>
      </c>
      <c r="D99" s="206" t="s">
        <v>144</v>
      </c>
      <c r="E99" s="207" t="s">
        <v>177</v>
      </c>
      <c r="F99" s="208" t="s">
        <v>178</v>
      </c>
      <c r="G99" s="209" t="s">
        <v>174</v>
      </c>
      <c r="H99" s="210">
        <v>2</v>
      </c>
      <c r="I99" s="211"/>
      <c r="J99" s="212">
        <f>ROUND(I99*H99,2)</f>
        <v>0</v>
      </c>
      <c r="K99" s="208" t="s">
        <v>153</v>
      </c>
      <c r="L99" s="213"/>
      <c r="M99" s="214" t="s">
        <v>44</v>
      </c>
      <c r="N99" s="215" t="s">
        <v>53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154</v>
      </c>
      <c r="AT99" s="218" t="s">
        <v>144</v>
      </c>
      <c r="AU99" s="218" t="s">
        <v>92</v>
      </c>
      <c r="AY99" s="18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8" t="s">
        <v>90</v>
      </c>
      <c r="BK99" s="219">
        <f>ROUND(I99*H99,2)</f>
        <v>0</v>
      </c>
      <c r="BL99" s="18" t="s">
        <v>155</v>
      </c>
      <c r="BM99" s="218" t="s">
        <v>179</v>
      </c>
    </row>
    <row r="100" s="2" customFormat="1">
      <c r="A100" s="40"/>
      <c r="B100" s="41"/>
      <c r="C100" s="42"/>
      <c r="D100" s="220" t="s">
        <v>157</v>
      </c>
      <c r="E100" s="42"/>
      <c r="F100" s="221" t="s">
        <v>178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8" t="s">
        <v>157</v>
      </c>
      <c r="AU100" s="18" t="s">
        <v>92</v>
      </c>
    </row>
    <row r="101" s="2" customFormat="1" ht="16.5" customHeight="1">
      <c r="A101" s="40"/>
      <c r="B101" s="41"/>
      <c r="C101" s="206" t="s">
        <v>180</v>
      </c>
      <c r="D101" s="206" t="s">
        <v>144</v>
      </c>
      <c r="E101" s="207" t="s">
        <v>181</v>
      </c>
      <c r="F101" s="208" t="s">
        <v>182</v>
      </c>
      <c r="G101" s="209" t="s">
        <v>174</v>
      </c>
      <c r="H101" s="210">
        <v>3</v>
      </c>
      <c r="I101" s="211"/>
      <c r="J101" s="212">
        <f>ROUND(I101*H101,2)</f>
        <v>0</v>
      </c>
      <c r="K101" s="208" t="s">
        <v>153</v>
      </c>
      <c r="L101" s="213"/>
      <c r="M101" s="214" t="s">
        <v>44</v>
      </c>
      <c r="N101" s="215" t="s">
        <v>53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154</v>
      </c>
      <c r="AT101" s="218" t="s">
        <v>144</v>
      </c>
      <c r="AU101" s="218" t="s">
        <v>92</v>
      </c>
      <c r="AY101" s="18" t="s">
        <v>147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8" t="s">
        <v>90</v>
      </c>
      <c r="BK101" s="219">
        <f>ROUND(I101*H101,2)</f>
        <v>0</v>
      </c>
      <c r="BL101" s="18" t="s">
        <v>155</v>
      </c>
      <c r="BM101" s="218" t="s">
        <v>183</v>
      </c>
    </row>
    <row r="102" s="2" customFormat="1">
      <c r="A102" s="40"/>
      <c r="B102" s="41"/>
      <c r="C102" s="42"/>
      <c r="D102" s="220" t="s">
        <v>157</v>
      </c>
      <c r="E102" s="42"/>
      <c r="F102" s="221" t="s">
        <v>182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8" t="s">
        <v>157</v>
      </c>
      <c r="AU102" s="18" t="s">
        <v>92</v>
      </c>
    </row>
    <row r="103" s="2" customFormat="1" ht="16.5" customHeight="1">
      <c r="A103" s="40"/>
      <c r="B103" s="41"/>
      <c r="C103" s="206" t="s">
        <v>184</v>
      </c>
      <c r="D103" s="206" t="s">
        <v>144</v>
      </c>
      <c r="E103" s="207" t="s">
        <v>185</v>
      </c>
      <c r="F103" s="208" t="s">
        <v>186</v>
      </c>
      <c r="G103" s="209" t="s">
        <v>174</v>
      </c>
      <c r="H103" s="210">
        <v>1</v>
      </c>
      <c r="I103" s="211"/>
      <c r="J103" s="212">
        <f>ROUND(I103*H103,2)</f>
        <v>0</v>
      </c>
      <c r="K103" s="208" t="s">
        <v>153</v>
      </c>
      <c r="L103" s="213"/>
      <c r="M103" s="214" t="s">
        <v>44</v>
      </c>
      <c r="N103" s="215" t="s">
        <v>53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154</v>
      </c>
      <c r="AT103" s="218" t="s">
        <v>144</v>
      </c>
      <c r="AU103" s="218" t="s">
        <v>92</v>
      </c>
      <c r="AY103" s="18" t="s">
        <v>147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8" t="s">
        <v>90</v>
      </c>
      <c r="BK103" s="219">
        <f>ROUND(I103*H103,2)</f>
        <v>0</v>
      </c>
      <c r="BL103" s="18" t="s">
        <v>155</v>
      </c>
      <c r="BM103" s="218" t="s">
        <v>187</v>
      </c>
    </row>
    <row r="104" s="2" customFormat="1">
      <c r="A104" s="40"/>
      <c r="B104" s="41"/>
      <c r="C104" s="42"/>
      <c r="D104" s="220" t="s">
        <v>157</v>
      </c>
      <c r="E104" s="42"/>
      <c r="F104" s="221" t="s">
        <v>186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8" t="s">
        <v>157</v>
      </c>
      <c r="AU104" s="18" t="s">
        <v>92</v>
      </c>
    </row>
    <row r="105" s="2" customFormat="1" ht="16.5" customHeight="1">
      <c r="A105" s="40"/>
      <c r="B105" s="41"/>
      <c r="C105" s="206" t="s">
        <v>188</v>
      </c>
      <c r="D105" s="206" t="s">
        <v>144</v>
      </c>
      <c r="E105" s="207" t="s">
        <v>189</v>
      </c>
      <c r="F105" s="208" t="s">
        <v>190</v>
      </c>
      <c r="G105" s="209" t="s">
        <v>174</v>
      </c>
      <c r="H105" s="210">
        <v>1</v>
      </c>
      <c r="I105" s="211"/>
      <c r="J105" s="212">
        <f>ROUND(I105*H105,2)</f>
        <v>0</v>
      </c>
      <c r="K105" s="208" t="s">
        <v>153</v>
      </c>
      <c r="L105" s="213"/>
      <c r="M105" s="214" t="s">
        <v>44</v>
      </c>
      <c r="N105" s="215" t="s">
        <v>53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154</v>
      </c>
      <c r="AT105" s="218" t="s">
        <v>144</v>
      </c>
      <c r="AU105" s="218" t="s">
        <v>92</v>
      </c>
      <c r="AY105" s="18" t="s">
        <v>147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8" t="s">
        <v>90</v>
      </c>
      <c r="BK105" s="219">
        <f>ROUND(I105*H105,2)</f>
        <v>0</v>
      </c>
      <c r="BL105" s="18" t="s">
        <v>155</v>
      </c>
      <c r="BM105" s="218" t="s">
        <v>191</v>
      </c>
    </row>
    <row r="106" s="2" customFormat="1">
      <c r="A106" s="40"/>
      <c r="B106" s="41"/>
      <c r="C106" s="42"/>
      <c r="D106" s="220" t="s">
        <v>157</v>
      </c>
      <c r="E106" s="42"/>
      <c r="F106" s="221" t="s">
        <v>190</v>
      </c>
      <c r="G106" s="42"/>
      <c r="H106" s="42"/>
      <c r="I106" s="222"/>
      <c r="J106" s="42"/>
      <c r="K106" s="42"/>
      <c r="L106" s="46"/>
      <c r="M106" s="223"/>
      <c r="N106" s="224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8" t="s">
        <v>157</v>
      </c>
      <c r="AU106" s="18" t="s">
        <v>92</v>
      </c>
    </row>
    <row r="107" s="2" customFormat="1" ht="16.5" customHeight="1">
      <c r="A107" s="40"/>
      <c r="B107" s="41"/>
      <c r="C107" s="206" t="s">
        <v>192</v>
      </c>
      <c r="D107" s="206" t="s">
        <v>144</v>
      </c>
      <c r="E107" s="207" t="s">
        <v>193</v>
      </c>
      <c r="F107" s="208" t="s">
        <v>194</v>
      </c>
      <c r="G107" s="209" t="s">
        <v>174</v>
      </c>
      <c r="H107" s="210">
        <v>1</v>
      </c>
      <c r="I107" s="211"/>
      <c r="J107" s="212">
        <f>ROUND(I107*H107,2)</f>
        <v>0</v>
      </c>
      <c r="K107" s="208" t="s">
        <v>153</v>
      </c>
      <c r="L107" s="213"/>
      <c r="M107" s="214" t="s">
        <v>44</v>
      </c>
      <c r="N107" s="215" t="s">
        <v>53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154</v>
      </c>
      <c r="AT107" s="218" t="s">
        <v>144</v>
      </c>
      <c r="AU107" s="218" t="s">
        <v>92</v>
      </c>
      <c r="AY107" s="18" t="s">
        <v>147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8" t="s">
        <v>90</v>
      </c>
      <c r="BK107" s="219">
        <f>ROUND(I107*H107,2)</f>
        <v>0</v>
      </c>
      <c r="BL107" s="18" t="s">
        <v>155</v>
      </c>
      <c r="BM107" s="218" t="s">
        <v>195</v>
      </c>
    </row>
    <row r="108" s="2" customFormat="1">
      <c r="A108" s="40"/>
      <c r="B108" s="41"/>
      <c r="C108" s="42"/>
      <c r="D108" s="220" t="s">
        <v>157</v>
      </c>
      <c r="E108" s="42"/>
      <c r="F108" s="221" t="s">
        <v>194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8" t="s">
        <v>157</v>
      </c>
      <c r="AU108" s="18" t="s">
        <v>92</v>
      </c>
    </row>
    <row r="109" s="2" customFormat="1" ht="16.5" customHeight="1">
      <c r="A109" s="40"/>
      <c r="B109" s="41"/>
      <c r="C109" s="206" t="s">
        <v>196</v>
      </c>
      <c r="D109" s="206" t="s">
        <v>144</v>
      </c>
      <c r="E109" s="207" t="s">
        <v>197</v>
      </c>
      <c r="F109" s="208" t="s">
        <v>198</v>
      </c>
      <c r="G109" s="209" t="s">
        <v>174</v>
      </c>
      <c r="H109" s="210">
        <v>1</v>
      </c>
      <c r="I109" s="211"/>
      <c r="J109" s="212">
        <f>ROUND(I109*H109,2)</f>
        <v>0</v>
      </c>
      <c r="K109" s="208" t="s">
        <v>153</v>
      </c>
      <c r="L109" s="213"/>
      <c r="M109" s="214" t="s">
        <v>44</v>
      </c>
      <c r="N109" s="215" t="s">
        <v>53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154</v>
      </c>
      <c r="AT109" s="218" t="s">
        <v>144</v>
      </c>
      <c r="AU109" s="218" t="s">
        <v>92</v>
      </c>
      <c r="AY109" s="18" t="s">
        <v>147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8" t="s">
        <v>90</v>
      </c>
      <c r="BK109" s="219">
        <f>ROUND(I109*H109,2)</f>
        <v>0</v>
      </c>
      <c r="BL109" s="18" t="s">
        <v>155</v>
      </c>
      <c r="BM109" s="218" t="s">
        <v>199</v>
      </c>
    </row>
    <row r="110" s="2" customFormat="1">
      <c r="A110" s="40"/>
      <c r="B110" s="41"/>
      <c r="C110" s="42"/>
      <c r="D110" s="220" t="s">
        <v>157</v>
      </c>
      <c r="E110" s="42"/>
      <c r="F110" s="221" t="s">
        <v>198</v>
      </c>
      <c r="G110" s="42"/>
      <c r="H110" s="42"/>
      <c r="I110" s="222"/>
      <c r="J110" s="42"/>
      <c r="K110" s="42"/>
      <c r="L110" s="46"/>
      <c r="M110" s="223"/>
      <c r="N110" s="224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8" t="s">
        <v>157</v>
      </c>
      <c r="AU110" s="18" t="s">
        <v>92</v>
      </c>
    </row>
    <row r="111" s="2" customFormat="1" ht="16.5" customHeight="1">
      <c r="A111" s="40"/>
      <c r="B111" s="41"/>
      <c r="C111" s="206" t="s">
        <v>200</v>
      </c>
      <c r="D111" s="206" t="s">
        <v>144</v>
      </c>
      <c r="E111" s="207" t="s">
        <v>201</v>
      </c>
      <c r="F111" s="208" t="s">
        <v>202</v>
      </c>
      <c r="G111" s="209" t="s">
        <v>174</v>
      </c>
      <c r="H111" s="210">
        <v>10</v>
      </c>
      <c r="I111" s="211"/>
      <c r="J111" s="212">
        <f>ROUND(I111*H111,2)</f>
        <v>0</v>
      </c>
      <c r="K111" s="208" t="s">
        <v>153</v>
      </c>
      <c r="L111" s="213"/>
      <c r="M111" s="214" t="s">
        <v>44</v>
      </c>
      <c r="N111" s="215" t="s">
        <v>53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154</v>
      </c>
      <c r="AT111" s="218" t="s">
        <v>144</v>
      </c>
      <c r="AU111" s="218" t="s">
        <v>92</v>
      </c>
      <c r="AY111" s="18" t="s">
        <v>147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8" t="s">
        <v>90</v>
      </c>
      <c r="BK111" s="219">
        <f>ROUND(I111*H111,2)</f>
        <v>0</v>
      </c>
      <c r="BL111" s="18" t="s">
        <v>155</v>
      </c>
      <c r="BM111" s="218" t="s">
        <v>203</v>
      </c>
    </row>
    <row r="112" s="2" customFormat="1">
      <c r="A112" s="40"/>
      <c r="B112" s="41"/>
      <c r="C112" s="42"/>
      <c r="D112" s="220" t="s">
        <v>157</v>
      </c>
      <c r="E112" s="42"/>
      <c r="F112" s="221" t="s">
        <v>202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8" t="s">
        <v>157</v>
      </c>
      <c r="AU112" s="18" t="s">
        <v>92</v>
      </c>
    </row>
    <row r="113" s="2" customFormat="1" ht="16.5" customHeight="1">
      <c r="A113" s="40"/>
      <c r="B113" s="41"/>
      <c r="C113" s="206" t="s">
        <v>204</v>
      </c>
      <c r="D113" s="206" t="s">
        <v>144</v>
      </c>
      <c r="E113" s="207" t="s">
        <v>205</v>
      </c>
      <c r="F113" s="208" t="s">
        <v>206</v>
      </c>
      <c r="G113" s="209" t="s">
        <v>174</v>
      </c>
      <c r="H113" s="210">
        <v>6</v>
      </c>
      <c r="I113" s="211"/>
      <c r="J113" s="212">
        <f>ROUND(I113*H113,2)</f>
        <v>0</v>
      </c>
      <c r="K113" s="208" t="s">
        <v>153</v>
      </c>
      <c r="L113" s="213"/>
      <c r="M113" s="214" t="s">
        <v>44</v>
      </c>
      <c r="N113" s="215" t="s">
        <v>53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154</v>
      </c>
      <c r="AT113" s="218" t="s">
        <v>144</v>
      </c>
      <c r="AU113" s="218" t="s">
        <v>92</v>
      </c>
      <c r="AY113" s="18" t="s">
        <v>147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8" t="s">
        <v>90</v>
      </c>
      <c r="BK113" s="219">
        <f>ROUND(I113*H113,2)</f>
        <v>0</v>
      </c>
      <c r="BL113" s="18" t="s">
        <v>155</v>
      </c>
      <c r="BM113" s="218" t="s">
        <v>207</v>
      </c>
    </row>
    <row r="114" s="2" customFormat="1">
      <c r="A114" s="40"/>
      <c r="B114" s="41"/>
      <c r="C114" s="42"/>
      <c r="D114" s="220" t="s">
        <v>157</v>
      </c>
      <c r="E114" s="42"/>
      <c r="F114" s="221" t="s">
        <v>206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8" t="s">
        <v>157</v>
      </c>
      <c r="AU114" s="18" t="s">
        <v>92</v>
      </c>
    </row>
    <row r="115" s="12" customFormat="1" ht="22.8" customHeight="1">
      <c r="A115" s="12"/>
      <c r="B115" s="190"/>
      <c r="C115" s="191"/>
      <c r="D115" s="192" t="s">
        <v>81</v>
      </c>
      <c r="E115" s="204" t="s">
        <v>208</v>
      </c>
      <c r="F115" s="204" t="s">
        <v>209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SUM(P116:P135)</f>
        <v>0</v>
      </c>
      <c r="Q115" s="198"/>
      <c r="R115" s="199">
        <f>SUM(R116:R135)</f>
        <v>0</v>
      </c>
      <c r="S115" s="198"/>
      <c r="T115" s="200">
        <f>SUM(T116:T135)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146</v>
      </c>
      <c r="AT115" s="202" t="s">
        <v>81</v>
      </c>
      <c r="AU115" s="202" t="s">
        <v>90</v>
      </c>
      <c r="AY115" s="201" t="s">
        <v>147</v>
      </c>
      <c r="BK115" s="203">
        <f>SUM(BK116:BK135)</f>
        <v>0</v>
      </c>
    </row>
    <row r="116" s="2" customFormat="1" ht="16.5" customHeight="1">
      <c r="A116" s="40"/>
      <c r="B116" s="41"/>
      <c r="C116" s="206" t="s">
        <v>210</v>
      </c>
      <c r="D116" s="206" t="s">
        <v>144</v>
      </c>
      <c r="E116" s="207" t="s">
        <v>211</v>
      </c>
      <c r="F116" s="208" t="s">
        <v>212</v>
      </c>
      <c r="G116" s="209" t="s">
        <v>174</v>
      </c>
      <c r="H116" s="210">
        <v>2</v>
      </c>
      <c r="I116" s="211"/>
      <c r="J116" s="212">
        <f>ROUND(I116*H116,2)</f>
        <v>0</v>
      </c>
      <c r="K116" s="208" t="s">
        <v>153</v>
      </c>
      <c r="L116" s="213"/>
      <c r="M116" s="214" t="s">
        <v>44</v>
      </c>
      <c r="N116" s="215" t="s">
        <v>53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154</v>
      </c>
      <c r="AT116" s="218" t="s">
        <v>144</v>
      </c>
      <c r="AU116" s="218" t="s">
        <v>92</v>
      </c>
      <c r="AY116" s="18" t="s">
        <v>147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8" t="s">
        <v>90</v>
      </c>
      <c r="BK116" s="219">
        <f>ROUND(I116*H116,2)</f>
        <v>0</v>
      </c>
      <c r="BL116" s="18" t="s">
        <v>155</v>
      </c>
      <c r="BM116" s="218" t="s">
        <v>213</v>
      </c>
    </row>
    <row r="117" s="2" customFormat="1">
      <c r="A117" s="40"/>
      <c r="B117" s="41"/>
      <c r="C117" s="42"/>
      <c r="D117" s="220" t="s">
        <v>157</v>
      </c>
      <c r="E117" s="42"/>
      <c r="F117" s="221" t="s">
        <v>212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8" t="s">
        <v>157</v>
      </c>
      <c r="AU117" s="18" t="s">
        <v>92</v>
      </c>
    </row>
    <row r="118" s="2" customFormat="1" ht="16.5" customHeight="1">
      <c r="A118" s="40"/>
      <c r="B118" s="41"/>
      <c r="C118" s="206" t="s">
        <v>8</v>
      </c>
      <c r="D118" s="206" t="s">
        <v>144</v>
      </c>
      <c r="E118" s="207" t="s">
        <v>214</v>
      </c>
      <c r="F118" s="208" t="s">
        <v>215</v>
      </c>
      <c r="G118" s="209" t="s">
        <v>174</v>
      </c>
      <c r="H118" s="210">
        <v>2</v>
      </c>
      <c r="I118" s="211"/>
      <c r="J118" s="212">
        <f>ROUND(I118*H118,2)</f>
        <v>0</v>
      </c>
      <c r="K118" s="208" t="s">
        <v>153</v>
      </c>
      <c r="L118" s="213"/>
      <c r="M118" s="214" t="s">
        <v>44</v>
      </c>
      <c r="N118" s="215" t="s">
        <v>53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154</v>
      </c>
      <c r="AT118" s="218" t="s">
        <v>144</v>
      </c>
      <c r="AU118" s="218" t="s">
        <v>92</v>
      </c>
      <c r="AY118" s="18" t="s">
        <v>147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8" t="s">
        <v>90</v>
      </c>
      <c r="BK118" s="219">
        <f>ROUND(I118*H118,2)</f>
        <v>0</v>
      </c>
      <c r="BL118" s="18" t="s">
        <v>155</v>
      </c>
      <c r="BM118" s="218" t="s">
        <v>216</v>
      </c>
    </row>
    <row r="119" s="2" customFormat="1">
      <c r="A119" s="40"/>
      <c r="B119" s="41"/>
      <c r="C119" s="42"/>
      <c r="D119" s="220" t="s">
        <v>157</v>
      </c>
      <c r="E119" s="42"/>
      <c r="F119" s="221" t="s">
        <v>215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8" t="s">
        <v>157</v>
      </c>
      <c r="AU119" s="18" t="s">
        <v>92</v>
      </c>
    </row>
    <row r="120" s="2" customFormat="1" ht="16.5" customHeight="1">
      <c r="A120" s="40"/>
      <c r="B120" s="41"/>
      <c r="C120" s="206" t="s">
        <v>217</v>
      </c>
      <c r="D120" s="206" t="s">
        <v>144</v>
      </c>
      <c r="E120" s="207" t="s">
        <v>218</v>
      </c>
      <c r="F120" s="208" t="s">
        <v>219</v>
      </c>
      <c r="G120" s="209" t="s">
        <v>174</v>
      </c>
      <c r="H120" s="210">
        <v>1</v>
      </c>
      <c r="I120" s="211"/>
      <c r="J120" s="212">
        <f>ROUND(I120*H120,2)</f>
        <v>0</v>
      </c>
      <c r="K120" s="208" t="s">
        <v>153</v>
      </c>
      <c r="L120" s="213"/>
      <c r="M120" s="214" t="s">
        <v>44</v>
      </c>
      <c r="N120" s="215" t="s">
        <v>53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154</v>
      </c>
      <c r="AT120" s="218" t="s">
        <v>144</v>
      </c>
      <c r="AU120" s="218" t="s">
        <v>92</v>
      </c>
      <c r="AY120" s="18" t="s">
        <v>147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8" t="s">
        <v>90</v>
      </c>
      <c r="BK120" s="219">
        <f>ROUND(I120*H120,2)</f>
        <v>0</v>
      </c>
      <c r="BL120" s="18" t="s">
        <v>155</v>
      </c>
      <c r="BM120" s="218" t="s">
        <v>220</v>
      </c>
    </row>
    <row r="121" s="2" customFormat="1">
      <c r="A121" s="40"/>
      <c r="B121" s="41"/>
      <c r="C121" s="42"/>
      <c r="D121" s="220" t="s">
        <v>157</v>
      </c>
      <c r="E121" s="42"/>
      <c r="F121" s="221" t="s">
        <v>219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157</v>
      </c>
      <c r="AU121" s="18" t="s">
        <v>92</v>
      </c>
    </row>
    <row r="122" s="2" customFormat="1" ht="16.5" customHeight="1">
      <c r="A122" s="40"/>
      <c r="B122" s="41"/>
      <c r="C122" s="206" t="s">
        <v>221</v>
      </c>
      <c r="D122" s="206" t="s">
        <v>144</v>
      </c>
      <c r="E122" s="207" t="s">
        <v>222</v>
      </c>
      <c r="F122" s="208" t="s">
        <v>223</v>
      </c>
      <c r="G122" s="209" t="s">
        <v>174</v>
      </c>
      <c r="H122" s="210">
        <v>1</v>
      </c>
      <c r="I122" s="211"/>
      <c r="J122" s="212">
        <f>ROUND(I122*H122,2)</f>
        <v>0</v>
      </c>
      <c r="K122" s="208" t="s">
        <v>153</v>
      </c>
      <c r="L122" s="213"/>
      <c r="M122" s="214" t="s">
        <v>44</v>
      </c>
      <c r="N122" s="215" t="s">
        <v>53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154</v>
      </c>
      <c r="AT122" s="218" t="s">
        <v>144</v>
      </c>
      <c r="AU122" s="218" t="s">
        <v>92</v>
      </c>
      <c r="AY122" s="18" t="s">
        <v>147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8" t="s">
        <v>90</v>
      </c>
      <c r="BK122" s="219">
        <f>ROUND(I122*H122,2)</f>
        <v>0</v>
      </c>
      <c r="BL122" s="18" t="s">
        <v>155</v>
      </c>
      <c r="BM122" s="218" t="s">
        <v>224</v>
      </c>
    </row>
    <row r="123" s="2" customFormat="1">
      <c r="A123" s="40"/>
      <c r="B123" s="41"/>
      <c r="C123" s="42"/>
      <c r="D123" s="220" t="s">
        <v>157</v>
      </c>
      <c r="E123" s="42"/>
      <c r="F123" s="221" t="s">
        <v>223</v>
      </c>
      <c r="G123" s="42"/>
      <c r="H123" s="42"/>
      <c r="I123" s="222"/>
      <c r="J123" s="42"/>
      <c r="K123" s="42"/>
      <c r="L123" s="46"/>
      <c r="M123" s="223"/>
      <c r="N123" s="224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8" t="s">
        <v>157</v>
      </c>
      <c r="AU123" s="18" t="s">
        <v>92</v>
      </c>
    </row>
    <row r="124" s="2" customFormat="1" ht="16.5" customHeight="1">
      <c r="A124" s="40"/>
      <c r="B124" s="41"/>
      <c r="C124" s="206" t="s">
        <v>225</v>
      </c>
      <c r="D124" s="206" t="s">
        <v>144</v>
      </c>
      <c r="E124" s="207" t="s">
        <v>226</v>
      </c>
      <c r="F124" s="208" t="s">
        <v>227</v>
      </c>
      <c r="G124" s="209" t="s">
        <v>174</v>
      </c>
      <c r="H124" s="210">
        <v>2</v>
      </c>
      <c r="I124" s="211"/>
      <c r="J124" s="212">
        <f>ROUND(I124*H124,2)</f>
        <v>0</v>
      </c>
      <c r="K124" s="208" t="s">
        <v>153</v>
      </c>
      <c r="L124" s="213"/>
      <c r="M124" s="214" t="s">
        <v>44</v>
      </c>
      <c r="N124" s="215" t="s">
        <v>53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154</v>
      </c>
      <c r="AT124" s="218" t="s">
        <v>144</v>
      </c>
      <c r="AU124" s="218" t="s">
        <v>92</v>
      </c>
      <c r="AY124" s="18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8" t="s">
        <v>90</v>
      </c>
      <c r="BK124" s="219">
        <f>ROUND(I124*H124,2)</f>
        <v>0</v>
      </c>
      <c r="BL124" s="18" t="s">
        <v>155</v>
      </c>
      <c r="BM124" s="218" t="s">
        <v>228</v>
      </c>
    </row>
    <row r="125" s="2" customFormat="1">
      <c r="A125" s="40"/>
      <c r="B125" s="41"/>
      <c r="C125" s="42"/>
      <c r="D125" s="220" t="s">
        <v>157</v>
      </c>
      <c r="E125" s="42"/>
      <c r="F125" s="221" t="s">
        <v>227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157</v>
      </c>
      <c r="AU125" s="18" t="s">
        <v>92</v>
      </c>
    </row>
    <row r="126" s="2" customFormat="1" ht="16.5" customHeight="1">
      <c r="A126" s="40"/>
      <c r="B126" s="41"/>
      <c r="C126" s="206" t="s">
        <v>229</v>
      </c>
      <c r="D126" s="206" t="s">
        <v>144</v>
      </c>
      <c r="E126" s="207" t="s">
        <v>230</v>
      </c>
      <c r="F126" s="208" t="s">
        <v>231</v>
      </c>
      <c r="G126" s="209" t="s">
        <v>174</v>
      </c>
      <c r="H126" s="210">
        <v>2</v>
      </c>
      <c r="I126" s="211"/>
      <c r="J126" s="212">
        <f>ROUND(I126*H126,2)</f>
        <v>0</v>
      </c>
      <c r="K126" s="208" t="s">
        <v>153</v>
      </c>
      <c r="L126" s="213"/>
      <c r="M126" s="214" t="s">
        <v>44</v>
      </c>
      <c r="N126" s="215" t="s">
        <v>53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154</v>
      </c>
      <c r="AT126" s="218" t="s">
        <v>144</v>
      </c>
      <c r="AU126" s="218" t="s">
        <v>92</v>
      </c>
      <c r="AY126" s="18" t="s">
        <v>147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8" t="s">
        <v>90</v>
      </c>
      <c r="BK126" s="219">
        <f>ROUND(I126*H126,2)</f>
        <v>0</v>
      </c>
      <c r="BL126" s="18" t="s">
        <v>155</v>
      </c>
      <c r="BM126" s="218" t="s">
        <v>232</v>
      </c>
    </row>
    <row r="127" s="2" customFormat="1">
      <c r="A127" s="40"/>
      <c r="B127" s="41"/>
      <c r="C127" s="42"/>
      <c r="D127" s="220" t="s">
        <v>157</v>
      </c>
      <c r="E127" s="42"/>
      <c r="F127" s="221" t="s">
        <v>231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8" t="s">
        <v>157</v>
      </c>
      <c r="AU127" s="18" t="s">
        <v>92</v>
      </c>
    </row>
    <row r="128" s="2" customFormat="1" ht="16.5" customHeight="1">
      <c r="A128" s="40"/>
      <c r="B128" s="41"/>
      <c r="C128" s="206" t="s">
        <v>233</v>
      </c>
      <c r="D128" s="206" t="s">
        <v>144</v>
      </c>
      <c r="E128" s="207" t="s">
        <v>234</v>
      </c>
      <c r="F128" s="208" t="s">
        <v>235</v>
      </c>
      <c r="G128" s="209" t="s">
        <v>174</v>
      </c>
      <c r="H128" s="210">
        <v>1</v>
      </c>
      <c r="I128" s="211"/>
      <c r="J128" s="212">
        <f>ROUND(I128*H128,2)</f>
        <v>0</v>
      </c>
      <c r="K128" s="208" t="s">
        <v>153</v>
      </c>
      <c r="L128" s="213"/>
      <c r="M128" s="214" t="s">
        <v>44</v>
      </c>
      <c r="N128" s="215" t="s">
        <v>53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154</v>
      </c>
      <c r="AT128" s="218" t="s">
        <v>144</v>
      </c>
      <c r="AU128" s="218" t="s">
        <v>92</v>
      </c>
      <c r="AY128" s="18" t="s">
        <v>147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8" t="s">
        <v>90</v>
      </c>
      <c r="BK128" s="219">
        <f>ROUND(I128*H128,2)</f>
        <v>0</v>
      </c>
      <c r="BL128" s="18" t="s">
        <v>155</v>
      </c>
      <c r="BM128" s="218" t="s">
        <v>236</v>
      </c>
    </row>
    <row r="129" s="2" customFormat="1">
      <c r="A129" s="40"/>
      <c r="B129" s="41"/>
      <c r="C129" s="42"/>
      <c r="D129" s="220" t="s">
        <v>157</v>
      </c>
      <c r="E129" s="42"/>
      <c r="F129" s="221" t="s">
        <v>237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8" t="s">
        <v>157</v>
      </c>
      <c r="AU129" s="18" t="s">
        <v>92</v>
      </c>
    </row>
    <row r="130" s="2" customFormat="1" ht="16.5" customHeight="1">
      <c r="A130" s="40"/>
      <c r="B130" s="41"/>
      <c r="C130" s="206" t="s">
        <v>7</v>
      </c>
      <c r="D130" s="206" t="s">
        <v>144</v>
      </c>
      <c r="E130" s="207" t="s">
        <v>238</v>
      </c>
      <c r="F130" s="208" t="s">
        <v>239</v>
      </c>
      <c r="G130" s="209" t="s">
        <v>174</v>
      </c>
      <c r="H130" s="210">
        <v>1</v>
      </c>
      <c r="I130" s="211"/>
      <c r="J130" s="212">
        <f>ROUND(I130*H130,2)</f>
        <v>0</v>
      </c>
      <c r="K130" s="208" t="s">
        <v>153</v>
      </c>
      <c r="L130" s="213"/>
      <c r="M130" s="214" t="s">
        <v>44</v>
      </c>
      <c r="N130" s="215" t="s">
        <v>53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154</v>
      </c>
      <c r="AT130" s="218" t="s">
        <v>144</v>
      </c>
      <c r="AU130" s="218" t="s">
        <v>92</v>
      </c>
      <c r="AY130" s="18" t="s">
        <v>147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8" t="s">
        <v>90</v>
      </c>
      <c r="BK130" s="219">
        <f>ROUND(I130*H130,2)</f>
        <v>0</v>
      </c>
      <c r="BL130" s="18" t="s">
        <v>155</v>
      </c>
      <c r="BM130" s="218" t="s">
        <v>240</v>
      </c>
    </row>
    <row r="131" s="2" customFormat="1">
      <c r="A131" s="40"/>
      <c r="B131" s="41"/>
      <c r="C131" s="42"/>
      <c r="D131" s="220" t="s">
        <v>157</v>
      </c>
      <c r="E131" s="42"/>
      <c r="F131" s="221" t="s">
        <v>241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8" t="s">
        <v>157</v>
      </c>
      <c r="AU131" s="18" t="s">
        <v>92</v>
      </c>
    </row>
    <row r="132" s="2" customFormat="1" ht="16.5" customHeight="1">
      <c r="A132" s="40"/>
      <c r="B132" s="41"/>
      <c r="C132" s="206" t="s">
        <v>242</v>
      </c>
      <c r="D132" s="206" t="s">
        <v>144</v>
      </c>
      <c r="E132" s="207" t="s">
        <v>243</v>
      </c>
      <c r="F132" s="208" t="s">
        <v>244</v>
      </c>
      <c r="G132" s="209" t="s">
        <v>174</v>
      </c>
      <c r="H132" s="210">
        <v>1</v>
      </c>
      <c r="I132" s="211"/>
      <c r="J132" s="212">
        <f>ROUND(I132*H132,2)</f>
        <v>0</v>
      </c>
      <c r="K132" s="208" t="s">
        <v>153</v>
      </c>
      <c r="L132" s="213"/>
      <c r="M132" s="214" t="s">
        <v>44</v>
      </c>
      <c r="N132" s="215" t="s">
        <v>53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154</v>
      </c>
      <c r="AT132" s="218" t="s">
        <v>144</v>
      </c>
      <c r="AU132" s="218" t="s">
        <v>92</v>
      </c>
      <c r="AY132" s="18" t="s">
        <v>147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8" t="s">
        <v>90</v>
      </c>
      <c r="BK132" s="219">
        <f>ROUND(I132*H132,2)</f>
        <v>0</v>
      </c>
      <c r="BL132" s="18" t="s">
        <v>155</v>
      </c>
      <c r="BM132" s="218" t="s">
        <v>245</v>
      </c>
    </row>
    <row r="133" s="2" customFormat="1">
      <c r="A133" s="40"/>
      <c r="B133" s="41"/>
      <c r="C133" s="42"/>
      <c r="D133" s="220" t="s">
        <v>157</v>
      </c>
      <c r="E133" s="42"/>
      <c r="F133" s="221" t="s">
        <v>246</v>
      </c>
      <c r="G133" s="42"/>
      <c r="H133" s="42"/>
      <c r="I133" s="222"/>
      <c r="J133" s="42"/>
      <c r="K133" s="42"/>
      <c r="L133" s="46"/>
      <c r="M133" s="223"/>
      <c r="N133" s="224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8" t="s">
        <v>157</v>
      </c>
      <c r="AU133" s="18" t="s">
        <v>92</v>
      </c>
    </row>
    <row r="134" s="2" customFormat="1" ht="16.5" customHeight="1">
      <c r="A134" s="40"/>
      <c r="B134" s="41"/>
      <c r="C134" s="206" t="s">
        <v>247</v>
      </c>
      <c r="D134" s="206" t="s">
        <v>144</v>
      </c>
      <c r="E134" s="207" t="s">
        <v>248</v>
      </c>
      <c r="F134" s="208" t="s">
        <v>249</v>
      </c>
      <c r="G134" s="209" t="s">
        <v>174</v>
      </c>
      <c r="H134" s="210">
        <v>1</v>
      </c>
      <c r="I134" s="211"/>
      <c r="J134" s="212">
        <f>ROUND(I134*H134,2)</f>
        <v>0</v>
      </c>
      <c r="K134" s="208" t="s">
        <v>153</v>
      </c>
      <c r="L134" s="213"/>
      <c r="M134" s="214" t="s">
        <v>44</v>
      </c>
      <c r="N134" s="215" t="s">
        <v>53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154</v>
      </c>
      <c r="AT134" s="218" t="s">
        <v>144</v>
      </c>
      <c r="AU134" s="218" t="s">
        <v>92</v>
      </c>
      <c r="AY134" s="18" t="s">
        <v>147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8" t="s">
        <v>90</v>
      </c>
      <c r="BK134" s="219">
        <f>ROUND(I134*H134,2)</f>
        <v>0</v>
      </c>
      <c r="BL134" s="18" t="s">
        <v>155</v>
      </c>
      <c r="BM134" s="218" t="s">
        <v>250</v>
      </c>
    </row>
    <row r="135" s="2" customFormat="1">
      <c r="A135" s="40"/>
      <c r="B135" s="41"/>
      <c r="C135" s="42"/>
      <c r="D135" s="220" t="s">
        <v>157</v>
      </c>
      <c r="E135" s="42"/>
      <c r="F135" s="221" t="s">
        <v>251</v>
      </c>
      <c r="G135" s="42"/>
      <c r="H135" s="42"/>
      <c r="I135" s="222"/>
      <c r="J135" s="42"/>
      <c r="K135" s="42"/>
      <c r="L135" s="46"/>
      <c r="M135" s="223"/>
      <c r="N135" s="224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8" t="s">
        <v>157</v>
      </c>
      <c r="AU135" s="18" t="s">
        <v>92</v>
      </c>
    </row>
    <row r="136" s="12" customFormat="1" ht="22.8" customHeight="1">
      <c r="A136" s="12"/>
      <c r="B136" s="190"/>
      <c r="C136" s="191"/>
      <c r="D136" s="192" t="s">
        <v>81</v>
      </c>
      <c r="E136" s="204" t="s">
        <v>252</v>
      </c>
      <c r="F136" s="204" t="s">
        <v>253</v>
      </c>
      <c r="G136" s="191"/>
      <c r="H136" s="191"/>
      <c r="I136" s="194"/>
      <c r="J136" s="205">
        <f>BK136</f>
        <v>0</v>
      </c>
      <c r="K136" s="191"/>
      <c r="L136" s="196"/>
      <c r="M136" s="197"/>
      <c r="N136" s="198"/>
      <c r="O136" s="198"/>
      <c r="P136" s="199">
        <f>SUM(P137:P140)</f>
        <v>0</v>
      </c>
      <c r="Q136" s="198"/>
      <c r="R136" s="199">
        <f>SUM(R137:R140)</f>
        <v>0</v>
      </c>
      <c r="S136" s="198"/>
      <c r="T136" s="200">
        <f>SUM(T137:T140)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146</v>
      </c>
      <c r="AT136" s="202" t="s">
        <v>81</v>
      </c>
      <c r="AU136" s="202" t="s">
        <v>90</v>
      </c>
      <c r="AY136" s="201" t="s">
        <v>147</v>
      </c>
      <c r="BK136" s="203">
        <f>SUM(BK137:BK140)</f>
        <v>0</v>
      </c>
    </row>
    <row r="137" s="2" customFormat="1" ht="16.5" customHeight="1">
      <c r="A137" s="40"/>
      <c r="B137" s="41"/>
      <c r="C137" s="206" t="s">
        <v>254</v>
      </c>
      <c r="D137" s="206" t="s">
        <v>144</v>
      </c>
      <c r="E137" s="207" t="s">
        <v>255</v>
      </c>
      <c r="F137" s="208" t="s">
        <v>256</v>
      </c>
      <c r="G137" s="209" t="s">
        <v>257</v>
      </c>
      <c r="H137" s="210">
        <v>1</v>
      </c>
      <c r="I137" s="211"/>
      <c r="J137" s="212">
        <f>ROUND(I137*H137,2)</f>
        <v>0</v>
      </c>
      <c r="K137" s="208" t="s">
        <v>153</v>
      </c>
      <c r="L137" s="213"/>
      <c r="M137" s="214" t="s">
        <v>44</v>
      </c>
      <c r="N137" s="215" t="s">
        <v>53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154</v>
      </c>
      <c r="AT137" s="218" t="s">
        <v>144</v>
      </c>
      <c r="AU137" s="218" t="s">
        <v>92</v>
      </c>
      <c r="AY137" s="18" t="s">
        <v>147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8" t="s">
        <v>90</v>
      </c>
      <c r="BK137" s="219">
        <f>ROUND(I137*H137,2)</f>
        <v>0</v>
      </c>
      <c r="BL137" s="18" t="s">
        <v>155</v>
      </c>
      <c r="BM137" s="218" t="s">
        <v>258</v>
      </c>
    </row>
    <row r="138" s="2" customFormat="1">
      <c r="A138" s="40"/>
      <c r="B138" s="41"/>
      <c r="C138" s="42"/>
      <c r="D138" s="220" t="s">
        <v>157</v>
      </c>
      <c r="E138" s="42"/>
      <c r="F138" s="221" t="s">
        <v>259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8" t="s">
        <v>157</v>
      </c>
      <c r="AU138" s="18" t="s">
        <v>92</v>
      </c>
    </row>
    <row r="139" s="2" customFormat="1" ht="16.5" customHeight="1">
      <c r="A139" s="40"/>
      <c r="B139" s="41"/>
      <c r="C139" s="206" t="s">
        <v>260</v>
      </c>
      <c r="D139" s="206" t="s">
        <v>144</v>
      </c>
      <c r="E139" s="207" t="s">
        <v>261</v>
      </c>
      <c r="F139" s="208" t="s">
        <v>262</v>
      </c>
      <c r="G139" s="209" t="s">
        <v>257</v>
      </c>
      <c r="H139" s="210">
        <v>1</v>
      </c>
      <c r="I139" s="211"/>
      <c r="J139" s="212">
        <f>ROUND(I139*H139,2)</f>
        <v>0</v>
      </c>
      <c r="K139" s="208" t="s">
        <v>153</v>
      </c>
      <c r="L139" s="213"/>
      <c r="M139" s="214" t="s">
        <v>44</v>
      </c>
      <c r="N139" s="215" t="s">
        <v>53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154</v>
      </c>
      <c r="AT139" s="218" t="s">
        <v>144</v>
      </c>
      <c r="AU139" s="218" t="s">
        <v>92</v>
      </c>
      <c r="AY139" s="18" t="s">
        <v>147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8" t="s">
        <v>90</v>
      </c>
      <c r="BK139" s="219">
        <f>ROUND(I139*H139,2)</f>
        <v>0</v>
      </c>
      <c r="BL139" s="18" t="s">
        <v>155</v>
      </c>
      <c r="BM139" s="218" t="s">
        <v>263</v>
      </c>
    </row>
    <row r="140" s="2" customFormat="1">
      <c r="A140" s="40"/>
      <c r="B140" s="41"/>
      <c r="C140" s="42"/>
      <c r="D140" s="220" t="s">
        <v>157</v>
      </c>
      <c r="E140" s="42"/>
      <c r="F140" s="221" t="s">
        <v>264</v>
      </c>
      <c r="G140" s="42"/>
      <c r="H140" s="42"/>
      <c r="I140" s="222"/>
      <c r="J140" s="42"/>
      <c r="K140" s="42"/>
      <c r="L140" s="46"/>
      <c r="M140" s="223"/>
      <c r="N140" s="224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8" t="s">
        <v>157</v>
      </c>
      <c r="AU140" s="18" t="s">
        <v>92</v>
      </c>
    </row>
    <row r="141" s="12" customFormat="1" ht="22.8" customHeight="1">
      <c r="A141" s="12"/>
      <c r="B141" s="190"/>
      <c r="C141" s="191"/>
      <c r="D141" s="192" t="s">
        <v>81</v>
      </c>
      <c r="E141" s="204" t="s">
        <v>265</v>
      </c>
      <c r="F141" s="204" t="s">
        <v>266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SUM(P142:P160)</f>
        <v>0</v>
      </c>
      <c r="Q141" s="198"/>
      <c r="R141" s="199">
        <f>SUM(R142:R160)</f>
        <v>0</v>
      </c>
      <c r="S141" s="198"/>
      <c r="T141" s="200">
        <f>SUM(T142:T160)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146</v>
      </c>
      <c r="AT141" s="202" t="s">
        <v>81</v>
      </c>
      <c r="AU141" s="202" t="s">
        <v>90</v>
      </c>
      <c r="AY141" s="201" t="s">
        <v>147</v>
      </c>
      <c r="BK141" s="203">
        <f>SUM(BK142:BK160)</f>
        <v>0</v>
      </c>
    </row>
    <row r="142" s="2" customFormat="1" ht="24.15" customHeight="1">
      <c r="A142" s="40"/>
      <c r="B142" s="41"/>
      <c r="C142" s="225" t="s">
        <v>267</v>
      </c>
      <c r="D142" s="225" t="s">
        <v>268</v>
      </c>
      <c r="E142" s="226" t="s">
        <v>269</v>
      </c>
      <c r="F142" s="227" t="s">
        <v>270</v>
      </c>
      <c r="G142" s="228" t="s">
        <v>257</v>
      </c>
      <c r="H142" s="229">
        <v>1</v>
      </c>
      <c r="I142" s="230"/>
      <c r="J142" s="231">
        <f>ROUND(I142*H142,2)</f>
        <v>0</v>
      </c>
      <c r="K142" s="227" t="s">
        <v>153</v>
      </c>
      <c r="L142" s="46"/>
      <c r="M142" s="232" t="s">
        <v>44</v>
      </c>
      <c r="N142" s="233" t="s">
        <v>53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155</v>
      </c>
      <c r="AT142" s="218" t="s">
        <v>268</v>
      </c>
      <c r="AU142" s="218" t="s">
        <v>92</v>
      </c>
      <c r="AY142" s="18" t="s">
        <v>147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8" t="s">
        <v>90</v>
      </c>
      <c r="BK142" s="219">
        <f>ROUND(I142*H142,2)</f>
        <v>0</v>
      </c>
      <c r="BL142" s="18" t="s">
        <v>155</v>
      </c>
      <c r="BM142" s="218" t="s">
        <v>271</v>
      </c>
    </row>
    <row r="143" s="2" customFormat="1">
      <c r="A143" s="40"/>
      <c r="B143" s="41"/>
      <c r="C143" s="42"/>
      <c r="D143" s="220" t="s">
        <v>157</v>
      </c>
      <c r="E143" s="42"/>
      <c r="F143" s="221" t="s">
        <v>272</v>
      </c>
      <c r="G143" s="42"/>
      <c r="H143" s="42"/>
      <c r="I143" s="222"/>
      <c r="J143" s="42"/>
      <c r="K143" s="42"/>
      <c r="L143" s="46"/>
      <c r="M143" s="223"/>
      <c r="N143" s="224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8" t="s">
        <v>157</v>
      </c>
      <c r="AU143" s="18" t="s">
        <v>92</v>
      </c>
    </row>
    <row r="144" s="2" customFormat="1" ht="16.5" customHeight="1">
      <c r="A144" s="40"/>
      <c r="B144" s="41"/>
      <c r="C144" s="225" t="s">
        <v>273</v>
      </c>
      <c r="D144" s="225" t="s">
        <v>268</v>
      </c>
      <c r="E144" s="226" t="s">
        <v>274</v>
      </c>
      <c r="F144" s="227" t="s">
        <v>275</v>
      </c>
      <c r="G144" s="228" t="s">
        <v>257</v>
      </c>
      <c r="H144" s="229">
        <v>1</v>
      </c>
      <c r="I144" s="230"/>
      <c r="J144" s="231">
        <f>ROUND(I144*H144,2)</f>
        <v>0</v>
      </c>
      <c r="K144" s="227" t="s">
        <v>153</v>
      </c>
      <c r="L144" s="46"/>
      <c r="M144" s="232" t="s">
        <v>44</v>
      </c>
      <c r="N144" s="233" t="s">
        <v>53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155</v>
      </c>
      <c r="AT144" s="218" t="s">
        <v>268</v>
      </c>
      <c r="AU144" s="218" t="s">
        <v>92</v>
      </c>
      <c r="AY144" s="18" t="s">
        <v>147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8" t="s">
        <v>90</v>
      </c>
      <c r="BK144" s="219">
        <f>ROUND(I144*H144,2)</f>
        <v>0</v>
      </c>
      <c r="BL144" s="18" t="s">
        <v>155</v>
      </c>
      <c r="BM144" s="218" t="s">
        <v>276</v>
      </c>
    </row>
    <row r="145" s="2" customFormat="1">
      <c r="A145" s="40"/>
      <c r="B145" s="41"/>
      <c r="C145" s="42"/>
      <c r="D145" s="220" t="s">
        <v>157</v>
      </c>
      <c r="E145" s="42"/>
      <c r="F145" s="221" t="s">
        <v>275</v>
      </c>
      <c r="G145" s="42"/>
      <c r="H145" s="42"/>
      <c r="I145" s="222"/>
      <c r="J145" s="42"/>
      <c r="K145" s="42"/>
      <c r="L145" s="46"/>
      <c r="M145" s="223"/>
      <c r="N145" s="22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8" t="s">
        <v>157</v>
      </c>
      <c r="AU145" s="18" t="s">
        <v>92</v>
      </c>
    </row>
    <row r="146" s="2" customFormat="1">
      <c r="A146" s="40"/>
      <c r="B146" s="41"/>
      <c r="C146" s="42"/>
      <c r="D146" s="220" t="s">
        <v>277</v>
      </c>
      <c r="E146" s="42"/>
      <c r="F146" s="234" t="s">
        <v>278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8" t="s">
        <v>277</v>
      </c>
      <c r="AU146" s="18" t="s">
        <v>92</v>
      </c>
    </row>
    <row r="147" s="2" customFormat="1" ht="16.5" customHeight="1">
      <c r="A147" s="40"/>
      <c r="B147" s="41"/>
      <c r="C147" s="225" t="s">
        <v>279</v>
      </c>
      <c r="D147" s="225" t="s">
        <v>268</v>
      </c>
      <c r="E147" s="226" t="s">
        <v>280</v>
      </c>
      <c r="F147" s="227" t="s">
        <v>281</v>
      </c>
      <c r="G147" s="228" t="s">
        <v>257</v>
      </c>
      <c r="H147" s="229">
        <v>1</v>
      </c>
      <c r="I147" s="230"/>
      <c r="J147" s="231">
        <f>ROUND(I147*H147,2)</f>
        <v>0</v>
      </c>
      <c r="K147" s="227" t="s">
        <v>153</v>
      </c>
      <c r="L147" s="46"/>
      <c r="M147" s="232" t="s">
        <v>44</v>
      </c>
      <c r="N147" s="233" t="s">
        <v>53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155</v>
      </c>
      <c r="AT147" s="218" t="s">
        <v>268</v>
      </c>
      <c r="AU147" s="218" t="s">
        <v>92</v>
      </c>
      <c r="AY147" s="18" t="s">
        <v>147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8" t="s">
        <v>90</v>
      </c>
      <c r="BK147" s="219">
        <f>ROUND(I147*H147,2)</f>
        <v>0</v>
      </c>
      <c r="BL147" s="18" t="s">
        <v>155</v>
      </c>
      <c r="BM147" s="218" t="s">
        <v>282</v>
      </c>
    </row>
    <row r="148" s="2" customFormat="1">
      <c r="A148" s="40"/>
      <c r="B148" s="41"/>
      <c r="C148" s="42"/>
      <c r="D148" s="220" t="s">
        <v>157</v>
      </c>
      <c r="E148" s="42"/>
      <c r="F148" s="221" t="s">
        <v>283</v>
      </c>
      <c r="G148" s="42"/>
      <c r="H148" s="42"/>
      <c r="I148" s="222"/>
      <c r="J148" s="42"/>
      <c r="K148" s="42"/>
      <c r="L148" s="46"/>
      <c r="M148" s="223"/>
      <c r="N148" s="224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8" t="s">
        <v>157</v>
      </c>
      <c r="AU148" s="18" t="s">
        <v>92</v>
      </c>
    </row>
    <row r="149" s="2" customFormat="1" ht="16.5" customHeight="1">
      <c r="A149" s="40"/>
      <c r="B149" s="41"/>
      <c r="C149" s="225" t="s">
        <v>284</v>
      </c>
      <c r="D149" s="225" t="s">
        <v>268</v>
      </c>
      <c r="E149" s="226" t="s">
        <v>285</v>
      </c>
      <c r="F149" s="227" t="s">
        <v>286</v>
      </c>
      <c r="G149" s="228" t="s">
        <v>257</v>
      </c>
      <c r="H149" s="229">
        <v>1</v>
      </c>
      <c r="I149" s="230"/>
      <c r="J149" s="231">
        <f>ROUND(I149*H149,2)</f>
        <v>0</v>
      </c>
      <c r="K149" s="227" t="s">
        <v>153</v>
      </c>
      <c r="L149" s="46"/>
      <c r="M149" s="232" t="s">
        <v>44</v>
      </c>
      <c r="N149" s="233" t="s">
        <v>53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155</v>
      </c>
      <c r="AT149" s="218" t="s">
        <v>268</v>
      </c>
      <c r="AU149" s="218" t="s">
        <v>92</v>
      </c>
      <c r="AY149" s="18" t="s">
        <v>147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8" t="s">
        <v>90</v>
      </c>
      <c r="BK149" s="219">
        <f>ROUND(I149*H149,2)</f>
        <v>0</v>
      </c>
      <c r="BL149" s="18" t="s">
        <v>155</v>
      </c>
      <c r="BM149" s="218" t="s">
        <v>287</v>
      </c>
    </row>
    <row r="150" s="2" customFormat="1">
      <c r="A150" s="40"/>
      <c r="B150" s="41"/>
      <c r="C150" s="42"/>
      <c r="D150" s="220" t="s">
        <v>157</v>
      </c>
      <c r="E150" s="42"/>
      <c r="F150" s="221" t="s">
        <v>286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8" t="s">
        <v>157</v>
      </c>
      <c r="AU150" s="18" t="s">
        <v>92</v>
      </c>
    </row>
    <row r="151" s="2" customFormat="1" ht="21.75" customHeight="1">
      <c r="A151" s="40"/>
      <c r="B151" s="41"/>
      <c r="C151" s="225" t="s">
        <v>288</v>
      </c>
      <c r="D151" s="225" t="s">
        <v>268</v>
      </c>
      <c r="E151" s="226" t="s">
        <v>289</v>
      </c>
      <c r="F151" s="227" t="s">
        <v>290</v>
      </c>
      <c r="G151" s="228" t="s">
        <v>257</v>
      </c>
      <c r="H151" s="229">
        <v>1</v>
      </c>
      <c r="I151" s="230"/>
      <c r="J151" s="231">
        <f>ROUND(I151*H151,2)</f>
        <v>0</v>
      </c>
      <c r="K151" s="227" t="s">
        <v>153</v>
      </c>
      <c r="L151" s="46"/>
      <c r="M151" s="232" t="s">
        <v>44</v>
      </c>
      <c r="N151" s="233" t="s">
        <v>53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155</v>
      </c>
      <c r="AT151" s="218" t="s">
        <v>268</v>
      </c>
      <c r="AU151" s="218" t="s">
        <v>92</v>
      </c>
      <c r="AY151" s="18" t="s">
        <v>147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8" t="s">
        <v>90</v>
      </c>
      <c r="BK151" s="219">
        <f>ROUND(I151*H151,2)</f>
        <v>0</v>
      </c>
      <c r="BL151" s="18" t="s">
        <v>155</v>
      </c>
      <c r="BM151" s="218" t="s">
        <v>291</v>
      </c>
    </row>
    <row r="152" s="2" customFormat="1">
      <c r="A152" s="40"/>
      <c r="B152" s="41"/>
      <c r="C152" s="42"/>
      <c r="D152" s="220" t="s">
        <v>157</v>
      </c>
      <c r="E152" s="42"/>
      <c r="F152" s="221" t="s">
        <v>290</v>
      </c>
      <c r="G152" s="42"/>
      <c r="H152" s="42"/>
      <c r="I152" s="222"/>
      <c r="J152" s="42"/>
      <c r="K152" s="42"/>
      <c r="L152" s="46"/>
      <c r="M152" s="223"/>
      <c r="N152" s="224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8" t="s">
        <v>157</v>
      </c>
      <c r="AU152" s="18" t="s">
        <v>92</v>
      </c>
    </row>
    <row r="153" s="2" customFormat="1" ht="24.15" customHeight="1">
      <c r="A153" s="40"/>
      <c r="B153" s="41"/>
      <c r="C153" s="225" t="s">
        <v>292</v>
      </c>
      <c r="D153" s="225" t="s">
        <v>268</v>
      </c>
      <c r="E153" s="226" t="s">
        <v>293</v>
      </c>
      <c r="F153" s="227" t="s">
        <v>294</v>
      </c>
      <c r="G153" s="228" t="s">
        <v>257</v>
      </c>
      <c r="H153" s="229">
        <v>1</v>
      </c>
      <c r="I153" s="230"/>
      <c r="J153" s="231">
        <f>ROUND(I153*H153,2)</f>
        <v>0</v>
      </c>
      <c r="K153" s="227" t="s">
        <v>153</v>
      </c>
      <c r="L153" s="46"/>
      <c r="M153" s="232" t="s">
        <v>44</v>
      </c>
      <c r="N153" s="233" t="s">
        <v>53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155</v>
      </c>
      <c r="AT153" s="218" t="s">
        <v>268</v>
      </c>
      <c r="AU153" s="218" t="s">
        <v>92</v>
      </c>
      <c r="AY153" s="18" t="s">
        <v>147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8" t="s">
        <v>90</v>
      </c>
      <c r="BK153" s="219">
        <f>ROUND(I153*H153,2)</f>
        <v>0</v>
      </c>
      <c r="BL153" s="18" t="s">
        <v>155</v>
      </c>
      <c r="BM153" s="218" t="s">
        <v>295</v>
      </c>
    </row>
    <row r="154" s="2" customFormat="1">
      <c r="A154" s="40"/>
      <c r="B154" s="41"/>
      <c r="C154" s="42"/>
      <c r="D154" s="220" t="s">
        <v>157</v>
      </c>
      <c r="E154" s="42"/>
      <c r="F154" s="221" t="s">
        <v>294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8" t="s">
        <v>157</v>
      </c>
      <c r="AU154" s="18" t="s">
        <v>92</v>
      </c>
    </row>
    <row r="155" s="2" customFormat="1" ht="16.5" customHeight="1">
      <c r="A155" s="40"/>
      <c r="B155" s="41"/>
      <c r="C155" s="225" t="s">
        <v>296</v>
      </c>
      <c r="D155" s="225" t="s">
        <v>268</v>
      </c>
      <c r="E155" s="226" t="s">
        <v>297</v>
      </c>
      <c r="F155" s="227" t="s">
        <v>298</v>
      </c>
      <c r="G155" s="228" t="s">
        <v>257</v>
      </c>
      <c r="H155" s="229">
        <v>1</v>
      </c>
      <c r="I155" s="230"/>
      <c r="J155" s="231">
        <f>ROUND(I155*H155,2)</f>
        <v>0</v>
      </c>
      <c r="K155" s="227" t="s">
        <v>153</v>
      </c>
      <c r="L155" s="46"/>
      <c r="M155" s="232" t="s">
        <v>44</v>
      </c>
      <c r="N155" s="233" t="s">
        <v>53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155</v>
      </c>
      <c r="AT155" s="218" t="s">
        <v>268</v>
      </c>
      <c r="AU155" s="218" t="s">
        <v>92</v>
      </c>
      <c r="AY155" s="18" t="s">
        <v>147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8" t="s">
        <v>90</v>
      </c>
      <c r="BK155" s="219">
        <f>ROUND(I155*H155,2)</f>
        <v>0</v>
      </c>
      <c r="BL155" s="18" t="s">
        <v>155</v>
      </c>
      <c r="BM155" s="218" t="s">
        <v>299</v>
      </c>
    </row>
    <row r="156" s="2" customFormat="1">
      <c r="A156" s="40"/>
      <c r="B156" s="41"/>
      <c r="C156" s="42"/>
      <c r="D156" s="220" t="s">
        <v>157</v>
      </c>
      <c r="E156" s="42"/>
      <c r="F156" s="221" t="s">
        <v>298</v>
      </c>
      <c r="G156" s="42"/>
      <c r="H156" s="42"/>
      <c r="I156" s="222"/>
      <c r="J156" s="42"/>
      <c r="K156" s="42"/>
      <c r="L156" s="46"/>
      <c r="M156" s="223"/>
      <c r="N156" s="224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8" t="s">
        <v>157</v>
      </c>
      <c r="AU156" s="18" t="s">
        <v>92</v>
      </c>
    </row>
    <row r="157" s="2" customFormat="1" ht="16.5" customHeight="1">
      <c r="A157" s="40"/>
      <c r="B157" s="41"/>
      <c r="C157" s="225" t="s">
        <v>300</v>
      </c>
      <c r="D157" s="225" t="s">
        <v>268</v>
      </c>
      <c r="E157" s="226" t="s">
        <v>301</v>
      </c>
      <c r="F157" s="227" t="s">
        <v>302</v>
      </c>
      <c r="G157" s="228" t="s">
        <v>257</v>
      </c>
      <c r="H157" s="229">
        <v>1</v>
      </c>
      <c r="I157" s="230"/>
      <c r="J157" s="231">
        <f>ROUND(I157*H157,2)</f>
        <v>0</v>
      </c>
      <c r="K157" s="227" t="s">
        <v>153</v>
      </c>
      <c r="L157" s="46"/>
      <c r="M157" s="232" t="s">
        <v>44</v>
      </c>
      <c r="N157" s="233" t="s">
        <v>53</v>
      </c>
      <c r="O157" s="86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155</v>
      </c>
      <c r="AT157" s="218" t="s">
        <v>268</v>
      </c>
      <c r="AU157" s="218" t="s">
        <v>92</v>
      </c>
      <c r="AY157" s="18" t="s">
        <v>147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8" t="s">
        <v>90</v>
      </c>
      <c r="BK157" s="219">
        <f>ROUND(I157*H157,2)</f>
        <v>0</v>
      </c>
      <c r="BL157" s="18" t="s">
        <v>155</v>
      </c>
      <c r="BM157" s="218" t="s">
        <v>303</v>
      </c>
    </row>
    <row r="158" s="2" customFormat="1">
      <c r="A158" s="40"/>
      <c r="B158" s="41"/>
      <c r="C158" s="42"/>
      <c r="D158" s="220" t="s">
        <v>157</v>
      </c>
      <c r="E158" s="42"/>
      <c r="F158" s="221" t="s">
        <v>302</v>
      </c>
      <c r="G158" s="42"/>
      <c r="H158" s="42"/>
      <c r="I158" s="222"/>
      <c r="J158" s="42"/>
      <c r="K158" s="42"/>
      <c r="L158" s="46"/>
      <c r="M158" s="223"/>
      <c r="N158" s="224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8" t="s">
        <v>157</v>
      </c>
      <c r="AU158" s="18" t="s">
        <v>92</v>
      </c>
    </row>
    <row r="159" s="2" customFormat="1" ht="16.5" customHeight="1">
      <c r="A159" s="40"/>
      <c r="B159" s="41"/>
      <c r="C159" s="225" t="s">
        <v>304</v>
      </c>
      <c r="D159" s="225" t="s">
        <v>268</v>
      </c>
      <c r="E159" s="226" t="s">
        <v>305</v>
      </c>
      <c r="F159" s="227" t="s">
        <v>306</v>
      </c>
      <c r="G159" s="228" t="s">
        <v>257</v>
      </c>
      <c r="H159" s="229">
        <v>1</v>
      </c>
      <c r="I159" s="230"/>
      <c r="J159" s="231">
        <f>ROUND(I159*H159,2)</f>
        <v>0</v>
      </c>
      <c r="K159" s="227" t="s">
        <v>153</v>
      </c>
      <c r="L159" s="46"/>
      <c r="M159" s="232" t="s">
        <v>44</v>
      </c>
      <c r="N159" s="233" t="s">
        <v>53</v>
      </c>
      <c r="O159" s="86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155</v>
      </c>
      <c r="AT159" s="218" t="s">
        <v>268</v>
      </c>
      <c r="AU159" s="218" t="s">
        <v>92</v>
      </c>
      <c r="AY159" s="18" t="s">
        <v>147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8" t="s">
        <v>90</v>
      </c>
      <c r="BK159" s="219">
        <f>ROUND(I159*H159,2)</f>
        <v>0</v>
      </c>
      <c r="BL159" s="18" t="s">
        <v>155</v>
      </c>
      <c r="BM159" s="218" t="s">
        <v>307</v>
      </c>
    </row>
    <row r="160" s="2" customFormat="1">
      <c r="A160" s="40"/>
      <c r="B160" s="41"/>
      <c r="C160" s="42"/>
      <c r="D160" s="220" t="s">
        <v>157</v>
      </c>
      <c r="E160" s="42"/>
      <c r="F160" s="221" t="s">
        <v>306</v>
      </c>
      <c r="G160" s="42"/>
      <c r="H160" s="42"/>
      <c r="I160" s="222"/>
      <c r="J160" s="42"/>
      <c r="K160" s="42"/>
      <c r="L160" s="46"/>
      <c r="M160" s="235"/>
      <c r="N160" s="236"/>
      <c r="O160" s="237"/>
      <c r="P160" s="237"/>
      <c r="Q160" s="237"/>
      <c r="R160" s="237"/>
      <c r="S160" s="237"/>
      <c r="T160" s="238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8" t="s">
        <v>157</v>
      </c>
      <c r="AU160" s="18" t="s">
        <v>92</v>
      </c>
    </row>
    <row r="161" s="2" customFormat="1" ht="6.96" customHeight="1">
      <c r="A161" s="40"/>
      <c r="B161" s="61"/>
      <c r="C161" s="62"/>
      <c r="D161" s="62"/>
      <c r="E161" s="62"/>
      <c r="F161" s="62"/>
      <c r="G161" s="62"/>
      <c r="H161" s="62"/>
      <c r="I161" s="62"/>
      <c r="J161" s="62"/>
      <c r="K161" s="62"/>
      <c r="L161" s="46"/>
      <c r="M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</row>
  </sheetData>
  <sheetProtection sheet="1" autoFilter="0" formatColumns="0" formatRows="0" objects="1" scenarios="1" spinCount="100000" saltValue="kake6CoK13++t5OTTYWDd0FEe2Oi9T8lVqKORY31QQ5I04f/syqPu+n+/x2RtG46YE7OYJ4olU5N4XxqBpPJ8Q==" hashValue="H6ZR+rdR9n/bcNHDfugijZigDcnlPmruwoCupAOTgdnJ8mr6LYFZiUEcB/BDRFq9NMisXg1qiwPjdgCijhgYEA==" algorithmName="SHA-512" password="C71F"/>
  <autoFilter ref="C84:K16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92</v>
      </c>
    </row>
    <row r="4" s="1" customFormat="1" ht="24.96" customHeight="1">
      <c r="B4" s="21"/>
      <c r="D4" s="132" t="s">
        <v>118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Brno, ATS Libušino údolí - rekonstrukce stavební části a technologie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119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308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44</v>
      </c>
      <c r="G11" s="40"/>
      <c r="H11" s="40"/>
      <c r="I11" s="134" t="s">
        <v>20</v>
      </c>
      <c r="J11" s="138" t="s">
        <v>44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7. 6. 2022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>Ing. Humpolík</v>
      </c>
      <c r="F24" s="40"/>
      <c r="G24" s="40"/>
      <c r="H24" s="40"/>
      <c r="I24" s="134" t="s">
        <v>34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44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50</v>
      </c>
      <c r="G32" s="40"/>
      <c r="H32" s="40"/>
      <c r="I32" s="147" t="s">
        <v>49</v>
      </c>
      <c r="J32" s="147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52</v>
      </c>
      <c r="E33" s="134" t="s">
        <v>53</v>
      </c>
      <c r="F33" s="149">
        <f>ROUND((SUM(BE86:BE293)),  2)</f>
        <v>0</v>
      </c>
      <c r="G33" s="40"/>
      <c r="H33" s="40"/>
      <c r="I33" s="150">
        <v>0.20999999999999999</v>
      </c>
      <c r="J33" s="149">
        <f>ROUND(((SUM(BE86:BE293))*I33),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49">
        <f>ROUND((SUM(BF86:BF293)),  2)</f>
        <v>0</v>
      </c>
      <c r="G34" s="40"/>
      <c r="H34" s="40"/>
      <c r="I34" s="150">
        <v>0.14999999999999999</v>
      </c>
      <c r="J34" s="149">
        <f>ROUND(((SUM(BF86:BF293))*I34),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49">
        <f>ROUND((SUM(BG86:BG293)),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49">
        <f>ROUND((SUM(BH86:BH293)),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49">
        <f>ROUND((SUM(BI86:BI293)),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58</v>
      </c>
      <c r="E39" s="153"/>
      <c r="F39" s="153"/>
      <c r="G39" s="154" t="s">
        <v>59</v>
      </c>
      <c r="H39" s="155" t="s">
        <v>60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121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ATS Libušino údolí - rekonstrukce stavební části a technologie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119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PS 02 - Elektro - technologická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Pisárky (okres Brno-město)</v>
      </c>
      <c r="G52" s="42"/>
      <c r="H52" s="42"/>
      <c r="I52" s="33" t="s">
        <v>24</v>
      </c>
      <c r="J52" s="74" t="str">
        <f>IF(J12="","",J12)</f>
        <v>7. 6. 2022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Statutární město Brno</v>
      </c>
      <c r="G54" s="42"/>
      <c r="H54" s="42"/>
      <c r="I54" s="33" t="s">
        <v>38</v>
      </c>
      <c r="J54" s="38" t="str">
        <f>E21</f>
        <v>AQUA PROCON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>Ing. Humpolík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122</v>
      </c>
      <c r="D57" s="164"/>
      <c r="E57" s="164"/>
      <c r="F57" s="164"/>
      <c r="G57" s="164"/>
      <c r="H57" s="164"/>
      <c r="I57" s="164"/>
      <c r="J57" s="165" t="s">
        <v>123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80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124</v>
      </c>
    </row>
    <row r="60" s="9" customFormat="1" ht="24.96" customHeight="1">
      <c r="A60" s="9"/>
      <c r="B60" s="167"/>
      <c r="C60" s="168"/>
      <c r="D60" s="169" t="s">
        <v>125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309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310</v>
      </c>
      <c r="E62" s="176"/>
      <c r="F62" s="176"/>
      <c r="G62" s="176"/>
      <c r="H62" s="176"/>
      <c r="I62" s="176"/>
      <c r="J62" s="177">
        <f>J207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311</v>
      </c>
      <c r="E63" s="176"/>
      <c r="F63" s="176"/>
      <c r="G63" s="176"/>
      <c r="H63" s="176"/>
      <c r="I63" s="176"/>
      <c r="J63" s="177">
        <f>J252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312</v>
      </c>
      <c r="E64" s="176"/>
      <c r="F64" s="176"/>
      <c r="G64" s="176"/>
      <c r="H64" s="176"/>
      <c r="I64" s="176"/>
      <c r="J64" s="177">
        <f>J272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313</v>
      </c>
      <c r="E65" s="176"/>
      <c r="F65" s="176"/>
      <c r="G65" s="176"/>
      <c r="H65" s="176"/>
      <c r="I65" s="176"/>
      <c r="J65" s="177">
        <f>J276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314</v>
      </c>
      <c r="E66" s="176"/>
      <c r="F66" s="176"/>
      <c r="G66" s="176"/>
      <c r="H66" s="176"/>
      <c r="I66" s="176"/>
      <c r="J66" s="177">
        <f>J290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4" t="s">
        <v>131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3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Brno, ATS Libušino údolí - rekonstrukce stavební části a technologie</v>
      </c>
      <c r="F76" s="33"/>
      <c r="G76" s="33"/>
      <c r="H76" s="33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3" t="s">
        <v>119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PS 02 - Elektro - technologická část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3" t="s">
        <v>22</v>
      </c>
      <c r="D80" s="42"/>
      <c r="E80" s="42"/>
      <c r="F80" s="28" t="str">
        <f>F12</f>
        <v>Pisárky (okres Brno-město)</v>
      </c>
      <c r="G80" s="42"/>
      <c r="H80" s="42"/>
      <c r="I80" s="33" t="s">
        <v>24</v>
      </c>
      <c r="J80" s="74" t="str">
        <f>IF(J12="","",J12)</f>
        <v>7. 6. 2022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3" t="s">
        <v>30</v>
      </c>
      <c r="D82" s="42"/>
      <c r="E82" s="42"/>
      <c r="F82" s="28" t="str">
        <f>E15</f>
        <v>Statutární město Brno</v>
      </c>
      <c r="G82" s="42"/>
      <c r="H82" s="42"/>
      <c r="I82" s="33" t="s">
        <v>38</v>
      </c>
      <c r="J82" s="38" t="str">
        <f>E21</f>
        <v>AQUA PROCON s.r.o.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3" t="s">
        <v>36</v>
      </c>
      <c r="D83" s="42"/>
      <c r="E83" s="42"/>
      <c r="F83" s="28" t="str">
        <f>IF(E18="","",E18)</f>
        <v>Vyplň údaj</v>
      </c>
      <c r="G83" s="42"/>
      <c r="H83" s="42"/>
      <c r="I83" s="33" t="s">
        <v>43</v>
      </c>
      <c r="J83" s="38" t="str">
        <f>E24</f>
        <v>Ing. Humpolík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132</v>
      </c>
      <c r="D85" s="182" t="s">
        <v>67</v>
      </c>
      <c r="E85" s="182" t="s">
        <v>63</v>
      </c>
      <c r="F85" s="182" t="s">
        <v>64</v>
      </c>
      <c r="G85" s="182" t="s">
        <v>133</v>
      </c>
      <c r="H85" s="182" t="s">
        <v>134</v>
      </c>
      <c r="I85" s="182" t="s">
        <v>135</v>
      </c>
      <c r="J85" s="182" t="s">
        <v>123</v>
      </c>
      <c r="K85" s="183" t="s">
        <v>136</v>
      </c>
      <c r="L85" s="184"/>
      <c r="M85" s="94" t="s">
        <v>44</v>
      </c>
      <c r="N85" s="95" t="s">
        <v>52</v>
      </c>
      <c r="O85" s="95" t="s">
        <v>137</v>
      </c>
      <c r="P85" s="95" t="s">
        <v>138</v>
      </c>
      <c r="Q85" s="95" t="s">
        <v>139</v>
      </c>
      <c r="R85" s="95" t="s">
        <v>140</v>
      </c>
      <c r="S85" s="95" t="s">
        <v>141</v>
      </c>
      <c r="T85" s="96" t="s">
        <v>142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143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0</v>
      </c>
      <c r="S86" s="98"/>
      <c r="T86" s="188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8" t="s">
        <v>81</v>
      </c>
      <c r="AU86" s="18" t="s">
        <v>124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81</v>
      </c>
      <c r="E87" s="193" t="s">
        <v>144</v>
      </c>
      <c r="F87" s="193" t="s">
        <v>145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P88+P207+P252+P272+P276+P290</f>
        <v>0</v>
      </c>
      <c r="Q87" s="198"/>
      <c r="R87" s="199">
        <f>R88+R207+R252+R272+R276+R290</f>
        <v>0</v>
      </c>
      <c r="S87" s="198"/>
      <c r="T87" s="200">
        <f>T88+T207+T252+T272+T276+T290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146</v>
      </c>
      <c r="AT87" s="202" t="s">
        <v>81</v>
      </c>
      <c r="AU87" s="202" t="s">
        <v>82</v>
      </c>
      <c r="AY87" s="201" t="s">
        <v>147</v>
      </c>
      <c r="BK87" s="203">
        <f>BK88+BK207+BK252+BK272+BK276+BK290</f>
        <v>0</v>
      </c>
    </row>
    <row r="88" s="12" customFormat="1" ht="22.8" customHeight="1">
      <c r="A88" s="12"/>
      <c r="B88" s="190"/>
      <c r="C88" s="191"/>
      <c r="D88" s="192" t="s">
        <v>81</v>
      </c>
      <c r="E88" s="204" t="s">
        <v>315</v>
      </c>
      <c r="F88" s="204" t="s">
        <v>316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SUM(P89:P206)</f>
        <v>0</v>
      </c>
      <c r="Q88" s="198"/>
      <c r="R88" s="199">
        <f>SUM(R89:R206)</f>
        <v>0</v>
      </c>
      <c r="S88" s="198"/>
      <c r="T88" s="200">
        <f>SUM(T89:T206)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90</v>
      </c>
      <c r="AT88" s="202" t="s">
        <v>81</v>
      </c>
      <c r="AU88" s="202" t="s">
        <v>90</v>
      </c>
      <c r="AY88" s="201" t="s">
        <v>147</v>
      </c>
      <c r="BK88" s="203">
        <f>SUM(BK89:BK206)</f>
        <v>0</v>
      </c>
    </row>
    <row r="89" s="2" customFormat="1" ht="16.5" customHeight="1">
      <c r="A89" s="40"/>
      <c r="B89" s="41"/>
      <c r="C89" s="225" t="s">
        <v>90</v>
      </c>
      <c r="D89" s="225" t="s">
        <v>268</v>
      </c>
      <c r="E89" s="226" t="s">
        <v>317</v>
      </c>
      <c r="F89" s="227" t="s">
        <v>318</v>
      </c>
      <c r="G89" s="228" t="s">
        <v>257</v>
      </c>
      <c r="H89" s="229">
        <v>1</v>
      </c>
      <c r="I89" s="230"/>
      <c r="J89" s="231">
        <f>ROUND(I89*H89,2)</f>
        <v>0</v>
      </c>
      <c r="K89" s="227" t="s">
        <v>153</v>
      </c>
      <c r="L89" s="46"/>
      <c r="M89" s="232" t="s">
        <v>44</v>
      </c>
      <c r="N89" s="233" t="s">
        <v>53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165</v>
      </c>
      <c r="AT89" s="218" t="s">
        <v>268</v>
      </c>
      <c r="AU89" s="218" t="s">
        <v>92</v>
      </c>
      <c r="AY89" s="18" t="s">
        <v>147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8" t="s">
        <v>90</v>
      </c>
      <c r="BK89" s="219">
        <f>ROUND(I89*H89,2)</f>
        <v>0</v>
      </c>
      <c r="BL89" s="18" t="s">
        <v>165</v>
      </c>
      <c r="BM89" s="218" t="s">
        <v>165</v>
      </c>
    </row>
    <row r="90" s="2" customFormat="1">
      <c r="A90" s="40"/>
      <c r="B90" s="41"/>
      <c r="C90" s="42"/>
      <c r="D90" s="220" t="s">
        <v>157</v>
      </c>
      <c r="E90" s="42"/>
      <c r="F90" s="221" t="s">
        <v>318</v>
      </c>
      <c r="G90" s="42"/>
      <c r="H90" s="42"/>
      <c r="I90" s="222"/>
      <c r="J90" s="42"/>
      <c r="K90" s="42"/>
      <c r="L90" s="46"/>
      <c r="M90" s="223"/>
      <c r="N90" s="224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8" t="s">
        <v>157</v>
      </c>
      <c r="AU90" s="18" t="s">
        <v>92</v>
      </c>
    </row>
    <row r="91" s="2" customFormat="1">
      <c r="A91" s="40"/>
      <c r="B91" s="41"/>
      <c r="C91" s="42"/>
      <c r="D91" s="220" t="s">
        <v>277</v>
      </c>
      <c r="E91" s="42"/>
      <c r="F91" s="234" t="s">
        <v>319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8" t="s">
        <v>277</v>
      </c>
      <c r="AU91" s="18" t="s">
        <v>92</v>
      </c>
    </row>
    <row r="92" s="2" customFormat="1" ht="16.5" customHeight="1">
      <c r="A92" s="40"/>
      <c r="B92" s="41"/>
      <c r="C92" s="225" t="s">
        <v>92</v>
      </c>
      <c r="D92" s="225" t="s">
        <v>268</v>
      </c>
      <c r="E92" s="226" t="s">
        <v>320</v>
      </c>
      <c r="F92" s="227" t="s">
        <v>321</v>
      </c>
      <c r="G92" s="228" t="s">
        <v>257</v>
      </c>
      <c r="H92" s="229">
        <v>1</v>
      </c>
      <c r="I92" s="230"/>
      <c r="J92" s="231">
        <f>ROUND(I92*H92,2)</f>
        <v>0</v>
      </c>
      <c r="K92" s="227" t="s">
        <v>153</v>
      </c>
      <c r="L92" s="46"/>
      <c r="M92" s="232" t="s">
        <v>44</v>
      </c>
      <c r="N92" s="233" t="s">
        <v>53</v>
      </c>
      <c r="O92" s="86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8" t="s">
        <v>165</v>
      </c>
      <c r="AT92" s="218" t="s">
        <v>268</v>
      </c>
      <c r="AU92" s="218" t="s">
        <v>92</v>
      </c>
      <c r="AY92" s="18" t="s">
        <v>147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8" t="s">
        <v>90</v>
      </c>
      <c r="BK92" s="219">
        <f>ROUND(I92*H92,2)</f>
        <v>0</v>
      </c>
      <c r="BL92" s="18" t="s">
        <v>165</v>
      </c>
      <c r="BM92" s="218" t="s">
        <v>176</v>
      </c>
    </row>
    <row r="93" s="2" customFormat="1">
      <c r="A93" s="40"/>
      <c r="B93" s="41"/>
      <c r="C93" s="42"/>
      <c r="D93" s="220" t="s">
        <v>157</v>
      </c>
      <c r="E93" s="42"/>
      <c r="F93" s="221" t="s">
        <v>321</v>
      </c>
      <c r="G93" s="42"/>
      <c r="H93" s="42"/>
      <c r="I93" s="222"/>
      <c r="J93" s="42"/>
      <c r="K93" s="42"/>
      <c r="L93" s="46"/>
      <c r="M93" s="223"/>
      <c r="N93" s="224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157</v>
      </c>
      <c r="AU93" s="18" t="s">
        <v>92</v>
      </c>
    </row>
    <row r="94" s="2" customFormat="1" ht="16.5" customHeight="1">
      <c r="A94" s="40"/>
      <c r="B94" s="41"/>
      <c r="C94" s="225" t="s">
        <v>146</v>
      </c>
      <c r="D94" s="225" t="s">
        <v>268</v>
      </c>
      <c r="E94" s="226" t="s">
        <v>322</v>
      </c>
      <c r="F94" s="227" t="s">
        <v>323</v>
      </c>
      <c r="G94" s="228" t="s">
        <v>160</v>
      </c>
      <c r="H94" s="229">
        <v>1</v>
      </c>
      <c r="I94" s="230"/>
      <c r="J94" s="231">
        <f>ROUND(I94*H94,2)</f>
        <v>0</v>
      </c>
      <c r="K94" s="227" t="s">
        <v>153</v>
      </c>
      <c r="L94" s="46"/>
      <c r="M94" s="232" t="s">
        <v>44</v>
      </c>
      <c r="N94" s="233" t="s">
        <v>53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165</v>
      </c>
      <c r="AT94" s="218" t="s">
        <v>268</v>
      </c>
      <c r="AU94" s="218" t="s">
        <v>92</v>
      </c>
      <c r="AY94" s="18" t="s">
        <v>147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8" t="s">
        <v>90</v>
      </c>
      <c r="BK94" s="219">
        <f>ROUND(I94*H94,2)</f>
        <v>0</v>
      </c>
      <c r="BL94" s="18" t="s">
        <v>165</v>
      </c>
      <c r="BM94" s="218" t="s">
        <v>184</v>
      </c>
    </row>
    <row r="95" s="2" customFormat="1">
      <c r="A95" s="40"/>
      <c r="B95" s="41"/>
      <c r="C95" s="42"/>
      <c r="D95" s="220" t="s">
        <v>157</v>
      </c>
      <c r="E95" s="42"/>
      <c r="F95" s="221" t="s">
        <v>324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8" t="s">
        <v>157</v>
      </c>
      <c r="AU95" s="18" t="s">
        <v>92</v>
      </c>
    </row>
    <row r="96" s="2" customFormat="1">
      <c r="A96" s="40"/>
      <c r="B96" s="41"/>
      <c r="C96" s="42"/>
      <c r="D96" s="220" t="s">
        <v>277</v>
      </c>
      <c r="E96" s="42"/>
      <c r="F96" s="234" t="s">
        <v>325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8" t="s">
        <v>277</v>
      </c>
      <c r="AU96" s="18" t="s">
        <v>92</v>
      </c>
    </row>
    <row r="97" s="2" customFormat="1" ht="16.5" customHeight="1">
      <c r="A97" s="40"/>
      <c r="B97" s="41"/>
      <c r="C97" s="225" t="s">
        <v>165</v>
      </c>
      <c r="D97" s="225" t="s">
        <v>268</v>
      </c>
      <c r="E97" s="226" t="s">
        <v>326</v>
      </c>
      <c r="F97" s="227" t="s">
        <v>327</v>
      </c>
      <c r="G97" s="228" t="s">
        <v>160</v>
      </c>
      <c r="H97" s="229">
        <v>1</v>
      </c>
      <c r="I97" s="230"/>
      <c r="J97" s="231">
        <f>ROUND(I97*H97,2)</f>
        <v>0</v>
      </c>
      <c r="K97" s="227" t="s">
        <v>153</v>
      </c>
      <c r="L97" s="46"/>
      <c r="M97" s="232" t="s">
        <v>44</v>
      </c>
      <c r="N97" s="233" t="s">
        <v>53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165</v>
      </c>
      <c r="AT97" s="218" t="s">
        <v>268</v>
      </c>
      <c r="AU97" s="218" t="s">
        <v>92</v>
      </c>
      <c r="AY97" s="18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8" t="s">
        <v>90</v>
      </c>
      <c r="BK97" s="219">
        <f>ROUND(I97*H97,2)</f>
        <v>0</v>
      </c>
      <c r="BL97" s="18" t="s">
        <v>165</v>
      </c>
      <c r="BM97" s="218" t="s">
        <v>192</v>
      </c>
    </row>
    <row r="98" s="2" customFormat="1">
      <c r="A98" s="40"/>
      <c r="B98" s="41"/>
      <c r="C98" s="42"/>
      <c r="D98" s="220" t="s">
        <v>157</v>
      </c>
      <c r="E98" s="42"/>
      <c r="F98" s="221" t="s">
        <v>327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157</v>
      </c>
      <c r="AU98" s="18" t="s">
        <v>92</v>
      </c>
    </row>
    <row r="99" s="2" customFormat="1">
      <c r="A99" s="40"/>
      <c r="B99" s="41"/>
      <c r="C99" s="42"/>
      <c r="D99" s="220" t="s">
        <v>277</v>
      </c>
      <c r="E99" s="42"/>
      <c r="F99" s="234" t="s">
        <v>328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277</v>
      </c>
      <c r="AU99" s="18" t="s">
        <v>92</v>
      </c>
    </row>
    <row r="100" s="2" customFormat="1" ht="16.5" customHeight="1">
      <c r="A100" s="40"/>
      <c r="B100" s="41"/>
      <c r="C100" s="225" t="s">
        <v>171</v>
      </c>
      <c r="D100" s="225" t="s">
        <v>268</v>
      </c>
      <c r="E100" s="226" t="s">
        <v>329</v>
      </c>
      <c r="F100" s="227" t="s">
        <v>330</v>
      </c>
      <c r="G100" s="228" t="s">
        <v>160</v>
      </c>
      <c r="H100" s="229">
        <v>1</v>
      </c>
      <c r="I100" s="230"/>
      <c r="J100" s="231">
        <f>ROUND(I100*H100,2)</f>
        <v>0</v>
      </c>
      <c r="K100" s="227" t="s">
        <v>153</v>
      </c>
      <c r="L100" s="46"/>
      <c r="M100" s="232" t="s">
        <v>44</v>
      </c>
      <c r="N100" s="233" t="s">
        <v>53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165</v>
      </c>
      <c r="AT100" s="218" t="s">
        <v>268</v>
      </c>
      <c r="AU100" s="218" t="s">
        <v>92</v>
      </c>
      <c r="AY100" s="18" t="s">
        <v>147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8" t="s">
        <v>90</v>
      </c>
      <c r="BK100" s="219">
        <f>ROUND(I100*H100,2)</f>
        <v>0</v>
      </c>
      <c r="BL100" s="18" t="s">
        <v>165</v>
      </c>
      <c r="BM100" s="218" t="s">
        <v>200</v>
      </c>
    </row>
    <row r="101" s="2" customFormat="1">
      <c r="A101" s="40"/>
      <c r="B101" s="41"/>
      <c r="C101" s="42"/>
      <c r="D101" s="220" t="s">
        <v>157</v>
      </c>
      <c r="E101" s="42"/>
      <c r="F101" s="221" t="s">
        <v>331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157</v>
      </c>
      <c r="AU101" s="18" t="s">
        <v>92</v>
      </c>
    </row>
    <row r="102" s="2" customFormat="1" ht="16.5" customHeight="1">
      <c r="A102" s="40"/>
      <c r="B102" s="41"/>
      <c r="C102" s="225" t="s">
        <v>176</v>
      </c>
      <c r="D102" s="225" t="s">
        <v>268</v>
      </c>
      <c r="E102" s="226" t="s">
        <v>332</v>
      </c>
      <c r="F102" s="227" t="s">
        <v>333</v>
      </c>
      <c r="G102" s="228" t="s">
        <v>160</v>
      </c>
      <c r="H102" s="229">
        <v>3</v>
      </c>
      <c r="I102" s="230"/>
      <c r="J102" s="231">
        <f>ROUND(I102*H102,2)</f>
        <v>0</v>
      </c>
      <c r="K102" s="227" t="s">
        <v>153</v>
      </c>
      <c r="L102" s="46"/>
      <c r="M102" s="232" t="s">
        <v>44</v>
      </c>
      <c r="N102" s="233" t="s">
        <v>53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165</v>
      </c>
      <c r="AT102" s="218" t="s">
        <v>268</v>
      </c>
      <c r="AU102" s="218" t="s">
        <v>92</v>
      </c>
      <c r="AY102" s="18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8" t="s">
        <v>90</v>
      </c>
      <c r="BK102" s="219">
        <f>ROUND(I102*H102,2)</f>
        <v>0</v>
      </c>
      <c r="BL102" s="18" t="s">
        <v>165</v>
      </c>
      <c r="BM102" s="218" t="s">
        <v>210</v>
      </c>
    </row>
    <row r="103" s="2" customFormat="1">
      <c r="A103" s="40"/>
      <c r="B103" s="41"/>
      <c r="C103" s="42"/>
      <c r="D103" s="220" t="s">
        <v>157</v>
      </c>
      <c r="E103" s="42"/>
      <c r="F103" s="221" t="s">
        <v>334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8" t="s">
        <v>157</v>
      </c>
      <c r="AU103" s="18" t="s">
        <v>92</v>
      </c>
    </row>
    <row r="104" s="2" customFormat="1" ht="16.5" customHeight="1">
      <c r="A104" s="40"/>
      <c r="B104" s="41"/>
      <c r="C104" s="225" t="s">
        <v>180</v>
      </c>
      <c r="D104" s="225" t="s">
        <v>268</v>
      </c>
      <c r="E104" s="226" t="s">
        <v>335</v>
      </c>
      <c r="F104" s="227" t="s">
        <v>336</v>
      </c>
      <c r="G104" s="228" t="s">
        <v>160</v>
      </c>
      <c r="H104" s="229">
        <v>3</v>
      </c>
      <c r="I104" s="230"/>
      <c r="J104" s="231">
        <f>ROUND(I104*H104,2)</f>
        <v>0</v>
      </c>
      <c r="K104" s="227" t="s">
        <v>153</v>
      </c>
      <c r="L104" s="46"/>
      <c r="M104" s="232" t="s">
        <v>44</v>
      </c>
      <c r="N104" s="233" t="s">
        <v>53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165</v>
      </c>
      <c r="AT104" s="218" t="s">
        <v>268</v>
      </c>
      <c r="AU104" s="218" t="s">
        <v>92</v>
      </c>
      <c r="AY104" s="18" t="s">
        <v>147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8" t="s">
        <v>90</v>
      </c>
      <c r="BK104" s="219">
        <f>ROUND(I104*H104,2)</f>
        <v>0</v>
      </c>
      <c r="BL104" s="18" t="s">
        <v>165</v>
      </c>
      <c r="BM104" s="218" t="s">
        <v>217</v>
      </c>
    </row>
    <row r="105" s="2" customFormat="1">
      <c r="A105" s="40"/>
      <c r="B105" s="41"/>
      <c r="C105" s="42"/>
      <c r="D105" s="220" t="s">
        <v>157</v>
      </c>
      <c r="E105" s="42"/>
      <c r="F105" s="221" t="s">
        <v>337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157</v>
      </c>
      <c r="AU105" s="18" t="s">
        <v>92</v>
      </c>
    </row>
    <row r="106" s="2" customFormat="1" ht="16.5" customHeight="1">
      <c r="A106" s="40"/>
      <c r="B106" s="41"/>
      <c r="C106" s="225" t="s">
        <v>184</v>
      </c>
      <c r="D106" s="225" t="s">
        <v>268</v>
      </c>
      <c r="E106" s="226" t="s">
        <v>338</v>
      </c>
      <c r="F106" s="227" t="s">
        <v>339</v>
      </c>
      <c r="G106" s="228" t="s">
        <v>257</v>
      </c>
      <c r="H106" s="229">
        <v>1</v>
      </c>
      <c r="I106" s="230"/>
      <c r="J106" s="231">
        <f>ROUND(I106*H106,2)</f>
        <v>0</v>
      </c>
      <c r="K106" s="227" t="s">
        <v>153</v>
      </c>
      <c r="L106" s="46"/>
      <c r="M106" s="232" t="s">
        <v>44</v>
      </c>
      <c r="N106" s="233" t="s">
        <v>53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165</v>
      </c>
      <c r="AT106" s="218" t="s">
        <v>268</v>
      </c>
      <c r="AU106" s="218" t="s">
        <v>92</v>
      </c>
      <c r="AY106" s="18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8" t="s">
        <v>90</v>
      </c>
      <c r="BK106" s="219">
        <f>ROUND(I106*H106,2)</f>
        <v>0</v>
      </c>
      <c r="BL106" s="18" t="s">
        <v>165</v>
      </c>
      <c r="BM106" s="218" t="s">
        <v>225</v>
      </c>
    </row>
    <row r="107" s="2" customFormat="1">
      <c r="A107" s="40"/>
      <c r="B107" s="41"/>
      <c r="C107" s="42"/>
      <c r="D107" s="220" t="s">
        <v>157</v>
      </c>
      <c r="E107" s="42"/>
      <c r="F107" s="221" t="s">
        <v>339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8" t="s">
        <v>157</v>
      </c>
      <c r="AU107" s="18" t="s">
        <v>92</v>
      </c>
    </row>
    <row r="108" s="2" customFormat="1">
      <c r="A108" s="40"/>
      <c r="B108" s="41"/>
      <c r="C108" s="42"/>
      <c r="D108" s="220" t="s">
        <v>277</v>
      </c>
      <c r="E108" s="42"/>
      <c r="F108" s="234" t="s">
        <v>340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8" t="s">
        <v>277</v>
      </c>
      <c r="AU108" s="18" t="s">
        <v>92</v>
      </c>
    </row>
    <row r="109" s="2" customFormat="1" ht="16.5" customHeight="1">
      <c r="A109" s="40"/>
      <c r="B109" s="41"/>
      <c r="C109" s="225" t="s">
        <v>188</v>
      </c>
      <c r="D109" s="225" t="s">
        <v>268</v>
      </c>
      <c r="E109" s="226" t="s">
        <v>341</v>
      </c>
      <c r="F109" s="227" t="s">
        <v>342</v>
      </c>
      <c r="G109" s="228" t="s">
        <v>160</v>
      </c>
      <c r="H109" s="229">
        <v>1</v>
      </c>
      <c r="I109" s="230"/>
      <c r="J109" s="231">
        <f>ROUND(I109*H109,2)</f>
        <v>0</v>
      </c>
      <c r="K109" s="227" t="s">
        <v>153</v>
      </c>
      <c r="L109" s="46"/>
      <c r="M109" s="232" t="s">
        <v>44</v>
      </c>
      <c r="N109" s="233" t="s">
        <v>53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165</v>
      </c>
      <c r="AT109" s="218" t="s">
        <v>268</v>
      </c>
      <c r="AU109" s="218" t="s">
        <v>92</v>
      </c>
      <c r="AY109" s="18" t="s">
        <v>147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8" t="s">
        <v>90</v>
      </c>
      <c r="BK109" s="219">
        <f>ROUND(I109*H109,2)</f>
        <v>0</v>
      </c>
      <c r="BL109" s="18" t="s">
        <v>165</v>
      </c>
      <c r="BM109" s="218" t="s">
        <v>233</v>
      </c>
    </row>
    <row r="110" s="2" customFormat="1">
      <c r="A110" s="40"/>
      <c r="B110" s="41"/>
      <c r="C110" s="42"/>
      <c r="D110" s="220" t="s">
        <v>157</v>
      </c>
      <c r="E110" s="42"/>
      <c r="F110" s="221" t="s">
        <v>342</v>
      </c>
      <c r="G110" s="42"/>
      <c r="H110" s="42"/>
      <c r="I110" s="222"/>
      <c r="J110" s="42"/>
      <c r="K110" s="42"/>
      <c r="L110" s="46"/>
      <c r="M110" s="223"/>
      <c r="N110" s="224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8" t="s">
        <v>157</v>
      </c>
      <c r="AU110" s="18" t="s">
        <v>92</v>
      </c>
    </row>
    <row r="111" s="2" customFormat="1">
      <c r="A111" s="40"/>
      <c r="B111" s="41"/>
      <c r="C111" s="42"/>
      <c r="D111" s="220" t="s">
        <v>277</v>
      </c>
      <c r="E111" s="42"/>
      <c r="F111" s="234" t="s">
        <v>343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8" t="s">
        <v>277</v>
      </c>
      <c r="AU111" s="18" t="s">
        <v>92</v>
      </c>
    </row>
    <row r="112" s="2" customFormat="1" ht="16.5" customHeight="1">
      <c r="A112" s="40"/>
      <c r="B112" s="41"/>
      <c r="C112" s="225" t="s">
        <v>192</v>
      </c>
      <c r="D112" s="225" t="s">
        <v>268</v>
      </c>
      <c r="E112" s="226" t="s">
        <v>344</v>
      </c>
      <c r="F112" s="227" t="s">
        <v>345</v>
      </c>
      <c r="G112" s="228" t="s">
        <v>160</v>
      </c>
      <c r="H112" s="229">
        <v>1</v>
      </c>
      <c r="I112" s="230"/>
      <c r="J112" s="231">
        <f>ROUND(I112*H112,2)</f>
        <v>0</v>
      </c>
      <c r="K112" s="227" t="s">
        <v>153</v>
      </c>
      <c r="L112" s="46"/>
      <c r="M112" s="232" t="s">
        <v>44</v>
      </c>
      <c r="N112" s="233" t="s">
        <v>53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165</v>
      </c>
      <c r="AT112" s="218" t="s">
        <v>268</v>
      </c>
      <c r="AU112" s="218" t="s">
        <v>92</v>
      </c>
      <c r="AY112" s="18" t="s">
        <v>147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8" t="s">
        <v>90</v>
      </c>
      <c r="BK112" s="219">
        <f>ROUND(I112*H112,2)</f>
        <v>0</v>
      </c>
      <c r="BL112" s="18" t="s">
        <v>165</v>
      </c>
      <c r="BM112" s="218" t="s">
        <v>242</v>
      </c>
    </row>
    <row r="113" s="2" customFormat="1">
      <c r="A113" s="40"/>
      <c r="B113" s="41"/>
      <c r="C113" s="42"/>
      <c r="D113" s="220" t="s">
        <v>157</v>
      </c>
      <c r="E113" s="42"/>
      <c r="F113" s="221" t="s">
        <v>345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8" t="s">
        <v>157</v>
      </c>
      <c r="AU113" s="18" t="s">
        <v>92</v>
      </c>
    </row>
    <row r="114" s="2" customFormat="1" ht="16.5" customHeight="1">
      <c r="A114" s="40"/>
      <c r="B114" s="41"/>
      <c r="C114" s="225" t="s">
        <v>196</v>
      </c>
      <c r="D114" s="225" t="s">
        <v>268</v>
      </c>
      <c r="E114" s="226" t="s">
        <v>346</v>
      </c>
      <c r="F114" s="227" t="s">
        <v>347</v>
      </c>
      <c r="G114" s="228" t="s">
        <v>257</v>
      </c>
      <c r="H114" s="229">
        <v>1</v>
      </c>
      <c r="I114" s="230"/>
      <c r="J114" s="231">
        <f>ROUND(I114*H114,2)</f>
        <v>0</v>
      </c>
      <c r="K114" s="227" t="s">
        <v>153</v>
      </c>
      <c r="L114" s="46"/>
      <c r="M114" s="232" t="s">
        <v>44</v>
      </c>
      <c r="N114" s="233" t="s">
        <v>53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165</v>
      </c>
      <c r="AT114" s="218" t="s">
        <v>268</v>
      </c>
      <c r="AU114" s="218" t="s">
        <v>92</v>
      </c>
      <c r="AY114" s="18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8" t="s">
        <v>90</v>
      </c>
      <c r="BK114" s="219">
        <f>ROUND(I114*H114,2)</f>
        <v>0</v>
      </c>
      <c r="BL114" s="18" t="s">
        <v>165</v>
      </c>
      <c r="BM114" s="218" t="s">
        <v>254</v>
      </c>
    </row>
    <row r="115" s="2" customFormat="1">
      <c r="A115" s="40"/>
      <c r="B115" s="41"/>
      <c r="C115" s="42"/>
      <c r="D115" s="220" t="s">
        <v>157</v>
      </c>
      <c r="E115" s="42"/>
      <c r="F115" s="221" t="s">
        <v>347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8" t="s">
        <v>157</v>
      </c>
      <c r="AU115" s="18" t="s">
        <v>92</v>
      </c>
    </row>
    <row r="116" s="2" customFormat="1">
      <c r="A116" s="40"/>
      <c r="B116" s="41"/>
      <c r="C116" s="42"/>
      <c r="D116" s="220" t="s">
        <v>277</v>
      </c>
      <c r="E116" s="42"/>
      <c r="F116" s="234" t="s">
        <v>348</v>
      </c>
      <c r="G116" s="42"/>
      <c r="H116" s="42"/>
      <c r="I116" s="222"/>
      <c r="J116" s="42"/>
      <c r="K116" s="42"/>
      <c r="L116" s="46"/>
      <c r="M116" s="223"/>
      <c r="N116" s="224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8" t="s">
        <v>277</v>
      </c>
      <c r="AU116" s="18" t="s">
        <v>92</v>
      </c>
    </row>
    <row r="117" s="2" customFormat="1" ht="16.5" customHeight="1">
      <c r="A117" s="40"/>
      <c r="B117" s="41"/>
      <c r="C117" s="225" t="s">
        <v>200</v>
      </c>
      <c r="D117" s="225" t="s">
        <v>268</v>
      </c>
      <c r="E117" s="226" t="s">
        <v>349</v>
      </c>
      <c r="F117" s="227" t="s">
        <v>350</v>
      </c>
      <c r="G117" s="228" t="s">
        <v>160</v>
      </c>
      <c r="H117" s="229">
        <v>2</v>
      </c>
      <c r="I117" s="230"/>
      <c r="J117" s="231">
        <f>ROUND(I117*H117,2)</f>
        <v>0</v>
      </c>
      <c r="K117" s="227" t="s">
        <v>153</v>
      </c>
      <c r="L117" s="46"/>
      <c r="M117" s="232" t="s">
        <v>44</v>
      </c>
      <c r="N117" s="233" t="s">
        <v>53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165</v>
      </c>
      <c r="AT117" s="218" t="s">
        <v>268</v>
      </c>
      <c r="AU117" s="218" t="s">
        <v>92</v>
      </c>
      <c r="AY117" s="18" t="s">
        <v>147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8" t="s">
        <v>90</v>
      </c>
      <c r="BK117" s="219">
        <f>ROUND(I117*H117,2)</f>
        <v>0</v>
      </c>
      <c r="BL117" s="18" t="s">
        <v>165</v>
      </c>
      <c r="BM117" s="218" t="s">
        <v>267</v>
      </c>
    </row>
    <row r="118" s="2" customFormat="1">
      <c r="A118" s="40"/>
      <c r="B118" s="41"/>
      <c r="C118" s="42"/>
      <c r="D118" s="220" t="s">
        <v>157</v>
      </c>
      <c r="E118" s="42"/>
      <c r="F118" s="221" t="s">
        <v>350</v>
      </c>
      <c r="G118" s="42"/>
      <c r="H118" s="42"/>
      <c r="I118" s="222"/>
      <c r="J118" s="42"/>
      <c r="K118" s="42"/>
      <c r="L118" s="46"/>
      <c r="M118" s="223"/>
      <c r="N118" s="224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8" t="s">
        <v>157</v>
      </c>
      <c r="AU118" s="18" t="s">
        <v>92</v>
      </c>
    </row>
    <row r="119" s="2" customFormat="1" ht="16.5" customHeight="1">
      <c r="A119" s="40"/>
      <c r="B119" s="41"/>
      <c r="C119" s="225" t="s">
        <v>204</v>
      </c>
      <c r="D119" s="225" t="s">
        <v>268</v>
      </c>
      <c r="E119" s="226" t="s">
        <v>351</v>
      </c>
      <c r="F119" s="227" t="s">
        <v>352</v>
      </c>
      <c r="G119" s="228" t="s">
        <v>160</v>
      </c>
      <c r="H119" s="229">
        <v>2</v>
      </c>
      <c r="I119" s="230"/>
      <c r="J119" s="231">
        <f>ROUND(I119*H119,2)</f>
        <v>0</v>
      </c>
      <c r="K119" s="227" t="s">
        <v>153</v>
      </c>
      <c r="L119" s="46"/>
      <c r="M119" s="232" t="s">
        <v>44</v>
      </c>
      <c r="N119" s="233" t="s">
        <v>53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165</v>
      </c>
      <c r="AT119" s="218" t="s">
        <v>268</v>
      </c>
      <c r="AU119" s="218" t="s">
        <v>92</v>
      </c>
      <c r="AY119" s="18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8" t="s">
        <v>90</v>
      </c>
      <c r="BK119" s="219">
        <f>ROUND(I119*H119,2)</f>
        <v>0</v>
      </c>
      <c r="BL119" s="18" t="s">
        <v>165</v>
      </c>
      <c r="BM119" s="218" t="s">
        <v>279</v>
      </c>
    </row>
    <row r="120" s="2" customFormat="1">
      <c r="A120" s="40"/>
      <c r="B120" s="41"/>
      <c r="C120" s="42"/>
      <c r="D120" s="220" t="s">
        <v>157</v>
      </c>
      <c r="E120" s="42"/>
      <c r="F120" s="221" t="s">
        <v>352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8" t="s">
        <v>157</v>
      </c>
      <c r="AU120" s="18" t="s">
        <v>92</v>
      </c>
    </row>
    <row r="121" s="2" customFormat="1" ht="16.5" customHeight="1">
      <c r="A121" s="40"/>
      <c r="B121" s="41"/>
      <c r="C121" s="225" t="s">
        <v>210</v>
      </c>
      <c r="D121" s="225" t="s">
        <v>268</v>
      </c>
      <c r="E121" s="226" t="s">
        <v>353</v>
      </c>
      <c r="F121" s="227" t="s">
        <v>354</v>
      </c>
      <c r="G121" s="228" t="s">
        <v>160</v>
      </c>
      <c r="H121" s="229">
        <v>1</v>
      </c>
      <c r="I121" s="230"/>
      <c r="J121" s="231">
        <f>ROUND(I121*H121,2)</f>
        <v>0</v>
      </c>
      <c r="K121" s="227" t="s">
        <v>153</v>
      </c>
      <c r="L121" s="46"/>
      <c r="M121" s="232" t="s">
        <v>44</v>
      </c>
      <c r="N121" s="233" t="s">
        <v>53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165</v>
      </c>
      <c r="AT121" s="218" t="s">
        <v>268</v>
      </c>
      <c r="AU121" s="218" t="s">
        <v>92</v>
      </c>
      <c r="AY121" s="18" t="s">
        <v>147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8" t="s">
        <v>90</v>
      </c>
      <c r="BK121" s="219">
        <f>ROUND(I121*H121,2)</f>
        <v>0</v>
      </c>
      <c r="BL121" s="18" t="s">
        <v>165</v>
      </c>
      <c r="BM121" s="218" t="s">
        <v>288</v>
      </c>
    </row>
    <row r="122" s="2" customFormat="1">
      <c r="A122" s="40"/>
      <c r="B122" s="41"/>
      <c r="C122" s="42"/>
      <c r="D122" s="220" t="s">
        <v>157</v>
      </c>
      <c r="E122" s="42"/>
      <c r="F122" s="221" t="s">
        <v>354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8" t="s">
        <v>157</v>
      </c>
      <c r="AU122" s="18" t="s">
        <v>92</v>
      </c>
    </row>
    <row r="123" s="2" customFormat="1" ht="16.5" customHeight="1">
      <c r="A123" s="40"/>
      <c r="B123" s="41"/>
      <c r="C123" s="225" t="s">
        <v>8</v>
      </c>
      <c r="D123" s="225" t="s">
        <v>268</v>
      </c>
      <c r="E123" s="226" t="s">
        <v>355</v>
      </c>
      <c r="F123" s="227" t="s">
        <v>356</v>
      </c>
      <c r="G123" s="228" t="s">
        <v>160</v>
      </c>
      <c r="H123" s="229">
        <v>1</v>
      </c>
      <c r="I123" s="230"/>
      <c r="J123" s="231">
        <f>ROUND(I123*H123,2)</f>
        <v>0</v>
      </c>
      <c r="K123" s="227" t="s">
        <v>153</v>
      </c>
      <c r="L123" s="46"/>
      <c r="M123" s="232" t="s">
        <v>44</v>
      </c>
      <c r="N123" s="233" t="s">
        <v>53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165</v>
      </c>
      <c r="AT123" s="218" t="s">
        <v>268</v>
      </c>
      <c r="AU123" s="218" t="s">
        <v>92</v>
      </c>
      <c r="AY123" s="18" t="s">
        <v>147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8" t="s">
        <v>90</v>
      </c>
      <c r="BK123" s="219">
        <f>ROUND(I123*H123,2)</f>
        <v>0</v>
      </c>
      <c r="BL123" s="18" t="s">
        <v>165</v>
      </c>
      <c r="BM123" s="218" t="s">
        <v>296</v>
      </c>
    </row>
    <row r="124" s="2" customFormat="1">
      <c r="A124" s="40"/>
      <c r="B124" s="41"/>
      <c r="C124" s="42"/>
      <c r="D124" s="220" t="s">
        <v>157</v>
      </c>
      <c r="E124" s="42"/>
      <c r="F124" s="221" t="s">
        <v>356</v>
      </c>
      <c r="G124" s="42"/>
      <c r="H124" s="42"/>
      <c r="I124" s="222"/>
      <c r="J124" s="42"/>
      <c r="K124" s="42"/>
      <c r="L124" s="46"/>
      <c r="M124" s="223"/>
      <c r="N124" s="22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8" t="s">
        <v>157</v>
      </c>
      <c r="AU124" s="18" t="s">
        <v>92</v>
      </c>
    </row>
    <row r="125" s="2" customFormat="1" ht="16.5" customHeight="1">
      <c r="A125" s="40"/>
      <c r="B125" s="41"/>
      <c r="C125" s="225" t="s">
        <v>217</v>
      </c>
      <c r="D125" s="225" t="s">
        <v>268</v>
      </c>
      <c r="E125" s="226" t="s">
        <v>357</v>
      </c>
      <c r="F125" s="227" t="s">
        <v>358</v>
      </c>
      <c r="G125" s="228" t="s">
        <v>257</v>
      </c>
      <c r="H125" s="229">
        <v>1</v>
      </c>
      <c r="I125" s="230"/>
      <c r="J125" s="231">
        <f>ROUND(I125*H125,2)</f>
        <v>0</v>
      </c>
      <c r="K125" s="227" t="s">
        <v>153</v>
      </c>
      <c r="L125" s="46"/>
      <c r="M125" s="232" t="s">
        <v>44</v>
      </c>
      <c r="N125" s="233" t="s">
        <v>53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165</v>
      </c>
      <c r="AT125" s="218" t="s">
        <v>268</v>
      </c>
      <c r="AU125" s="218" t="s">
        <v>92</v>
      </c>
      <c r="AY125" s="18" t="s">
        <v>147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8" t="s">
        <v>90</v>
      </c>
      <c r="BK125" s="219">
        <f>ROUND(I125*H125,2)</f>
        <v>0</v>
      </c>
      <c r="BL125" s="18" t="s">
        <v>165</v>
      </c>
      <c r="BM125" s="218" t="s">
        <v>304</v>
      </c>
    </row>
    <row r="126" s="2" customFormat="1">
      <c r="A126" s="40"/>
      <c r="B126" s="41"/>
      <c r="C126" s="42"/>
      <c r="D126" s="220" t="s">
        <v>157</v>
      </c>
      <c r="E126" s="42"/>
      <c r="F126" s="221" t="s">
        <v>358</v>
      </c>
      <c r="G126" s="42"/>
      <c r="H126" s="42"/>
      <c r="I126" s="222"/>
      <c r="J126" s="42"/>
      <c r="K126" s="42"/>
      <c r="L126" s="46"/>
      <c r="M126" s="223"/>
      <c r="N126" s="224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8" t="s">
        <v>157</v>
      </c>
      <c r="AU126" s="18" t="s">
        <v>92</v>
      </c>
    </row>
    <row r="127" s="2" customFormat="1">
      <c r="A127" s="40"/>
      <c r="B127" s="41"/>
      <c r="C127" s="42"/>
      <c r="D127" s="220" t="s">
        <v>277</v>
      </c>
      <c r="E127" s="42"/>
      <c r="F127" s="234" t="s">
        <v>359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8" t="s">
        <v>277</v>
      </c>
      <c r="AU127" s="18" t="s">
        <v>92</v>
      </c>
    </row>
    <row r="128" s="2" customFormat="1" ht="16.5" customHeight="1">
      <c r="A128" s="40"/>
      <c r="B128" s="41"/>
      <c r="C128" s="225" t="s">
        <v>221</v>
      </c>
      <c r="D128" s="225" t="s">
        <v>268</v>
      </c>
      <c r="E128" s="226" t="s">
        <v>360</v>
      </c>
      <c r="F128" s="227" t="s">
        <v>361</v>
      </c>
      <c r="G128" s="228" t="s">
        <v>257</v>
      </c>
      <c r="H128" s="229">
        <v>1</v>
      </c>
      <c r="I128" s="230"/>
      <c r="J128" s="231">
        <f>ROUND(I128*H128,2)</f>
        <v>0</v>
      </c>
      <c r="K128" s="227" t="s">
        <v>153</v>
      </c>
      <c r="L128" s="46"/>
      <c r="M128" s="232" t="s">
        <v>44</v>
      </c>
      <c r="N128" s="233" t="s">
        <v>53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165</v>
      </c>
      <c r="AT128" s="218" t="s">
        <v>268</v>
      </c>
      <c r="AU128" s="218" t="s">
        <v>92</v>
      </c>
      <c r="AY128" s="18" t="s">
        <v>147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8" t="s">
        <v>90</v>
      </c>
      <c r="BK128" s="219">
        <f>ROUND(I128*H128,2)</f>
        <v>0</v>
      </c>
      <c r="BL128" s="18" t="s">
        <v>165</v>
      </c>
      <c r="BM128" s="218" t="s">
        <v>362</v>
      </c>
    </row>
    <row r="129" s="2" customFormat="1">
      <c r="A129" s="40"/>
      <c r="B129" s="41"/>
      <c r="C129" s="42"/>
      <c r="D129" s="220" t="s">
        <v>157</v>
      </c>
      <c r="E129" s="42"/>
      <c r="F129" s="221" t="s">
        <v>361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8" t="s">
        <v>157</v>
      </c>
      <c r="AU129" s="18" t="s">
        <v>92</v>
      </c>
    </row>
    <row r="130" s="2" customFormat="1">
      <c r="A130" s="40"/>
      <c r="B130" s="41"/>
      <c r="C130" s="42"/>
      <c r="D130" s="220" t="s">
        <v>277</v>
      </c>
      <c r="E130" s="42"/>
      <c r="F130" s="234" t="s">
        <v>363</v>
      </c>
      <c r="G130" s="42"/>
      <c r="H130" s="42"/>
      <c r="I130" s="222"/>
      <c r="J130" s="42"/>
      <c r="K130" s="42"/>
      <c r="L130" s="46"/>
      <c r="M130" s="223"/>
      <c r="N130" s="224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8" t="s">
        <v>277</v>
      </c>
      <c r="AU130" s="18" t="s">
        <v>92</v>
      </c>
    </row>
    <row r="131" s="2" customFormat="1" ht="16.5" customHeight="1">
      <c r="A131" s="40"/>
      <c r="B131" s="41"/>
      <c r="C131" s="225" t="s">
        <v>225</v>
      </c>
      <c r="D131" s="225" t="s">
        <v>268</v>
      </c>
      <c r="E131" s="226" t="s">
        <v>364</v>
      </c>
      <c r="F131" s="227" t="s">
        <v>365</v>
      </c>
      <c r="G131" s="228" t="s">
        <v>160</v>
      </c>
      <c r="H131" s="229">
        <v>3</v>
      </c>
      <c r="I131" s="230"/>
      <c r="J131" s="231">
        <f>ROUND(I131*H131,2)</f>
        <v>0</v>
      </c>
      <c r="K131" s="227" t="s">
        <v>153</v>
      </c>
      <c r="L131" s="46"/>
      <c r="M131" s="232" t="s">
        <v>44</v>
      </c>
      <c r="N131" s="233" t="s">
        <v>53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165</v>
      </c>
      <c r="AT131" s="218" t="s">
        <v>268</v>
      </c>
      <c r="AU131" s="218" t="s">
        <v>92</v>
      </c>
      <c r="AY131" s="18" t="s">
        <v>147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8" t="s">
        <v>90</v>
      </c>
      <c r="BK131" s="219">
        <f>ROUND(I131*H131,2)</f>
        <v>0</v>
      </c>
      <c r="BL131" s="18" t="s">
        <v>165</v>
      </c>
      <c r="BM131" s="218" t="s">
        <v>366</v>
      </c>
    </row>
    <row r="132" s="2" customFormat="1">
      <c r="A132" s="40"/>
      <c r="B132" s="41"/>
      <c r="C132" s="42"/>
      <c r="D132" s="220" t="s">
        <v>157</v>
      </c>
      <c r="E132" s="42"/>
      <c r="F132" s="221" t="s">
        <v>365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8" t="s">
        <v>157</v>
      </c>
      <c r="AU132" s="18" t="s">
        <v>92</v>
      </c>
    </row>
    <row r="133" s="2" customFormat="1" ht="16.5" customHeight="1">
      <c r="A133" s="40"/>
      <c r="B133" s="41"/>
      <c r="C133" s="225" t="s">
        <v>229</v>
      </c>
      <c r="D133" s="225" t="s">
        <v>268</v>
      </c>
      <c r="E133" s="226" t="s">
        <v>367</v>
      </c>
      <c r="F133" s="227" t="s">
        <v>368</v>
      </c>
      <c r="G133" s="228" t="s">
        <v>160</v>
      </c>
      <c r="H133" s="229">
        <v>1</v>
      </c>
      <c r="I133" s="230"/>
      <c r="J133" s="231">
        <f>ROUND(I133*H133,2)</f>
        <v>0</v>
      </c>
      <c r="K133" s="227" t="s">
        <v>153</v>
      </c>
      <c r="L133" s="46"/>
      <c r="M133" s="232" t="s">
        <v>44</v>
      </c>
      <c r="N133" s="233" t="s">
        <v>53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165</v>
      </c>
      <c r="AT133" s="218" t="s">
        <v>268</v>
      </c>
      <c r="AU133" s="218" t="s">
        <v>92</v>
      </c>
      <c r="AY133" s="18" t="s">
        <v>147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8" t="s">
        <v>90</v>
      </c>
      <c r="BK133" s="219">
        <f>ROUND(I133*H133,2)</f>
        <v>0</v>
      </c>
      <c r="BL133" s="18" t="s">
        <v>165</v>
      </c>
      <c r="BM133" s="218" t="s">
        <v>369</v>
      </c>
    </row>
    <row r="134" s="2" customFormat="1">
      <c r="A134" s="40"/>
      <c r="B134" s="41"/>
      <c r="C134" s="42"/>
      <c r="D134" s="220" t="s">
        <v>157</v>
      </c>
      <c r="E134" s="42"/>
      <c r="F134" s="221" t="s">
        <v>368</v>
      </c>
      <c r="G134" s="42"/>
      <c r="H134" s="42"/>
      <c r="I134" s="222"/>
      <c r="J134" s="42"/>
      <c r="K134" s="42"/>
      <c r="L134" s="46"/>
      <c r="M134" s="223"/>
      <c r="N134" s="224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8" t="s">
        <v>157</v>
      </c>
      <c r="AU134" s="18" t="s">
        <v>92</v>
      </c>
    </row>
    <row r="135" s="2" customFormat="1" ht="16.5" customHeight="1">
      <c r="A135" s="40"/>
      <c r="B135" s="41"/>
      <c r="C135" s="225" t="s">
        <v>233</v>
      </c>
      <c r="D135" s="225" t="s">
        <v>268</v>
      </c>
      <c r="E135" s="226" t="s">
        <v>370</v>
      </c>
      <c r="F135" s="227" t="s">
        <v>371</v>
      </c>
      <c r="G135" s="228" t="s">
        <v>160</v>
      </c>
      <c r="H135" s="229">
        <v>3</v>
      </c>
      <c r="I135" s="230"/>
      <c r="J135" s="231">
        <f>ROUND(I135*H135,2)</f>
        <v>0</v>
      </c>
      <c r="K135" s="227" t="s">
        <v>153</v>
      </c>
      <c r="L135" s="46"/>
      <c r="M135" s="232" t="s">
        <v>44</v>
      </c>
      <c r="N135" s="233" t="s">
        <v>53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165</v>
      </c>
      <c r="AT135" s="218" t="s">
        <v>268</v>
      </c>
      <c r="AU135" s="218" t="s">
        <v>92</v>
      </c>
      <c r="AY135" s="18" t="s">
        <v>147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8" t="s">
        <v>90</v>
      </c>
      <c r="BK135" s="219">
        <f>ROUND(I135*H135,2)</f>
        <v>0</v>
      </c>
      <c r="BL135" s="18" t="s">
        <v>165</v>
      </c>
      <c r="BM135" s="218" t="s">
        <v>372</v>
      </c>
    </row>
    <row r="136" s="2" customFormat="1">
      <c r="A136" s="40"/>
      <c r="B136" s="41"/>
      <c r="C136" s="42"/>
      <c r="D136" s="220" t="s">
        <v>157</v>
      </c>
      <c r="E136" s="42"/>
      <c r="F136" s="221" t="s">
        <v>371</v>
      </c>
      <c r="G136" s="42"/>
      <c r="H136" s="42"/>
      <c r="I136" s="222"/>
      <c r="J136" s="42"/>
      <c r="K136" s="42"/>
      <c r="L136" s="46"/>
      <c r="M136" s="223"/>
      <c r="N136" s="224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8" t="s">
        <v>157</v>
      </c>
      <c r="AU136" s="18" t="s">
        <v>92</v>
      </c>
    </row>
    <row r="137" s="2" customFormat="1" ht="16.5" customHeight="1">
      <c r="A137" s="40"/>
      <c r="B137" s="41"/>
      <c r="C137" s="225" t="s">
        <v>7</v>
      </c>
      <c r="D137" s="225" t="s">
        <v>268</v>
      </c>
      <c r="E137" s="226" t="s">
        <v>373</v>
      </c>
      <c r="F137" s="227" t="s">
        <v>374</v>
      </c>
      <c r="G137" s="228" t="s">
        <v>160</v>
      </c>
      <c r="H137" s="229">
        <v>1</v>
      </c>
      <c r="I137" s="230"/>
      <c r="J137" s="231">
        <f>ROUND(I137*H137,2)</f>
        <v>0</v>
      </c>
      <c r="K137" s="227" t="s">
        <v>153</v>
      </c>
      <c r="L137" s="46"/>
      <c r="M137" s="232" t="s">
        <v>44</v>
      </c>
      <c r="N137" s="233" t="s">
        <v>53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165</v>
      </c>
      <c r="AT137" s="218" t="s">
        <v>268</v>
      </c>
      <c r="AU137" s="218" t="s">
        <v>92</v>
      </c>
      <c r="AY137" s="18" t="s">
        <v>147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8" t="s">
        <v>90</v>
      </c>
      <c r="BK137" s="219">
        <f>ROUND(I137*H137,2)</f>
        <v>0</v>
      </c>
      <c r="BL137" s="18" t="s">
        <v>165</v>
      </c>
      <c r="BM137" s="218" t="s">
        <v>375</v>
      </c>
    </row>
    <row r="138" s="2" customFormat="1">
      <c r="A138" s="40"/>
      <c r="B138" s="41"/>
      <c r="C138" s="42"/>
      <c r="D138" s="220" t="s">
        <v>157</v>
      </c>
      <c r="E138" s="42"/>
      <c r="F138" s="221" t="s">
        <v>374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8" t="s">
        <v>157</v>
      </c>
      <c r="AU138" s="18" t="s">
        <v>92</v>
      </c>
    </row>
    <row r="139" s="2" customFormat="1" ht="16.5" customHeight="1">
      <c r="A139" s="40"/>
      <c r="B139" s="41"/>
      <c r="C139" s="225" t="s">
        <v>242</v>
      </c>
      <c r="D139" s="225" t="s">
        <v>268</v>
      </c>
      <c r="E139" s="226" t="s">
        <v>376</v>
      </c>
      <c r="F139" s="227" t="s">
        <v>377</v>
      </c>
      <c r="G139" s="228" t="s">
        <v>160</v>
      </c>
      <c r="H139" s="229">
        <v>1</v>
      </c>
      <c r="I139" s="230"/>
      <c r="J139" s="231">
        <f>ROUND(I139*H139,2)</f>
        <v>0</v>
      </c>
      <c r="K139" s="227" t="s">
        <v>153</v>
      </c>
      <c r="L139" s="46"/>
      <c r="M139" s="232" t="s">
        <v>44</v>
      </c>
      <c r="N139" s="233" t="s">
        <v>53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165</v>
      </c>
      <c r="AT139" s="218" t="s">
        <v>268</v>
      </c>
      <c r="AU139" s="218" t="s">
        <v>92</v>
      </c>
      <c r="AY139" s="18" t="s">
        <v>147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8" t="s">
        <v>90</v>
      </c>
      <c r="BK139" s="219">
        <f>ROUND(I139*H139,2)</f>
        <v>0</v>
      </c>
      <c r="BL139" s="18" t="s">
        <v>165</v>
      </c>
      <c r="BM139" s="218" t="s">
        <v>378</v>
      </c>
    </row>
    <row r="140" s="2" customFormat="1">
      <c r="A140" s="40"/>
      <c r="B140" s="41"/>
      <c r="C140" s="42"/>
      <c r="D140" s="220" t="s">
        <v>157</v>
      </c>
      <c r="E140" s="42"/>
      <c r="F140" s="221" t="s">
        <v>377</v>
      </c>
      <c r="G140" s="42"/>
      <c r="H140" s="42"/>
      <c r="I140" s="222"/>
      <c r="J140" s="42"/>
      <c r="K140" s="42"/>
      <c r="L140" s="46"/>
      <c r="M140" s="223"/>
      <c r="N140" s="224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8" t="s">
        <v>157</v>
      </c>
      <c r="AU140" s="18" t="s">
        <v>92</v>
      </c>
    </row>
    <row r="141" s="2" customFormat="1" ht="16.5" customHeight="1">
      <c r="A141" s="40"/>
      <c r="B141" s="41"/>
      <c r="C141" s="225" t="s">
        <v>247</v>
      </c>
      <c r="D141" s="225" t="s">
        <v>268</v>
      </c>
      <c r="E141" s="226" t="s">
        <v>379</v>
      </c>
      <c r="F141" s="227" t="s">
        <v>380</v>
      </c>
      <c r="G141" s="228" t="s">
        <v>160</v>
      </c>
      <c r="H141" s="229">
        <v>1</v>
      </c>
      <c r="I141" s="230"/>
      <c r="J141" s="231">
        <f>ROUND(I141*H141,2)</f>
        <v>0</v>
      </c>
      <c r="K141" s="227" t="s">
        <v>153</v>
      </c>
      <c r="L141" s="46"/>
      <c r="M141" s="232" t="s">
        <v>44</v>
      </c>
      <c r="N141" s="233" t="s">
        <v>53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165</v>
      </c>
      <c r="AT141" s="218" t="s">
        <v>268</v>
      </c>
      <c r="AU141" s="218" t="s">
        <v>92</v>
      </c>
      <c r="AY141" s="18" t="s">
        <v>147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8" t="s">
        <v>90</v>
      </c>
      <c r="BK141" s="219">
        <f>ROUND(I141*H141,2)</f>
        <v>0</v>
      </c>
      <c r="BL141" s="18" t="s">
        <v>165</v>
      </c>
      <c r="BM141" s="218" t="s">
        <v>381</v>
      </c>
    </row>
    <row r="142" s="2" customFormat="1">
      <c r="A142" s="40"/>
      <c r="B142" s="41"/>
      <c r="C142" s="42"/>
      <c r="D142" s="220" t="s">
        <v>157</v>
      </c>
      <c r="E142" s="42"/>
      <c r="F142" s="221" t="s">
        <v>380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8" t="s">
        <v>157</v>
      </c>
      <c r="AU142" s="18" t="s">
        <v>92</v>
      </c>
    </row>
    <row r="143" s="2" customFormat="1" ht="16.5" customHeight="1">
      <c r="A143" s="40"/>
      <c r="B143" s="41"/>
      <c r="C143" s="225" t="s">
        <v>254</v>
      </c>
      <c r="D143" s="225" t="s">
        <v>268</v>
      </c>
      <c r="E143" s="226" t="s">
        <v>382</v>
      </c>
      <c r="F143" s="227" t="s">
        <v>383</v>
      </c>
      <c r="G143" s="228" t="s">
        <v>257</v>
      </c>
      <c r="H143" s="229">
        <v>1</v>
      </c>
      <c r="I143" s="230"/>
      <c r="J143" s="231">
        <f>ROUND(I143*H143,2)</f>
        <v>0</v>
      </c>
      <c r="K143" s="227" t="s">
        <v>153</v>
      </c>
      <c r="L143" s="46"/>
      <c r="M143" s="232" t="s">
        <v>44</v>
      </c>
      <c r="N143" s="233" t="s">
        <v>53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165</v>
      </c>
      <c r="AT143" s="218" t="s">
        <v>268</v>
      </c>
      <c r="AU143" s="218" t="s">
        <v>92</v>
      </c>
      <c r="AY143" s="18" t="s">
        <v>147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8" t="s">
        <v>90</v>
      </c>
      <c r="BK143" s="219">
        <f>ROUND(I143*H143,2)</f>
        <v>0</v>
      </c>
      <c r="BL143" s="18" t="s">
        <v>165</v>
      </c>
      <c r="BM143" s="218" t="s">
        <v>384</v>
      </c>
    </row>
    <row r="144" s="2" customFormat="1">
      <c r="A144" s="40"/>
      <c r="B144" s="41"/>
      <c r="C144" s="42"/>
      <c r="D144" s="220" t="s">
        <v>157</v>
      </c>
      <c r="E144" s="42"/>
      <c r="F144" s="221" t="s">
        <v>383</v>
      </c>
      <c r="G144" s="42"/>
      <c r="H144" s="42"/>
      <c r="I144" s="222"/>
      <c r="J144" s="42"/>
      <c r="K144" s="42"/>
      <c r="L144" s="46"/>
      <c r="M144" s="223"/>
      <c r="N144" s="224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8" t="s">
        <v>157</v>
      </c>
      <c r="AU144" s="18" t="s">
        <v>92</v>
      </c>
    </row>
    <row r="145" s="2" customFormat="1" ht="16.5" customHeight="1">
      <c r="A145" s="40"/>
      <c r="B145" s="41"/>
      <c r="C145" s="225" t="s">
        <v>260</v>
      </c>
      <c r="D145" s="225" t="s">
        <v>268</v>
      </c>
      <c r="E145" s="226" t="s">
        <v>385</v>
      </c>
      <c r="F145" s="227" t="s">
        <v>386</v>
      </c>
      <c r="G145" s="228" t="s">
        <v>160</v>
      </c>
      <c r="H145" s="229">
        <v>1</v>
      </c>
      <c r="I145" s="230"/>
      <c r="J145" s="231">
        <f>ROUND(I145*H145,2)</f>
        <v>0</v>
      </c>
      <c r="K145" s="227" t="s">
        <v>153</v>
      </c>
      <c r="L145" s="46"/>
      <c r="M145" s="232" t="s">
        <v>44</v>
      </c>
      <c r="N145" s="233" t="s">
        <v>53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165</v>
      </c>
      <c r="AT145" s="218" t="s">
        <v>268</v>
      </c>
      <c r="AU145" s="218" t="s">
        <v>92</v>
      </c>
      <c r="AY145" s="18" t="s">
        <v>147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8" t="s">
        <v>90</v>
      </c>
      <c r="BK145" s="219">
        <f>ROUND(I145*H145,2)</f>
        <v>0</v>
      </c>
      <c r="BL145" s="18" t="s">
        <v>165</v>
      </c>
      <c r="BM145" s="218" t="s">
        <v>387</v>
      </c>
    </row>
    <row r="146" s="2" customFormat="1">
      <c r="A146" s="40"/>
      <c r="B146" s="41"/>
      <c r="C146" s="42"/>
      <c r="D146" s="220" t="s">
        <v>157</v>
      </c>
      <c r="E146" s="42"/>
      <c r="F146" s="221" t="s">
        <v>386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8" t="s">
        <v>157</v>
      </c>
      <c r="AU146" s="18" t="s">
        <v>92</v>
      </c>
    </row>
    <row r="147" s="2" customFormat="1" ht="16.5" customHeight="1">
      <c r="A147" s="40"/>
      <c r="B147" s="41"/>
      <c r="C147" s="225" t="s">
        <v>267</v>
      </c>
      <c r="D147" s="225" t="s">
        <v>268</v>
      </c>
      <c r="E147" s="226" t="s">
        <v>388</v>
      </c>
      <c r="F147" s="227" t="s">
        <v>389</v>
      </c>
      <c r="G147" s="228" t="s">
        <v>160</v>
      </c>
      <c r="H147" s="229">
        <v>1</v>
      </c>
      <c r="I147" s="230"/>
      <c r="J147" s="231">
        <f>ROUND(I147*H147,2)</f>
        <v>0</v>
      </c>
      <c r="K147" s="227" t="s">
        <v>153</v>
      </c>
      <c r="L147" s="46"/>
      <c r="M147" s="232" t="s">
        <v>44</v>
      </c>
      <c r="N147" s="233" t="s">
        <v>53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165</v>
      </c>
      <c r="AT147" s="218" t="s">
        <v>268</v>
      </c>
      <c r="AU147" s="218" t="s">
        <v>92</v>
      </c>
      <c r="AY147" s="18" t="s">
        <v>147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8" t="s">
        <v>90</v>
      </c>
      <c r="BK147" s="219">
        <f>ROUND(I147*H147,2)</f>
        <v>0</v>
      </c>
      <c r="BL147" s="18" t="s">
        <v>165</v>
      </c>
      <c r="BM147" s="218" t="s">
        <v>390</v>
      </c>
    </row>
    <row r="148" s="2" customFormat="1">
      <c r="A148" s="40"/>
      <c r="B148" s="41"/>
      <c r="C148" s="42"/>
      <c r="D148" s="220" t="s">
        <v>157</v>
      </c>
      <c r="E148" s="42"/>
      <c r="F148" s="221" t="s">
        <v>389</v>
      </c>
      <c r="G148" s="42"/>
      <c r="H148" s="42"/>
      <c r="I148" s="222"/>
      <c r="J148" s="42"/>
      <c r="K148" s="42"/>
      <c r="L148" s="46"/>
      <c r="M148" s="223"/>
      <c r="N148" s="224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8" t="s">
        <v>157</v>
      </c>
      <c r="AU148" s="18" t="s">
        <v>92</v>
      </c>
    </row>
    <row r="149" s="2" customFormat="1" ht="16.5" customHeight="1">
      <c r="A149" s="40"/>
      <c r="B149" s="41"/>
      <c r="C149" s="225" t="s">
        <v>273</v>
      </c>
      <c r="D149" s="225" t="s">
        <v>268</v>
      </c>
      <c r="E149" s="226" t="s">
        <v>391</v>
      </c>
      <c r="F149" s="227" t="s">
        <v>392</v>
      </c>
      <c r="G149" s="228" t="s">
        <v>160</v>
      </c>
      <c r="H149" s="229">
        <v>1</v>
      </c>
      <c r="I149" s="230"/>
      <c r="J149" s="231">
        <f>ROUND(I149*H149,2)</f>
        <v>0</v>
      </c>
      <c r="K149" s="227" t="s">
        <v>153</v>
      </c>
      <c r="L149" s="46"/>
      <c r="M149" s="232" t="s">
        <v>44</v>
      </c>
      <c r="N149" s="233" t="s">
        <v>53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165</v>
      </c>
      <c r="AT149" s="218" t="s">
        <v>268</v>
      </c>
      <c r="AU149" s="218" t="s">
        <v>92</v>
      </c>
      <c r="AY149" s="18" t="s">
        <v>147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8" t="s">
        <v>90</v>
      </c>
      <c r="BK149" s="219">
        <f>ROUND(I149*H149,2)</f>
        <v>0</v>
      </c>
      <c r="BL149" s="18" t="s">
        <v>165</v>
      </c>
      <c r="BM149" s="218" t="s">
        <v>393</v>
      </c>
    </row>
    <row r="150" s="2" customFormat="1">
      <c r="A150" s="40"/>
      <c r="B150" s="41"/>
      <c r="C150" s="42"/>
      <c r="D150" s="220" t="s">
        <v>157</v>
      </c>
      <c r="E150" s="42"/>
      <c r="F150" s="221" t="s">
        <v>392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8" t="s">
        <v>157</v>
      </c>
      <c r="AU150" s="18" t="s">
        <v>92</v>
      </c>
    </row>
    <row r="151" s="2" customFormat="1" ht="16.5" customHeight="1">
      <c r="A151" s="40"/>
      <c r="B151" s="41"/>
      <c r="C151" s="225" t="s">
        <v>279</v>
      </c>
      <c r="D151" s="225" t="s">
        <v>268</v>
      </c>
      <c r="E151" s="226" t="s">
        <v>394</v>
      </c>
      <c r="F151" s="227" t="s">
        <v>395</v>
      </c>
      <c r="G151" s="228" t="s">
        <v>160</v>
      </c>
      <c r="H151" s="229">
        <v>1</v>
      </c>
      <c r="I151" s="230"/>
      <c r="J151" s="231">
        <f>ROUND(I151*H151,2)</f>
        <v>0</v>
      </c>
      <c r="K151" s="227" t="s">
        <v>153</v>
      </c>
      <c r="L151" s="46"/>
      <c r="M151" s="232" t="s">
        <v>44</v>
      </c>
      <c r="N151" s="233" t="s">
        <v>53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165</v>
      </c>
      <c r="AT151" s="218" t="s">
        <v>268</v>
      </c>
      <c r="AU151" s="218" t="s">
        <v>92</v>
      </c>
      <c r="AY151" s="18" t="s">
        <v>147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8" t="s">
        <v>90</v>
      </c>
      <c r="BK151" s="219">
        <f>ROUND(I151*H151,2)</f>
        <v>0</v>
      </c>
      <c r="BL151" s="18" t="s">
        <v>165</v>
      </c>
      <c r="BM151" s="218" t="s">
        <v>396</v>
      </c>
    </row>
    <row r="152" s="2" customFormat="1">
      <c r="A152" s="40"/>
      <c r="B152" s="41"/>
      <c r="C152" s="42"/>
      <c r="D152" s="220" t="s">
        <v>157</v>
      </c>
      <c r="E152" s="42"/>
      <c r="F152" s="221" t="s">
        <v>395</v>
      </c>
      <c r="G152" s="42"/>
      <c r="H152" s="42"/>
      <c r="I152" s="222"/>
      <c r="J152" s="42"/>
      <c r="K152" s="42"/>
      <c r="L152" s="46"/>
      <c r="M152" s="223"/>
      <c r="N152" s="224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8" t="s">
        <v>157</v>
      </c>
      <c r="AU152" s="18" t="s">
        <v>92</v>
      </c>
    </row>
    <row r="153" s="2" customFormat="1" ht="16.5" customHeight="1">
      <c r="A153" s="40"/>
      <c r="B153" s="41"/>
      <c r="C153" s="225" t="s">
        <v>284</v>
      </c>
      <c r="D153" s="225" t="s">
        <v>268</v>
      </c>
      <c r="E153" s="226" t="s">
        <v>397</v>
      </c>
      <c r="F153" s="227" t="s">
        <v>398</v>
      </c>
      <c r="G153" s="228" t="s">
        <v>160</v>
      </c>
      <c r="H153" s="229">
        <v>2</v>
      </c>
      <c r="I153" s="230"/>
      <c r="J153" s="231">
        <f>ROUND(I153*H153,2)</f>
        <v>0</v>
      </c>
      <c r="K153" s="227" t="s">
        <v>153</v>
      </c>
      <c r="L153" s="46"/>
      <c r="M153" s="232" t="s">
        <v>44</v>
      </c>
      <c r="N153" s="233" t="s">
        <v>53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165</v>
      </c>
      <c r="AT153" s="218" t="s">
        <v>268</v>
      </c>
      <c r="AU153" s="218" t="s">
        <v>92</v>
      </c>
      <c r="AY153" s="18" t="s">
        <v>147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8" t="s">
        <v>90</v>
      </c>
      <c r="BK153" s="219">
        <f>ROUND(I153*H153,2)</f>
        <v>0</v>
      </c>
      <c r="BL153" s="18" t="s">
        <v>165</v>
      </c>
      <c r="BM153" s="218" t="s">
        <v>399</v>
      </c>
    </row>
    <row r="154" s="2" customFormat="1">
      <c r="A154" s="40"/>
      <c r="B154" s="41"/>
      <c r="C154" s="42"/>
      <c r="D154" s="220" t="s">
        <v>157</v>
      </c>
      <c r="E154" s="42"/>
      <c r="F154" s="221" t="s">
        <v>398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8" t="s">
        <v>157</v>
      </c>
      <c r="AU154" s="18" t="s">
        <v>92</v>
      </c>
    </row>
    <row r="155" s="2" customFormat="1" ht="16.5" customHeight="1">
      <c r="A155" s="40"/>
      <c r="B155" s="41"/>
      <c r="C155" s="225" t="s">
        <v>288</v>
      </c>
      <c r="D155" s="225" t="s">
        <v>268</v>
      </c>
      <c r="E155" s="226" t="s">
        <v>400</v>
      </c>
      <c r="F155" s="227" t="s">
        <v>401</v>
      </c>
      <c r="G155" s="228" t="s">
        <v>160</v>
      </c>
      <c r="H155" s="229">
        <v>1</v>
      </c>
      <c r="I155" s="230"/>
      <c r="J155" s="231">
        <f>ROUND(I155*H155,2)</f>
        <v>0</v>
      </c>
      <c r="K155" s="227" t="s">
        <v>153</v>
      </c>
      <c r="L155" s="46"/>
      <c r="M155" s="232" t="s">
        <v>44</v>
      </c>
      <c r="N155" s="233" t="s">
        <v>53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165</v>
      </c>
      <c r="AT155" s="218" t="s">
        <v>268</v>
      </c>
      <c r="AU155" s="218" t="s">
        <v>92</v>
      </c>
      <c r="AY155" s="18" t="s">
        <v>147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8" t="s">
        <v>90</v>
      </c>
      <c r="BK155" s="219">
        <f>ROUND(I155*H155,2)</f>
        <v>0</v>
      </c>
      <c r="BL155" s="18" t="s">
        <v>165</v>
      </c>
      <c r="BM155" s="218" t="s">
        <v>402</v>
      </c>
    </row>
    <row r="156" s="2" customFormat="1">
      <c r="A156" s="40"/>
      <c r="B156" s="41"/>
      <c r="C156" s="42"/>
      <c r="D156" s="220" t="s">
        <v>157</v>
      </c>
      <c r="E156" s="42"/>
      <c r="F156" s="221" t="s">
        <v>403</v>
      </c>
      <c r="G156" s="42"/>
      <c r="H156" s="42"/>
      <c r="I156" s="222"/>
      <c r="J156" s="42"/>
      <c r="K156" s="42"/>
      <c r="L156" s="46"/>
      <c r="M156" s="223"/>
      <c r="N156" s="224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8" t="s">
        <v>157</v>
      </c>
      <c r="AU156" s="18" t="s">
        <v>92</v>
      </c>
    </row>
    <row r="157" s="2" customFormat="1" ht="16.5" customHeight="1">
      <c r="A157" s="40"/>
      <c r="B157" s="41"/>
      <c r="C157" s="225" t="s">
        <v>292</v>
      </c>
      <c r="D157" s="225" t="s">
        <v>268</v>
      </c>
      <c r="E157" s="226" t="s">
        <v>404</v>
      </c>
      <c r="F157" s="227" t="s">
        <v>405</v>
      </c>
      <c r="G157" s="228" t="s">
        <v>160</v>
      </c>
      <c r="H157" s="229">
        <v>1</v>
      </c>
      <c r="I157" s="230"/>
      <c r="J157" s="231">
        <f>ROUND(I157*H157,2)</f>
        <v>0</v>
      </c>
      <c r="K157" s="227" t="s">
        <v>153</v>
      </c>
      <c r="L157" s="46"/>
      <c r="M157" s="232" t="s">
        <v>44</v>
      </c>
      <c r="N157" s="233" t="s">
        <v>53</v>
      </c>
      <c r="O157" s="86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165</v>
      </c>
      <c r="AT157" s="218" t="s">
        <v>268</v>
      </c>
      <c r="AU157" s="218" t="s">
        <v>92</v>
      </c>
      <c r="AY157" s="18" t="s">
        <v>147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8" t="s">
        <v>90</v>
      </c>
      <c r="BK157" s="219">
        <f>ROUND(I157*H157,2)</f>
        <v>0</v>
      </c>
      <c r="BL157" s="18" t="s">
        <v>165</v>
      </c>
      <c r="BM157" s="218" t="s">
        <v>155</v>
      </c>
    </row>
    <row r="158" s="2" customFormat="1">
      <c r="A158" s="40"/>
      <c r="B158" s="41"/>
      <c r="C158" s="42"/>
      <c r="D158" s="220" t="s">
        <v>157</v>
      </c>
      <c r="E158" s="42"/>
      <c r="F158" s="221" t="s">
        <v>406</v>
      </c>
      <c r="G158" s="42"/>
      <c r="H158" s="42"/>
      <c r="I158" s="222"/>
      <c r="J158" s="42"/>
      <c r="K158" s="42"/>
      <c r="L158" s="46"/>
      <c r="M158" s="223"/>
      <c r="N158" s="224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8" t="s">
        <v>157</v>
      </c>
      <c r="AU158" s="18" t="s">
        <v>92</v>
      </c>
    </row>
    <row r="159" s="2" customFormat="1" ht="16.5" customHeight="1">
      <c r="A159" s="40"/>
      <c r="B159" s="41"/>
      <c r="C159" s="225" t="s">
        <v>296</v>
      </c>
      <c r="D159" s="225" t="s">
        <v>268</v>
      </c>
      <c r="E159" s="226" t="s">
        <v>407</v>
      </c>
      <c r="F159" s="227" t="s">
        <v>408</v>
      </c>
      <c r="G159" s="228" t="s">
        <v>160</v>
      </c>
      <c r="H159" s="229">
        <v>2</v>
      </c>
      <c r="I159" s="230"/>
      <c r="J159" s="231">
        <f>ROUND(I159*H159,2)</f>
        <v>0</v>
      </c>
      <c r="K159" s="227" t="s">
        <v>153</v>
      </c>
      <c r="L159" s="46"/>
      <c r="M159" s="232" t="s">
        <v>44</v>
      </c>
      <c r="N159" s="233" t="s">
        <v>53</v>
      </c>
      <c r="O159" s="86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165</v>
      </c>
      <c r="AT159" s="218" t="s">
        <v>268</v>
      </c>
      <c r="AU159" s="218" t="s">
        <v>92</v>
      </c>
      <c r="AY159" s="18" t="s">
        <v>147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8" t="s">
        <v>90</v>
      </c>
      <c r="BK159" s="219">
        <f>ROUND(I159*H159,2)</f>
        <v>0</v>
      </c>
      <c r="BL159" s="18" t="s">
        <v>165</v>
      </c>
      <c r="BM159" s="218" t="s">
        <v>409</v>
      </c>
    </row>
    <row r="160" s="2" customFormat="1">
      <c r="A160" s="40"/>
      <c r="B160" s="41"/>
      <c r="C160" s="42"/>
      <c r="D160" s="220" t="s">
        <v>157</v>
      </c>
      <c r="E160" s="42"/>
      <c r="F160" s="221" t="s">
        <v>408</v>
      </c>
      <c r="G160" s="42"/>
      <c r="H160" s="42"/>
      <c r="I160" s="222"/>
      <c r="J160" s="42"/>
      <c r="K160" s="42"/>
      <c r="L160" s="46"/>
      <c r="M160" s="223"/>
      <c r="N160" s="224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8" t="s">
        <v>157</v>
      </c>
      <c r="AU160" s="18" t="s">
        <v>92</v>
      </c>
    </row>
    <row r="161" s="2" customFormat="1" ht="16.5" customHeight="1">
      <c r="A161" s="40"/>
      <c r="B161" s="41"/>
      <c r="C161" s="225" t="s">
        <v>300</v>
      </c>
      <c r="D161" s="225" t="s">
        <v>268</v>
      </c>
      <c r="E161" s="226" t="s">
        <v>410</v>
      </c>
      <c r="F161" s="227" t="s">
        <v>411</v>
      </c>
      <c r="G161" s="228" t="s">
        <v>160</v>
      </c>
      <c r="H161" s="229">
        <v>1</v>
      </c>
      <c r="I161" s="230"/>
      <c r="J161" s="231">
        <f>ROUND(I161*H161,2)</f>
        <v>0</v>
      </c>
      <c r="K161" s="227" t="s">
        <v>153</v>
      </c>
      <c r="L161" s="46"/>
      <c r="M161" s="232" t="s">
        <v>44</v>
      </c>
      <c r="N161" s="233" t="s">
        <v>53</v>
      </c>
      <c r="O161" s="86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165</v>
      </c>
      <c r="AT161" s="218" t="s">
        <v>268</v>
      </c>
      <c r="AU161" s="218" t="s">
        <v>92</v>
      </c>
      <c r="AY161" s="18" t="s">
        <v>147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8" t="s">
        <v>90</v>
      </c>
      <c r="BK161" s="219">
        <f>ROUND(I161*H161,2)</f>
        <v>0</v>
      </c>
      <c r="BL161" s="18" t="s">
        <v>165</v>
      </c>
      <c r="BM161" s="218" t="s">
        <v>412</v>
      </c>
    </row>
    <row r="162" s="2" customFormat="1">
      <c r="A162" s="40"/>
      <c r="B162" s="41"/>
      <c r="C162" s="42"/>
      <c r="D162" s="220" t="s">
        <v>157</v>
      </c>
      <c r="E162" s="42"/>
      <c r="F162" s="221" t="s">
        <v>413</v>
      </c>
      <c r="G162" s="42"/>
      <c r="H162" s="42"/>
      <c r="I162" s="222"/>
      <c r="J162" s="42"/>
      <c r="K162" s="42"/>
      <c r="L162" s="46"/>
      <c r="M162" s="223"/>
      <c r="N162" s="224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8" t="s">
        <v>157</v>
      </c>
      <c r="AU162" s="18" t="s">
        <v>92</v>
      </c>
    </row>
    <row r="163" s="2" customFormat="1">
      <c r="A163" s="40"/>
      <c r="B163" s="41"/>
      <c r="C163" s="42"/>
      <c r="D163" s="220" t="s">
        <v>277</v>
      </c>
      <c r="E163" s="42"/>
      <c r="F163" s="234" t="s">
        <v>414</v>
      </c>
      <c r="G163" s="42"/>
      <c r="H163" s="42"/>
      <c r="I163" s="222"/>
      <c r="J163" s="42"/>
      <c r="K163" s="42"/>
      <c r="L163" s="46"/>
      <c r="M163" s="223"/>
      <c r="N163" s="224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8" t="s">
        <v>277</v>
      </c>
      <c r="AU163" s="18" t="s">
        <v>92</v>
      </c>
    </row>
    <row r="164" s="2" customFormat="1" ht="16.5" customHeight="1">
      <c r="A164" s="40"/>
      <c r="B164" s="41"/>
      <c r="C164" s="225" t="s">
        <v>304</v>
      </c>
      <c r="D164" s="225" t="s">
        <v>268</v>
      </c>
      <c r="E164" s="226" t="s">
        <v>415</v>
      </c>
      <c r="F164" s="227" t="s">
        <v>416</v>
      </c>
      <c r="G164" s="228" t="s">
        <v>160</v>
      </c>
      <c r="H164" s="229">
        <v>2</v>
      </c>
      <c r="I164" s="230"/>
      <c r="J164" s="231">
        <f>ROUND(I164*H164,2)</f>
        <v>0</v>
      </c>
      <c r="K164" s="227" t="s">
        <v>153</v>
      </c>
      <c r="L164" s="46"/>
      <c r="M164" s="232" t="s">
        <v>44</v>
      </c>
      <c r="N164" s="233" t="s">
        <v>53</v>
      </c>
      <c r="O164" s="86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165</v>
      </c>
      <c r="AT164" s="218" t="s">
        <v>268</v>
      </c>
      <c r="AU164" s="218" t="s">
        <v>92</v>
      </c>
      <c r="AY164" s="18" t="s">
        <v>147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8" t="s">
        <v>90</v>
      </c>
      <c r="BK164" s="219">
        <f>ROUND(I164*H164,2)</f>
        <v>0</v>
      </c>
      <c r="BL164" s="18" t="s">
        <v>165</v>
      </c>
      <c r="BM164" s="218" t="s">
        <v>417</v>
      </c>
    </row>
    <row r="165" s="2" customFormat="1">
      <c r="A165" s="40"/>
      <c r="B165" s="41"/>
      <c r="C165" s="42"/>
      <c r="D165" s="220" t="s">
        <v>157</v>
      </c>
      <c r="E165" s="42"/>
      <c r="F165" s="221" t="s">
        <v>416</v>
      </c>
      <c r="G165" s="42"/>
      <c r="H165" s="42"/>
      <c r="I165" s="222"/>
      <c r="J165" s="42"/>
      <c r="K165" s="42"/>
      <c r="L165" s="46"/>
      <c r="M165" s="223"/>
      <c r="N165" s="224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8" t="s">
        <v>157</v>
      </c>
      <c r="AU165" s="18" t="s">
        <v>92</v>
      </c>
    </row>
    <row r="166" s="2" customFormat="1">
      <c r="A166" s="40"/>
      <c r="B166" s="41"/>
      <c r="C166" s="42"/>
      <c r="D166" s="220" t="s">
        <v>277</v>
      </c>
      <c r="E166" s="42"/>
      <c r="F166" s="234" t="s">
        <v>418</v>
      </c>
      <c r="G166" s="42"/>
      <c r="H166" s="42"/>
      <c r="I166" s="222"/>
      <c r="J166" s="42"/>
      <c r="K166" s="42"/>
      <c r="L166" s="46"/>
      <c r="M166" s="223"/>
      <c r="N166" s="224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8" t="s">
        <v>277</v>
      </c>
      <c r="AU166" s="18" t="s">
        <v>92</v>
      </c>
    </row>
    <row r="167" s="2" customFormat="1" ht="16.5" customHeight="1">
      <c r="A167" s="40"/>
      <c r="B167" s="41"/>
      <c r="C167" s="225" t="s">
        <v>419</v>
      </c>
      <c r="D167" s="225" t="s">
        <v>268</v>
      </c>
      <c r="E167" s="226" t="s">
        <v>420</v>
      </c>
      <c r="F167" s="227" t="s">
        <v>421</v>
      </c>
      <c r="G167" s="228" t="s">
        <v>160</v>
      </c>
      <c r="H167" s="229">
        <v>1</v>
      </c>
      <c r="I167" s="230"/>
      <c r="J167" s="231">
        <f>ROUND(I167*H167,2)</f>
        <v>0</v>
      </c>
      <c r="K167" s="227" t="s">
        <v>153</v>
      </c>
      <c r="L167" s="46"/>
      <c r="M167" s="232" t="s">
        <v>44</v>
      </c>
      <c r="N167" s="233" t="s">
        <v>53</v>
      </c>
      <c r="O167" s="86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165</v>
      </c>
      <c r="AT167" s="218" t="s">
        <v>268</v>
      </c>
      <c r="AU167" s="218" t="s">
        <v>92</v>
      </c>
      <c r="AY167" s="18" t="s">
        <v>147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8" t="s">
        <v>90</v>
      </c>
      <c r="BK167" s="219">
        <f>ROUND(I167*H167,2)</f>
        <v>0</v>
      </c>
      <c r="BL167" s="18" t="s">
        <v>165</v>
      </c>
      <c r="BM167" s="218" t="s">
        <v>422</v>
      </c>
    </row>
    <row r="168" s="2" customFormat="1">
      <c r="A168" s="40"/>
      <c r="B168" s="41"/>
      <c r="C168" s="42"/>
      <c r="D168" s="220" t="s">
        <v>157</v>
      </c>
      <c r="E168" s="42"/>
      <c r="F168" s="221" t="s">
        <v>421</v>
      </c>
      <c r="G168" s="42"/>
      <c r="H168" s="42"/>
      <c r="I168" s="222"/>
      <c r="J168" s="42"/>
      <c r="K168" s="42"/>
      <c r="L168" s="46"/>
      <c r="M168" s="223"/>
      <c r="N168" s="224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8" t="s">
        <v>157</v>
      </c>
      <c r="AU168" s="18" t="s">
        <v>92</v>
      </c>
    </row>
    <row r="169" s="2" customFormat="1">
      <c r="A169" s="40"/>
      <c r="B169" s="41"/>
      <c r="C169" s="42"/>
      <c r="D169" s="220" t="s">
        <v>277</v>
      </c>
      <c r="E169" s="42"/>
      <c r="F169" s="234" t="s">
        <v>423</v>
      </c>
      <c r="G169" s="42"/>
      <c r="H169" s="42"/>
      <c r="I169" s="222"/>
      <c r="J169" s="42"/>
      <c r="K169" s="42"/>
      <c r="L169" s="46"/>
      <c r="M169" s="223"/>
      <c r="N169" s="224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8" t="s">
        <v>277</v>
      </c>
      <c r="AU169" s="18" t="s">
        <v>92</v>
      </c>
    </row>
    <row r="170" s="2" customFormat="1" ht="16.5" customHeight="1">
      <c r="A170" s="40"/>
      <c r="B170" s="41"/>
      <c r="C170" s="225" t="s">
        <v>362</v>
      </c>
      <c r="D170" s="225" t="s">
        <v>268</v>
      </c>
      <c r="E170" s="226" t="s">
        <v>424</v>
      </c>
      <c r="F170" s="227" t="s">
        <v>425</v>
      </c>
      <c r="G170" s="228" t="s">
        <v>160</v>
      </c>
      <c r="H170" s="229">
        <v>1</v>
      </c>
      <c r="I170" s="230"/>
      <c r="J170" s="231">
        <f>ROUND(I170*H170,2)</f>
        <v>0</v>
      </c>
      <c r="K170" s="227" t="s">
        <v>153</v>
      </c>
      <c r="L170" s="46"/>
      <c r="M170" s="232" t="s">
        <v>44</v>
      </c>
      <c r="N170" s="233" t="s">
        <v>53</v>
      </c>
      <c r="O170" s="86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165</v>
      </c>
      <c r="AT170" s="218" t="s">
        <v>268</v>
      </c>
      <c r="AU170" s="218" t="s">
        <v>92</v>
      </c>
      <c r="AY170" s="18" t="s">
        <v>147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8" t="s">
        <v>90</v>
      </c>
      <c r="BK170" s="219">
        <f>ROUND(I170*H170,2)</f>
        <v>0</v>
      </c>
      <c r="BL170" s="18" t="s">
        <v>165</v>
      </c>
      <c r="BM170" s="218" t="s">
        <v>426</v>
      </c>
    </row>
    <row r="171" s="2" customFormat="1">
      <c r="A171" s="40"/>
      <c r="B171" s="41"/>
      <c r="C171" s="42"/>
      <c r="D171" s="220" t="s">
        <v>157</v>
      </c>
      <c r="E171" s="42"/>
      <c r="F171" s="221" t="s">
        <v>425</v>
      </c>
      <c r="G171" s="42"/>
      <c r="H171" s="42"/>
      <c r="I171" s="222"/>
      <c r="J171" s="42"/>
      <c r="K171" s="42"/>
      <c r="L171" s="46"/>
      <c r="M171" s="223"/>
      <c r="N171" s="224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8" t="s">
        <v>157</v>
      </c>
      <c r="AU171" s="18" t="s">
        <v>92</v>
      </c>
    </row>
    <row r="172" s="2" customFormat="1">
      <c r="A172" s="40"/>
      <c r="B172" s="41"/>
      <c r="C172" s="42"/>
      <c r="D172" s="220" t="s">
        <v>277</v>
      </c>
      <c r="E172" s="42"/>
      <c r="F172" s="234" t="s">
        <v>427</v>
      </c>
      <c r="G172" s="42"/>
      <c r="H172" s="42"/>
      <c r="I172" s="222"/>
      <c r="J172" s="42"/>
      <c r="K172" s="42"/>
      <c r="L172" s="46"/>
      <c r="M172" s="223"/>
      <c r="N172" s="224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8" t="s">
        <v>277</v>
      </c>
      <c r="AU172" s="18" t="s">
        <v>92</v>
      </c>
    </row>
    <row r="173" s="2" customFormat="1" ht="16.5" customHeight="1">
      <c r="A173" s="40"/>
      <c r="B173" s="41"/>
      <c r="C173" s="225" t="s">
        <v>428</v>
      </c>
      <c r="D173" s="225" t="s">
        <v>268</v>
      </c>
      <c r="E173" s="226" t="s">
        <v>429</v>
      </c>
      <c r="F173" s="227" t="s">
        <v>430</v>
      </c>
      <c r="G173" s="228" t="s">
        <v>160</v>
      </c>
      <c r="H173" s="229">
        <v>1</v>
      </c>
      <c r="I173" s="230"/>
      <c r="J173" s="231">
        <f>ROUND(I173*H173,2)</f>
        <v>0</v>
      </c>
      <c r="K173" s="227" t="s">
        <v>153</v>
      </c>
      <c r="L173" s="46"/>
      <c r="M173" s="232" t="s">
        <v>44</v>
      </c>
      <c r="N173" s="233" t="s">
        <v>53</v>
      </c>
      <c r="O173" s="86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165</v>
      </c>
      <c r="AT173" s="218" t="s">
        <v>268</v>
      </c>
      <c r="AU173" s="218" t="s">
        <v>92</v>
      </c>
      <c r="AY173" s="18" t="s">
        <v>147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8" t="s">
        <v>90</v>
      </c>
      <c r="BK173" s="219">
        <f>ROUND(I173*H173,2)</f>
        <v>0</v>
      </c>
      <c r="BL173" s="18" t="s">
        <v>165</v>
      </c>
      <c r="BM173" s="218" t="s">
        <v>431</v>
      </c>
    </row>
    <row r="174" s="2" customFormat="1">
      <c r="A174" s="40"/>
      <c r="B174" s="41"/>
      <c r="C174" s="42"/>
      <c r="D174" s="220" t="s">
        <v>157</v>
      </c>
      <c r="E174" s="42"/>
      <c r="F174" s="221" t="s">
        <v>430</v>
      </c>
      <c r="G174" s="42"/>
      <c r="H174" s="42"/>
      <c r="I174" s="222"/>
      <c r="J174" s="42"/>
      <c r="K174" s="42"/>
      <c r="L174" s="46"/>
      <c r="M174" s="223"/>
      <c r="N174" s="224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8" t="s">
        <v>157</v>
      </c>
      <c r="AU174" s="18" t="s">
        <v>92</v>
      </c>
    </row>
    <row r="175" s="2" customFormat="1">
      <c r="A175" s="40"/>
      <c r="B175" s="41"/>
      <c r="C175" s="42"/>
      <c r="D175" s="220" t="s">
        <v>277</v>
      </c>
      <c r="E175" s="42"/>
      <c r="F175" s="234" t="s">
        <v>432</v>
      </c>
      <c r="G175" s="42"/>
      <c r="H175" s="42"/>
      <c r="I175" s="222"/>
      <c r="J175" s="42"/>
      <c r="K175" s="42"/>
      <c r="L175" s="46"/>
      <c r="M175" s="223"/>
      <c r="N175" s="224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8" t="s">
        <v>277</v>
      </c>
      <c r="AU175" s="18" t="s">
        <v>92</v>
      </c>
    </row>
    <row r="176" s="2" customFormat="1" ht="16.5" customHeight="1">
      <c r="A176" s="40"/>
      <c r="B176" s="41"/>
      <c r="C176" s="225" t="s">
        <v>366</v>
      </c>
      <c r="D176" s="225" t="s">
        <v>268</v>
      </c>
      <c r="E176" s="226" t="s">
        <v>433</v>
      </c>
      <c r="F176" s="227" t="s">
        <v>434</v>
      </c>
      <c r="G176" s="228" t="s">
        <v>160</v>
      </c>
      <c r="H176" s="229">
        <v>7</v>
      </c>
      <c r="I176" s="230"/>
      <c r="J176" s="231">
        <f>ROUND(I176*H176,2)</f>
        <v>0</v>
      </c>
      <c r="K176" s="227" t="s">
        <v>153</v>
      </c>
      <c r="L176" s="46"/>
      <c r="M176" s="232" t="s">
        <v>44</v>
      </c>
      <c r="N176" s="233" t="s">
        <v>53</v>
      </c>
      <c r="O176" s="86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8" t="s">
        <v>165</v>
      </c>
      <c r="AT176" s="218" t="s">
        <v>268</v>
      </c>
      <c r="AU176" s="218" t="s">
        <v>92</v>
      </c>
      <c r="AY176" s="18" t="s">
        <v>147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8" t="s">
        <v>90</v>
      </c>
      <c r="BK176" s="219">
        <f>ROUND(I176*H176,2)</f>
        <v>0</v>
      </c>
      <c r="BL176" s="18" t="s">
        <v>165</v>
      </c>
      <c r="BM176" s="218" t="s">
        <v>435</v>
      </c>
    </row>
    <row r="177" s="2" customFormat="1">
      <c r="A177" s="40"/>
      <c r="B177" s="41"/>
      <c r="C177" s="42"/>
      <c r="D177" s="220" t="s">
        <v>157</v>
      </c>
      <c r="E177" s="42"/>
      <c r="F177" s="221" t="s">
        <v>434</v>
      </c>
      <c r="G177" s="42"/>
      <c r="H177" s="42"/>
      <c r="I177" s="222"/>
      <c r="J177" s="42"/>
      <c r="K177" s="42"/>
      <c r="L177" s="46"/>
      <c r="M177" s="223"/>
      <c r="N177" s="224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8" t="s">
        <v>157</v>
      </c>
      <c r="AU177" s="18" t="s">
        <v>92</v>
      </c>
    </row>
    <row r="178" s="2" customFormat="1" ht="16.5" customHeight="1">
      <c r="A178" s="40"/>
      <c r="B178" s="41"/>
      <c r="C178" s="225" t="s">
        <v>436</v>
      </c>
      <c r="D178" s="225" t="s">
        <v>268</v>
      </c>
      <c r="E178" s="226" t="s">
        <v>437</v>
      </c>
      <c r="F178" s="227" t="s">
        <v>438</v>
      </c>
      <c r="G178" s="228" t="s">
        <v>160</v>
      </c>
      <c r="H178" s="229">
        <v>7</v>
      </c>
      <c r="I178" s="230"/>
      <c r="J178" s="231">
        <f>ROUND(I178*H178,2)</f>
        <v>0</v>
      </c>
      <c r="K178" s="227" t="s">
        <v>153</v>
      </c>
      <c r="L178" s="46"/>
      <c r="M178" s="232" t="s">
        <v>44</v>
      </c>
      <c r="N178" s="233" t="s">
        <v>53</v>
      </c>
      <c r="O178" s="86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8" t="s">
        <v>165</v>
      </c>
      <c r="AT178" s="218" t="s">
        <v>268</v>
      </c>
      <c r="AU178" s="218" t="s">
        <v>92</v>
      </c>
      <c r="AY178" s="18" t="s">
        <v>147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8" t="s">
        <v>90</v>
      </c>
      <c r="BK178" s="219">
        <f>ROUND(I178*H178,2)</f>
        <v>0</v>
      </c>
      <c r="BL178" s="18" t="s">
        <v>165</v>
      </c>
      <c r="BM178" s="218" t="s">
        <v>439</v>
      </c>
    </row>
    <row r="179" s="2" customFormat="1">
      <c r="A179" s="40"/>
      <c r="B179" s="41"/>
      <c r="C179" s="42"/>
      <c r="D179" s="220" t="s">
        <v>157</v>
      </c>
      <c r="E179" s="42"/>
      <c r="F179" s="221" t="s">
        <v>438</v>
      </c>
      <c r="G179" s="42"/>
      <c r="H179" s="42"/>
      <c r="I179" s="222"/>
      <c r="J179" s="42"/>
      <c r="K179" s="42"/>
      <c r="L179" s="46"/>
      <c r="M179" s="223"/>
      <c r="N179" s="224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8" t="s">
        <v>157</v>
      </c>
      <c r="AU179" s="18" t="s">
        <v>92</v>
      </c>
    </row>
    <row r="180" s="2" customFormat="1" ht="16.5" customHeight="1">
      <c r="A180" s="40"/>
      <c r="B180" s="41"/>
      <c r="C180" s="225" t="s">
        <v>369</v>
      </c>
      <c r="D180" s="225" t="s">
        <v>268</v>
      </c>
      <c r="E180" s="226" t="s">
        <v>440</v>
      </c>
      <c r="F180" s="227" t="s">
        <v>441</v>
      </c>
      <c r="G180" s="228" t="s">
        <v>257</v>
      </c>
      <c r="H180" s="229">
        <v>1</v>
      </c>
      <c r="I180" s="230"/>
      <c r="J180" s="231">
        <f>ROUND(I180*H180,2)</f>
        <v>0</v>
      </c>
      <c r="K180" s="227" t="s">
        <v>153</v>
      </c>
      <c r="L180" s="46"/>
      <c r="M180" s="232" t="s">
        <v>44</v>
      </c>
      <c r="N180" s="233" t="s">
        <v>53</v>
      </c>
      <c r="O180" s="86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165</v>
      </c>
      <c r="AT180" s="218" t="s">
        <v>268</v>
      </c>
      <c r="AU180" s="218" t="s">
        <v>92</v>
      </c>
      <c r="AY180" s="18" t="s">
        <v>147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8" t="s">
        <v>90</v>
      </c>
      <c r="BK180" s="219">
        <f>ROUND(I180*H180,2)</f>
        <v>0</v>
      </c>
      <c r="BL180" s="18" t="s">
        <v>165</v>
      </c>
      <c r="BM180" s="218" t="s">
        <v>442</v>
      </c>
    </row>
    <row r="181" s="2" customFormat="1">
      <c r="A181" s="40"/>
      <c r="B181" s="41"/>
      <c r="C181" s="42"/>
      <c r="D181" s="220" t="s">
        <v>157</v>
      </c>
      <c r="E181" s="42"/>
      <c r="F181" s="221" t="s">
        <v>441</v>
      </c>
      <c r="G181" s="42"/>
      <c r="H181" s="42"/>
      <c r="I181" s="222"/>
      <c r="J181" s="42"/>
      <c r="K181" s="42"/>
      <c r="L181" s="46"/>
      <c r="M181" s="223"/>
      <c r="N181" s="224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8" t="s">
        <v>157</v>
      </c>
      <c r="AU181" s="18" t="s">
        <v>92</v>
      </c>
    </row>
    <row r="182" s="2" customFormat="1">
      <c r="A182" s="40"/>
      <c r="B182" s="41"/>
      <c r="C182" s="42"/>
      <c r="D182" s="220" t="s">
        <v>277</v>
      </c>
      <c r="E182" s="42"/>
      <c r="F182" s="234" t="s">
        <v>443</v>
      </c>
      <c r="G182" s="42"/>
      <c r="H182" s="42"/>
      <c r="I182" s="222"/>
      <c r="J182" s="42"/>
      <c r="K182" s="42"/>
      <c r="L182" s="46"/>
      <c r="M182" s="223"/>
      <c r="N182" s="224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8" t="s">
        <v>277</v>
      </c>
      <c r="AU182" s="18" t="s">
        <v>92</v>
      </c>
    </row>
    <row r="183" s="2" customFormat="1" ht="16.5" customHeight="1">
      <c r="A183" s="40"/>
      <c r="B183" s="41"/>
      <c r="C183" s="225" t="s">
        <v>444</v>
      </c>
      <c r="D183" s="225" t="s">
        <v>268</v>
      </c>
      <c r="E183" s="226" t="s">
        <v>445</v>
      </c>
      <c r="F183" s="227" t="s">
        <v>446</v>
      </c>
      <c r="G183" s="228" t="s">
        <v>160</v>
      </c>
      <c r="H183" s="229">
        <v>29</v>
      </c>
      <c r="I183" s="230"/>
      <c r="J183" s="231">
        <f>ROUND(I183*H183,2)</f>
        <v>0</v>
      </c>
      <c r="K183" s="227" t="s">
        <v>153</v>
      </c>
      <c r="L183" s="46"/>
      <c r="M183" s="232" t="s">
        <v>44</v>
      </c>
      <c r="N183" s="233" t="s">
        <v>53</v>
      </c>
      <c r="O183" s="86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165</v>
      </c>
      <c r="AT183" s="218" t="s">
        <v>268</v>
      </c>
      <c r="AU183" s="218" t="s">
        <v>92</v>
      </c>
      <c r="AY183" s="18" t="s">
        <v>147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8" t="s">
        <v>90</v>
      </c>
      <c r="BK183" s="219">
        <f>ROUND(I183*H183,2)</f>
        <v>0</v>
      </c>
      <c r="BL183" s="18" t="s">
        <v>165</v>
      </c>
      <c r="BM183" s="218" t="s">
        <v>447</v>
      </c>
    </row>
    <row r="184" s="2" customFormat="1">
      <c r="A184" s="40"/>
      <c r="B184" s="41"/>
      <c r="C184" s="42"/>
      <c r="D184" s="220" t="s">
        <v>157</v>
      </c>
      <c r="E184" s="42"/>
      <c r="F184" s="221" t="s">
        <v>448</v>
      </c>
      <c r="G184" s="42"/>
      <c r="H184" s="42"/>
      <c r="I184" s="222"/>
      <c r="J184" s="42"/>
      <c r="K184" s="42"/>
      <c r="L184" s="46"/>
      <c r="M184" s="223"/>
      <c r="N184" s="224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8" t="s">
        <v>157</v>
      </c>
      <c r="AU184" s="18" t="s">
        <v>92</v>
      </c>
    </row>
    <row r="185" s="2" customFormat="1" ht="16.5" customHeight="1">
      <c r="A185" s="40"/>
      <c r="B185" s="41"/>
      <c r="C185" s="225" t="s">
        <v>372</v>
      </c>
      <c r="D185" s="225" t="s">
        <v>268</v>
      </c>
      <c r="E185" s="226" t="s">
        <v>449</v>
      </c>
      <c r="F185" s="227" t="s">
        <v>450</v>
      </c>
      <c r="G185" s="228" t="s">
        <v>160</v>
      </c>
      <c r="H185" s="229">
        <v>20</v>
      </c>
      <c r="I185" s="230"/>
      <c r="J185" s="231">
        <f>ROUND(I185*H185,2)</f>
        <v>0</v>
      </c>
      <c r="K185" s="227" t="s">
        <v>153</v>
      </c>
      <c r="L185" s="46"/>
      <c r="M185" s="232" t="s">
        <v>44</v>
      </c>
      <c r="N185" s="233" t="s">
        <v>53</v>
      </c>
      <c r="O185" s="86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8" t="s">
        <v>165</v>
      </c>
      <c r="AT185" s="218" t="s">
        <v>268</v>
      </c>
      <c r="AU185" s="218" t="s">
        <v>92</v>
      </c>
      <c r="AY185" s="18" t="s">
        <v>147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8" t="s">
        <v>90</v>
      </c>
      <c r="BK185" s="219">
        <f>ROUND(I185*H185,2)</f>
        <v>0</v>
      </c>
      <c r="BL185" s="18" t="s">
        <v>165</v>
      </c>
      <c r="BM185" s="218" t="s">
        <v>451</v>
      </c>
    </row>
    <row r="186" s="2" customFormat="1">
      <c r="A186" s="40"/>
      <c r="B186" s="41"/>
      <c r="C186" s="42"/>
      <c r="D186" s="220" t="s">
        <v>157</v>
      </c>
      <c r="E186" s="42"/>
      <c r="F186" s="221" t="s">
        <v>452</v>
      </c>
      <c r="G186" s="42"/>
      <c r="H186" s="42"/>
      <c r="I186" s="222"/>
      <c r="J186" s="42"/>
      <c r="K186" s="42"/>
      <c r="L186" s="46"/>
      <c r="M186" s="223"/>
      <c r="N186" s="224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8" t="s">
        <v>157</v>
      </c>
      <c r="AU186" s="18" t="s">
        <v>92</v>
      </c>
    </row>
    <row r="187" s="2" customFormat="1" ht="16.5" customHeight="1">
      <c r="A187" s="40"/>
      <c r="B187" s="41"/>
      <c r="C187" s="225" t="s">
        <v>453</v>
      </c>
      <c r="D187" s="225" t="s">
        <v>268</v>
      </c>
      <c r="E187" s="226" t="s">
        <v>454</v>
      </c>
      <c r="F187" s="227" t="s">
        <v>455</v>
      </c>
      <c r="G187" s="228" t="s">
        <v>160</v>
      </c>
      <c r="H187" s="229">
        <v>3</v>
      </c>
      <c r="I187" s="230"/>
      <c r="J187" s="231">
        <f>ROUND(I187*H187,2)</f>
        <v>0</v>
      </c>
      <c r="K187" s="227" t="s">
        <v>153</v>
      </c>
      <c r="L187" s="46"/>
      <c r="M187" s="232" t="s">
        <v>44</v>
      </c>
      <c r="N187" s="233" t="s">
        <v>53</v>
      </c>
      <c r="O187" s="86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8" t="s">
        <v>165</v>
      </c>
      <c r="AT187" s="218" t="s">
        <v>268</v>
      </c>
      <c r="AU187" s="218" t="s">
        <v>92</v>
      </c>
      <c r="AY187" s="18" t="s">
        <v>147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8" t="s">
        <v>90</v>
      </c>
      <c r="BK187" s="219">
        <f>ROUND(I187*H187,2)</f>
        <v>0</v>
      </c>
      <c r="BL187" s="18" t="s">
        <v>165</v>
      </c>
      <c r="BM187" s="218" t="s">
        <v>456</v>
      </c>
    </row>
    <row r="188" s="2" customFormat="1">
      <c r="A188" s="40"/>
      <c r="B188" s="41"/>
      <c r="C188" s="42"/>
      <c r="D188" s="220" t="s">
        <v>157</v>
      </c>
      <c r="E188" s="42"/>
      <c r="F188" s="221" t="s">
        <v>457</v>
      </c>
      <c r="G188" s="42"/>
      <c r="H188" s="42"/>
      <c r="I188" s="222"/>
      <c r="J188" s="42"/>
      <c r="K188" s="42"/>
      <c r="L188" s="46"/>
      <c r="M188" s="223"/>
      <c r="N188" s="224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8" t="s">
        <v>157</v>
      </c>
      <c r="AU188" s="18" t="s">
        <v>92</v>
      </c>
    </row>
    <row r="189" s="2" customFormat="1" ht="16.5" customHeight="1">
      <c r="A189" s="40"/>
      <c r="B189" s="41"/>
      <c r="C189" s="225" t="s">
        <v>375</v>
      </c>
      <c r="D189" s="225" t="s">
        <v>268</v>
      </c>
      <c r="E189" s="226" t="s">
        <v>458</v>
      </c>
      <c r="F189" s="227" t="s">
        <v>459</v>
      </c>
      <c r="G189" s="228" t="s">
        <v>160</v>
      </c>
      <c r="H189" s="229">
        <v>3</v>
      </c>
      <c r="I189" s="230"/>
      <c r="J189" s="231">
        <f>ROUND(I189*H189,2)</f>
        <v>0</v>
      </c>
      <c r="K189" s="227" t="s">
        <v>153</v>
      </c>
      <c r="L189" s="46"/>
      <c r="M189" s="232" t="s">
        <v>44</v>
      </c>
      <c r="N189" s="233" t="s">
        <v>53</v>
      </c>
      <c r="O189" s="86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8" t="s">
        <v>165</v>
      </c>
      <c r="AT189" s="218" t="s">
        <v>268</v>
      </c>
      <c r="AU189" s="218" t="s">
        <v>92</v>
      </c>
      <c r="AY189" s="18" t="s">
        <v>147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8" t="s">
        <v>90</v>
      </c>
      <c r="BK189" s="219">
        <f>ROUND(I189*H189,2)</f>
        <v>0</v>
      </c>
      <c r="BL189" s="18" t="s">
        <v>165</v>
      </c>
      <c r="BM189" s="218" t="s">
        <v>460</v>
      </c>
    </row>
    <row r="190" s="2" customFormat="1">
      <c r="A190" s="40"/>
      <c r="B190" s="41"/>
      <c r="C190" s="42"/>
      <c r="D190" s="220" t="s">
        <v>157</v>
      </c>
      <c r="E190" s="42"/>
      <c r="F190" s="221" t="s">
        <v>461</v>
      </c>
      <c r="G190" s="42"/>
      <c r="H190" s="42"/>
      <c r="I190" s="222"/>
      <c r="J190" s="42"/>
      <c r="K190" s="42"/>
      <c r="L190" s="46"/>
      <c r="M190" s="223"/>
      <c r="N190" s="224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8" t="s">
        <v>157</v>
      </c>
      <c r="AU190" s="18" t="s">
        <v>92</v>
      </c>
    </row>
    <row r="191" s="2" customFormat="1" ht="16.5" customHeight="1">
      <c r="A191" s="40"/>
      <c r="B191" s="41"/>
      <c r="C191" s="225" t="s">
        <v>462</v>
      </c>
      <c r="D191" s="225" t="s">
        <v>268</v>
      </c>
      <c r="E191" s="226" t="s">
        <v>463</v>
      </c>
      <c r="F191" s="227" t="s">
        <v>464</v>
      </c>
      <c r="G191" s="228" t="s">
        <v>257</v>
      </c>
      <c r="H191" s="229">
        <v>1</v>
      </c>
      <c r="I191" s="230"/>
      <c r="J191" s="231">
        <f>ROUND(I191*H191,2)</f>
        <v>0</v>
      </c>
      <c r="K191" s="227" t="s">
        <v>153</v>
      </c>
      <c r="L191" s="46"/>
      <c r="M191" s="232" t="s">
        <v>44</v>
      </c>
      <c r="N191" s="233" t="s">
        <v>53</v>
      </c>
      <c r="O191" s="86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8" t="s">
        <v>165</v>
      </c>
      <c r="AT191" s="218" t="s">
        <v>268</v>
      </c>
      <c r="AU191" s="218" t="s">
        <v>92</v>
      </c>
      <c r="AY191" s="18" t="s">
        <v>147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8" t="s">
        <v>90</v>
      </c>
      <c r="BK191" s="219">
        <f>ROUND(I191*H191,2)</f>
        <v>0</v>
      </c>
      <c r="BL191" s="18" t="s">
        <v>165</v>
      </c>
      <c r="BM191" s="218" t="s">
        <v>465</v>
      </c>
    </row>
    <row r="192" s="2" customFormat="1">
      <c r="A192" s="40"/>
      <c r="B192" s="41"/>
      <c r="C192" s="42"/>
      <c r="D192" s="220" t="s">
        <v>157</v>
      </c>
      <c r="E192" s="42"/>
      <c r="F192" s="221" t="s">
        <v>464</v>
      </c>
      <c r="G192" s="42"/>
      <c r="H192" s="42"/>
      <c r="I192" s="222"/>
      <c r="J192" s="42"/>
      <c r="K192" s="42"/>
      <c r="L192" s="46"/>
      <c r="M192" s="223"/>
      <c r="N192" s="224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8" t="s">
        <v>157</v>
      </c>
      <c r="AU192" s="18" t="s">
        <v>92</v>
      </c>
    </row>
    <row r="193" s="2" customFormat="1" ht="16.5" customHeight="1">
      <c r="A193" s="40"/>
      <c r="B193" s="41"/>
      <c r="C193" s="225" t="s">
        <v>378</v>
      </c>
      <c r="D193" s="225" t="s">
        <v>268</v>
      </c>
      <c r="E193" s="226" t="s">
        <v>466</v>
      </c>
      <c r="F193" s="227" t="s">
        <v>467</v>
      </c>
      <c r="G193" s="228" t="s">
        <v>257</v>
      </c>
      <c r="H193" s="229">
        <v>1</v>
      </c>
      <c r="I193" s="230"/>
      <c r="J193" s="231">
        <f>ROUND(I193*H193,2)</f>
        <v>0</v>
      </c>
      <c r="K193" s="227" t="s">
        <v>153</v>
      </c>
      <c r="L193" s="46"/>
      <c r="M193" s="232" t="s">
        <v>44</v>
      </c>
      <c r="N193" s="233" t="s">
        <v>53</v>
      </c>
      <c r="O193" s="86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8" t="s">
        <v>165</v>
      </c>
      <c r="AT193" s="218" t="s">
        <v>268</v>
      </c>
      <c r="AU193" s="218" t="s">
        <v>92</v>
      </c>
      <c r="AY193" s="18" t="s">
        <v>147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8" t="s">
        <v>90</v>
      </c>
      <c r="BK193" s="219">
        <f>ROUND(I193*H193,2)</f>
        <v>0</v>
      </c>
      <c r="BL193" s="18" t="s">
        <v>165</v>
      </c>
      <c r="BM193" s="218" t="s">
        <v>468</v>
      </c>
    </row>
    <row r="194" s="2" customFormat="1">
      <c r="A194" s="40"/>
      <c r="B194" s="41"/>
      <c r="C194" s="42"/>
      <c r="D194" s="220" t="s">
        <v>157</v>
      </c>
      <c r="E194" s="42"/>
      <c r="F194" s="221" t="s">
        <v>467</v>
      </c>
      <c r="G194" s="42"/>
      <c r="H194" s="42"/>
      <c r="I194" s="222"/>
      <c r="J194" s="42"/>
      <c r="K194" s="42"/>
      <c r="L194" s="46"/>
      <c r="M194" s="223"/>
      <c r="N194" s="224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8" t="s">
        <v>157</v>
      </c>
      <c r="AU194" s="18" t="s">
        <v>92</v>
      </c>
    </row>
    <row r="195" s="2" customFormat="1" ht="16.5" customHeight="1">
      <c r="A195" s="40"/>
      <c r="B195" s="41"/>
      <c r="C195" s="225" t="s">
        <v>469</v>
      </c>
      <c r="D195" s="225" t="s">
        <v>268</v>
      </c>
      <c r="E195" s="226" t="s">
        <v>470</v>
      </c>
      <c r="F195" s="227" t="s">
        <v>471</v>
      </c>
      <c r="G195" s="228" t="s">
        <v>257</v>
      </c>
      <c r="H195" s="229">
        <v>1</v>
      </c>
      <c r="I195" s="230"/>
      <c r="J195" s="231">
        <f>ROUND(I195*H195,2)</f>
        <v>0</v>
      </c>
      <c r="K195" s="227" t="s">
        <v>153</v>
      </c>
      <c r="L195" s="46"/>
      <c r="M195" s="232" t="s">
        <v>44</v>
      </c>
      <c r="N195" s="233" t="s">
        <v>53</v>
      </c>
      <c r="O195" s="86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8" t="s">
        <v>165</v>
      </c>
      <c r="AT195" s="218" t="s">
        <v>268</v>
      </c>
      <c r="AU195" s="218" t="s">
        <v>92</v>
      </c>
      <c r="AY195" s="18" t="s">
        <v>147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8" t="s">
        <v>90</v>
      </c>
      <c r="BK195" s="219">
        <f>ROUND(I195*H195,2)</f>
        <v>0</v>
      </c>
      <c r="BL195" s="18" t="s">
        <v>165</v>
      </c>
      <c r="BM195" s="218" t="s">
        <v>472</v>
      </c>
    </row>
    <row r="196" s="2" customFormat="1">
      <c r="A196" s="40"/>
      <c r="B196" s="41"/>
      <c r="C196" s="42"/>
      <c r="D196" s="220" t="s">
        <v>157</v>
      </c>
      <c r="E196" s="42"/>
      <c r="F196" s="221" t="s">
        <v>471</v>
      </c>
      <c r="G196" s="42"/>
      <c r="H196" s="42"/>
      <c r="I196" s="222"/>
      <c r="J196" s="42"/>
      <c r="K196" s="42"/>
      <c r="L196" s="46"/>
      <c r="M196" s="223"/>
      <c r="N196" s="224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8" t="s">
        <v>157</v>
      </c>
      <c r="AU196" s="18" t="s">
        <v>92</v>
      </c>
    </row>
    <row r="197" s="2" customFormat="1" ht="16.5" customHeight="1">
      <c r="A197" s="40"/>
      <c r="B197" s="41"/>
      <c r="C197" s="225" t="s">
        <v>381</v>
      </c>
      <c r="D197" s="225" t="s">
        <v>268</v>
      </c>
      <c r="E197" s="226" t="s">
        <v>473</v>
      </c>
      <c r="F197" s="227" t="s">
        <v>474</v>
      </c>
      <c r="G197" s="228" t="s">
        <v>257</v>
      </c>
      <c r="H197" s="229">
        <v>1</v>
      </c>
      <c r="I197" s="230"/>
      <c r="J197" s="231">
        <f>ROUND(I197*H197,2)</f>
        <v>0</v>
      </c>
      <c r="K197" s="227" t="s">
        <v>153</v>
      </c>
      <c r="L197" s="46"/>
      <c r="M197" s="232" t="s">
        <v>44</v>
      </c>
      <c r="N197" s="233" t="s">
        <v>53</v>
      </c>
      <c r="O197" s="86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8" t="s">
        <v>165</v>
      </c>
      <c r="AT197" s="218" t="s">
        <v>268</v>
      </c>
      <c r="AU197" s="218" t="s">
        <v>92</v>
      </c>
      <c r="AY197" s="18" t="s">
        <v>147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18" t="s">
        <v>90</v>
      </c>
      <c r="BK197" s="219">
        <f>ROUND(I197*H197,2)</f>
        <v>0</v>
      </c>
      <c r="BL197" s="18" t="s">
        <v>165</v>
      </c>
      <c r="BM197" s="218" t="s">
        <v>475</v>
      </c>
    </row>
    <row r="198" s="2" customFormat="1">
      <c r="A198" s="40"/>
      <c r="B198" s="41"/>
      <c r="C198" s="42"/>
      <c r="D198" s="220" t="s">
        <v>157</v>
      </c>
      <c r="E198" s="42"/>
      <c r="F198" s="221" t="s">
        <v>474</v>
      </c>
      <c r="G198" s="42"/>
      <c r="H198" s="42"/>
      <c r="I198" s="222"/>
      <c r="J198" s="42"/>
      <c r="K198" s="42"/>
      <c r="L198" s="46"/>
      <c r="M198" s="223"/>
      <c r="N198" s="224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8" t="s">
        <v>157</v>
      </c>
      <c r="AU198" s="18" t="s">
        <v>92</v>
      </c>
    </row>
    <row r="199" s="2" customFormat="1" ht="16.5" customHeight="1">
      <c r="A199" s="40"/>
      <c r="B199" s="41"/>
      <c r="C199" s="225" t="s">
        <v>476</v>
      </c>
      <c r="D199" s="225" t="s">
        <v>268</v>
      </c>
      <c r="E199" s="226" t="s">
        <v>477</v>
      </c>
      <c r="F199" s="227" t="s">
        <v>478</v>
      </c>
      <c r="G199" s="228" t="s">
        <v>160</v>
      </c>
      <c r="H199" s="229">
        <v>2</v>
      </c>
      <c r="I199" s="230"/>
      <c r="J199" s="231">
        <f>ROUND(I199*H199,2)</f>
        <v>0</v>
      </c>
      <c r="K199" s="227" t="s">
        <v>153</v>
      </c>
      <c r="L199" s="46"/>
      <c r="M199" s="232" t="s">
        <v>44</v>
      </c>
      <c r="N199" s="233" t="s">
        <v>53</v>
      </c>
      <c r="O199" s="86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8" t="s">
        <v>165</v>
      </c>
      <c r="AT199" s="218" t="s">
        <v>268</v>
      </c>
      <c r="AU199" s="218" t="s">
        <v>92</v>
      </c>
      <c r="AY199" s="18" t="s">
        <v>147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8" t="s">
        <v>90</v>
      </c>
      <c r="BK199" s="219">
        <f>ROUND(I199*H199,2)</f>
        <v>0</v>
      </c>
      <c r="BL199" s="18" t="s">
        <v>165</v>
      </c>
      <c r="BM199" s="218" t="s">
        <v>479</v>
      </c>
    </row>
    <row r="200" s="2" customFormat="1">
      <c r="A200" s="40"/>
      <c r="B200" s="41"/>
      <c r="C200" s="42"/>
      <c r="D200" s="220" t="s">
        <v>157</v>
      </c>
      <c r="E200" s="42"/>
      <c r="F200" s="221" t="s">
        <v>480</v>
      </c>
      <c r="G200" s="42"/>
      <c r="H200" s="42"/>
      <c r="I200" s="222"/>
      <c r="J200" s="42"/>
      <c r="K200" s="42"/>
      <c r="L200" s="46"/>
      <c r="M200" s="223"/>
      <c r="N200" s="224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8" t="s">
        <v>157</v>
      </c>
      <c r="AU200" s="18" t="s">
        <v>92</v>
      </c>
    </row>
    <row r="201" s="2" customFormat="1" ht="16.5" customHeight="1">
      <c r="A201" s="40"/>
      <c r="B201" s="41"/>
      <c r="C201" s="225" t="s">
        <v>384</v>
      </c>
      <c r="D201" s="225" t="s">
        <v>268</v>
      </c>
      <c r="E201" s="226" t="s">
        <v>481</v>
      </c>
      <c r="F201" s="227" t="s">
        <v>482</v>
      </c>
      <c r="G201" s="228" t="s">
        <v>160</v>
      </c>
      <c r="H201" s="229">
        <v>18</v>
      </c>
      <c r="I201" s="230"/>
      <c r="J201" s="231">
        <f>ROUND(I201*H201,2)</f>
        <v>0</v>
      </c>
      <c r="K201" s="227" t="s">
        <v>153</v>
      </c>
      <c r="L201" s="46"/>
      <c r="M201" s="232" t="s">
        <v>44</v>
      </c>
      <c r="N201" s="233" t="s">
        <v>53</v>
      </c>
      <c r="O201" s="86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8" t="s">
        <v>165</v>
      </c>
      <c r="AT201" s="218" t="s">
        <v>268</v>
      </c>
      <c r="AU201" s="218" t="s">
        <v>92</v>
      </c>
      <c r="AY201" s="18" t="s">
        <v>147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8" t="s">
        <v>90</v>
      </c>
      <c r="BK201" s="219">
        <f>ROUND(I201*H201,2)</f>
        <v>0</v>
      </c>
      <c r="BL201" s="18" t="s">
        <v>165</v>
      </c>
      <c r="BM201" s="218" t="s">
        <v>483</v>
      </c>
    </row>
    <row r="202" s="2" customFormat="1">
      <c r="A202" s="40"/>
      <c r="B202" s="41"/>
      <c r="C202" s="42"/>
      <c r="D202" s="220" t="s">
        <v>157</v>
      </c>
      <c r="E202" s="42"/>
      <c r="F202" s="221" t="s">
        <v>484</v>
      </c>
      <c r="G202" s="42"/>
      <c r="H202" s="42"/>
      <c r="I202" s="222"/>
      <c r="J202" s="42"/>
      <c r="K202" s="42"/>
      <c r="L202" s="46"/>
      <c r="M202" s="223"/>
      <c r="N202" s="224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8" t="s">
        <v>157</v>
      </c>
      <c r="AU202" s="18" t="s">
        <v>92</v>
      </c>
    </row>
    <row r="203" s="2" customFormat="1" ht="16.5" customHeight="1">
      <c r="A203" s="40"/>
      <c r="B203" s="41"/>
      <c r="C203" s="225" t="s">
        <v>485</v>
      </c>
      <c r="D203" s="225" t="s">
        <v>268</v>
      </c>
      <c r="E203" s="226" t="s">
        <v>486</v>
      </c>
      <c r="F203" s="227" t="s">
        <v>487</v>
      </c>
      <c r="G203" s="228" t="s">
        <v>257</v>
      </c>
      <c r="H203" s="229">
        <v>1</v>
      </c>
      <c r="I203" s="230"/>
      <c r="J203" s="231">
        <f>ROUND(I203*H203,2)</f>
        <v>0</v>
      </c>
      <c r="K203" s="227" t="s">
        <v>153</v>
      </c>
      <c r="L203" s="46"/>
      <c r="M203" s="232" t="s">
        <v>44</v>
      </c>
      <c r="N203" s="233" t="s">
        <v>53</v>
      </c>
      <c r="O203" s="86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8" t="s">
        <v>165</v>
      </c>
      <c r="AT203" s="218" t="s">
        <v>268</v>
      </c>
      <c r="AU203" s="218" t="s">
        <v>92</v>
      </c>
      <c r="AY203" s="18" t="s">
        <v>147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18" t="s">
        <v>90</v>
      </c>
      <c r="BK203" s="219">
        <f>ROUND(I203*H203,2)</f>
        <v>0</v>
      </c>
      <c r="BL203" s="18" t="s">
        <v>165</v>
      </c>
      <c r="BM203" s="218" t="s">
        <v>488</v>
      </c>
    </row>
    <row r="204" s="2" customFormat="1">
      <c r="A204" s="40"/>
      <c r="B204" s="41"/>
      <c r="C204" s="42"/>
      <c r="D204" s="220" t="s">
        <v>157</v>
      </c>
      <c r="E204" s="42"/>
      <c r="F204" s="221" t="s">
        <v>487</v>
      </c>
      <c r="G204" s="42"/>
      <c r="H204" s="42"/>
      <c r="I204" s="222"/>
      <c r="J204" s="42"/>
      <c r="K204" s="42"/>
      <c r="L204" s="46"/>
      <c r="M204" s="223"/>
      <c r="N204" s="224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8" t="s">
        <v>157</v>
      </c>
      <c r="AU204" s="18" t="s">
        <v>92</v>
      </c>
    </row>
    <row r="205" s="2" customFormat="1" ht="16.5" customHeight="1">
      <c r="A205" s="40"/>
      <c r="B205" s="41"/>
      <c r="C205" s="225" t="s">
        <v>387</v>
      </c>
      <c r="D205" s="225" t="s">
        <v>268</v>
      </c>
      <c r="E205" s="226" t="s">
        <v>489</v>
      </c>
      <c r="F205" s="227" t="s">
        <v>490</v>
      </c>
      <c r="G205" s="228" t="s">
        <v>257</v>
      </c>
      <c r="H205" s="229">
        <v>1</v>
      </c>
      <c r="I205" s="230"/>
      <c r="J205" s="231">
        <f>ROUND(I205*H205,2)</f>
        <v>0</v>
      </c>
      <c r="K205" s="227" t="s">
        <v>153</v>
      </c>
      <c r="L205" s="46"/>
      <c r="M205" s="232" t="s">
        <v>44</v>
      </c>
      <c r="N205" s="233" t="s">
        <v>53</v>
      </c>
      <c r="O205" s="86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8" t="s">
        <v>165</v>
      </c>
      <c r="AT205" s="218" t="s">
        <v>268</v>
      </c>
      <c r="AU205" s="218" t="s">
        <v>92</v>
      </c>
      <c r="AY205" s="18" t="s">
        <v>147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18" t="s">
        <v>90</v>
      </c>
      <c r="BK205" s="219">
        <f>ROUND(I205*H205,2)</f>
        <v>0</v>
      </c>
      <c r="BL205" s="18" t="s">
        <v>165</v>
      </c>
      <c r="BM205" s="218" t="s">
        <v>491</v>
      </c>
    </row>
    <row r="206" s="2" customFormat="1">
      <c r="A206" s="40"/>
      <c r="B206" s="41"/>
      <c r="C206" s="42"/>
      <c r="D206" s="220" t="s">
        <v>157</v>
      </c>
      <c r="E206" s="42"/>
      <c r="F206" s="221" t="s">
        <v>490</v>
      </c>
      <c r="G206" s="42"/>
      <c r="H206" s="42"/>
      <c r="I206" s="222"/>
      <c r="J206" s="42"/>
      <c r="K206" s="42"/>
      <c r="L206" s="46"/>
      <c r="M206" s="223"/>
      <c r="N206" s="224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8" t="s">
        <v>157</v>
      </c>
      <c r="AU206" s="18" t="s">
        <v>92</v>
      </c>
    </row>
    <row r="207" s="12" customFormat="1" ht="22.8" customHeight="1">
      <c r="A207" s="12"/>
      <c r="B207" s="190"/>
      <c r="C207" s="191"/>
      <c r="D207" s="192" t="s">
        <v>81</v>
      </c>
      <c r="E207" s="204" t="s">
        <v>492</v>
      </c>
      <c r="F207" s="204" t="s">
        <v>493</v>
      </c>
      <c r="G207" s="191"/>
      <c r="H207" s="191"/>
      <c r="I207" s="194"/>
      <c r="J207" s="205">
        <f>BK207</f>
        <v>0</v>
      </c>
      <c r="K207" s="191"/>
      <c r="L207" s="196"/>
      <c r="M207" s="197"/>
      <c r="N207" s="198"/>
      <c r="O207" s="198"/>
      <c r="P207" s="199">
        <f>SUM(P208:P251)</f>
        <v>0</v>
      </c>
      <c r="Q207" s="198"/>
      <c r="R207" s="199">
        <f>SUM(R208:R251)</f>
        <v>0</v>
      </c>
      <c r="S207" s="198"/>
      <c r="T207" s="200">
        <f>SUM(T208:T251)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1" t="s">
        <v>90</v>
      </c>
      <c r="AT207" s="202" t="s">
        <v>81</v>
      </c>
      <c r="AU207" s="202" t="s">
        <v>90</v>
      </c>
      <c r="AY207" s="201" t="s">
        <v>147</v>
      </c>
      <c r="BK207" s="203">
        <f>SUM(BK208:BK251)</f>
        <v>0</v>
      </c>
    </row>
    <row r="208" s="2" customFormat="1" ht="16.5" customHeight="1">
      <c r="A208" s="40"/>
      <c r="B208" s="41"/>
      <c r="C208" s="225" t="s">
        <v>494</v>
      </c>
      <c r="D208" s="225" t="s">
        <v>268</v>
      </c>
      <c r="E208" s="226" t="s">
        <v>495</v>
      </c>
      <c r="F208" s="227" t="s">
        <v>496</v>
      </c>
      <c r="G208" s="228" t="s">
        <v>152</v>
      </c>
      <c r="H208" s="229">
        <v>13</v>
      </c>
      <c r="I208" s="230"/>
      <c r="J208" s="231">
        <f>ROUND(I208*H208,2)</f>
        <v>0</v>
      </c>
      <c r="K208" s="227" t="s">
        <v>153</v>
      </c>
      <c r="L208" s="46"/>
      <c r="M208" s="232" t="s">
        <v>44</v>
      </c>
      <c r="N208" s="233" t="s">
        <v>53</v>
      </c>
      <c r="O208" s="86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165</v>
      </c>
      <c r="AT208" s="218" t="s">
        <v>268</v>
      </c>
      <c r="AU208" s="218" t="s">
        <v>92</v>
      </c>
      <c r="AY208" s="18" t="s">
        <v>147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8" t="s">
        <v>90</v>
      </c>
      <c r="BK208" s="219">
        <f>ROUND(I208*H208,2)</f>
        <v>0</v>
      </c>
      <c r="BL208" s="18" t="s">
        <v>165</v>
      </c>
      <c r="BM208" s="218" t="s">
        <v>497</v>
      </c>
    </row>
    <row r="209" s="2" customFormat="1">
      <c r="A209" s="40"/>
      <c r="B209" s="41"/>
      <c r="C209" s="42"/>
      <c r="D209" s="220" t="s">
        <v>157</v>
      </c>
      <c r="E209" s="42"/>
      <c r="F209" s="221" t="s">
        <v>496</v>
      </c>
      <c r="G209" s="42"/>
      <c r="H209" s="42"/>
      <c r="I209" s="222"/>
      <c r="J209" s="42"/>
      <c r="K209" s="42"/>
      <c r="L209" s="46"/>
      <c r="M209" s="223"/>
      <c r="N209" s="224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8" t="s">
        <v>157</v>
      </c>
      <c r="AU209" s="18" t="s">
        <v>92</v>
      </c>
    </row>
    <row r="210" s="2" customFormat="1" ht="16.5" customHeight="1">
      <c r="A210" s="40"/>
      <c r="B210" s="41"/>
      <c r="C210" s="225" t="s">
        <v>390</v>
      </c>
      <c r="D210" s="225" t="s">
        <v>268</v>
      </c>
      <c r="E210" s="226" t="s">
        <v>498</v>
      </c>
      <c r="F210" s="227" t="s">
        <v>499</v>
      </c>
      <c r="G210" s="228" t="s">
        <v>152</v>
      </c>
      <c r="H210" s="229">
        <v>40</v>
      </c>
      <c r="I210" s="230"/>
      <c r="J210" s="231">
        <f>ROUND(I210*H210,2)</f>
        <v>0</v>
      </c>
      <c r="K210" s="227" t="s">
        <v>153</v>
      </c>
      <c r="L210" s="46"/>
      <c r="M210" s="232" t="s">
        <v>44</v>
      </c>
      <c r="N210" s="233" t="s">
        <v>53</v>
      </c>
      <c r="O210" s="86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8" t="s">
        <v>165</v>
      </c>
      <c r="AT210" s="218" t="s">
        <v>268</v>
      </c>
      <c r="AU210" s="218" t="s">
        <v>92</v>
      </c>
      <c r="AY210" s="18" t="s">
        <v>147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18" t="s">
        <v>90</v>
      </c>
      <c r="BK210" s="219">
        <f>ROUND(I210*H210,2)</f>
        <v>0</v>
      </c>
      <c r="BL210" s="18" t="s">
        <v>165</v>
      </c>
      <c r="BM210" s="218" t="s">
        <v>500</v>
      </c>
    </row>
    <row r="211" s="2" customFormat="1">
      <c r="A211" s="40"/>
      <c r="B211" s="41"/>
      <c r="C211" s="42"/>
      <c r="D211" s="220" t="s">
        <v>157</v>
      </c>
      <c r="E211" s="42"/>
      <c r="F211" s="221" t="s">
        <v>499</v>
      </c>
      <c r="G211" s="42"/>
      <c r="H211" s="42"/>
      <c r="I211" s="222"/>
      <c r="J211" s="42"/>
      <c r="K211" s="42"/>
      <c r="L211" s="46"/>
      <c r="M211" s="223"/>
      <c r="N211" s="224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8" t="s">
        <v>157</v>
      </c>
      <c r="AU211" s="18" t="s">
        <v>92</v>
      </c>
    </row>
    <row r="212" s="2" customFormat="1" ht="16.5" customHeight="1">
      <c r="A212" s="40"/>
      <c r="B212" s="41"/>
      <c r="C212" s="225" t="s">
        <v>501</v>
      </c>
      <c r="D212" s="225" t="s">
        <v>268</v>
      </c>
      <c r="E212" s="226" t="s">
        <v>502</v>
      </c>
      <c r="F212" s="227" t="s">
        <v>503</v>
      </c>
      <c r="G212" s="228" t="s">
        <v>152</v>
      </c>
      <c r="H212" s="229">
        <v>10</v>
      </c>
      <c r="I212" s="230"/>
      <c r="J212" s="231">
        <f>ROUND(I212*H212,2)</f>
        <v>0</v>
      </c>
      <c r="K212" s="227" t="s">
        <v>153</v>
      </c>
      <c r="L212" s="46"/>
      <c r="M212" s="232" t="s">
        <v>44</v>
      </c>
      <c r="N212" s="233" t="s">
        <v>53</v>
      </c>
      <c r="O212" s="86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165</v>
      </c>
      <c r="AT212" s="218" t="s">
        <v>268</v>
      </c>
      <c r="AU212" s="218" t="s">
        <v>92</v>
      </c>
      <c r="AY212" s="18" t="s">
        <v>147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8" t="s">
        <v>90</v>
      </c>
      <c r="BK212" s="219">
        <f>ROUND(I212*H212,2)</f>
        <v>0</v>
      </c>
      <c r="BL212" s="18" t="s">
        <v>165</v>
      </c>
      <c r="BM212" s="218" t="s">
        <v>504</v>
      </c>
    </row>
    <row r="213" s="2" customFormat="1">
      <c r="A213" s="40"/>
      <c r="B213" s="41"/>
      <c r="C213" s="42"/>
      <c r="D213" s="220" t="s">
        <v>157</v>
      </c>
      <c r="E213" s="42"/>
      <c r="F213" s="221" t="s">
        <v>503</v>
      </c>
      <c r="G213" s="42"/>
      <c r="H213" s="42"/>
      <c r="I213" s="222"/>
      <c r="J213" s="42"/>
      <c r="K213" s="42"/>
      <c r="L213" s="46"/>
      <c r="M213" s="223"/>
      <c r="N213" s="224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8" t="s">
        <v>157</v>
      </c>
      <c r="AU213" s="18" t="s">
        <v>92</v>
      </c>
    </row>
    <row r="214" s="2" customFormat="1" ht="16.5" customHeight="1">
      <c r="A214" s="40"/>
      <c r="B214" s="41"/>
      <c r="C214" s="225" t="s">
        <v>393</v>
      </c>
      <c r="D214" s="225" t="s">
        <v>268</v>
      </c>
      <c r="E214" s="226" t="s">
        <v>505</v>
      </c>
      <c r="F214" s="227" t="s">
        <v>506</v>
      </c>
      <c r="G214" s="228" t="s">
        <v>152</v>
      </c>
      <c r="H214" s="229">
        <v>111</v>
      </c>
      <c r="I214" s="230"/>
      <c r="J214" s="231">
        <f>ROUND(I214*H214,2)</f>
        <v>0</v>
      </c>
      <c r="K214" s="227" t="s">
        <v>153</v>
      </c>
      <c r="L214" s="46"/>
      <c r="M214" s="232" t="s">
        <v>44</v>
      </c>
      <c r="N214" s="233" t="s">
        <v>53</v>
      </c>
      <c r="O214" s="86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8" t="s">
        <v>165</v>
      </c>
      <c r="AT214" s="218" t="s">
        <v>268</v>
      </c>
      <c r="AU214" s="218" t="s">
        <v>92</v>
      </c>
      <c r="AY214" s="18" t="s">
        <v>147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8" t="s">
        <v>90</v>
      </c>
      <c r="BK214" s="219">
        <f>ROUND(I214*H214,2)</f>
        <v>0</v>
      </c>
      <c r="BL214" s="18" t="s">
        <v>165</v>
      </c>
      <c r="BM214" s="218" t="s">
        <v>507</v>
      </c>
    </row>
    <row r="215" s="2" customFormat="1">
      <c r="A215" s="40"/>
      <c r="B215" s="41"/>
      <c r="C215" s="42"/>
      <c r="D215" s="220" t="s">
        <v>157</v>
      </c>
      <c r="E215" s="42"/>
      <c r="F215" s="221" t="s">
        <v>506</v>
      </c>
      <c r="G215" s="42"/>
      <c r="H215" s="42"/>
      <c r="I215" s="222"/>
      <c r="J215" s="42"/>
      <c r="K215" s="42"/>
      <c r="L215" s="46"/>
      <c r="M215" s="223"/>
      <c r="N215" s="224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8" t="s">
        <v>157</v>
      </c>
      <c r="AU215" s="18" t="s">
        <v>92</v>
      </c>
    </row>
    <row r="216" s="2" customFormat="1" ht="16.5" customHeight="1">
      <c r="A216" s="40"/>
      <c r="B216" s="41"/>
      <c r="C216" s="225" t="s">
        <v>508</v>
      </c>
      <c r="D216" s="225" t="s">
        <v>268</v>
      </c>
      <c r="E216" s="226" t="s">
        <v>509</v>
      </c>
      <c r="F216" s="227" t="s">
        <v>510</v>
      </c>
      <c r="G216" s="228" t="s">
        <v>152</v>
      </c>
      <c r="H216" s="229">
        <v>18</v>
      </c>
      <c r="I216" s="230"/>
      <c r="J216" s="231">
        <f>ROUND(I216*H216,2)</f>
        <v>0</v>
      </c>
      <c r="K216" s="227" t="s">
        <v>153</v>
      </c>
      <c r="L216" s="46"/>
      <c r="M216" s="232" t="s">
        <v>44</v>
      </c>
      <c r="N216" s="233" t="s">
        <v>53</v>
      </c>
      <c r="O216" s="86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8" t="s">
        <v>165</v>
      </c>
      <c r="AT216" s="218" t="s">
        <v>268</v>
      </c>
      <c r="AU216" s="218" t="s">
        <v>92</v>
      </c>
      <c r="AY216" s="18" t="s">
        <v>147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8" t="s">
        <v>90</v>
      </c>
      <c r="BK216" s="219">
        <f>ROUND(I216*H216,2)</f>
        <v>0</v>
      </c>
      <c r="BL216" s="18" t="s">
        <v>165</v>
      </c>
      <c r="BM216" s="218" t="s">
        <v>511</v>
      </c>
    </row>
    <row r="217" s="2" customFormat="1">
      <c r="A217" s="40"/>
      <c r="B217" s="41"/>
      <c r="C217" s="42"/>
      <c r="D217" s="220" t="s">
        <v>157</v>
      </c>
      <c r="E217" s="42"/>
      <c r="F217" s="221" t="s">
        <v>510</v>
      </c>
      <c r="G217" s="42"/>
      <c r="H217" s="42"/>
      <c r="I217" s="222"/>
      <c r="J217" s="42"/>
      <c r="K217" s="42"/>
      <c r="L217" s="46"/>
      <c r="M217" s="223"/>
      <c r="N217" s="224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8" t="s">
        <v>157</v>
      </c>
      <c r="AU217" s="18" t="s">
        <v>92</v>
      </c>
    </row>
    <row r="218" s="2" customFormat="1" ht="16.5" customHeight="1">
      <c r="A218" s="40"/>
      <c r="B218" s="41"/>
      <c r="C218" s="225" t="s">
        <v>396</v>
      </c>
      <c r="D218" s="225" t="s">
        <v>268</v>
      </c>
      <c r="E218" s="226" t="s">
        <v>512</v>
      </c>
      <c r="F218" s="227" t="s">
        <v>513</v>
      </c>
      <c r="G218" s="228" t="s">
        <v>152</v>
      </c>
      <c r="H218" s="229">
        <v>12</v>
      </c>
      <c r="I218" s="230"/>
      <c r="J218" s="231">
        <f>ROUND(I218*H218,2)</f>
        <v>0</v>
      </c>
      <c r="K218" s="227" t="s">
        <v>153</v>
      </c>
      <c r="L218" s="46"/>
      <c r="M218" s="232" t="s">
        <v>44</v>
      </c>
      <c r="N218" s="233" t="s">
        <v>53</v>
      </c>
      <c r="O218" s="86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8" t="s">
        <v>165</v>
      </c>
      <c r="AT218" s="218" t="s">
        <v>268</v>
      </c>
      <c r="AU218" s="218" t="s">
        <v>92</v>
      </c>
      <c r="AY218" s="18" t="s">
        <v>147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8" t="s">
        <v>90</v>
      </c>
      <c r="BK218" s="219">
        <f>ROUND(I218*H218,2)</f>
        <v>0</v>
      </c>
      <c r="BL218" s="18" t="s">
        <v>165</v>
      </c>
      <c r="BM218" s="218" t="s">
        <v>514</v>
      </c>
    </row>
    <row r="219" s="2" customFormat="1">
      <c r="A219" s="40"/>
      <c r="B219" s="41"/>
      <c r="C219" s="42"/>
      <c r="D219" s="220" t="s">
        <v>157</v>
      </c>
      <c r="E219" s="42"/>
      <c r="F219" s="221" t="s">
        <v>513</v>
      </c>
      <c r="G219" s="42"/>
      <c r="H219" s="42"/>
      <c r="I219" s="222"/>
      <c r="J219" s="42"/>
      <c r="K219" s="42"/>
      <c r="L219" s="46"/>
      <c r="M219" s="223"/>
      <c r="N219" s="224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8" t="s">
        <v>157</v>
      </c>
      <c r="AU219" s="18" t="s">
        <v>92</v>
      </c>
    </row>
    <row r="220" s="2" customFormat="1" ht="16.5" customHeight="1">
      <c r="A220" s="40"/>
      <c r="B220" s="41"/>
      <c r="C220" s="225" t="s">
        <v>515</v>
      </c>
      <c r="D220" s="225" t="s">
        <v>268</v>
      </c>
      <c r="E220" s="226" t="s">
        <v>516</v>
      </c>
      <c r="F220" s="227" t="s">
        <v>517</v>
      </c>
      <c r="G220" s="228" t="s">
        <v>257</v>
      </c>
      <c r="H220" s="229">
        <v>1</v>
      </c>
      <c r="I220" s="230"/>
      <c r="J220" s="231">
        <f>ROUND(I220*H220,2)</f>
        <v>0</v>
      </c>
      <c r="K220" s="227" t="s">
        <v>153</v>
      </c>
      <c r="L220" s="46"/>
      <c r="M220" s="232" t="s">
        <v>44</v>
      </c>
      <c r="N220" s="233" t="s">
        <v>53</v>
      </c>
      <c r="O220" s="86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8" t="s">
        <v>165</v>
      </c>
      <c r="AT220" s="218" t="s">
        <v>268</v>
      </c>
      <c r="AU220" s="218" t="s">
        <v>92</v>
      </c>
      <c r="AY220" s="18" t="s">
        <v>147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18" t="s">
        <v>90</v>
      </c>
      <c r="BK220" s="219">
        <f>ROUND(I220*H220,2)</f>
        <v>0</v>
      </c>
      <c r="BL220" s="18" t="s">
        <v>165</v>
      </c>
      <c r="BM220" s="218" t="s">
        <v>518</v>
      </c>
    </row>
    <row r="221" s="2" customFormat="1">
      <c r="A221" s="40"/>
      <c r="B221" s="41"/>
      <c r="C221" s="42"/>
      <c r="D221" s="220" t="s">
        <v>157</v>
      </c>
      <c r="E221" s="42"/>
      <c r="F221" s="221" t="s">
        <v>519</v>
      </c>
      <c r="G221" s="42"/>
      <c r="H221" s="42"/>
      <c r="I221" s="222"/>
      <c r="J221" s="42"/>
      <c r="K221" s="42"/>
      <c r="L221" s="46"/>
      <c r="M221" s="223"/>
      <c r="N221" s="224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8" t="s">
        <v>157</v>
      </c>
      <c r="AU221" s="18" t="s">
        <v>92</v>
      </c>
    </row>
    <row r="222" s="2" customFormat="1" ht="16.5" customHeight="1">
      <c r="A222" s="40"/>
      <c r="B222" s="41"/>
      <c r="C222" s="225" t="s">
        <v>399</v>
      </c>
      <c r="D222" s="225" t="s">
        <v>268</v>
      </c>
      <c r="E222" s="226" t="s">
        <v>520</v>
      </c>
      <c r="F222" s="227" t="s">
        <v>521</v>
      </c>
      <c r="G222" s="228" t="s">
        <v>152</v>
      </c>
      <c r="H222" s="229">
        <v>15</v>
      </c>
      <c r="I222" s="230"/>
      <c r="J222" s="231">
        <f>ROUND(I222*H222,2)</f>
        <v>0</v>
      </c>
      <c r="K222" s="227" t="s">
        <v>153</v>
      </c>
      <c r="L222" s="46"/>
      <c r="M222" s="232" t="s">
        <v>44</v>
      </c>
      <c r="N222" s="233" t="s">
        <v>53</v>
      </c>
      <c r="O222" s="86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8" t="s">
        <v>165</v>
      </c>
      <c r="AT222" s="218" t="s">
        <v>268</v>
      </c>
      <c r="AU222" s="218" t="s">
        <v>92</v>
      </c>
      <c r="AY222" s="18" t="s">
        <v>147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8" t="s">
        <v>90</v>
      </c>
      <c r="BK222" s="219">
        <f>ROUND(I222*H222,2)</f>
        <v>0</v>
      </c>
      <c r="BL222" s="18" t="s">
        <v>165</v>
      </c>
      <c r="BM222" s="218" t="s">
        <v>522</v>
      </c>
    </row>
    <row r="223" s="2" customFormat="1">
      <c r="A223" s="40"/>
      <c r="B223" s="41"/>
      <c r="C223" s="42"/>
      <c r="D223" s="220" t="s">
        <v>157</v>
      </c>
      <c r="E223" s="42"/>
      <c r="F223" s="221" t="s">
        <v>523</v>
      </c>
      <c r="G223" s="42"/>
      <c r="H223" s="42"/>
      <c r="I223" s="222"/>
      <c r="J223" s="42"/>
      <c r="K223" s="42"/>
      <c r="L223" s="46"/>
      <c r="M223" s="223"/>
      <c r="N223" s="224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8" t="s">
        <v>157</v>
      </c>
      <c r="AU223" s="18" t="s">
        <v>92</v>
      </c>
    </row>
    <row r="224" s="2" customFormat="1" ht="16.5" customHeight="1">
      <c r="A224" s="40"/>
      <c r="B224" s="41"/>
      <c r="C224" s="225" t="s">
        <v>524</v>
      </c>
      <c r="D224" s="225" t="s">
        <v>268</v>
      </c>
      <c r="E224" s="226" t="s">
        <v>525</v>
      </c>
      <c r="F224" s="227" t="s">
        <v>526</v>
      </c>
      <c r="G224" s="228" t="s">
        <v>152</v>
      </c>
      <c r="H224" s="229">
        <v>15</v>
      </c>
      <c r="I224" s="230"/>
      <c r="J224" s="231">
        <f>ROUND(I224*H224,2)</f>
        <v>0</v>
      </c>
      <c r="K224" s="227" t="s">
        <v>153</v>
      </c>
      <c r="L224" s="46"/>
      <c r="M224" s="232" t="s">
        <v>44</v>
      </c>
      <c r="N224" s="233" t="s">
        <v>53</v>
      </c>
      <c r="O224" s="86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8" t="s">
        <v>165</v>
      </c>
      <c r="AT224" s="218" t="s">
        <v>268</v>
      </c>
      <c r="AU224" s="218" t="s">
        <v>92</v>
      </c>
      <c r="AY224" s="18" t="s">
        <v>147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18" t="s">
        <v>90</v>
      </c>
      <c r="BK224" s="219">
        <f>ROUND(I224*H224,2)</f>
        <v>0</v>
      </c>
      <c r="BL224" s="18" t="s">
        <v>165</v>
      </c>
      <c r="BM224" s="218" t="s">
        <v>527</v>
      </c>
    </row>
    <row r="225" s="2" customFormat="1">
      <c r="A225" s="40"/>
      <c r="B225" s="41"/>
      <c r="C225" s="42"/>
      <c r="D225" s="220" t="s">
        <v>157</v>
      </c>
      <c r="E225" s="42"/>
      <c r="F225" s="221" t="s">
        <v>528</v>
      </c>
      <c r="G225" s="42"/>
      <c r="H225" s="42"/>
      <c r="I225" s="222"/>
      <c r="J225" s="42"/>
      <c r="K225" s="42"/>
      <c r="L225" s="46"/>
      <c r="M225" s="223"/>
      <c r="N225" s="224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8" t="s">
        <v>157</v>
      </c>
      <c r="AU225" s="18" t="s">
        <v>92</v>
      </c>
    </row>
    <row r="226" s="2" customFormat="1" ht="16.5" customHeight="1">
      <c r="A226" s="40"/>
      <c r="B226" s="41"/>
      <c r="C226" s="225" t="s">
        <v>402</v>
      </c>
      <c r="D226" s="225" t="s">
        <v>268</v>
      </c>
      <c r="E226" s="226" t="s">
        <v>529</v>
      </c>
      <c r="F226" s="227" t="s">
        <v>530</v>
      </c>
      <c r="G226" s="228" t="s">
        <v>160</v>
      </c>
      <c r="H226" s="229">
        <v>1</v>
      </c>
      <c r="I226" s="230"/>
      <c r="J226" s="231">
        <f>ROUND(I226*H226,2)</f>
        <v>0</v>
      </c>
      <c r="K226" s="227" t="s">
        <v>153</v>
      </c>
      <c r="L226" s="46"/>
      <c r="M226" s="232" t="s">
        <v>44</v>
      </c>
      <c r="N226" s="233" t="s">
        <v>53</v>
      </c>
      <c r="O226" s="86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8" t="s">
        <v>165</v>
      </c>
      <c r="AT226" s="218" t="s">
        <v>268</v>
      </c>
      <c r="AU226" s="218" t="s">
        <v>92</v>
      </c>
      <c r="AY226" s="18" t="s">
        <v>147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8" t="s">
        <v>90</v>
      </c>
      <c r="BK226" s="219">
        <f>ROUND(I226*H226,2)</f>
        <v>0</v>
      </c>
      <c r="BL226" s="18" t="s">
        <v>165</v>
      </c>
      <c r="BM226" s="218" t="s">
        <v>531</v>
      </c>
    </row>
    <row r="227" s="2" customFormat="1">
      <c r="A227" s="40"/>
      <c r="B227" s="41"/>
      <c r="C227" s="42"/>
      <c r="D227" s="220" t="s">
        <v>157</v>
      </c>
      <c r="E227" s="42"/>
      <c r="F227" s="221" t="s">
        <v>530</v>
      </c>
      <c r="G227" s="42"/>
      <c r="H227" s="42"/>
      <c r="I227" s="222"/>
      <c r="J227" s="42"/>
      <c r="K227" s="42"/>
      <c r="L227" s="46"/>
      <c r="M227" s="223"/>
      <c r="N227" s="224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8" t="s">
        <v>157</v>
      </c>
      <c r="AU227" s="18" t="s">
        <v>92</v>
      </c>
    </row>
    <row r="228" s="2" customFormat="1">
      <c r="A228" s="40"/>
      <c r="B228" s="41"/>
      <c r="C228" s="42"/>
      <c r="D228" s="220" t="s">
        <v>277</v>
      </c>
      <c r="E228" s="42"/>
      <c r="F228" s="234" t="s">
        <v>532</v>
      </c>
      <c r="G228" s="42"/>
      <c r="H228" s="42"/>
      <c r="I228" s="222"/>
      <c r="J228" s="42"/>
      <c r="K228" s="42"/>
      <c r="L228" s="46"/>
      <c r="M228" s="223"/>
      <c r="N228" s="224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8" t="s">
        <v>277</v>
      </c>
      <c r="AU228" s="18" t="s">
        <v>92</v>
      </c>
    </row>
    <row r="229" s="2" customFormat="1" ht="16.5" customHeight="1">
      <c r="A229" s="40"/>
      <c r="B229" s="41"/>
      <c r="C229" s="225" t="s">
        <v>533</v>
      </c>
      <c r="D229" s="225" t="s">
        <v>268</v>
      </c>
      <c r="E229" s="226" t="s">
        <v>534</v>
      </c>
      <c r="F229" s="227" t="s">
        <v>535</v>
      </c>
      <c r="G229" s="228" t="s">
        <v>257</v>
      </c>
      <c r="H229" s="229">
        <v>2</v>
      </c>
      <c r="I229" s="230"/>
      <c r="J229" s="231">
        <f>ROUND(I229*H229,2)</f>
        <v>0</v>
      </c>
      <c r="K229" s="227" t="s">
        <v>153</v>
      </c>
      <c r="L229" s="46"/>
      <c r="M229" s="232" t="s">
        <v>44</v>
      </c>
      <c r="N229" s="233" t="s">
        <v>53</v>
      </c>
      <c r="O229" s="86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8" t="s">
        <v>165</v>
      </c>
      <c r="AT229" s="218" t="s">
        <v>268</v>
      </c>
      <c r="AU229" s="218" t="s">
        <v>92</v>
      </c>
      <c r="AY229" s="18" t="s">
        <v>147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18" t="s">
        <v>90</v>
      </c>
      <c r="BK229" s="219">
        <f>ROUND(I229*H229,2)</f>
        <v>0</v>
      </c>
      <c r="BL229" s="18" t="s">
        <v>165</v>
      </c>
      <c r="BM229" s="218" t="s">
        <v>536</v>
      </c>
    </row>
    <row r="230" s="2" customFormat="1">
      <c r="A230" s="40"/>
      <c r="B230" s="41"/>
      <c r="C230" s="42"/>
      <c r="D230" s="220" t="s">
        <v>157</v>
      </c>
      <c r="E230" s="42"/>
      <c r="F230" s="221" t="s">
        <v>535</v>
      </c>
      <c r="G230" s="42"/>
      <c r="H230" s="42"/>
      <c r="I230" s="222"/>
      <c r="J230" s="42"/>
      <c r="K230" s="42"/>
      <c r="L230" s="46"/>
      <c r="M230" s="223"/>
      <c r="N230" s="224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8" t="s">
        <v>157</v>
      </c>
      <c r="AU230" s="18" t="s">
        <v>92</v>
      </c>
    </row>
    <row r="231" s="2" customFormat="1">
      <c r="A231" s="40"/>
      <c r="B231" s="41"/>
      <c r="C231" s="42"/>
      <c r="D231" s="220" t="s">
        <v>277</v>
      </c>
      <c r="E231" s="42"/>
      <c r="F231" s="234" t="s">
        <v>537</v>
      </c>
      <c r="G231" s="42"/>
      <c r="H231" s="42"/>
      <c r="I231" s="222"/>
      <c r="J231" s="42"/>
      <c r="K231" s="42"/>
      <c r="L231" s="46"/>
      <c r="M231" s="223"/>
      <c r="N231" s="224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8" t="s">
        <v>277</v>
      </c>
      <c r="AU231" s="18" t="s">
        <v>92</v>
      </c>
    </row>
    <row r="232" s="2" customFormat="1" ht="16.5" customHeight="1">
      <c r="A232" s="40"/>
      <c r="B232" s="41"/>
      <c r="C232" s="225" t="s">
        <v>155</v>
      </c>
      <c r="D232" s="225" t="s">
        <v>268</v>
      </c>
      <c r="E232" s="226" t="s">
        <v>538</v>
      </c>
      <c r="F232" s="227" t="s">
        <v>539</v>
      </c>
      <c r="G232" s="228" t="s">
        <v>257</v>
      </c>
      <c r="H232" s="229">
        <v>1</v>
      </c>
      <c r="I232" s="230"/>
      <c r="J232" s="231">
        <f>ROUND(I232*H232,2)</f>
        <v>0</v>
      </c>
      <c r="K232" s="227" t="s">
        <v>153</v>
      </c>
      <c r="L232" s="46"/>
      <c r="M232" s="232" t="s">
        <v>44</v>
      </c>
      <c r="N232" s="233" t="s">
        <v>53</v>
      </c>
      <c r="O232" s="86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8" t="s">
        <v>165</v>
      </c>
      <c r="AT232" s="218" t="s">
        <v>268</v>
      </c>
      <c r="AU232" s="218" t="s">
        <v>92</v>
      </c>
      <c r="AY232" s="18" t="s">
        <v>147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8" t="s">
        <v>90</v>
      </c>
      <c r="BK232" s="219">
        <f>ROUND(I232*H232,2)</f>
        <v>0</v>
      </c>
      <c r="BL232" s="18" t="s">
        <v>165</v>
      </c>
      <c r="BM232" s="218" t="s">
        <v>540</v>
      </c>
    </row>
    <row r="233" s="2" customFormat="1">
      <c r="A233" s="40"/>
      <c r="B233" s="41"/>
      <c r="C233" s="42"/>
      <c r="D233" s="220" t="s">
        <v>157</v>
      </c>
      <c r="E233" s="42"/>
      <c r="F233" s="221" t="s">
        <v>539</v>
      </c>
      <c r="G233" s="42"/>
      <c r="H233" s="42"/>
      <c r="I233" s="222"/>
      <c r="J233" s="42"/>
      <c r="K233" s="42"/>
      <c r="L233" s="46"/>
      <c r="M233" s="223"/>
      <c r="N233" s="224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8" t="s">
        <v>157</v>
      </c>
      <c r="AU233" s="18" t="s">
        <v>92</v>
      </c>
    </row>
    <row r="234" s="2" customFormat="1" ht="16.5" customHeight="1">
      <c r="A234" s="40"/>
      <c r="B234" s="41"/>
      <c r="C234" s="225" t="s">
        <v>541</v>
      </c>
      <c r="D234" s="225" t="s">
        <v>268</v>
      </c>
      <c r="E234" s="226" t="s">
        <v>542</v>
      </c>
      <c r="F234" s="227" t="s">
        <v>543</v>
      </c>
      <c r="G234" s="228" t="s">
        <v>160</v>
      </c>
      <c r="H234" s="229">
        <v>3</v>
      </c>
      <c r="I234" s="230"/>
      <c r="J234" s="231">
        <f>ROUND(I234*H234,2)</f>
        <v>0</v>
      </c>
      <c r="K234" s="227" t="s">
        <v>153</v>
      </c>
      <c r="L234" s="46"/>
      <c r="M234" s="232" t="s">
        <v>44</v>
      </c>
      <c r="N234" s="233" t="s">
        <v>53</v>
      </c>
      <c r="O234" s="86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8" t="s">
        <v>165</v>
      </c>
      <c r="AT234" s="218" t="s">
        <v>268</v>
      </c>
      <c r="AU234" s="218" t="s">
        <v>92</v>
      </c>
      <c r="AY234" s="18" t="s">
        <v>147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8" t="s">
        <v>90</v>
      </c>
      <c r="BK234" s="219">
        <f>ROUND(I234*H234,2)</f>
        <v>0</v>
      </c>
      <c r="BL234" s="18" t="s">
        <v>165</v>
      </c>
      <c r="BM234" s="218" t="s">
        <v>544</v>
      </c>
    </row>
    <row r="235" s="2" customFormat="1">
      <c r="A235" s="40"/>
      <c r="B235" s="41"/>
      <c r="C235" s="42"/>
      <c r="D235" s="220" t="s">
        <v>157</v>
      </c>
      <c r="E235" s="42"/>
      <c r="F235" s="221" t="s">
        <v>545</v>
      </c>
      <c r="G235" s="42"/>
      <c r="H235" s="42"/>
      <c r="I235" s="222"/>
      <c r="J235" s="42"/>
      <c r="K235" s="42"/>
      <c r="L235" s="46"/>
      <c r="M235" s="223"/>
      <c r="N235" s="224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8" t="s">
        <v>157</v>
      </c>
      <c r="AU235" s="18" t="s">
        <v>92</v>
      </c>
    </row>
    <row r="236" s="2" customFormat="1" ht="16.5" customHeight="1">
      <c r="A236" s="40"/>
      <c r="B236" s="41"/>
      <c r="C236" s="225" t="s">
        <v>409</v>
      </c>
      <c r="D236" s="225" t="s">
        <v>268</v>
      </c>
      <c r="E236" s="226" t="s">
        <v>546</v>
      </c>
      <c r="F236" s="227" t="s">
        <v>547</v>
      </c>
      <c r="G236" s="228" t="s">
        <v>160</v>
      </c>
      <c r="H236" s="229">
        <v>3</v>
      </c>
      <c r="I236" s="230"/>
      <c r="J236" s="231">
        <f>ROUND(I236*H236,2)</f>
        <v>0</v>
      </c>
      <c r="K236" s="227" t="s">
        <v>153</v>
      </c>
      <c r="L236" s="46"/>
      <c r="M236" s="232" t="s">
        <v>44</v>
      </c>
      <c r="N236" s="233" t="s">
        <v>53</v>
      </c>
      <c r="O236" s="86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8" t="s">
        <v>165</v>
      </c>
      <c r="AT236" s="218" t="s">
        <v>268</v>
      </c>
      <c r="AU236" s="218" t="s">
        <v>92</v>
      </c>
      <c r="AY236" s="18" t="s">
        <v>147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18" t="s">
        <v>90</v>
      </c>
      <c r="BK236" s="219">
        <f>ROUND(I236*H236,2)</f>
        <v>0</v>
      </c>
      <c r="BL236" s="18" t="s">
        <v>165</v>
      </c>
      <c r="BM236" s="218" t="s">
        <v>548</v>
      </c>
    </row>
    <row r="237" s="2" customFormat="1">
      <c r="A237" s="40"/>
      <c r="B237" s="41"/>
      <c r="C237" s="42"/>
      <c r="D237" s="220" t="s">
        <v>157</v>
      </c>
      <c r="E237" s="42"/>
      <c r="F237" s="221" t="s">
        <v>549</v>
      </c>
      <c r="G237" s="42"/>
      <c r="H237" s="42"/>
      <c r="I237" s="222"/>
      <c r="J237" s="42"/>
      <c r="K237" s="42"/>
      <c r="L237" s="46"/>
      <c r="M237" s="223"/>
      <c r="N237" s="224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8" t="s">
        <v>157</v>
      </c>
      <c r="AU237" s="18" t="s">
        <v>92</v>
      </c>
    </row>
    <row r="238" s="2" customFormat="1" ht="16.5" customHeight="1">
      <c r="A238" s="40"/>
      <c r="B238" s="41"/>
      <c r="C238" s="225" t="s">
        <v>550</v>
      </c>
      <c r="D238" s="225" t="s">
        <v>268</v>
      </c>
      <c r="E238" s="226" t="s">
        <v>551</v>
      </c>
      <c r="F238" s="227" t="s">
        <v>552</v>
      </c>
      <c r="G238" s="228" t="s">
        <v>160</v>
      </c>
      <c r="H238" s="229">
        <v>1</v>
      </c>
      <c r="I238" s="230"/>
      <c r="J238" s="231">
        <f>ROUND(I238*H238,2)</f>
        <v>0</v>
      </c>
      <c r="K238" s="227" t="s">
        <v>153</v>
      </c>
      <c r="L238" s="46"/>
      <c r="M238" s="232" t="s">
        <v>44</v>
      </c>
      <c r="N238" s="233" t="s">
        <v>53</v>
      </c>
      <c r="O238" s="86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8" t="s">
        <v>165</v>
      </c>
      <c r="AT238" s="218" t="s">
        <v>268</v>
      </c>
      <c r="AU238" s="218" t="s">
        <v>92</v>
      </c>
      <c r="AY238" s="18" t="s">
        <v>147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18" t="s">
        <v>90</v>
      </c>
      <c r="BK238" s="219">
        <f>ROUND(I238*H238,2)</f>
        <v>0</v>
      </c>
      <c r="BL238" s="18" t="s">
        <v>165</v>
      </c>
      <c r="BM238" s="218" t="s">
        <v>553</v>
      </c>
    </row>
    <row r="239" s="2" customFormat="1">
      <c r="A239" s="40"/>
      <c r="B239" s="41"/>
      <c r="C239" s="42"/>
      <c r="D239" s="220" t="s">
        <v>157</v>
      </c>
      <c r="E239" s="42"/>
      <c r="F239" s="221" t="s">
        <v>552</v>
      </c>
      <c r="G239" s="42"/>
      <c r="H239" s="42"/>
      <c r="I239" s="222"/>
      <c r="J239" s="42"/>
      <c r="K239" s="42"/>
      <c r="L239" s="46"/>
      <c r="M239" s="223"/>
      <c r="N239" s="224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8" t="s">
        <v>157</v>
      </c>
      <c r="AU239" s="18" t="s">
        <v>92</v>
      </c>
    </row>
    <row r="240" s="2" customFormat="1" ht="16.5" customHeight="1">
      <c r="A240" s="40"/>
      <c r="B240" s="41"/>
      <c r="C240" s="225" t="s">
        <v>412</v>
      </c>
      <c r="D240" s="225" t="s">
        <v>268</v>
      </c>
      <c r="E240" s="226" t="s">
        <v>554</v>
      </c>
      <c r="F240" s="227" t="s">
        <v>555</v>
      </c>
      <c r="G240" s="228" t="s">
        <v>152</v>
      </c>
      <c r="H240" s="229">
        <v>2</v>
      </c>
      <c r="I240" s="230"/>
      <c r="J240" s="231">
        <f>ROUND(I240*H240,2)</f>
        <v>0</v>
      </c>
      <c r="K240" s="227" t="s">
        <v>153</v>
      </c>
      <c r="L240" s="46"/>
      <c r="M240" s="232" t="s">
        <v>44</v>
      </c>
      <c r="N240" s="233" t="s">
        <v>53</v>
      </c>
      <c r="O240" s="86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8" t="s">
        <v>165</v>
      </c>
      <c r="AT240" s="218" t="s">
        <v>268</v>
      </c>
      <c r="AU240" s="218" t="s">
        <v>92</v>
      </c>
      <c r="AY240" s="18" t="s">
        <v>147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18" t="s">
        <v>90</v>
      </c>
      <c r="BK240" s="219">
        <f>ROUND(I240*H240,2)</f>
        <v>0</v>
      </c>
      <c r="BL240" s="18" t="s">
        <v>165</v>
      </c>
      <c r="BM240" s="218" t="s">
        <v>556</v>
      </c>
    </row>
    <row r="241" s="2" customFormat="1">
      <c r="A241" s="40"/>
      <c r="B241" s="41"/>
      <c r="C241" s="42"/>
      <c r="D241" s="220" t="s">
        <v>157</v>
      </c>
      <c r="E241" s="42"/>
      <c r="F241" s="221" t="s">
        <v>555</v>
      </c>
      <c r="G241" s="42"/>
      <c r="H241" s="42"/>
      <c r="I241" s="222"/>
      <c r="J241" s="42"/>
      <c r="K241" s="42"/>
      <c r="L241" s="46"/>
      <c r="M241" s="223"/>
      <c r="N241" s="224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8" t="s">
        <v>157</v>
      </c>
      <c r="AU241" s="18" t="s">
        <v>92</v>
      </c>
    </row>
    <row r="242" s="2" customFormat="1" ht="16.5" customHeight="1">
      <c r="A242" s="40"/>
      <c r="B242" s="41"/>
      <c r="C242" s="225" t="s">
        <v>557</v>
      </c>
      <c r="D242" s="225" t="s">
        <v>268</v>
      </c>
      <c r="E242" s="226" t="s">
        <v>558</v>
      </c>
      <c r="F242" s="227" t="s">
        <v>559</v>
      </c>
      <c r="G242" s="228" t="s">
        <v>257</v>
      </c>
      <c r="H242" s="229">
        <v>1</v>
      </c>
      <c r="I242" s="230"/>
      <c r="J242" s="231">
        <f>ROUND(I242*H242,2)</f>
        <v>0</v>
      </c>
      <c r="K242" s="227" t="s">
        <v>153</v>
      </c>
      <c r="L242" s="46"/>
      <c r="M242" s="232" t="s">
        <v>44</v>
      </c>
      <c r="N242" s="233" t="s">
        <v>53</v>
      </c>
      <c r="O242" s="86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8" t="s">
        <v>165</v>
      </c>
      <c r="AT242" s="218" t="s">
        <v>268</v>
      </c>
      <c r="AU242" s="218" t="s">
        <v>92</v>
      </c>
      <c r="AY242" s="18" t="s">
        <v>147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8" t="s">
        <v>90</v>
      </c>
      <c r="BK242" s="219">
        <f>ROUND(I242*H242,2)</f>
        <v>0</v>
      </c>
      <c r="BL242" s="18" t="s">
        <v>165</v>
      </c>
      <c r="BM242" s="218" t="s">
        <v>560</v>
      </c>
    </row>
    <row r="243" s="2" customFormat="1">
      <c r="A243" s="40"/>
      <c r="B243" s="41"/>
      <c r="C243" s="42"/>
      <c r="D243" s="220" t="s">
        <v>157</v>
      </c>
      <c r="E243" s="42"/>
      <c r="F243" s="221" t="s">
        <v>559</v>
      </c>
      <c r="G243" s="42"/>
      <c r="H243" s="42"/>
      <c r="I243" s="222"/>
      <c r="J243" s="42"/>
      <c r="K243" s="42"/>
      <c r="L243" s="46"/>
      <c r="M243" s="223"/>
      <c r="N243" s="224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8" t="s">
        <v>157</v>
      </c>
      <c r="AU243" s="18" t="s">
        <v>92</v>
      </c>
    </row>
    <row r="244" s="2" customFormat="1" ht="16.5" customHeight="1">
      <c r="A244" s="40"/>
      <c r="B244" s="41"/>
      <c r="C244" s="225" t="s">
        <v>417</v>
      </c>
      <c r="D244" s="225" t="s">
        <v>268</v>
      </c>
      <c r="E244" s="226" t="s">
        <v>561</v>
      </c>
      <c r="F244" s="227" t="s">
        <v>562</v>
      </c>
      <c r="G244" s="228" t="s">
        <v>152</v>
      </c>
      <c r="H244" s="229">
        <v>20</v>
      </c>
      <c r="I244" s="230"/>
      <c r="J244" s="231">
        <f>ROUND(I244*H244,2)</f>
        <v>0</v>
      </c>
      <c r="K244" s="227" t="s">
        <v>153</v>
      </c>
      <c r="L244" s="46"/>
      <c r="M244" s="232" t="s">
        <v>44</v>
      </c>
      <c r="N244" s="233" t="s">
        <v>53</v>
      </c>
      <c r="O244" s="86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8" t="s">
        <v>165</v>
      </c>
      <c r="AT244" s="218" t="s">
        <v>268</v>
      </c>
      <c r="AU244" s="218" t="s">
        <v>92</v>
      </c>
      <c r="AY244" s="18" t="s">
        <v>147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18" t="s">
        <v>90</v>
      </c>
      <c r="BK244" s="219">
        <f>ROUND(I244*H244,2)</f>
        <v>0</v>
      </c>
      <c r="BL244" s="18" t="s">
        <v>165</v>
      </c>
      <c r="BM244" s="218" t="s">
        <v>563</v>
      </c>
    </row>
    <row r="245" s="2" customFormat="1">
      <c r="A245" s="40"/>
      <c r="B245" s="41"/>
      <c r="C245" s="42"/>
      <c r="D245" s="220" t="s">
        <v>157</v>
      </c>
      <c r="E245" s="42"/>
      <c r="F245" s="221" t="s">
        <v>562</v>
      </c>
      <c r="G245" s="42"/>
      <c r="H245" s="42"/>
      <c r="I245" s="222"/>
      <c r="J245" s="42"/>
      <c r="K245" s="42"/>
      <c r="L245" s="46"/>
      <c r="M245" s="223"/>
      <c r="N245" s="224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8" t="s">
        <v>157</v>
      </c>
      <c r="AU245" s="18" t="s">
        <v>92</v>
      </c>
    </row>
    <row r="246" s="2" customFormat="1" ht="16.5" customHeight="1">
      <c r="A246" s="40"/>
      <c r="B246" s="41"/>
      <c r="C246" s="225" t="s">
        <v>564</v>
      </c>
      <c r="D246" s="225" t="s">
        <v>268</v>
      </c>
      <c r="E246" s="226" t="s">
        <v>565</v>
      </c>
      <c r="F246" s="227" t="s">
        <v>566</v>
      </c>
      <c r="G246" s="228" t="s">
        <v>152</v>
      </c>
      <c r="H246" s="229">
        <v>10</v>
      </c>
      <c r="I246" s="230"/>
      <c r="J246" s="231">
        <f>ROUND(I246*H246,2)</f>
        <v>0</v>
      </c>
      <c r="K246" s="227" t="s">
        <v>153</v>
      </c>
      <c r="L246" s="46"/>
      <c r="M246" s="232" t="s">
        <v>44</v>
      </c>
      <c r="N246" s="233" t="s">
        <v>53</v>
      </c>
      <c r="O246" s="86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8" t="s">
        <v>165</v>
      </c>
      <c r="AT246" s="218" t="s">
        <v>268</v>
      </c>
      <c r="AU246" s="218" t="s">
        <v>92</v>
      </c>
      <c r="AY246" s="18" t="s">
        <v>147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8" t="s">
        <v>90</v>
      </c>
      <c r="BK246" s="219">
        <f>ROUND(I246*H246,2)</f>
        <v>0</v>
      </c>
      <c r="BL246" s="18" t="s">
        <v>165</v>
      </c>
      <c r="BM246" s="218" t="s">
        <v>567</v>
      </c>
    </row>
    <row r="247" s="2" customFormat="1">
      <c r="A247" s="40"/>
      <c r="B247" s="41"/>
      <c r="C247" s="42"/>
      <c r="D247" s="220" t="s">
        <v>157</v>
      </c>
      <c r="E247" s="42"/>
      <c r="F247" s="221" t="s">
        <v>566</v>
      </c>
      <c r="G247" s="42"/>
      <c r="H247" s="42"/>
      <c r="I247" s="222"/>
      <c r="J247" s="42"/>
      <c r="K247" s="42"/>
      <c r="L247" s="46"/>
      <c r="M247" s="223"/>
      <c r="N247" s="224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8" t="s">
        <v>157</v>
      </c>
      <c r="AU247" s="18" t="s">
        <v>92</v>
      </c>
    </row>
    <row r="248" s="2" customFormat="1" ht="16.5" customHeight="1">
      <c r="A248" s="40"/>
      <c r="B248" s="41"/>
      <c r="C248" s="225" t="s">
        <v>422</v>
      </c>
      <c r="D248" s="225" t="s">
        <v>268</v>
      </c>
      <c r="E248" s="226" t="s">
        <v>568</v>
      </c>
      <c r="F248" s="227" t="s">
        <v>569</v>
      </c>
      <c r="G248" s="228" t="s">
        <v>257</v>
      </c>
      <c r="H248" s="229">
        <v>1</v>
      </c>
      <c r="I248" s="230"/>
      <c r="J248" s="231">
        <f>ROUND(I248*H248,2)</f>
        <v>0</v>
      </c>
      <c r="K248" s="227" t="s">
        <v>153</v>
      </c>
      <c r="L248" s="46"/>
      <c r="M248" s="232" t="s">
        <v>44</v>
      </c>
      <c r="N248" s="233" t="s">
        <v>53</v>
      </c>
      <c r="O248" s="86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8" t="s">
        <v>165</v>
      </c>
      <c r="AT248" s="218" t="s">
        <v>268</v>
      </c>
      <c r="AU248" s="218" t="s">
        <v>92</v>
      </c>
      <c r="AY248" s="18" t="s">
        <v>147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18" t="s">
        <v>90</v>
      </c>
      <c r="BK248" s="219">
        <f>ROUND(I248*H248,2)</f>
        <v>0</v>
      </c>
      <c r="BL248" s="18" t="s">
        <v>165</v>
      </c>
      <c r="BM248" s="218" t="s">
        <v>570</v>
      </c>
    </row>
    <row r="249" s="2" customFormat="1">
      <c r="A249" s="40"/>
      <c r="B249" s="41"/>
      <c r="C249" s="42"/>
      <c r="D249" s="220" t="s">
        <v>157</v>
      </c>
      <c r="E249" s="42"/>
      <c r="F249" s="221" t="s">
        <v>569</v>
      </c>
      <c r="G249" s="42"/>
      <c r="H249" s="42"/>
      <c r="I249" s="222"/>
      <c r="J249" s="42"/>
      <c r="K249" s="42"/>
      <c r="L249" s="46"/>
      <c r="M249" s="223"/>
      <c r="N249" s="224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8" t="s">
        <v>157</v>
      </c>
      <c r="AU249" s="18" t="s">
        <v>92</v>
      </c>
    </row>
    <row r="250" s="2" customFormat="1" ht="16.5" customHeight="1">
      <c r="A250" s="40"/>
      <c r="B250" s="41"/>
      <c r="C250" s="225" t="s">
        <v>571</v>
      </c>
      <c r="D250" s="225" t="s">
        <v>268</v>
      </c>
      <c r="E250" s="226" t="s">
        <v>572</v>
      </c>
      <c r="F250" s="227" t="s">
        <v>474</v>
      </c>
      <c r="G250" s="228" t="s">
        <v>257</v>
      </c>
      <c r="H250" s="229">
        <v>1</v>
      </c>
      <c r="I250" s="230"/>
      <c r="J250" s="231">
        <f>ROUND(I250*H250,2)</f>
        <v>0</v>
      </c>
      <c r="K250" s="227" t="s">
        <v>153</v>
      </c>
      <c r="L250" s="46"/>
      <c r="M250" s="232" t="s">
        <v>44</v>
      </c>
      <c r="N250" s="233" t="s">
        <v>53</v>
      </c>
      <c r="O250" s="86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8" t="s">
        <v>165</v>
      </c>
      <c r="AT250" s="218" t="s">
        <v>268</v>
      </c>
      <c r="AU250" s="218" t="s">
        <v>92</v>
      </c>
      <c r="AY250" s="18" t="s">
        <v>147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18" t="s">
        <v>90</v>
      </c>
      <c r="BK250" s="219">
        <f>ROUND(I250*H250,2)</f>
        <v>0</v>
      </c>
      <c r="BL250" s="18" t="s">
        <v>165</v>
      </c>
      <c r="BM250" s="218" t="s">
        <v>573</v>
      </c>
    </row>
    <row r="251" s="2" customFormat="1">
      <c r="A251" s="40"/>
      <c r="B251" s="41"/>
      <c r="C251" s="42"/>
      <c r="D251" s="220" t="s">
        <v>157</v>
      </c>
      <c r="E251" s="42"/>
      <c r="F251" s="221" t="s">
        <v>474</v>
      </c>
      <c r="G251" s="42"/>
      <c r="H251" s="42"/>
      <c r="I251" s="222"/>
      <c r="J251" s="42"/>
      <c r="K251" s="42"/>
      <c r="L251" s="46"/>
      <c r="M251" s="223"/>
      <c r="N251" s="224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8" t="s">
        <v>157</v>
      </c>
      <c r="AU251" s="18" t="s">
        <v>92</v>
      </c>
    </row>
    <row r="252" s="12" customFormat="1" ht="22.8" customHeight="1">
      <c r="A252" s="12"/>
      <c r="B252" s="190"/>
      <c r="C252" s="191"/>
      <c r="D252" s="192" t="s">
        <v>81</v>
      </c>
      <c r="E252" s="204" t="s">
        <v>574</v>
      </c>
      <c r="F252" s="204" t="s">
        <v>575</v>
      </c>
      <c r="G252" s="191"/>
      <c r="H252" s="191"/>
      <c r="I252" s="194"/>
      <c r="J252" s="205">
        <f>BK252</f>
        <v>0</v>
      </c>
      <c r="K252" s="191"/>
      <c r="L252" s="196"/>
      <c r="M252" s="197"/>
      <c r="N252" s="198"/>
      <c r="O252" s="198"/>
      <c r="P252" s="199">
        <f>SUM(P253:P271)</f>
        <v>0</v>
      </c>
      <c r="Q252" s="198"/>
      <c r="R252" s="199">
        <f>SUM(R253:R271)</f>
        <v>0</v>
      </c>
      <c r="S252" s="198"/>
      <c r="T252" s="200">
        <f>SUM(T253:T271)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1" t="s">
        <v>90</v>
      </c>
      <c r="AT252" s="202" t="s">
        <v>81</v>
      </c>
      <c r="AU252" s="202" t="s">
        <v>90</v>
      </c>
      <c r="AY252" s="201" t="s">
        <v>147</v>
      </c>
      <c r="BK252" s="203">
        <f>SUM(BK253:BK271)</f>
        <v>0</v>
      </c>
    </row>
    <row r="253" s="2" customFormat="1" ht="16.5" customHeight="1">
      <c r="A253" s="40"/>
      <c r="B253" s="41"/>
      <c r="C253" s="225" t="s">
        <v>426</v>
      </c>
      <c r="D253" s="225" t="s">
        <v>268</v>
      </c>
      <c r="E253" s="226" t="s">
        <v>576</v>
      </c>
      <c r="F253" s="227" t="s">
        <v>577</v>
      </c>
      <c r="G253" s="228" t="s">
        <v>257</v>
      </c>
      <c r="H253" s="229">
        <v>1</v>
      </c>
      <c r="I253" s="230"/>
      <c r="J253" s="231">
        <f>ROUND(I253*H253,2)</f>
        <v>0</v>
      </c>
      <c r="K253" s="227" t="s">
        <v>153</v>
      </c>
      <c r="L253" s="46"/>
      <c r="M253" s="232" t="s">
        <v>44</v>
      </c>
      <c r="N253" s="233" t="s">
        <v>53</v>
      </c>
      <c r="O253" s="86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8" t="s">
        <v>165</v>
      </c>
      <c r="AT253" s="218" t="s">
        <v>268</v>
      </c>
      <c r="AU253" s="218" t="s">
        <v>92</v>
      </c>
      <c r="AY253" s="18" t="s">
        <v>147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18" t="s">
        <v>90</v>
      </c>
      <c r="BK253" s="219">
        <f>ROUND(I253*H253,2)</f>
        <v>0</v>
      </c>
      <c r="BL253" s="18" t="s">
        <v>165</v>
      </c>
      <c r="BM253" s="218" t="s">
        <v>578</v>
      </c>
    </row>
    <row r="254" s="2" customFormat="1">
      <c r="A254" s="40"/>
      <c r="B254" s="41"/>
      <c r="C254" s="42"/>
      <c r="D254" s="220" t="s">
        <v>157</v>
      </c>
      <c r="E254" s="42"/>
      <c r="F254" s="221" t="s">
        <v>577</v>
      </c>
      <c r="G254" s="42"/>
      <c r="H254" s="42"/>
      <c r="I254" s="222"/>
      <c r="J254" s="42"/>
      <c r="K254" s="42"/>
      <c r="L254" s="46"/>
      <c r="M254" s="223"/>
      <c r="N254" s="224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8" t="s">
        <v>157</v>
      </c>
      <c r="AU254" s="18" t="s">
        <v>92</v>
      </c>
    </row>
    <row r="255" s="2" customFormat="1">
      <c r="A255" s="40"/>
      <c r="B255" s="41"/>
      <c r="C255" s="42"/>
      <c r="D255" s="220" t="s">
        <v>277</v>
      </c>
      <c r="E255" s="42"/>
      <c r="F255" s="234" t="s">
        <v>579</v>
      </c>
      <c r="G255" s="42"/>
      <c r="H255" s="42"/>
      <c r="I255" s="222"/>
      <c r="J255" s="42"/>
      <c r="K255" s="42"/>
      <c r="L255" s="46"/>
      <c r="M255" s="223"/>
      <c r="N255" s="224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8" t="s">
        <v>277</v>
      </c>
      <c r="AU255" s="18" t="s">
        <v>92</v>
      </c>
    </row>
    <row r="256" s="2" customFormat="1" ht="16.5" customHeight="1">
      <c r="A256" s="40"/>
      <c r="B256" s="41"/>
      <c r="C256" s="225" t="s">
        <v>580</v>
      </c>
      <c r="D256" s="225" t="s">
        <v>268</v>
      </c>
      <c r="E256" s="226" t="s">
        <v>581</v>
      </c>
      <c r="F256" s="227" t="s">
        <v>582</v>
      </c>
      <c r="G256" s="228" t="s">
        <v>257</v>
      </c>
      <c r="H256" s="229">
        <v>1</v>
      </c>
      <c r="I256" s="230"/>
      <c r="J256" s="231">
        <f>ROUND(I256*H256,2)</f>
        <v>0</v>
      </c>
      <c r="K256" s="227" t="s">
        <v>153</v>
      </c>
      <c r="L256" s="46"/>
      <c r="M256" s="232" t="s">
        <v>44</v>
      </c>
      <c r="N256" s="233" t="s">
        <v>53</v>
      </c>
      <c r="O256" s="86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8" t="s">
        <v>165</v>
      </c>
      <c r="AT256" s="218" t="s">
        <v>268</v>
      </c>
      <c r="AU256" s="218" t="s">
        <v>92</v>
      </c>
      <c r="AY256" s="18" t="s">
        <v>147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18" t="s">
        <v>90</v>
      </c>
      <c r="BK256" s="219">
        <f>ROUND(I256*H256,2)</f>
        <v>0</v>
      </c>
      <c r="BL256" s="18" t="s">
        <v>165</v>
      </c>
      <c r="BM256" s="218" t="s">
        <v>583</v>
      </c>
    </row>
    <row r="257" s="2" customFormat="1">
      <c r="A257" s="40"/>
      <c r="B257" s="41"/>
      <c r="C257" s="42"/>
      <c r="D257" s="220" t="s">
        <v>157</v>
      </c>
      <c r="E257" s="42"/>
      <c r="F257" s="221" t="s">
        <v>582</v>
      </c>
      <c r="G257" s="42"/>
      <c r="H257" s="42"/>
      <c r="I257" s="222"/>
      <c r="J257" s="42"/>
      <c r="K257" s="42"/>
      <c r="L257" s="46"/>
      <c r="M257" s="223"/>
      <c r="N257" s="224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8" t="s">
        <v>157</v>
      </c>
      <c r="AU257" s="18" t="s">
        <v>92</v>
      </c>
    </row>
    <row r="258" s="2" customFormat="1">
      <c r="A258" s="40"/>
      <c r="B258" s="41"/>
      <c r="C258" s="42"/>
      <c r="D258" s="220" t="s">
        <v>277</v>
      </c>
      <c r="E258" s="42"/>
      <c r="F258" s="234" t="s">
        <v>584</v>
      </c>
      <c r="G258" s="42"/>
      <c r="H258" s="42"/>
      <c r="I258" s="222"/>
      <c r="J258" s="42"/>
      <c r="K258" s="42"/>
      <c r="L258" s="46"/>
      <c r="M258" s="223"/>
      <c r="N258" s="224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8" t="s">
        <v>277</v>
      </c>
      <c r="AU258" s="18" t="s">
        <v>92</v>
      </c>
    </row>
    <row r="259" s="2" customFormat="1" ht="16.5" customHeight="1">
      <c r="A259" s="40"/>
      <c r="B259" s="41"/>
      <c r="C259" s="225" t="s">
        <v>431</v>
      </c>
      <c r="D259" s="225" t="s">
        <v>268</v>
      </c>
      <c r="E259" s="226" t="s">
        <v>585</v>
      </c>
      <c r="F259" s="227" t="s">
        <v>586</v>
      </c>
      <c r="G259" s="228" t="s">
        <v>257</v>
      </c>
      <c r="H259" s="229">
        <v>1</v>
      </c>
      <c r="I259" s="230"/>
      <c r="J259" s="231">
        <f>ROUND(I259*H259,2)</f>
        <v>0</v>
      </c>
      <c r="K259" s="227" t="s">
        <v>153</v>
      </c>
      <c r="L259" s="46"/>
      <c r="M259" s="232" t="s">
        <v>44</v>
      </c>
      <c r="N259" s="233" t="s">
        <v>53</v>
      </c>
      <c r="O259" s="86"/>
      <c r="P259" s="216">
        <f>O259*H259</f>
        <v>0</v>
      </c>
      <c r="Q259" s="216">
        <v>0</v>
      </c>
      <c r="R259" s="216">
        <f>Q259*H259</f>
        <v>0</v>
      </c>
      <c r="S259" s="216">
        <v>0</v>
      </c>
      <c r="T259" s="217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8" t="s">
        <v>165</v>
      </c>
      <c r="AT259" s="218" t="s">
        <v>268</v>
      </c>
      <c r="AU259" s="218" t="s">
        <v>92</v>
      </c>
      <c r="AY259" s="18" t="s">
        <v>147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18" t="s">
        <v>90</v>
      </c>
      <c r="BK259" s="219">
        <f>ROUND(I259*H259,2)</f>
        <v>0</v>
      </c>
      <c r="BL259" s="18" t="s">
        <v>165</v>
      </c>
      <c r="BM259" s="218" t="s">
        <v>587</v>
      </c>
    </row>
    <row r="260" s="2" customFormat="1">
      <c r="A260" s="40"/>
      <c r="B260" s="41"/>
      <c r="C260" s="42"/>
      <c r="D260" s="220" t="s">
        <v>157</v>
      </c>
      <c r="E260" s="42"/>
      <c r="F260" s="221" t="s">
        <v>586</v>
      </c>
      <c r="G260" s="42"/>
      <c r="H260" s="42"/>
      <c r="I260" s="222"/>
      <c r="J260" s="42"/>
      <c r="K260" s="42"/>
      <c r="L260" s="46"/>
      <c r="M260" s="223"/>
      <c r="N260" s="224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8" t="s">
        <v>157</v>
      </c>
      <c r="AU260" s="18" t="s">
        <v>92</v>
      </c>
    </row>
    <row r="261" s="2" customFormat="1">
      <c r="A261" s="40"/>
      <c r="B261" s="41"/>
      <c r="C261" s="42"/>
      <c r="D261" s="220" t="s">
        <v>277</v>
      </c>
      <c r="E261" s="42"/>
      <c r="F261" s="234" t="s">
        <v>588</v>
      </c>
      <c r="G261" s="42"/>
      <c r="H261" s="42"/>
      <c r="I261" s="222"/>
      <c r="J261" s="42"/>
      <c r="K261" s="42"/>
      <c r="L261" s="46"/>
      <c r="M261" s="223"/>
      <c r="N261" s="224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8" t="s">
        <v>277</v>
      </c>
      <c r="AU261" s="18" t="s">
        <v>92</v>
      </c>
    </row>
    <row r="262" s="2" customFormat="1" ht="16.5" customHeight="1">
      <c r="A262" s="40"/>
      <c r="B262" s="41"/>
      <c r="C262" s="225" t="s">
        <v>589</v>
      </c>
      <c r="D262" s="225" t="s">
        <v>268</v>
      </c>
      <c r="E262" s="226" t="s">
        <v>590</v>
      </c>
      <c r="F262" s="227" t="s">
        <v>591</v>
      </c>
      <c r="G262" s="228" t="s">
        <v>257</v>
      </c>
      <c r="H262" s="229">
        <v>1</v>
      </c>
      <c r="I262" s="230"/>
      <c r="J262" s="231">
        <f>ROUND(I262*H262,2)</f>
        <v>0</v>
      </c>
      <c r="K262" s="227" t="s">
        <v>153</v>
      </c>
      <c r="L262" s="46"/>
      <c r="M262" s="232" t="s">
        <v>44</v>
      </c>
      <c r="N262" s="233" t="s">
        <v>53</v>
      </c>
      <c r="O262" s="86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8" t="s">
        <v>165</v>
      </c>
      <c r="AT262" s="218" t="s">
        <v>268</v>
      </c>
      <c r="AU262" s="218" t="s">
        <v>92</v>
      </c>
      <c r="AY262" s="18" t="s">
        <v>147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18" t="s">
        <v>90</v>
      </c>
      <c r="BK262" s="219">
        <f>ROUND(I262*H262,2)</f>
        <v>0</v>
      </c>
      <c r="BL262" s="18" t="s">
        <v>165</v>
      </c>
      <c r="BM262" s="218" t="s">
        <v>592</v>
      </c>
    </row>
    <row r="263" s="2" customFormat="1">
      <c r="A263" s="40"/>
      <c r="B263" s="41"/>
      <c r="C263" s="42"/>
      <c r="D263" s="220" t="s">
        <v>157</v>
      </c>
      <c r="E263" s="42"/>
      <c r="F263" s="221" t="s">
        <v>591</v>
      </c>
      <c r="G263" s="42"/>
      <c r="H263" s="42"/>
      <c r="I263" s="222"/>
      <c r="J263" s="42"/>
      <c r="K263" s="42"/>
      <c r="L263" s="46"/>
      <c r="M263" s="223"/>
      <c r="N263" s="224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8" t="s">
        <v>157</v>
      </c>
      <c r="AU263" s="18" t="s">
        <v>92</v>
      </c>
    </row>
    <row r="264" s="2" customFormat="1">
      <c r="A264" s="40"/>
      <c r="B264" s="41"/>
      <c r="C264" s="42"/>
      <c r="D264" s="220" t="s">
        <v>277</v>
      </c>
      <c r="E264" s="42"/>
      <c r="F264" s="234" t="s">
        <v>593</v>
      </c>
      <c r="G264" s="42"/>
      <c r="H264" s="42"/>
      <c r="I264" s="222"/>
      <c r="J264" s="42"/>
      <c r="K264" s="42"/>
      <c r="L264" s="46"/>
      <c r="M264" s="223"/>
      <c r="N264" s="224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8" t="s">
        <v>277</v>
      </c>
      <c r="AU264" s="18" t="s">
        <v>92</v>
      </c>
    </row>
    <row r="265" s="2" customFormat="1" ht="16.5" customHeight="1">
      <c r="A265" s="40"/>
      <c r="B265" s="41"/>
      <c r="C265" s="225" t="s">
        <v>435</v>
      </c>
      <c r="D265" s="225" t="s">
        <v>268</v>
      </c>
      <c r="E265" s="226" t="s">
        <v>594</v>
      </c>
      <c r="F265" s="227" t="s">
        <v>595</v>
      </c>
      <c r="G265" s="228" t="s">
        <v>257</v>
      </c>
      <c r="H265" s="229">
        <v>1</v>
      </c>
      <c r="I265" s="230"/>
      <c r="J265" s="231">
        <f>ROUND(I265*H265,2)</f>
        <v>0</v>
      </c>
      <c r="K265" s="227" t="s">
        <v>153</v>
      </c>
      <c r="L265" s="46"/>
      <c r="M265" s="232" t="s">
        <v>44</v>
      </c>
      <c r="N265" s="233" t="s">
        <v>53</v>
      </c>
      <c r="O265" s="86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8" t="s">
        <v>165</v>
      </c>
      <c r="AT265" s="218" t="s">
        <v>268</v>
      </c>
      <c r="AU265" s="218" t="s">
        <v>92</v>
      </c>
      <c r="AY265" s="18" t="s">
        <v>147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18" t="s">
        <v>90</v>
      </c>
      <c r="BK265" s="219">
        <f>ROUND(I265*H265,2)</f>
        <v>0</v>
      </c>
      <c r="BL265" s="18" t="s">
        <v>165</v>
      </c>
      <c r="BM265" s="218" t="s">
        <v>596</v>
      </c>
    </row>
    <row r="266" s="2" customFormat="1">
      <c r="A266" s="40"/>
      <c r="B266" s="41"/>
      <c r="C266" s="42"/>
      <c r="D266" s="220" t="s">
        <v>157</v>
      </c>
      <c r="E266" s="42"/>
      <c r="F266" s="221" t="s">
        <v>595</v>
      </c>
      <c r="G266" s="42"/>
      <c r="H266" s="42"/>
      <c r="I266" s="222"/>
      <c r="J266" s="42"/>
      <c r="K266" s="42"/>
      <c r="L266" s="46"/>
      <c r="M266" s="223"/>
      <c r="N266" s="224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8" t="s">
        <v>157</v>
      </c>
      <c r="AU266" s="18" t="s">
        <v>92</v>
      </c>
    </row>
    <row r="267" s="2" customFormat="1">
      <c r="A267" s="40"/>
      <c r="B267" s="41"/>
      <c r="C267" s="42"/>
      <c r="D267" s="220" t="s">
        <v>277</v>
      </c>
      <c r="E267" s="42"/>
      <c r="F267" s="234" t="s">
        <v>597</v>
      </c>
      <c r="G267" s="42"/>
      <c r="H267" s="42"/>
      <c r="I267" s="222"/>
      <c r="J267" s="42"/>
      <c r="K267" s="42"/>
      <c r="L267" s="46"/>
      <c r="M267" s="223"/>
      <c r="N267" s="224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8" t="s">
        <v>277</v>
      </c>
      <c r="AU267" s="18" t="s">
        <v>92</v>
      </c>
    </row>
    <row r="268" s="2" customFormat="1" ht="16.5" customHeight="1">
      <c r="A268" s="40"/>
      <c r="B268" s="41"/>
      <c r="C268" s="225" t="s">
        <v>598</v>
      </c>
      <c r="D268" s="225" t="s">
        <v>268</v>
      </c>
      <c r="E268" s="226" t="s">
        <v>599</v>
      </c>
      <c r="F268" s="227" t="s">
        <v>600</v>
      </c>
      <c r="G268" s="228" t="s">
        <v>160</v>
      </c>
      <c r="H268" s="229">
        <v>1</v>
      </c>
      <c r="I268" s="230"/>
      <c r="J268" s="231">
        <f>ROUND(I268*H268,2)</f>
        <v>0</v>
      </c>
      <c r="K268" s="227" t="s">
        <v>153</v>
      </c>
      <c r="L268" s="46"/>
      <c r="M268" s="232" t="s">
        <v>44</v>
      </c>
      <c r="N268" s="233" t="s">
        <v>53</v>
      </c>
      <c r="O268" s="86"/>
      <c r="P268" s="216">
        <f>O268*H268</f>
        <v>0</v>
      </c>
      <c r="Q268" s="216">
        <v>0</v>
      </c>
      <c r="R268" s="216">
        <f>Q268*H268</f>
        <v>0</v>
      </c>
      <c r="S268" s="216">
        <v>0</v>
      </c>
      <c r="T268" s="217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8" t="s">
        <v>165</v>
      </c>
      <c r="AT268" s="218" t="s">
        <v>268</v>
      </c>
      <c r="AU268" s="218" t="s">
        <v>92</v>
      </c>
      <c r="AY268" s="18" t="s">
        <v>147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18" t="s">
        <v>90</v>
      </c>
      <c r="BK268" s="219">
        <f>ROUND(I268*H268,2)</f>
        <v>0</v>
      </c>
      <c r="BL268" s="18" t="s">
        <v>165</v>
      </c>
      <c r="BM268" s="218" t="s">
        <v>601</v>
      </c>
    </row>
    <row r="269" s="2" customFormat="1">
      <c r="A269" s="40"/>
      <c r="B269" s="41"/>
      <c r="C269" s="42"/>
      <c r="D269" s="220" t="s">
        <v>157</v>
      </c>
      <c r="E269" s="42"/>
      <c r="F269" s="221" t="s">
        <v>600</v>
      </c>
      <c r="G269" s="42"/>
      <c r="H269" s="42"/>
      <c r="I269" s="222"/>
      <c r="J269" s="42"/>
      <c r="K269" s="42"/>
      <c r="L269" s="46"/>
      <c r="M269" s="223"/>
      <c r="N269" s="224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8" t="s">
        <v>157</v>
      </c>
      <c r="AU269" s="18" t="s">
        <v>92</v>
      </c>
    </row>
    <row r="270" s="2" customFormat="1" ht="16.5" customHeight="1">
      <c r="A270" s="40"/>
      <c r="B270" s="41"/>
      <c r="C270" s="225" t="s">
        <v>439</v>
      </c>
      <c r="D270" s="225" t="s">
        <v>268</v>
      </c>
      <c r="E270" s="226" t="s">
        <v>602</v>
      </c>
      <c r="F270" s="227" t="s">
        <v>603</v>
      </c>
      <c r="G270" s="228" t="s">
        <v>160</v>
      </c>
      <c r="H270" s="229">
        <v>3</v>
      </c>
      <c r="I270" s="230"/>
      <c r="J270" s="231">
        <f>ROUND(I270*H270,2)</f>
        <v>0</v>
      </c>
      <c r="K270" s="227" t="s">
        <v>153</v>
      </c>
      <c r="L270" s="46"/>
      <c r="M270" s="232" t="s">
        <v>44</v>
      </c>
      <c r="N270" s="233" t="s">
        <v>53</v>
      </c>
      <c r="O270" s="86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8" t="s">
        <v>165</v>
      </c>
      <c r="AT270" s="218" t="s">
        <v>268</v>
      </c>
      <c r="AU270" s="218" t="s">
        <v>92</v>
      </c>
      <c r="AY270" s="18" t="s">
        <v>147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8" t="s">
        <v>90</v>
      </c>
      <c r="BK270" s="219">
        <f>ROUND(I270*H270,2)</f>
        <v>0</v>
      </c>
      <c r="BL270" s="18" t="s">
        <v>165</v>
      </c>
      <c r="BM270" s="218" t="s">
        <v>604</v>
      </c>
    </row>
    <row r="271" s="2" customFormat="1">
      <c r="A271" s="40"/>
      <c r="B271" s="41"/>
      <c r="C271" s="42"/>
      <c r="D271" s="220" t="s">
        <v>157</v>
      </c>
      <c r="E271" s="42"/>
      <c r="F271" s="221" t="s">
        <v>603</v>
      </c>
      <c r="G271" s="42"/>
      <c r="H271" s="42"/>
      <c r="I271" s="222"/>
      <c r="J271" s="42"/>
      <c r="K271" s="42"/>
      <c r="L271" s="46"/>
      <c r="M271" s="223"/>
      <c r="N271" s="224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8" t="s">
        <v>157</v>
      </c>
      <c r="AU271" s="18" t="s">
        <v>92</v>
      </c>
    </row>
    <row r="272" s="12" customFormat="1" ht="22.8" customHeight="1">
      <c r="A272" s="12"/>
      <c r="B272" s="190"/>
      <c r="C272" s="191"/>
      <c r="D272" s="192" t="s">
        <v>81</v>
      </c>
      <c r="E272" s="204" t="s">
        <v>605</v>
      </c>
      <c r="F272" s="204" t="s">
        <v>606</v>
      </c>
      <c r="G272" s="191"/>
      <c r="H272" s="191"/>
      <c r="I272" s="194"/>
      <c r="J272" s="205">
        <f>BK272</f>
        <v>0</v>
      </c>
      <c r="K272" s="191"/>
      <c r="L272" s="196"/>
      <c r="M272" s="197"/>
      <c r="N272" s="198"/>
      <c r="O272" s="198"/>
      <c r="P272" s="199">
        <f>SUM(P273:P275)</f>
        <v>0</v>
      </c>
      <c r="Q272" s="198"/>
      <c r="R272" s="199">
        <f>SUM(R273:R275)</f>
        <v>0</v>
      </c>
      <c r="S272" s="198"/>
      <c r="T272" s="200">
        <f>SUM(T273:T275)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1" t="s">
        <v>90</v>
      </c>
      <c r="AT272" s="202" t="s">
        <v>81</v>
      </c>
      <c r="AU272" s="202" t="s">
        <v>90</v>
      </c>
      <c r="AY272" s="201" t="s">
        <v>147</v>
      </c>
      <c r="BK272" s="203">
        <f>SUM(BK273:BK275)</f>
        <v>0</v>
      </c>
    </row>
    <row r="273" s="2" customFormat="1" ht="16.5" customHeight="1">
      <c r="A273" s="40"/>
      <c r="B273" s="41"/>
      <c r="C273" s="225" t="s">
        <v>607</v>
      </c>
      <c r="D273" s="225" t="s">
        <v>268</v>
      </c>
      <c r="E273" s="226" t="s">
        <v>608</v>
      </c>
      <c r="F273" s="227" t="s">
        <v>609</v>
      </c>
      <c r="G273" s="228" t="s">
        <v>257</v>
      </c>
      <c r="H273" s="229">
        <v>1</v>
      </c>
      <c r="I273" s="230"/>
      <c r="J273" s="231">
        <f>ROUND(I273*H273,2)</f>
        <v>0</v>
      </c>
      <c r="K273" s="227" t="s">
        <v>153</v>
      </c>
      <c r="L273" s="46"/>
      <c r="M273" s="232" t="s">
        <v>44</v>
      </c>
      <c r="N273" s="233" t="s">
        <v>53</v>
      </c>
      <c r="O273" s="86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8" t="s">
        <v>165</v>
      </c>
      <c r="AT273" s="218" t="s">
        <v>268</v>
      </c>
      <c r="AU273" s="218" t="s">
        <v>92</v>
      </c>
      <c r="AY273" s="18" t="s">
        <v>147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18" t="s">
        <v>90</v>
      </c>
      <c r="BK273" s="219">
        <f>ROUND(I273*H273,2)</f>
        <v>0</v>
      </c>
      <c r="BL273" s="18" t="s">
        <v>165</v>
      </c>
      <c r="BM273" s="218" t="s">
        <v>610</v>
      </c>
    </row>
    <row r="274" s="2" customFormat="1">
      <c r="A274" s="40"/>
      <c r="B274" s="41"/>
      <c r="C274" s="42"/>
      <c r="D274" s="220" t="s">
        <v>157</v>
      </c>
      <c r="E274" s="42"/>
      <c r="F274" s="221" t="s">
        <v>609</v>
      </c>
      <c r="G274" s="42"/>
      <c r="H274" s="42"/>
      <c r="I274" s="222"/>
      <c r="J274" s="42"/>
      <c r="K274" s="42"/>
      <c r="L274" s="46"/>
      <c r="M274" s="223"/>
      <c r="N274" s="224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8" t="s">
        <v>157</v>
      </c>
      <c r="AU274" s="18" t="s">
        <v>92</v>
      </c>
    </row>
    <row r="275" s="2" customFormat="1">
      <c r="A275" s="40"/>
      <c r="B275" s="41"/>
      <c r="C275" s="42"/>
      <c r="D275" s="220" t="s">
        <v>277</v>
      </c>
      <c r="E275" s="42"/>
      <c r="F275" s="234" t="s">
        <v>611</v>
      </c>
      <c r="G275" s="42"/>
      <c r="H275" s="42"/>
      <c r="I275" s="222"/>
      <c r="J275" s="42"/>
      <c r="K275" s="42"/>
      <c r="L275" s="46"/>
      <c r="M275" s="223"/>
      <c r="N275" s="224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8" t="s">
        <v>277</v>
      </c>
      <c r="AU275" s="18" t="s">
        <v>92</v>
      </c>
    </row>
    <row r="276" s="12" customFormat="1" ht="22.8" customHeight="1">
      <c r="A276" s="12"/>
      <c r="B276" s="190"/>
      <c r="C276" s="191"/>
      <c r="D276" s="192" t="s">
        <v>81</v>
      </c>
      <c r="E276" s="204" t="s">
        <v>612</v>
      </c>
      <c r="F276" s="204" t="s">
        <v>613</v>
      </c>
      <c r="G276" s="191"/>
      <c r="H276" s="191"/>
      <c r="I276" s="194"/>
      <c r="J276" s="205">
        <f>BK276</f>
        <v>0</v>
      </c>
      <c r="K276" s="191"/>
      <c r="L276" s="196"/>
      <c r="M276" s="197"/>
      <c r="N276" s="198"/>
      <c r="O276" s="198"/>
      <c r="P276" s="199">
        <f>SUM(P277:P289)</f>
        <v>0</v>
      </c>
      <c r="Q276" s="198"/>
      <c r="R276" s="199">
        <f>SUM(R277:R289)</f>
        <v>0</v>
      </c>
      <c r="S276" s="198"/>
      <c r="T276" s="200">
        <f>SUM(T277:T289)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1" t="s">
        <v>90</v>
      </c>
      <c r="AT276" s="202" t="s">
        <v>81</v>
      </c>
      <c r="AU276" s="202" t="s">
        <v>90</v>
      </c>
      <c r="AY276" s="201" t="s">
        <v>147</v>
      </c>
      <c r="BK276" s="203">
        <f>SUM(BK277:BK289)</f>
        <v>0</v>
      </c>
    </row>
    <row r="277" s="2" customFormat="1" ht="16.5" customHeight="1">
      <c r="A277" s="40"/>
      <c r="B277" s="41"/>
      <c r="C277" s="225" t="s">
        <v>442</v>
      </c>
      <c r="D277" s="225" t="s">
        <v>268</v>
      </c>
      <c r="E277" s="226" t="s">
        <v>614</v>
      </c>
      <c r="F277" s="227" t="s">
        <v>615</v>
      </c>
      <c r="G277" s="228" t="s">
        <v>152</v>
      </c>
      <c r="H277" s="229">
        <v>16</v>
      </c>
      <c r="I277" s="230"/>
      <c r="J277" s="231">
        <f>ROUND(I277*H277,2)</f>
        <v>0</v>
      </c>
      <c r="K277" s="227" t="s">
        <v>153</v>
      </c>
      <c r="L277" s="46"/>
      <c r="M277" s="232" t="s">
        <v>44</v>
      </c>
      <c r="N277" s="233" t="s">
        <v>53</v>
      </c>
      <c r="O277" s="86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8" t="s">
        <v>165</v>
      </c>
      <c r="AT277" s="218" t="s">
        <v>268</v>
      </c>
      <c r="AU277" s="218" t="s">
        <v>92</v>
      </c>
      <c r="AY277" s="18" t="s">
        <v>147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18" t="s">
        <v>90</v>
      </c>
      <c r="BK277" s="219">
        <f>ROUND(I277*H277,2)</f>
        <v>0</v>
      </c>
      <c r="BL277" s="18" t="s">
        <v>165</v>
      </c>
      <c r="BM277" s="218" t="s">
        <v>616</v>
      </c>
    </row>
    <row r="278" s="2" customFormat="1">
      <c r="A278" s="40"/>
      <c r="B278" s="41"/>
      <c r="C278" s="42"/>
      <c r="D278" s="220" t="s">
        <v>157</v>
      </c>
      <c r="E278" s="42"/>
      <c r="F278" s="221" t="s">
        <v>615</v>
      </c>
      <c r="G278" s="42"/>
      <c r="H278" s="42"/>
      <c r="I278" s="222"/>
      <c r="J278" s="42"/>
      <c r="K278" s="42"/>
      <c r="L278" s="46"/>
      <c r="M278" s="223"/>
      <c r="N278" s="224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8" t="s">
        <v>157</v>
      </c>
      <c r="AU278" s="18" t="s">
        <v>92</v>
      </c>
    </row>
    <row r="279" s="2" customFormat="1" ht="16.5" customHeight="1">
      <c r="A279" s="40"/>
      <c r="B279" s="41"/>
      <c r="C279" s="225" t="s">
        <v>617</v>
      </c>
      <c r="D279" s="225" t="s">
        <v>268</v>
      </c>
      <c r="E279" s="226" t="s">
        <v>618</v>
      </c>
      <c r="F279" s="227" t="s">
        <v>619</v>
      </c>
      <c r="G279" s="228" t="s">
        <v>152</v>
      </c>
      <c r="H279" s="229">
        <v>32</v>
      </c>
      <c r="I279" s="230"/>
      <c r="J279" s="231">
        <f>ROUND(I279*H279,2)</f>
        <v>0</v>
      </c>
      <c r="K279" s="227" t="s">
        <v>153</v>
      </c>
      <c r="L279" s="46"/>
      <c r="M279" s="232" t="s">
        <v>44</v>
      </c>
      <c r="N279" s="233" t="s">
        <v>53</v>
      </c>
      <c r="O279" s="86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8" t="s">
        <v>165</v>
      </c>
      <c r="AT279" s="218" t="s">
        <v>268</v>
      </c>
      <c r="AU279" s="218" t="s">
        <v>92</v>
      </c>
      <c r="AY279" s="18" t="s">
        <v>147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18" t="s">
        <v>90</v>
      </c>
      <c r="BK279" s="219">
        <f>ROUND(I279*H279,2)</f>
        <v>0</v>
      </c>
      <c r="BL279" s="18" t="s">
        <v>165</v>
      </c>
      <c r="BM279" s="218" t="s">
        <v>620</v>
      </c>
    </row>
    <row r="280" s="2" customFormat="1">
      <c r="A280" s="40"/>
      <c r="B280" s="41"/>
      <c r="C280" s="42"/>
      <c r="D280" s="220" t="s">
        <v>157</v>
      </c>
      <c r="E280" s="42"/>
      <c r="F280" s="221" t="s">
        <v>621</v>
      </c>
      <c r="G280" s="42"/>
      <c r="H280" s="42"/>
      <c r="I280" s="222"/>
      <c r="J280" s="42"/>
      <c r="K280" s="42"/>
      <c r="L280" s="46"/>
      <c r="M280" s="223"/>
      <c r="N280" s="224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8" t="s">
        <v>157</v>
      </c>
      <c r="AU280" s="18" t="s">
        <v>92</v>
      </c>
    </row>
    <row r="281" s="2" customFormat="1" ht="16.5" customHeight="1">
      <c r="A281" s="40"/>
      <c r="B281" s="41"/>
      <c r="C281" s="225" t="s">
        <v>447</v>
      </c>
      <c r="D281" s="225" t="s">
        <v>268</v>
      </c>
      <c r="E281" s="226" t="s">
        <v>622</v>
      </c>
      <c r="F281" s="227" t="s">
        <v>623</v>
      </c>
      <c r="G281" s="228" t="s">
        <v>152</v>
      </c>
      <c r="H281" s="229">
        <v>16</v>
      </c>
      <c r="I281" s="230"/>
      <c r="J281" s="231">
        <f>ROUND(I281*H281,2)</f>
        <v>0</v>
      </c>
      <c r="K281" s="227" t="s">
        <v>153</v>
      </c>
      <c r="L281" s="46"/>
      <c r="M281" s="232" t="s">
        <v>44</v>
      </c>
      <c r="N281" s="233" t="s">
        <v>53</v>
      </c>
      <c r="O281" s="86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8" t="s">
        <v>165</v>
      </c>
      <c r="AT281" s="218" t="s">
        <v>268</v>
      </c>
      <c r="AU281" s="218" t="s">
        <v>92</v>
      </c>
      <c r="AY281" s="18" t="s">
        <v>147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18" t="s">
        <v>90</v>
      </c>
      <c r="BK281" s="219">
        <f>ROUND(I281*H281,2)</f>
        <v>0</v>
      </c>
      <c r="BL281" s="18" t="s">
        <v>165</v>
      </c>
      <c r="BM281" s="218" t="s">
        <v>624</v>
      </c>
    </row>
    <row r="282" s="2" customFormat="1">
      <c r="A282" s="40"/>
      <c r="B282" s="41"/>
      <c r="C282" s="42"/>
      <c r="D282" s="220" t="s">
        <v>157</v>
      </c>
      <c r="E282" s="42"/>
      <c r="F282" s="221" t="s">
        <v>623</v>
      </c>
      <c r="G282" s="42"/>
      <c r="H282" s="42"/>
      <c r="I282" s="222"/>
      <c r="J282" s="42"/>
      <c r="K282" s="42"/>
      <c r="L282" s="46"/>
      <c r="M282" s="223"/>
      <c r="N282" s="224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8" t="s">
        <v>157</v>
      </c>
      <c r="AU282" s="18" t="s">
        <v>92</v>
      </c>
    </row>
    <row r="283" s="2" customFormat="1" ht="16.5" customHeight="1">
      <c r="A283" s="40"/>
      <c r="B283" s="41"/>
      <c r="C283" s="225" t="s">
        <v>625</v>
      </c>
      <c r="D283" s="225" t="s">
        <v>268</v>
      </c>
      <c r="E283" s="226" t="s">
        <v>626</v>
      </c>
      <c r="F283" s="227" t="s">
        <v>627</v>
      </c>
      <c r="G283" s="228" t="s">
        <v>160</v>
      </c>
      <c r="H283" s="229">
        <v>2</v>
      </c>
      <c r="I283" s="230"/>
      <c r="J283" s="231">
        <f>ROUND(I283*H283,2)</f>
        <v>0</v>
      </c>
      <c r="K283" s="227" t="s">
        <v>153</v>
      </c>
      <c r="L283" s="46"/>
      <c r="M283" s="232" t="s">
        <v>44</v>
      </c>
      <c r="N283" s="233" t="s">
        <v>53</v>
      </c>
      <c r="O283" s="86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8" t="s">
        <v>165</v>
      </c>
      <c r="AT283" s="218" t="s">
        <v>268</v>
      </c>
      <c r="AU283" s="218" t="s">
        <v>92</v>
      </c>
      <c r="AY283" s="18" t="s">
        <v>147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18" t="s">
        <v>90</v>
      </c>
      <c r="BK283" s="219">
        <f>ROUND(I283*H283,2)</f>
        <v>0</v>
      </c>
      <c r="BL283" s="18" t="s">
        <v>165</v>
      </c>
      <c r="BM283" s="218" t="s">
        <v>628</v>
      </c>
    </row>
    <row r="284" s="2" customFormat="1">
      <c r="A284" s="40"/>
      <c r="B284" s="41"/>
      <c r="C284" s="42"/>
      <c r="D284" s="220" t="s">
        <v>157</v>
      </c>
      <c r="E284" s="42"/>
      <c r="F284" s="221" t="s">
        <v>627</v>
      </c>
      <c r="G284" s="42"/>
      <c r="H284" s="42"/>
      <c r="I284" s="222"/>
      <c r="J284" s="42"/>
      <c r="K284" s="42"/>
      <c r="L284" s="46"/>
      <c r="M284" s="223"/>
      <c r="N284" s="224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8" t="s">
        <v>157</v>
      </c>
      <c r="AU284" s="18" t="s">
        <v>92</v>
      </c>
    </row>
    <row r="285" s="2" customFormat="1" ht="16.5" customHeight="1">
      <c r="A285" s="40"/>
      <c r="B285" s="41"/>
      <c r="C285" s="225" t="s">
        <v>451</v>
      </c>
      <c r="D285" s="225" t="s">
        <v>268</v>
      </c>
      <c r="E285" s="226" t="s">
        <v>629</v>
      </c>
      <c r="F285" s="227" t="s">
        <v>630</v>
      </c>
      <c r="G285" s="228" t="s">
        <v>257</v>
      </c>
      <c r="H285" s="229">
        <v>1</v>
      </c>
      <c r="I285" s="230"/>
      <c r="J285" s="231">
        <f>ROUND(I285*H285,2)</f>
        <v>0</v>
      </c>
      <c r="K285" s="227" t="s">
        <v>153</v>
      </c>
      <c r="L285" s="46"/>
      <c r="M285" s="232" t="s">
        <v>44</v>
      </c>
      <c r="N285" s="233" t="s">
        <v>53</v>
      </c>
      <c r="O285" s="86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8" t="s">
        <v>165</v>
      </c>
      <c r="AT285" s="218" t="s">
        <v>268</v>
      </c>
      <c r="AU285" s="218" t="s">
        <v>92</v>
      </c>
      <c r="AY285" s="18" t="s">
        <v>147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18" t="s">
        <v>90</v>
      </c>
      <c r="BK285" s="219">
        <f>ROUND(I285*H285,2)</f>
        <v>0</v>
      </c>
      <c r="BL285" s="18" t="s">
        <v>165</v>
      </c>
      <c r="BM285" s="218" t="s">
        <v>631</v>
      </c>
    </row>
    <row r="286" s="2" customFormat="1">
      <c r="A286" s="40"/>
      <c r="B286" s="41"/>
      <c r="C286" s="42"/>
      <c r="D286" s="220" t="s">
        <v>157</v>
      </c>
      <c r="E286" s="42"/>
      <c r="F286" s="221" t="s">
        <v>630</v>
      </c>
      <c r="G286" s="42"/>
      <c r="H286" s="42"/>
      <c r="I286" s="222"/>
      <c r="J286" s="42"/>
      <c r="K286" s="42"/>
      <c r="L286" s="46"/>
      <c r="M286" s="223"/>
      <c r="N286" s="224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8" t="s">
        <v>157</v>
      </c>
      <c r="AU286" s="18" t="s">
        <v>92</v>
      </c>
    </row>
    <row r="287" s="2" customFormat="1">
      <c r="A287" s="40"/>
      <c r="B287" s="41"/>
      <c r="C287" s="42"/>
      <c r="D287" s="220" t="s">
        <v>277</v>
      </c>
      <c r="E287" s="42"/>
      <c r="F287" s="234" t="s">
        <v>632</v>
      </c>
      <c r="G287" s="42"/>
      <c r="H287" s="42"/>
      <c r="I287" s="222"/>
      <c r="J287" s="42"/>
      <c r="K287" s="42"/>
      <c r="L287" s="46"/>
      <c r="M287" s="223"/>
      <c r="N287" s="224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8" t="s">
        <v>277</v>
      </c>
      <c r="AU287" s="18" t="s">
        <v>92</v>
      </c>
    </row>
    <row r="288" s="2" customFormat="1" ht="16.5" customHeight="1">
      <c r="A288" s="40"/>
      <c r="B288" s="41"/>
      <c r="C288" s="225" t="s">
        <v>633</v>
      </c>
      <c r="D288" s="225" t="s">
        <v>268</v>
      </c>
      <c r="E288" s="226" t="s">
        <v>634</v>
      </c>
      <c r="F288" s="227" t="s">
        <v>635</v>
      </c>
      <c r="G288" s="228" t="s">
        <v>257</v>
      </c>
      <c r="H288" s="229">
        <v>1</v>
      </c>
      <c r="I288" s="230"/>
      <c r="J288" s="231">
        <f>ROUND(I288*H288,2)</f>
        <v>0</v>
      </c>
      <c r="K288" s="227" t="s">
        <v>153</v>
      </c>
      <c r="L288" s="46"/>
      <c r="M288" s="232" t="s">
        <v>44</v>
      </c>
      <c r="N288" s="233" t="s">
        <v>53</v>
      </c>
      <c r="O288" s="86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8" t="s">
        <v>165</v>
      </c>
      <c r="AT288" s="218" t="s">
        <v>268</v>
      </c>
      <c r="AU288" s="218" t="s">
        <v>92</v>
      </c>
      <c r="AY288" s="18" t="s">
        <v>147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18" t="s">
        <v>90</v>
      </c>
      <c r="BK288" s="219">
        <f>ROUND(I288*H288,2)</f>
        <v>0</v>
      </c>
      <c r="BL288" s="18" t="s">
        <v>165</v>
      </c>
      <c r="BM288" s="218" t="s">
        <v>636</v>
      </c>
    </row>
    <row r="289" s="2" customFormat="1">
      <c r="A289" s="40"/>
      <c r="B289" s="41"/>
      <c r="C289" s="42"/>
      <c r="D289" s="220" t="s">
        <v>157</v>
      </c>
      <c r="E289" s="42"/>
      <c r="F289" s="221" t="s">
        <v>635</v>
      </c>
      <c r="G289" s="42"/>
      <c r="H289" s="42"/>
      <c r="I289" s="222"/>
      <c r="J289" s="42"/>
      <c r="K289" s="42"/>
      <c r="L289" s="46"/>
      <c r="M289" s="223"/>
      <c r="N289" s="224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8" t="s">
        <v>157</v>
      </c>
      <c r="AU289" s="18" t="s">
        <v>92</v>
      </c>
    </row>
    <row r="290" s="12" customFormat="1" ht="22.8" customHeight="1">
      <c r="A290" s="12"/>
      <c r="B290" s="190"/>
      <c r="C290" s="191"/>
      <c r="D290" s="192" t="s">
        <v>81</v>
      </c>
      <c r="E290" s="204" t="s">
        <v>637</v>
      </c>
      <c r="F290" s="204" t="s">
        <v>638</v>
      </c>
      <c r="G290" s="191"/>
      <c r="H290" s="191"/>
      <c r="I290" s="194"/>
      <c r="J290" s="205">
        <f>BK290</f>
        <v>0</v>
      </c>
      <c r="K290" s="191"/>
      <c r="L290" s="196"/>
      <c r="M290" s="197"/>
      <c r="N290" s="198"/>
      <c r="O290" s="198"/>
      <c r="P290" s="199">
        <f>SUM(P291:P293)</f>
        <v>0</v>
      </c>
      <c r="Q290" s="198"/>
      <c r="R290" s="199">
        <f>SUM(R291:R293)</f>
        <v>0</v>
      </c>
      <c r="S290" s="198"/>
      <c r="T290" s="200">
        <f>SUM(T291:T293)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1" t="s">
        <v>90</v>
      </c>
      <c r="AT290" s="202" t="s">
        <v>81</v>
      </c>
      <c r="AU290" s="202" t="s">
        <v>90</v>
      </c>
      <c r="AY290" s="201" t="s">
        <v>147</v>
      </c>
      <c r="BK290" s="203">
        <f>SUM(BK291:BK293)</f>
        <v>0</v>
      </c>
    </row>
    <row r="291" s="2" customFormat="1" ht="16.5" customHeight="1">
      <c r="A291" s="40"/>
      <c r="B291" s="41"/>
      <c r="C291" s="225" t="s">
        <v>456</v>
      </c>
      <c r="D291" s="225" t="s">
        <v>268</v>
      </c>
      <c r="E291" s="226" t="s">
        <v>639</v>
      </c>
      <c r="F291" s="227" t="s">
        <v>640</v>
      </c>
      <c r="G291" s="228" t="s">
        <v>257</v>
      </c>
      <c r="H291" s="229">
        <v>1</v>
      </c>
      <c r="I291" s="230"/>
      <c r="J291" s="231">
        <f>ROUND(I291*H291,2)</f>
        <v>0</v>
      </c>
      <c r="K291" s="227" t="s">
        <v>153</v>
      </c>
      <c r="L291" s="46"/>
      <c r="M291" s="232" t="s">
        <v>44</v>
      </c>
      <c r="N291" s="233" t="s">
        <v>53</v>
      </c>
      <c r="O291" s="86"/>
      <c r="P291" s="216">
        <f>O291*H291</f>
        <v>0</v>
      </c>
      <c r="Q291" s="216">
        <v>0</v>
      </c>
      <c r="R291" s="216">
        <f>Q291*H291</f>
        <v>0</v>
      </c>
      <c r="S291" s="216">
        <v>0</v>
      </c>
      <c r="T291" s="217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8" t="s">
        <v>165</v>
      </c>
      <c r="AT291" s="218" t="s">
        <v>268</v>
      </c>
      <c r="AU291" s="218" t="s">
        <v>92</v>
      </c>
      <c r="AY291" s="18" t="s">
        <v>147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18" t="s">
        <v>90</v>
      </c>
      <c r="BK291" s="219">
        <f>ROUND(I291*H291,2)</f>
        <v>0</v>
      </c>
      <c r="BL291" s="18" t="s">
        <v>165</v>
      </c>
      <c r="BM291" s="218" t="s">
        <v>641</v>
      </c>
    </row>
    <row r="292" s="2" customFormat="1">
      <c r="A292" s="40"/>
      <c r="B292" s="41"/>
      <c r="C292" s="42"/>
      <c r="D292" s="220" t="s">
        <v>157</v>
      </c>
      <c r="E292" s="42"/>
      <c r="F292" s="221" t="s">
        <v>640</v>
      </c>
      <c r="G292" s="42"/>
      <c r="H292" s="42"/>
      <c r="I292" s="222"/>
      <c r="J292" s="42"/>
      <c r="K292" s="42"/>
      <c r="L292" s="46"/>
      <c r="M292" s="223"/>
      <c r="N292" s="224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8" t="s">
        <v>157</v>
      </c>
      <c r="AU292" s="18" t="s">
        <v>92</v>
      </c>
    </row>
    <row r="293" s="2" customFormat="1">
      <c r="A293" s="40"/>
      <c r="B293" s="41"/>
      <c r="C293" s="42"/>
      <c r="D293" s="220" t="s">
        <v>277</v>
      </c>
      <c r="E293" s="42"/>
      <c r="F293" s="234" t="s">
        <v>642</v>
      </c>
      <c r="G293" s="42"/>
      <c r="H293" s="42"/>
      <c r="I293" s="222"/>
      <c r="J293" s="42"/>
      <c r="K293" s="42"/>
      <c r="L293" s="46"/>
      <c r="M293" s="235"/>
      <c r="N293" s="236"/>
      <c r="O293" s="237"/>
      <c r="P293" s="237"/>
      <c r="Q293" s="237"/>
      <c r="R293" s="237"/>
      <c r="S293" s="237"/>
      <c r="T293" s="238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8" t="s">
        <v>277</v>
      </c>
      <c r="AU293" s="18" t="s">
        <v>92</v>
      </c>
    </row>
    <row r="294" s="2" customFormat="1" ht="6.96" customHeight="1">
      <c r="A294" s="40"/>
      <c r="B294" s="61"/>
      <c r="C294" s="62"/>
      <c r="D294" s="62"/>
      <c r="E294" s="62"/>
      <c r="F294" s="62"/>
      <c r="G294" s="62"/>
      <c r="H294" s="62"/>
      <c r="I294" s="62"/>
      <c r="J294" s="62"/>
      <c r="K294" s="62"/>
      <c r="L294" s="46"/>
      <c r="M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</row>
  </sheetData>
  <sheetProtection sheet="1" autoFilter="0" formatColumns="0" formatRows="0" objects="1" scenarios="1" spinCount="100000" saltValue="tJh2epsMzalp6jXHbr0GiJfg9T9u0bsjnODWP4mposBfnBNBiLOIlp1Du2u3bL6PocSYvxHEdAo5qGj2MJEDeQ==" hashValue="aKsz3RXkrfv+8A/3s8s2UpoFbQV/SiG8Oeww3Mvr1MSV9n/8M12pM0cZ47pYSWlU/NKIEDL29VZY9xeLDFmehw==" algorithmName="SHA-512" password="C71F"/>
  <autoFilter ref="C85:K293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92</v>
      </c>
    </row>
    <row r="4" s="1" customFormat="1" ht="24.96" customHeight="1">
      <c r="B4" s="21"/>
      <c r="D4" s="132" t="s">
        <v>118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Brno, ATS Libušino údolí - rekonstrukce stavební části a technologie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119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643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44</v>
      </c>
      <c r="G11" s="40"/>
      <c r="H11" s="40"/>
      <c r="I11" s="134" t="s">
        <v>20</v>
      </c>
      <c r="J11" s="138" t="s">
        <v>44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7. 6. 2022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>Ing. Humpolík</v>
      </c>
      <c r="F24" s="40"/>
      <c r="G24" s="40"/>
      <c r="H24" s="40"/>
      <c r="I24" s="134" t="s">
        <v>34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44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48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50</v>
      </c>
      <c r="G32" s="40"/>
      <c r="H32" s="40"/>
      <c r="I32" s="147" t="s">
        <v>49</v>
      </c>
      <c r="J32" s="147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52</v>
      </c>
      <c r="E33" s="134" t="s">
        <v>53</v>
      </c>
      <c r="F33" s="149">
        <f>ROUND((SUM(BE83:BE109)),  2)</f>
        <v>0</v>
      </c>
      <c r="G33" s="40"/>
      <c r="H33" s="40"/>
      <c r="I33" s="150">
        <v>0.20999999999999999</v>
      </c>
      <c r="J33" s="149">
        <f>ROUND(((SUM(BE83:BE109))*I33),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49">
        <f>ROUND((SUM(BF83:BF109)),  2)</f>
        <v>0</v>
      </c>
      <c r="G34" s="40"/>
      <c r="H34" s="40"/>
      <c r="I34" s="150">
        <v>0.14999999999999999</v>
      </c>
      <c r="J34" s="149">
        <f>ROUND(((SUM(BF83:BF109))*I34),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49">
        <f>ROUND((SUM(BG83:BG109)),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49">
        <f>ROUND((SUM(BH83:BH109)),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49">
        <f>ROUND((SUM(BI83:BI109)),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58</v>
      </c>
      <c r="E39" s="153"/>
      <c r="F39" s="153"/>
      <c r="G39" s="154" t="s">
        <v>59</v>
      </c>
      <c r="H39" s="155" t="s">
        <v>60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121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ATS Libušino údolí - rekonstrukce stavební části a technologie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119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PS 03 - Dispečink a přenos dat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Pisárky (okres Brno-město)</v>
      </c>
      <c r="G52" s="42"/>
      <c r="H52" s="42"/>
      <c r="I52" s="33" t="s">
        <v>24</v>
      </c>
      <c r="J52" s="74" t="str">
        <f>IF(J12="","",J12)</f>
        <v>7. 6. 2022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Statutární město Brno</v>
      </c>
      <c r="G54" s="42"/>
      <c r="H54" s="42"/>
      <c r="I54" s="33" t="s">
        <v>38</v>
      </c>
      <c r="J54" s="38" t="str">
        <f>E21</f>
        <v>AQUA PROCON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>Ing. Humpolík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122</v>
      </c>
      <c r="D57" s="164"/>
      <c r="E57" s="164"/>
      <c r="F57" s="164"/>
      <c r="G57" s="164"/>
      <c r="H57" s="164"/>
      <c r="I57" s="164"/>
      <c r="J57" s="165" t="s">
        <v>123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80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124</v>
      </c>
    </row>
    <row r="60" s="9" customFormat="1" ht="24.96" customHeight="1">
      <c r="A60" s="9"/>
      <c r="B60" s="167"/>
      <c r="C60" s="168"/>
      <c r="D60" s="169" t="s">
        <v>125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644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312</v>
      </c>
      <c r="E62" s="176"/>
      <c r="F62" s="176"/>
      <c r="G62" s="176"/>
      <c r="H62" s="176"/>
      <c r="I62" s="176"/>
      <c r="J62" s="177">
        <f>J103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314</v>
      </c>
      <c r="E63" s="176"/>
      <c r="F63" s="176"/>
      <c r="G63" s="176"/>
      <c r="H63" s="176"/>
      <c r="I63" s="176"/>
      <c r="J63" s="177">
        <f>J107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4" t="s">
        <v>131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3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Brno, ATS Libušino údolí - rekonstrukce stavební části a technologie</v>
      </c>
      <c r="F73" s="33"/>
      <c r="G73" s="33"/>
      <c r="H73" s="33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3" t="s">
        <v>119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PS 03 - Dispečink a přenos dat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3" t="s">
        <v>22</v>
      </c>
      <c r="D77" s="42"/>
      <c r="E77" s="42"/>
      <c r="F77" s="28" t="str">
        <f>F12</f>
        <v>Pisárky (okres Brno-město)</v>
      </c>
      <c r="G77" s="42"/>
      <c r="H77" s="42"/>
      <c r="I77" s="33" t="s">
        <v>24</v>
      </c>
      <c r="J77" s="74" t="str">
        <f>IF(J12="","",J12)</f>
        <v>7. 6. 2022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3" t="s">
        <v>30</v>
      </c>
      <c r="D79" s="42"/>
      <c r="E79" s="42"/>
      <c r="F79" s="28" t="str">
        <f>E15</f>
        <v>Statutární město Brno</v>
      </c>
      <c r="G79" s="42"/>
      <c r="H79" s="42"/>
      <c r="I79" s="33" t="s">
        <v>38</v>
      </c>
      <c r="J79" s="38" t="str">
        <f>E21</f>
        <v>AQUA PROCON s.r.o.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3" t="s">
        <v>36</v>
      </c>
      <c r="D80" s="42"/>
      <c r="E80" s="42"/>
      <c r="F80" s="28" t="str">
        <f>IF(E18="","",E18)</f>
        <v>Vyplň údaj</v>
      </c>
      <c r="G80" s="42"/>
      <c r="H80" s="42"/>
      <c r="I80" s="33" t="s">
        <v>43</v>
      </c>
      <c r="J80" s="38" t="str">
        <f>E24</f>
        <v>Ing. Humpolík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132</v>
      </c>
      <c r="D82" s="182" t="s">
        <v>67</v>
      </c>
      <c r="E82" s="182" t="s">
        <v>63</v>
      </c>
      <c r="F82" s="182" t="s">
        <v>64</v>
      </c>
      <c r="G82" s="182" t="s">
        <v>133</v>
      </c>
      <c r="H82" s="182" t="s">
        <v>134</v>
      </c>
      <c r="I82" s="182" t="s">
        <v>135</v>
      </c>
      <c r="J82" s="182" t="s">
        <v>123</v>
      </c>
      <c r="K82" s="183" t="s">
        <v>136</v>
      </c>
      <c r="L82" s="184"/>
      <c r="M82" s="94" t="s">
        <v>44</v>
      </c>
      <c r="N82" s="95" t="s">
        <v>52</v>
      </c>
      <c r="O82" s="95" t="s">
        <v>137</v>
      </c>
      <c r="P82" s="95" t="s">
        <v>138</v>
      </c>
      <c r="Q82" s="95" t="s">
        <v>139</v>
      </c>
      <c r="R82" s="95" t="s">
        <v>140</v>
      </c>
      <c r="S82" s="95" t="s">
        <v>141</v>
      </c>
      <c r="T82" s="96" t="s">
        <v>142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143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8" t="s">
        <v>81</v>
      </c>
      <c r="AU83" s="18" t="s">
        <v>124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81</v>
      </c>
      <c r="E84" s="193" t="s">
        <v>144</v>
      </c>
      <c r="F84" s="193" t="s">
        <v>145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P85+P103+P107</f>
        <v>0</v>
      </c>
      <c r="Q84" s="198"/>
      <c r="R84" s="199">
        <f>R85+R103+R107</f>
        <v>0</v>
      </c>
      <c r="S84" s="198"/>
      <c r="T84" s="200">
        <f>T85+T103+T107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146</v>
      </c>
      <c r="AT84" s="202" t="s">
        <v>81</v>
      </c>
      <c r="AU84" s="202" t="s">
        <v>82</v>
      </c>
      <c r="AY84" s="201" t="s">
        <v>147</v>
      </c>
      <c r="BK84" s="203">
        <f>BK85+BK103+BK107</f>
        <v>0</v>
      </c>
    </row>
    <row r="85" s="12" customFormat="1" ht="22.8" customHeight="1">
      <c r="A85" s="12"/>
      <c r="B85" s="190"/>
      <c r="C85" s="191"/>
      <c r="D85" s="192" t="s">
        <v>81</v>
      </c>
      <c r="E85" s="204" t="s">
        <v>645</v>
      </c>
      <c r="F85" s="204" t="s">
        <v>97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SUM(P86:P102)</f>
        <v>0</v>
      </c>
      <c r="Q85" s="198"/>
      <c r="R85" s="199">
        <f>SUM(R86:R102)</f>
        <v>0</v>
      </c>
      <c r="S85" s="198"/>
      <c r="T85" s="200">
        <f>SUM(T86:T102)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90</v>
      </c>
      <c r="AT85" s="202" t="s">
        <v>81</v>
      </c>
      <c r="AU85" s="202" t="s">
        <v>90</v>
      </c>
      <c r="AY85" s="201" t="s">
        <v>147</v>
      </c>
      <c r="BK85" s="203">
        <f>SUM(BK86:BK102)</f>
        <v>0</v>
      </c>
    </row>
    <row r="86" s="2" customFormat="1" ht="16.5" customHeight="1">
      <c r="A86" s="40"/>
      <c r="B86" s="41"/>
      <c r="C86" s="225" t="s">
        <v>90</v>
      </c>
      <c r="D86" s="225" t="s">
        <v>268</v>
      </c>
      <c r="E86" s="226" t="s">
        <v>646</v>
      </c>
      <c r="F86" s="227" t="s">
        <v>647</v>
      </c>
      <c r="G86" s="228" t="s">
        <v>257</v>
      </c>
      <c r="H86" s="229">
        <v>1</v>
      </c>
      <c r="I86" s="230"/>
      <c r="J86" s="231">
        <f>ROUND(I86*H86,2)</f>
        <v>0</v>
      </c>
      <c r="K86" s="227" t="s">
        <v>153</v>
      </c>
      <c r="L86" s="46"/>
      <c r="M86" s="232" t="s">
        <v>44</v>
      </c>
      <c r="N86" s="233" t="s">
        <v>53</v>
      </c>
      <c r="O86" s="86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8" t="s">
        <v>165</v>
      </c>
      <c r="AT86" s="218" t="s">
        <v>268</v>
      </c>
      <c r="AU86" s="218" t="s">
        <v>92</v>
      </c>
      <c r="AY86" s="18" t="s">
        <v>147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8" t="s">
        <v>90</v>
      </c>
      <c r="BK86" s="219">
        <f>ROUND(I86*H86,2)</f>
        <v>0</v>
      </c>
      <c r="BL86" s="18" t="s">
        <v>165</v>
      </c>
      <c r="BM86" s="218" t="s">
        <v>165</v>
      </c>
    </row>
    <row r="87" s="2" customFormat="1">
      <c r="A87" s="40"/>
      <c r="B87" s="41"/>
      <c r="C87" s="42"/>
      <c r="D87" s="220" t="s">
        <v>157</v>
      </c>
      <c r="E87" s="42"/>
      <c r="F87" s="221" t="s">
        <v>647</v>
      </c>
      <c r="G87" s="42"/>
      <c r="H87" s="42"/>
      <c r="I87" s="222"/>
      <c r="J87" s="42"/>
      <c r="K87" s="42"/>
      <c r="L87" s="46"/>
      <c r="M87" s="223"/>
      <c r="N87" s="224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8" t="s">
        <v>157</v>
      </c>
      <c r="AU87" s="18" t="s">
        <v>92</v>
      </c>
    </row>
    <row r="88" s="2" customFormat="1">
      <c r="A88" s="40"/>
      <c r="B88" s="41"/>
      <c r="C88" s="42"/>
      <c r="D88" s="220" t="s">
        <v>277</v>
      </c>
      <c r="E88" s="42"/>
      <c r="F88" s="234" t="s">
        <v>648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8" t="s">
        <v>277</v>
      </c>
      <c r="AU88" s="18" t="s">
        <v>92</v>
      </c>
    </row>
    <row r="89" s="2" customFormat="1" ht="16.5" customHeight="1">
      <c r="A89" s="40"/>
      <c r="B89" s="41"/>
      <c r="C89" s="225" t="s">
        <v>92</v>
      </c>
      <c r="D89" s="225" t="s">
        <v>268</v>
      </c>
      <c r="E89" s="226" t="s">
        <v>649</v>
      </c>
      <c r="F89" s="227" t="s">
        <v>650</v>
      </c>
      <c r="G89" s="228" t="s">
        <v>257</v>
      </c>
      <c r="H89" s="229">
        <v>1</v>
      </c>
      <c r="I89" s="230"/>
      <c r="J89" s="231">
        <f>ROUND(I89*H89,2)</f>
        <v>0</v>
      </c>
      <c r="K89" s="227" t="s">
        <v>153</v>
      </c>
      <c r="L89" s="46"/>
      <c r="M89" s="232" t="s">
        <v>44</v>
      </c>
      <c r="N89" s="233" t="s">
        <v>53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165</v>
      </c>
      <c r="AT89" s="218" t="s">
        <v>268</v>
      </c>
      <c r="AU89" s="218" t="s">
        <v>92</v>
      </c>
      <c r="AY89" s="18" t="s">
        <v>147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8" t="s">
        <v>90</v>
      </c>
      <c r="BK89" s="219">
        <f>ROUND(I89*H89,2)</f>
        <v>0</v>
      </c>
      <c r="BL89" s="18" t="s">
        <v>165</v>
      </c>
      <c r="BM89" s="218" t="s">
        <v>176</v>
      </c>
    </row>
    <row r="90" s="2" customFormat="1">
      <c r="A90" s="40"/>
      <c r="B90" s="41"/>
      <c r="C90" s="42"/>
      <c r="D90" s="220" t="s">
        <v>157</v>
      </c>
      <c r="E90" s="42"/>
      <c r="F90" s="221" t="s">
        <v>650</v>
      </c>
      <c r="G90" s="42"/>
      <c r="H90" s="42"/>
      <c r="I90" s="222"/>
      <c r="J90" s="42"/>
      <c r="K90" s="42"/>
      <c r="L90" s="46"/>
      <c r="M90" s="223"/>
      <c r="N90" s="224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8" t="s">
        <v>157</v>
      </c>
      <c r="AU90" s="18" t="s">
        <v>92</v>
      </c>
    </row>
    <row r="91" s="2" customFormat="1" ht="16.5" customHeight="1">
      <c r="A91" s="40"/>
      <c r="B91" s="41"/>
      <c r="C91" s="225" t="s">
        <v>146</v>
      </c>
      <c r="D91" s="225" t="s">
        <v>268</v>
      </c>
      <c r="E91" s="226" t="s">
        <v>651</v>
      </c>
      <c r="F91" s="227" t="s">
        <v>652</v>
      </c>
      <c r="G91" s="228" t="s">
        <v>152</v>
      </c>
      <c r="H91" s="229">
        <v>10</v>
      </c>
      <c r="I91" s="230"/>
      <c r="J91" s="231">
        <f>ROUND(I91*H91,2)</f>
        <v>0</v>
      </c>
      <c r="K91" s="227" t="s">
        <v>153</v>
      </c>
      <c r="L91" s="46"/>
      <c r="M91" s="232" t="s">
        <v>44</v>
      </c>
      <c r="N91" s="233" t="s">
        <v>53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165</v>
      </c>
      <c r="AT91" s="218" t="s">
        <v>268</v>
      </c>
      <c r="AU91" s="218" t="s">
        <v>92</v>
      </c>
      <c r="AY91" s="18" t="s">
        <v>147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8" t="s">
        <v>90</v>
      </c>
      <c r="BK91" s="219">
        <f>ROUND(I91*H91,2)</f>
        <v>0</v>
      </c>
      <c r="BL91" s="18" t="s">
        <v>165</v>
      </c>
      <c r="BM91" s="218" t="s">
        <v>184</v>
      </c>
    </row>
    <row r="92" s="2" customFormat="1">
      <c r="A92" s="40"/>
      <c r="B92" s="41"/>
      <c r="C92" s="42"/>
      <c r="D92" s="220" t="s">
        <v>157</v>
      </c>
      <c r="E92" s="42"/>
      <c r="F92" s="221" t="s">
        <v>652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8" t="s">
        <v>157</v>
      </c>
      <c r="AU92" s="18" t="s">
        <v>92</v>
      </c>
    </row>
    <row r="93" s="2" customFormat="1" ht="16.5" customHeight="1">
      <c r="A93" s="40"/>
      <c r="B93" s="41"/>
      <c r="C93" s="225" t="s">
        <v>165</v>
      </c>
      <c r="D93" s="225" t="s">
        <v>268</v>
      </c>
      <c r="E93" s="226" t="s">
        <v>653</v>
      </c>
      <c r="F93" s="227" t="s">
        <v>654</v>
      </c>
      <c r="G93" s="228" t="s">
        <v>160</v>
      </c>
      <c r="H93" s="229">
        <v>1</v>
      </c>
      <c r="I93" s="230"/>
      <c r="J93" s="231">
        <f>ROUND(I93*H93,2)</f>
        <v>0</v>
      </c>
      <c r="K93" s="227" t="s">
        <v>153</v>
      </c>
      <c r="L93" s="46"/>
      <c r="M93" s="232" t="s">
        <v>44</v>
      </c>
      <c r="N93" s="233" t="s">
        <v>53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165</v>
      </c>
      <c r="AT93" s="218" t="s">
        <v>268</v>
      </c>
      <c r="AU93" s="218" t="s">
        <v>92</v>
      </c>
      <c r="AY93" s="18" t="s">
        <v>147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8" t="s">
        <v>90</v>
      </c>
      <c r="BK93" s="219">
        <f>ROUND(I93*H93,2)</f>
        <v>0</v>
      </c>
      <c r="BL93" s="18" t="s">
        <v>165</v>
      </c>
      <c r="BM93" s="218" t="s">
        <v>192</v>
      </c>
    </row>
    <row r="94" s="2" customFormat="1">
      <c r="A94" s="40"/>
      <c r="B94" s="41"/>
      <c r="C94" s="42"/>
      <c r="D94" s="220" t="s">
        <v>157</v>
      </c>
      <c r="E94" s="42"/>
      <c r="F94" s="221" t="s">
        <v>654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8" t="s">
        <v>157</v>
      </c>
      <c r="AU94" s="18" t="s">
        <v>92</v>
      </c>
    </row>
    <row r="95" s="2" customFormat="1" ht="16.5" customHeight="1">
      <c r="A95" s="40"/>
      <c r="B95" s="41"/>
      <c r="C95" s="225" t="s">
        <v>171</v>
      </c>
      <c r="D95" s="225" t="s">
        <v>268</v>
      </c>
      <c r="E95" s="226" t="s">
        <v>655</v>
      </c>
      <c r="F95" s="227" t="s">
        <v>656</v>
      </c>
      <c r="G95" s="228" t="s">
        <v>160</v>
      </c>
      <c r="H95" s="229">
        <v>1</v>
      </c>
      <c r="I95" s="230"/>
      <c r="J95" s="231">
        <f>ROUND(I95*H95,2)</f>
        <v>0</v>
      </c>
      <c r="K95" s="227" t="s">
        <v>153</v>
      </c>
      <c r="L95" s="46"/>
      <c r="M95" s="232" t="s">
        <v>44</v>
      </c>
      <c r="N95" s="233" t="s">
        <v>53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165</v>
      </c>
      <c r="AT95" s="218" t="s">
        <v>268</v>
      </c>
      <c r="AU95" s="218" t="s">
        <v>92</v>
      </c>
      <c r="AY95" s="18" t="s">
        <v>147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8" t="s">
        <v>90</v>
      </c>
      <c r="BK95" s="219">
        <f>ROUND(I95*H95,2)</f>
        <v>0</v>
      </c>
      <c r="BL95" s="18" t="s">
        <v>165</v>
      </c>
      <c r="BM95" s="218" t="s">
        <v>200</v>
      </c>
    </row>
    <row r="96" s="2" customFormat="1">
      <c r="A96" s="40"/>
      <c r="B96" s="41"/>
      <c r="C96" s="42"/>
      <c r="D96" s="220" t="s">
        <v>157</v>
      </c>
      <c r="E96" s="42"/>
      <c r="F96" s="221" t="s">
        <v>656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8" t="s">
        <v>157</v>
      </c>
      <c r="AU96" s="18" t="s">
        <v>92</v>
      </c>
    </row>
    <row r="97" s="2" customFormat="1" ht="16.5" customHeight="1">
      <c r="A97" s="40"/>
      <c r="B97" s="41"/>
      <c r="C97" s="225" t="s">
        <v>176</v>
      </c>
      <c r="D97" s="225" t="s">
        <v>268</v>
      </c>
      <c r="E97" s="226" t="s">
        <v>657</v>
      </c>
      <c r="F97" s="227" t="s">
        <v>658</v>
      </c>
      <c r="G97" s="228" t="s">
        <v>257</v>
      </c>
      <c r="H97" s="229">
        <v>1</v>
      </c>
      <c r="I97" s="230"/>
      <c r="J97" s="231">
        <f>ROUND(I97*H97,2)</f>
        <v>0</v>
      </c>
      <c r="K97" s="227" t="s">
        <v>153</v>
      </c>
      <c r="L97" s="46"/>
      <c r="M97" s="232" t="s">
        <v>44</v>
      </c>
      <c r="N97" s="233" t="s">
        <v>53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165</v>
      </c>
      <c r="AT97" s="218" t="s">
        <v>268</v>
      </c>
      <c r="AU97" s="218" t="s">
        <v>92</v>
      </c>
      <c r="AY97" s="18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8" t="s">
        <v>90</v>
      </c>
      <c r="BK97" s="219">
        <f>ROUND(I97*H97,2)</f>
        <v>0</v>
      </c>
      <c r="BL97" s="18" t="s">
        <v>165</v>
      </c>
      <c r="BM97" s="218" t="s">
        <v>210</v>
      </c>
    </row>
    <row r="98" s="2" customFormat="1">
      <c r="A98" s="40"/>
      <c r="B98" s="41"/>
      <c r="C98" s="42"/>
      <c r="D98" s="220" t="s">
        <v>157</v>
      </c>
      <c r="E98" s="42"/>
      <c r="F98" s="221" t="s">
        <v>658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157</v>
      </c>
      <c r="AU98" s="18" t="s">
        <v>92</v>
      </c>
    </row>
    <row r="99" s="2" customFormat="1" ht="16.5" customHeight="1">
      <c r="A99" s="40"/>
      <c r="B99" s="41"/>
      <c r="C99" s="225" t="s">
        <v>180</v>
      </c>
      <c r="D99" s="225" t="s">
        <v>268</v>
      </c>
      <c r="E99" s="226" t="s">
        <v>659</v>
      </c>
      <c r="F99" s="227" t="s">
        <v>660</v>
      </c>
      <c r="G99" s="228" t="s">
        <v>257</v>
      </c>
      <c r="H99" s="229">
        <v>1</v>
      </c>
      <c r="I99" s="230"/>
      <c r="J99" s="231">
        <f>ROUND(I99*H99,2)</f>
        <v>0</v>
      </c>
      <c r="K99" s="227" t="s">
        <v>153</v>
      </c>
      <c r="L99" s="46"/>
      <c r="M99" s="232" t="s">
        <v>44</v>
      </c>
      <c r="N99" s="233" t="s">
        <v>53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165</v>
      </c>
      <c r="AT99" s="218" t="s">
        <v>268</v>
      </c>
      <c r="AU99" s="218" t="s">
        <v>92</v>
      </c>
      <c r="AY99" s="18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8" t="s">
        <v>90</v>
      </c>
      <c r="BK99" s="219">
        <f>ROUND(I99*H99,2)</f>
        <v>0</v>
      </c>
      <c r="BL99" s="18" t="s">
        <v>165</v>
      </c>
      <c r="BM99" s="218" t="s">
        <v>217</v>
      </c>
    </row>
    <row r="100" s="2" customFormat="1">
      <c r="A100" s="40"/>
      <c r="B100" s="41"/>
      <c r="C100" s="42"/>
      <c r="D100" s="220" t="s">
        <v>157</v>
      </c>
      <c r="E100" s="42"/>
      <c r="F100" s="221" t="s">
        <v>660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8" t="s">
        <v>157</v>
      </c>
      <c r="AU100" s="18" t="s">
        <v>92</v>
      </c>
    </row>
    <row r="101" s="2" customFormat="1" ht="16.5" customHeight="1">
      <c r="A101" s="40"/>
      <c r="B101" s="41"/>
      <c r="C101" s="225" t="s">
        <v>184</v>
      </c>
      <c r="D101" s="225" t="s">
        <v>268</v>
      </c>
      <c r="E101" s="226" t="s">
        <v>661</v>
      </c>
      <c r="F101" s="227" t="s">
        <v>662</v>
      </c>
      <c r="G101" s="228" t="s">
        <v>257</v>
      </c>
      <c r="H101" s="229">
        <v>1</v>
      </c>
      <c r="I101" s="230"/>
      <c r="J101" s="231">
        <f>ROUND(I101*H101,2)</f>
        <v>0</v>
      </c>
      <c r="K101" s="227" t="s">
        <v>153</v>
      </c>
      <c r="L101" s="46"/>
      <c r="M101" s="232" t="s">
        <v>44</v>
      </c>
      <c r="N101" s="233" t="s">
        <v>53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165</v>
      </c>
      <c r="AT101" s="218" t="s">
        <v>268</v>
      </c>
      <c r="AU101" s="218" t="s">
        <v>92</v>
      </c>
      <c r="AY101" s="18" t="s">
        <v>147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8" t="s">
        <v>90</v>
      </c>
      <c r="BK101" s="219">
        <f>ROUND(I101*H101,2)</f>
        <v>0</v>
      </c>
      <c r="BL101" s="18" t="s">
        <v>165</v>
      </c>
      <c r="BM101" s="218" t="s">
        <v>225</v>
      </c>
    </row>
    <row r="102" s="2" customFormat="1">
      <c r="A102" s="40"/>
      <c r="B102" s="41"/>
      <c r="C102" s="42"/>
      <c r="D102" s="220" t="s">
        <v>157</v>
      </c>
      <c r="E102" s="42"/>
      <c r="F102" s="221" t="s">
        <v>662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8" t="s">
        <v>157</v>
      </c>
      <c r="AU102" s="18" t="s">
        <v>92</v>
      </c>
    </row>
    <row r="103" s="12" customFormat="1" ht="22.8" customHeight="1">
      <c r="A103" s="12"/>
      <c r="B103" s="190"/>
      <c r="C103" s="191"/>
      <c r="D103" s="192" t="s">
        <v>81</v>
      </c>
      <c r="E103" s="204" t="s">
        <v>605</v>
      </c>
      <c r="F103" s="204" t="s">
        <v>606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SUM(P104:P106)</f>
        <v>0</v>
      </c>
      <c r="Q103" s="198"/>
      <c r="R103" s="199">
        <f>SUM(R104:R106)</f>
        <v>0</v>
      </c>
      <c r="S103" s="198"/>
      <c r="T103" s="200">
        <f>SUM(T104:T106)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90</v>
      </c>
      <c r="AT103" s="202" t="s">
        <v>81</v>
      </c>
      <c r="AU103" s="202" t="s">
        <v>90</v>
      </c>
      <c r="AY103" s="201" t="s">
        <v>147</v>
      </c>
      <c r="BK103" s="203">
        <f>SUM(BK104:BK106)</f>
        <v>0</v>
      </c>
    </row>
    <row r="104" s="2" customFormat="1" ht="16.5" customHeight="1">
      <c r="A104" s="40"/>
      <c r="B104" s="41"/>
      <c r="C104" s="225" t="s">
        <v>188</v>
      </c>
      <c r="D104" s="225" t="s">
        <v>268</v>
      </c>
      <c r="E104" s="226" t="s">
        <v>608</v>
      </c>
      <c r="F104" s="227" t="s">
        <v>609</v>
      </c>
      <c r="G104" s="228" t="s">
        <v>257</v>
      </c>
      <c r="H104" s="229">
        <v>1</v>
      </c>
      <c r="I104" s="230"/>
      <c r="J104" s="231">
        <f>ROUND(I104*H104,2)</f>
        <v>0</v>
      </c>
      <c r="K104" s="227" t="s">
        <v>153</v>
      </c>
      <c r="L104" s="46"/>
      <c r="M104" s="232" t="s">
        <v>44</v>
      </c>
      <c r="N104" s="233" t="s">
        <v>53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165</v>
      </c>
      <c r="AT104" s="218" t="s">
        <v>268</v>
      </c>
      <c r="AU104" s="218" t="s">
        <v>92</v>
      </c>
      <c r="AY104" s="18" t="s">
        <v>147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8" t="s">
        <v>90</v>
      </c>
      <c r="BK104" s="219">
        <f>ROUND(I104*H104,2)</f>
        <v>0</v>
      </c>
      <c r="BL104" s="18" t="s">
        <v>165</v>
      </c>
      <c r="BM104" s="218" t="s">
        <v>233</v>
      </c>
    </row>
    <row r="105" s="2" customFormat="1">
      <c r="A105" s="40"/>
      <c r="B105" s="41"/>
      <c r="C105" s="42"/>
      <c r="D105" s="220" t="s">
        <v>157</v>
      </c>
      <c r="E105" s="42"/>
      <c r="F105" s="221" t="s">
        <v>609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157</v>
      </c>
      <c r="AU105" s="18" t="s">
        <v>92</v>
      </c>
    </row>
    <row r="106" s="2" customFormat="1">
      <c r="A106" s="40"/>
      <c r="B106" s="41"/>
      <c r="C106" s="42"/>
      <c r="D106" s="220" t="s">
        <v>277</v>
      </c>
      <c r="E106" s="42"/>
      <c r="F106" s="234" t="s">
        <v>663</v>
      </c>
      <c r="G106" s="42"/>
      <c r="H106" s="42"/>
      <c r="I106" s="222"/>
      <c r="J106" s="42"/>
      <c r="K106" s="42"/>
      <c r="L106" s="46"/>
      <c r="M106" s="223"/>
      <c r="N106" s="224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8" t="s">
        <v>277</v>
      </c>
      <c r="AU106" s="18" t="s">
        <v>92</v>
      </c>
    </row>
    <row r="107" s="12" customFormat="1" ht="22.8" customHeight="1">
      <c r="A107" s="12"/>
      <c r="B107" s="190"/>
      <c r="C107" s="191"/>
      <c r="D107" s="192" t="s">
        <v>81</v>
      </c>
      <c r="E107" s="204" t="s">
        <v>637</v>
      </c>
      <c r="F107" s="204" t="s">
        <v>638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SUM(P108:P109)</f>
        <v>0</v>
      </c>
      <c r="Q107" s="198"/>
      <c r="R107" s="199">
        <f>SUM(R108:R109)</f>
        <v>0</v>
      </c>
      <c r="S107" s="198"/>
      <c r="T107" s="200">
        <f>SUM(T108:T109)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90</v>
      </c>
      <c r="AT107" s="202" t="s">
        <v>81</v>
      </c>
      <c r="AU107" s="202" t="s">
        <v>90</v>
      </c>
      <c r="AY107" s="201" t="s">
        <v>147</v>
      </c>
      <c r="BK107" s="203">
        <f>SUM(BK108:BK109)</f>
        <v>0</v>
      </c>
    </row>
    <row r="108" s="2" customFormat="1" ht="16.5" customHeight="1">
      <c r="A108" s="40"/>
      <c r="B108" s="41"/>
      <c r="C108" s="225" t="s">
        <v>192</v>
      </c>
      <c r="D108" s="225" t="s">
        <v>268</v>
      </c>
      <c r="E108" s="226" t="s">
        <v>639</v>
      </c>
      <c r="F108" s="227" t="s">
        <v>664</v>
      </c>
      <c r="G108" s="228" t="s">
        <v>257</v>
      </c>
      <c r="H108" s="229">
        <v>1</v>
      </c>
      <c r="I108" s="230"/>
      <c r="J108" s="231">
        <f>ROUND(I108*H108,2)</f>
        <v>0</v>
      </c>
      <c r="K108" s="227" t="s">
        <v>153</v>
      </c>
      <c r="L108" s="46"/>
      <c r="M108" s="232" t="s">
        <v>44</v>
      </c>
      <c r="N108" s="233" t="s">
        <v>53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165</v>
      </c>
      <c r="AT108" s="218" t="s">
        <v>268</v>
      </c>
      <c r="AU108" s="218" t="s">
        <v>92</v>
      </c>
      <c r="AY108" s="18" t="s">
        <v>147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8" t="s">
        <v>90</v>
      </c>
      <c r="BK108" s="219">
        <f>ROUND(I108*H108,2)</f>
        <v>0</v>
      </c>
      <c r="BL108" s="18" t="s">
        <v>165</v>
      </c>
      <c r="BM108" s="218" t="s">
        <v>242</v>
      </c>
    </row>
    <row r="109" s="2" customFormat="1">
      <c r="A109" s="40"/>
      <c r="B109" s="41"/>
      <c r="C109" s="42"/>
      <c r="D109" s="220" t="s">
        <v>157</v>
      </c>
      <c r="E109" s="42"/>
      <c r="F109" s="221" t="s">
        <v>664</v>
      </c>
      <c r="G109" s="42"/>
      <c r="H109" s="42"/>
      <c r="I109" s="222"/>
      <c r="J109" s="42"/>
      <c r="K109" s="42"/>
      <c r="L109" s="46"/>
      <c r="M109" s="235"/>
      <c r="N109" s="236"/>
      <c r="O109" s="237"/>
      <c r="P109" s="237"/>
      <c r="Q109" s="237"/>
      <c r="R109" s="237"/>
      <c r="S109" s="237"/>
      <c r="T109" s="238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8" t="s">
        <v>157</v>
      </c>
      <c r="AU109" s="18" t="s">
        <v>92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JaLjq31rzA2i/xmg/YIiRL7Y7Uyg3j1SwnbrLm5zICub0T7ZU5uuPevkMjpyaXt+bHv8W6kU7oudRXaZqpjRXw==" hashValue="RElD1V3b5LBt8XcX7QkCmBkj/VoTjR1wWBYd7SUgUuAewbNWw9gk4rrMVUNtYkn6Z+aCYTl7Mh+xOeDfL8tHhw==" algorithmName="SHA-512" password="C71F"/>
  <autoFilter ref="C82:K10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92</v>
      </c>
    </row>
    <row r="4" s="1" customFormat="1" ht="24.96" customHeight="1">
      <c r="B4" s="21"/>
      <c r="D4" s="132" t="s">
        <v>118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Brno, ATS Libušino údolí - rekonstrukce stavební části a technologie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119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665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44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7. 6. 2022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">
        <v>44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45</v>
      </c>
      <c r="F24" s="40"/>
      <c r="G24" s="40"/>
      <c r="H24" s="40"/>
      <c r="I24" s="134" t="s">
        <v>34</v>
      </c>
      <c r="J24" s="138" t="s">
        <v>44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44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48</v>
      </c>
      <c r="E30" s="40"/>
      <c r="F30" s="40"/>
      <c r="G30" s="40"/>
      <c r="H30" s="40"/>
      <c r="I30" s="40"/>
      <c r="J30" s="146">
        <f>ROUND(J99,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50</v>
      </c>
      <c r="G32" s="40"/>
      <c r="H32" s="40"/>
      <c r="I32" s="147" t="s">
        <v>49</v>
      </c>
      <c r="J32" s="147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52</v>
      </c>
      <c r="E33" s="134" t="s">
        <v>53</v>
      </c>
      <c r="F33" s="149">
        <f>ROUND((SUM(BE99:BE920)),  2)</f>
        <v>0</v>
      </c>
      <c r="G33" s="40"/>
      <c r="H33" s="40"/>
      <c r="I33" s="150">
        <v>0.20999999999999999</v>
      </c>
      <c r="J33" s="149">
        <f>ROUND(((SUM(BE99:BE920))*I33),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49">
        <f>ROUND((SUM(BF99:BF920)),  2)</f>
        <v>0</v>
      </c>
      <c r="G34" s="40"/>
      <c r="H34" s="40"/>
      <c r="I34" s="150">
        <v>0.14999999999999999</v>
      </c>
      <c r="J34" s="149">
        <f>ROUND(((SUM(BF99:BF920))*I34),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49">
        <f>ROUND((SUM(BG99:BG920)),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49">
        <f>ROUND((SUM(BH99:BH920)),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49">
        <f>ROUND((SUM(BI99:BI920)),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58</v>
      </c>
      <c r="E39" s="153"/>
      <c r="F39" s="153"/>
      <c r="G39" s="154" t="s">
        <v>59</v>
      </c>
      <c r="H39" s="155" t="s">
        <v>60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121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ATS Libušino údolí - rekonstrukce stavební části a technologie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119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01 - Objekt ATS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Pisárky (okres Brno-město)</v>
      </c>
      <c r="G52" s="42"/>
      <c r="H52" s="42"/>
      <c r="I52" s="33" t="s">
        <v>24</v>
      </c>
      <c r="J52" s="74" t="str">
        <f>IF(J12="","",J12)</f>
        <v>7. 6. 2022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Statutární město Brno</v>
      </c>
      <c r="G54" s="42"/>
      <c r="H54" s="42"/>
      <c r="I54" s="33" t="s">
        <v>38</v>
      </c>
      <c r="J54" s="38" t="str">
        <f>E21</f>
        <v>AQUA PROCON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>Ing. Humpolík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122</v>
      </c>
      <c r="D57" s="164"/>
      <c r="E57" s="164"/>
      <c r="F57" s="164"/>
      <c r="G57" s="164"/>
      <c r="H57" s="164"/>
      <c r="I57" s="164"/>
      <c r="J57" s="165" t="s">
        <v>123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80</v>
      </c>
      <c r="D59" s="42"/>
      <c r="E59" s="42"/>
      <c r="F59" s="42"/>
      <c r="G59" s="42"/>
      <c r="H59" s="42"/>
      <c r="I59" s="42"/>
      <c r="J59" s="104">
        <f>J99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124</v>
      </c>
    </row>
    <row r="60" s="9" customFormat="1" ht="24.96" customHeight="1">
      <c r="A60" s="9"/>
      <c r="B60" s="167"/>
      <c r="C60" s="168"/>
      <c r="D60" s="169" t="s">
        <v>666</v>
      </c>
      <c r="E60" s="170"/>
      <c r="F60" s="170"/>
      <c r="G60" s="170"/>
      <c r="H60" s="170"/>
      <c r="I60" s="170"/>
      <c r="J60" s="171">
        <f>J100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667</v>
      </c>
      <c r="E61" s="176"/>
      <c r="F61" s="176"/>
      <c r="G61" s="176"/>
      <c r="H61" s="176"/>
      <c r="I61" s="176"/>
      <c r="J61" s="177">
        <f>J101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668</v>
      </c>
      <c r="E62" s="176"/>
      <c r="F62" s="176"/>
      <c r="G62" s="176"/>
      <c r="H62" s="176"/>
      <c r="I62" s="176"/>
      <c r="J62" s="177">
        <f>J210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669</v>
      </c>
      <c r="E63" s="176"/>
      <c r="F63" s="176"/>
      <c r="G63" s="176"/>
      <c r="H63" s="176"/>
      <c r="I63" s="176"/>
      <c r="J63" s="177">
        <f>J232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670</v>
      </c>
      <c r="E64" s="176"/>
      <c r="F64" s="176"/>
      <c r="G64" s="176"/>
      <c r="H64" s="176"/>
      <c r="I64" s="176"/>
      <c r="J64" s="177">
        <f>J256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671</v>
      </c>
      <c r="E65" s="176"/>
      <c r="F65" s="176"/>
      <c r="G65" s="176"/>
      <c r="H65" s="176"/>
      <c r="I65" s="176"/>
      <c r="J65" s="177">
        <f>J362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672</v>
      </c>
      <c r="E66" s="176"/>
      <c r="F66" s="176"/>
      <c r="G66" s="176"/>
      <c r="H66" s="176"/>
      <c r="I66" s="176"/>
      <c r="J66" s="177">
        <f>J507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673</v>
      </c>
      <c r="E67" s="176"/>
      <c r="F67" s="176"/>
      <c r="G67" s="176"/>
      <c r="H67" s="176"/>
      <c r="I67" s="176"/>
      <c r="J67" s="177">
        <f>J530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674</v>
      </c>
      <c r="E68" s="170"/>
      <c r="F68" s="170"/>
      <c r="G68" s="170"/>
      <c r="H68" s="170"/>
      <c r="I68" s="170"/>
      <c r="J68" s="171">
        <f>J534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675</v>
      </c>
      <c r="E69" s="176"/>
      <c r="F69" s="176"/>
      <c r="G69" s="176"/>
      <c r="H69" s="176"/>
      <c r="I69" s="176"/>
      <c r="J69" s="177">
        <f>J535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676</v>
      </c>
      <c r="E70" s="176"/>
      <c r="F70" s="176"/>
      <c r="G70" s="176"/>
      <c r="H70" s="176"/>
      <c r="I70" s="176"/>
      <c r="J70" s="177">
        <f>J652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677</v>
      </c>
      <c r="E71" s="176"/>
      <c r="F71" s="176"/>
      <c r="G71" s="176"/>
      <c r="H71" s="176"/>
      <c r="I71" s="176"/>
      <c r="J71" s="177">
        <f>J670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678</v>
      </c>
      <c r="E72" s="176"/>
      <c r="F72" s="176"/>
      <c r="G72" s="176"/>
      <c r="H72" s="176"/>
      <c r="I72" s="176"/>
      <c r="J72" s="177">
        <f>J708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679</v>
      </c>
      <c r="E73" s="176"/>
      <c r="F73" s="176"/>
      <c r="G73" s="176"/>
      <c r="H73" s="176"/>
      <c r="I73" s="176"/>
      <c r="J73" s="177">
        <f>J771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680</v>
      </c>
      <c r="E74" s="176"/>
      <c r="F74" s="176"/>
      <c r="G74" s="176"/>
      <c r="H74" s="176"/>
      <c r="I74" s="176"/>
      <c r="J74" s="177">
        <f>J783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681</v>
      </c>
      <c r="E75" s="176"/>
      <c r="F75" s="176"/>
      <c r="G75" s="176"/>
      <c r="H75" s="176"/>
      <c r="I75" s="176"/>
      <c r="J75" s="177">
        <f>J813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682</v>
      </c>
      <c r="E76" s="176"/>
      <c r="F76" s="176"/>
      <c r="G76" s="176"/>
      <c r="H76" s="176"/>
      <c r="I76" s="176"/>
      <c r="J76" s="177">
        <f>J847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683</v>
      </c>
      <c r="E77" s="176"/>
      <c r="F77" s="176"/>
      <c r="G77" s="176"/>
      <c r="H77" s="176"/>
      <c r="I77" s="176"/>
      <c r="J77" s="177">
        <f>J881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684</v>
      </c>
      <c r="E78" s="176"/>
      <c r="F78" s="176"/>
      <c r="G78" s="176"/>
      <c r="H78" s="176"/>
      <c r="I78" s="176"/>
      <c r="J78" s="177">
        <f>J896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685</v>
      </c>
      <c r="E79" s="176"/>
      <c r="F79" s="176"/>
      <c r="G79" s="176"/>
      <c r="H79" s="176"/>
      <c r="I79" s="176"/>
      <c r="J79" s="177">
        <f>J903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4" t="s">
        <v>131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16</v>
      </c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162" t="str">
        <f>E7</f>
        <v>Brno, ATS Libušino údolí - rekonstrukce stavební části a technologie</v>
      </c>
      <c r="F89" s="33"/>
      <c r="G89" s="33"/>
      <c r="H89" s="33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119</v>
      </c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1" t="str">
        <f>E9</f>
        <v>SO 01 - Objekt ATS</v>
      </c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F12</f>
        <v>Pisárky (okres Brno-město)</v>
      </c>
      <c r="G93" s="42"/>
      <c r="H93" s="42"/>
      <c r="I93" s="33" t="s">
        <v>24</v>
      </c>
      <c r="J93" s="74" t="str">
        <f>IF(J12="","",J12)</f>
        <v>7. 6. 2022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25.65" customHeight="1">
      <c r="A95" s="40"/>
      <c r="B95" s="41"/>
      <c r="C95" s="33" t="s">
        <v>30</v>
      </c>
      <c r="D95" s="42"/>
      <c r="E95" s="42"/>
      <c r="F95" s="28" t="str">
        <f>E15</f>
        <v>Statutární město Brno</v>
      </c>
      <c r="G95" s="42"/>
      <c r="H95" s="42"/>
      <c r="I95" s="33" t="s">
        <v>38</v>
      </c>
      <c r="J95" s="38" t="str">
        <f>E21</f>
        <v>AQUA PROCON s.r.o.</v>
      </c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36</v>
      </c>
      <c r="D96" s="42"/>
      <c r="E96" s="42"/>
      <c r="F96" s="28" t="str">
        <f>IF(E18="","",E18)</f>
        <v>Vyplň údaj</v>
      </c>
      <c r="G96" s="42"/>
      <c r="H96" s="42"/>
      <c r="I96" s="33" t="s">
        <v>43</v>
      </c>
      <c r="J96" s="38" t="str">
        <f>E24</f>
        <v>Ing. Humpolík</v>
      </c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79"/>
      <c r="B98" s="180"/>
      <c r="C98" s="181" t="s">
        <v>132</v>
      </c>
      <c r="D98" s="182" t="s">
        <v>67</v>
      </c>
      <c r="E98" s="182" t="s">
        <v>63</v>
      </c>
      <c r="F98" s="182" t="s">
        <v>64</v>
      </c>
      <c r="G98" s="182" t="s">
        <v>133</v>
      </c>
      <c r="H98" s="182" t="s">
        <v>134</v>
      </c>
      <c r="I98" s="182" t="s">
        <v>135</v>
      </c>
      <c r="J98" s="182" t="s">
        <v>123</v>
      </c>
      <c r="K98" s="183" t="s">
        <v>136</v>
      </c>
      <c r="L98" s="184"/>
      <c r="M98" s="94" t="s">
        <v>44</v>
      </c>
      <c r="N98" s="95" t="s">
        <v>52</v>
      </c>
      <c r="O98" s="95" t="s">
        <v>137</v>
      </c>
      <c r="P98" s="95" t="s">
        <v>138</v>
      </c>
      <c r="Q98" s="95" t="s">
        <v>139</v>
      </c>
      <c r="R98" s="95" t="s">
        <v>140</v>
      </c>
      <c r="S98" s="95" t="s">
        <v>141</v>
      </c>
      <c r="T98" s="96" t="s">
        <v>142</v>
      </c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</row>
    <row r="99" s="2" customFormat="1" ht="22.8" customHeight="1">
      <c r="A99" s="40"/>
      <c r="B99" s="41"/>
      <c r="C99" s="101" t="s">
        <v>143</v>
      </c>
      <c r="D99" s="42"/>
      <c r="E99" s="42"/>
      <c r="F99" s="42"/>
      <c r="G99" s="42"/>
      <c r="H99" s="42"/>
      <c r="I99" s="42"/>
      <c r="J99" s="185">
        <f>BK99</f>
        <v>0</v>
      </c>
      <c r="K99" s="42"/>
      <c r="L99" s="46"/>
      <c r="M99" s="97"/>
      <c r="N99" s="186"/>
      <c r="O99" s="98"/>
      <c r="P99" s="187">
        <f>P100+P534</f>
        <v>0</v>
      </c>
      <c r="Q99" s="98"/>
      <c r="R99" s="187">
        <f>R100+R534</f>
        <v>12.163081210000001</v>
      </c>
      <c r="S99" s="98"/>
      <c r="T99" s="188">
        <f>T100+T534</f>
        <v>14.1028228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81</v>
      </c>
      <c r="AU99" s="18" t="s">
        <v>124</v>
      </c>
      <c r="BK99" s="189">
        <f>BK100+BK534</f>
        <v>0</v>
      </c>
    </row>
    <row r="100" s="12" customFormat="1" ht="25.92" customHeight="1">
      <c r="A100" s="12"/>
      <c r="B100" s="190"/>
      <c r="C100" s="191"/>
      <c r="D100" s="192" t="s">
        <v>81</v>
      </c>
      <c r="E100" s="193" t="s">
        <v>686</v>
      </c>
      <c r="F100" s="193" t="s">
        <v>687</v>
      </c>
      <c r="G100" s="191"/>
      <c r="H100" s="191"/>
      <c r="I100" s="194"/>
      <c r="J100" s="195">
        <f>BK100</f>
        <v>0</v>
      </c>
      <c r="K100" s="191"/>
      <c r="L100" s="196"/>
      <c r="M100" s="197"/>
      <c r="N100" s="198"/>
      <c r="O100" s="198"/>
      <c r="P100" s="199">
        <f>P101+P210+P232+P256+P362+P507+P530</f>
        <v>0</v>
      </c>
      <c r="Q100" s="198"/>
      <c r="R100" s="199">
        <f>R101+R210+R232+R256+R362+R507+R530</f>
        <v>8.577612160000001</v>
      </c>
      <c r="S100" s="198"/>
      <c r="T100" s="200">
        <f>T101+T210+T232+T256+T362+T507+T530</f>
        <v>14.1028228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90</v>
      </c>
      <c r="AT100" s="202" t="s">
        <v>81</v>
      </c>
      <c r="AU100" s="202" t="s">
        <v>82</v>
      </c>
      <c r="AY100" s="201" t="s">
        <v>147</v>
      </c>
      <c r="BK100" s="203">
        <f>BK101+BK210+BK232+BK256+BK362+BK507+BK530</f>
        <v>0</v>
      </c>
    </row>
    <row r="101" s="12" customFormat="1" ht="22.8" customHeight="1">
      <c r="A101" s="12"/>
      <c r="B101" s="190"/>
      <c r="C101" s="191"/>
      <c r="D101" s="192" t="s">
        <v>81</v>
      </c>
      <c r="E101" s="204" t="s">
        <v>90</v>
      </c>
      <c r="F101" s="204" t="s">
        <v>688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SUM(P102:P209)</f>
        <v>0</v>
      </c>
      <c r="Q101" s="198"/>
      <c r="R101" s="199">
        <f>SUM(R102:R209)</f>
        <v>0.001312</v>
      </c>
      <c r="S101" s="198"/>
      <c r="T101" s="200">
        <f>SUM(T102:T209)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90</v>
      </c>
      <c r="AT101" s="202" t="s">
        <v>81</v>
      </c>
      <c r="AU101" s="202" t="s">
        <v>90</v>
      </c>
      <c r="AY101" s="201" t="s">
        <v>147</v>
      </c>
      <c r="BK101" s="203">
        <f>SUM(BK102:BK209)</f>
        <v>0</v>
      </c>
    </row>
    <row r="102" s="2" customFormat="1" ht="16.5" customHeight="1">
      <c r="A102" s="40"/>
      <c r="B102" s="41"/>
      <c r="C102" s="225" t="s">
        <v>90</v>
      </c>
      <c r="D102" s="225" t="s">
        <v>268</v>
      </c>
      <c r="E102" s="226" t="s">
        <v>689</v>
      </c>
      <c r="F102" s="227" t="s">
        <v>690</v>
      </c>
      <c r="G102" s="228" t="s">
        <v>691</v>
      </c>
      <c r="H102" s="229">
        <v>32</v>
      </c>
      <c r="I102" s="230"/>
      <c r="J102" s="231">
        <f>ROUND(I102*H102,2)</f>
        <v>0</v>
      </c>
      <c r="K102" s="227" t="s">
        <v>692</v>
      </c>
      <c r="L102" s="46"/>
      <c r="M102" s="232" t="s">
        <v>44</v>
      </c>
      <c r="N102" s="233" t="s">
        <v>53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165</v>
      </c>
      <c r="AT102" s="218" t="s">
        <v>268</v>
      </c>
      <c r="AU102" s="218" t="s">
        <v>92</v>
      </c>
      <c r="AY102" s="18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8" t="s">
        <v>90</v>
      </c>
      <c r="BK102" s="219">
        <f>ROUND(I102*H102,2)</f>
        <v>0</v>
      </c>
      <c r="BL102" s="18" t="s">
        <v>165</v>
      </c>
      <c r="BM102" s="218" t="s">
        <v>693</v>
      </c>
    </row>
    <row r="103" s="2" customFormat="1">
      <c r="A103" s="40"/>
      <c r="B103" s="41"/>
      <c r="C103" s="42"/>
      <c r="D103" s="220" t="s">
        <v>157</v>
      </c>
      <c r="E103" s="42"/>
      <c r="F103" s="221" t="s">
        <v>694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8" t="s">
        <v>157</v>
      </c>
      <c r="AU103" s="18" t="s">
        <v>92</v>
      </c>
    </row>
    <row r="104" s="2" customFormat="1">
      <c r="A104" s="40"/>
      <c r="B104" s="41"/>
      <c r="C104" s="42"/>
      <c r="D104" s="239" t="s">
        <v>695</v>
      </c>
      <c r="E104" s="42"/>
      <c r="F104" s="240" t="s">
        <v>696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8" t="s">
        <v>695</v>
      </c>
      <c r="AU104" s="18" t="s">
        <v>92</v>
      </c>
    </row>
    <row r="105" s="13" customFormat="1">
      <c r="A105" s="13"/>
      <c r="B105" s="241"/>
      <c r="C105" s="242"/>
      <c r="D105" s="220" t="s">
        <v>697</v>
      </c>
      <c r="E105" s="243" t="s">
        <v>44</v>
      </c>
      <c r="F105" s="244" t="s">
        <v>698</v>
      </c>
      <c r="G105" s="242"/>
      <c r="H105" s="243" t="s">
        <v>44</v>
      </c>
      <c r="I105" s="245"/>
      <c r="J105" s="242"/>
      <c r="K105" s="242"/>
      <c r="L105" s="246"/>
      <c r="M105" s="247"/>
      <c r="N105" s="248"/>
      <c r="O105" s="248"/>
      <c r="P105" s="248"/>
      <c r="Q105" s="248"/>
      <c r="R105" s="248"/>
      <c r="S105" s="248"/>
      <c r="T105" s="24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0" t="s">
        <v>697</v>
      </c>
      <c r="AU105" s="250" t="s">
        <v>92</v>
      </c>
      <c r="AV105" s="13" t="s">
        <v>90</v>
      </c>
      <c r="AW105" s="13" t="s">
        <v>42</v>
      </c>
      <c r="AX105" s="13" t="s">
        <v>82</v>
      </c>
      <c r="AY105" s="250" t="s">
        <v>147</v>
      </c>
    </row>
    <row r="106" s="14" customFormat="1">
      <c r="A106" s="14"/>
      <c r="B106" s="251"/>
      <c r="C106" s="252"/>
      <c r="D106" s="220" t="s">
        <v>697</v>
      </c>
      <c r="E106" s="253" t="s">
        <v>44</v>
      </c>
      <c r="F106" s="254" t="s">
        <v>699</v>
      </c>
      <c r="G106" s="252"/>
      <c r="H106" s="255">
        <v>7.5</v>
      </c>
      <c r="I106" s="256"/>
      <c r="J106" s="252"/>
      <c r="K106" s="252"/>
      <c r="L106" s="257"/>
      <c r="M106" s="258"/>
      <c r="N106" s="259"/>
      <c r="O106" s="259"/>
      <c r="P106" s="259"/>
      <c r="Q106" s="259"/>
      <c r="R106" s="259"/>
      <c r="S106" s="259"/>
      <c r="T106" s="26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1" t="s">
        <v>697</v>
      </c>
      <c r="AU106" s="261" t="s">
        <v>92</v>
      </c>
      <c r="AV106" s="14" t="s">
        <v>92</v>
      </c>
      <c r="AW106" s="14" t="s">
        <v>42</v>
      </c>
      <c r="AX106" s="14" t="s">
        <v>82</v>
      </c>
      <c r="AY106" s="261" t="s">
        <v>147</v>
      </c>
    </row>
    <row r="107" s="14" customFormat="1">
      <c r="A107" s="14"/>
      <c r="B107" s="251"/>
      <c r="C107" s="252"/>
      <c r="D107" s="220" t="s">
        <v>697</v>
      </c>
      <c r="E107" s="253" t="s">
        <v>44</v>
      </c>
      <c r="F107" s="254" t="s">
        <v>700</v>
      </c>
      <c r="G107" s="252"/>
      <c r="H107" s="255">
        <v>24.5</v>
      </c>
      <c r="I107" s="256"/>
      <c r="J107" s="252"/>
      <c r="K107" s="252"/>
      <c r="L107" s="257"/>
      <c r="M107" s="258"/>
      <c r="N107" s="259"/>
      <c r="O107" s="259"/>
      <c r="P107" s="259"/>
      <c r="Q107" s="259"/>
      <c r="R107" s="259"/>
      <c r="S107" s="259"/>
      <c r="T107" s="26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1" t="s">
        <v>697</v>
      </c>
      <c r="AU107" s="261" t="s">
        <v>92</v>
      </c>
      <c r="AV107" s="14" t="s">
        <v>92</v>
      </c>
      <c r="AW107" s="14" t="s">
        <v>42</v>
      </c>
      <c r="AX107" s="14" t="s">
        <v>82</v>
      </c>
      <c r="AY107" s="261" t="s">
        <v>147</v>
      </c>
    </row>
    <row r="108" s="15" customFormat="1">
      <c r="A108" s="15"/>
      <c r="B108" s="262"/>
      <c r="C108" s="263"/>
      <c r="D108" s="220" t="s">
        <v>697</v>
      </c>
      <c r="E108" s="264" t="s">
        <v>44</v>
      </c>
      <c r="F108" s="265" t="s">
        <v>701</v>
      </c>
      <c r="G108" s="263"/>
      <c r="H108" s="266">
        <v>32</v>
      </c>
      <c r="I108" s="267"/>
      <c r="J108" s="263"/>
      <c r="K108" s="263"/>
      <c r="L108" s="268"/>
      <c r="M108" s="269"/>
      <c r="N108" s="270"/>
      <c r="O108" s="270"/>
      <c r="P108" s="270"/>
      <c r="Q108" s="270"/>
      <c r="R108" s="270"/>
      <c r="S108" s="270"/>
      <c r="T108" s="271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72" t="s">
        <v>697</v>
      </c>
      <c r="AU108" s="272" t="s">
        <v>92</v>
      </c>
      <c r="AV108" s="15" t="s">
        <v>165</v>
      </c>
      <c r="AW108" s="15" t="s">
        <v>42</v>
      </c>
      <c r="AX108" s="15" t="s">
        <v>90</v>
      </c>
      <c r="AY108" s="272" t="s">
        <v>147</v>
      </c>
    </row>
    <row r="109" s="2" customFormat="1" ht="16.5" customHeight="1">
      <c r="A109" s="40"/>
      <c r="B109" s="41"/>
      <c r="C109" s="225" t="s">
        <v>92</v>
      </c>
      <c r="D109" s="225" t="s">
        <v>268</v>
      </c>
      <c r="E109" s="226" t="s">
        <v>702</v>
      </c>
      <c r="F109" s="227" t="s">
        <v>703</v>
      </c>
      <c r="G109" s="228" t="s">
        <v>704</v>
      </c>
      <c r="H109" s="229">
        <v>19</v>
      </c>
      <c r="I109" s="230"/>
      <c r="J109" s="231">
        <f>ROUND(I109*H109,2)</f>
        <v>0</v>
      </c>
      <c r="K109" s="227" t="s">
        <v>692</v>
      </c>
      <c r="L109" s="46"/>
      <c r="M109" s="232" t="s">
        <v>44</v>
      </c>
      <c r="N109" s="233" t="s">
        <v>53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165</v>
      </c>
      <c r="AT109" s="218" t="s">
        <v>268</v>
      </c>
      <c r="AU109" s="218" t="s">
        <v>92</v>
      </c>
      <c r="AY109" s="18" t="s">
        <v>147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8" t="s">
        <v>90</v>
      </c>
      <c r="BK109" s="219">
        <f>ROUND(I109*H109,2)</f>
        <v>0</v>
      </c>
      <c r="BL109" s="18" t="s">
        <v>165</v>
      </c>
      <c r="BM109" s="218" t="s">
        <v>705</v>
      </c>
    </row>
    <row r="110" s="2" customFormat="1">
      <c r="A110" s="40"/>
      <c r="B110" s="41"/>
      <c r="C110" s="42"/>
      <c r="D110" s="220" t="s">
        <v>157</v>
      </c>
      <c r="E110" s="42"/>
      <c r="F110" s="221" t="s">
        <v>706</v>
      </c>
      <c r="G110" s="42"/>
      <c r="H110" s="42"/>
      <c r="I110" s="222"/>
      <c r="J110" s="42"/>
      <c r="K110" s="42"/>
      <c r="L110" s="46"/>
      <c r="M110" s="223"/>
      <c r="N110" s="224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8" t="s">
        <v>157</v>
      </c>
      <c r="AU110" s="18" t="s">
        <v>92</v>
      </c>
    </row>
    <row r="111" s="2" customFormat="1">
      <c r="A111" s="40"/>
      <c r="B111" s="41"/>
      <c r="C111" s="42"/>
      <c r="D111" s="239" t="s">
        <v>695</v>
      </c>
      <c r="E111" s="42"/>
      <c r="F111" s="240" t="s">
        <v>707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8" t="s">
        <v>695</v>
      </c>
      <c r="AU111" s="18" t="s">
        <v>92</v>
      </c>
    </row>
    <row r="112" s="13" customFormat="1">
      <c r="A112" s="13"/>
      <c r="B112" s="241"/>
      <c r="C112" s="242"/>
      <c r="D112" s="220" t="s">
        <v>697</v>
      </c>
      <c r="E112" s="243" t="s">
        <v>44</v>
      </c>
      <c r="F112" s="244" t="s">
        <v>708</v>
      </c>
      <c r="G112" s="242"/>
      <c r="H112" s="243" t="s">
        <v>44</v>
      </c>
      <c r="I112" s="245"/>
      <c r="J112" s="242"/>
      <c r="K112" s="242"/>
      <c r="L112" s="246"/>
      <c r="M112" s="247"/>
      <c r="N112" s="248"/>
      <c r="O112" s="248"/>
      <c r="P112" s="248"/>
      <c r="Q112" s="248"/>
      <c r="R112" s="248"/>
      <c r="S112" s="248"/>
      <c r="T112" s="24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0" t="s">
        <v>697</v>
      </c>
      <c r="AU112" s="250" t="s">
        <v>92</v>
      </c>
      <c r="AV112" s="13" t="s">
        <v>90</v>
      </c>
      <c r="AW112" s="13" t="s">
        <v>42</v>
      </c>
      <c r="AX112" s="13" t="s">
        <v>82</v>
      </c>
      <c r="AY112" s="250" t="s">
        <v>147</v>
      </c>
    </row>
    <row r="113" s="14" customFormat="1">
      <c r="A113" s="14"/>
      <c r="B113" s="251"/>
      <c r="C113" s="252"/>
      <c r="D113" s="220" t="s">
        <v>697</v>
      </c>
      <c r="E113" s="253" t="s">
        <v>44</v>
      </c>
      <c r="F113" s="254" t="s">
        <v>709</v>
      </c>
      <c r="G113" s="252"/>
      <c r="H113" s="255">
        <v>19</v>
      </c>
      <c r="I113" s="256"/>
      <c r="J113" s="252"/>
      <c r="K113" s="252"/>
      <c r="L113" s="257"/>
      <c r="M113" s="258"/>
      <c r="N113" s="259"/>
      <c r="O113" s="259"/>
      <c r="P113" s="259"/>
      <c r="Q113" s="259"/>
      <c r="R113" s="259"/>
      <c r="S113" s="259"/>
      <c r="T113" s="26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1" t="s">
        <v>697</v>
      </c>
      <c r="AU113" s="261" t="s">
        <v>92</v>
      </c>
      <c r="AV113" s="14" t="s">
        <v>92</v>
      </c>
      <c r="AW113" s="14" t="s">
        <v>42</v>
      </c>
      <c r="AX113" s="14" t="s">
        <v>90</v>
      </c>
      <c r="AY113" s="261" t="s">
        <v>147</v>
      </c>
    </row>
    <row r="114" s="2" customFormat="1" ht="21.75" customHeight="1">
      <c r="A114" s="40"/>
      <c r="B114" s="41"/>
      <c r="C114" s="225" t="s">
        <v>146</v>
      </c>
      <c r="D114" s="225" t="s">
        <v>268</v>
      </c>
      <c r="E114" s="226" t="s">
        <v>710</v>
      </c>
      <c r="F114" s="227" t="s">
        <v>711</v>
      </c>
      <c r="G114" s="228" t="s">
        <v>704</v>
      </c>
      <c r="H114" s="229">
        <v>3.3039999999999998</v>
      </c>
      <c r="I114" s="230"/>
      <c r="J114" s="231">
        <f>ROUND(I114*H114,2)</f>
        <v>0</v>
      </c>
      <c r="K114" s="227" t="s">
        <v>692</v>
      </c>
      <c r="L114" s="46"/>
      <c r="M114" s="232" t="s">
        <v>44</v>
      </c>
      <c r="N114" s="233" t="s">
        <v>53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165</v>
      </c>
      <c r="AT114" s="218" t="s">
        <v>268</v>
      </c>
      <c r="AU114" s="218" t="s">
        <v>92</v>
      </c>
      <c r="AY114" s="18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8" t="s">
        <v>90</v>
      </c>
      <c r="BK114" s="219">
        <f>ROUND(I114*H114,2)</f>
        <v>0</v>
      </c>
      <c r="BL114" s="18" t="s">
        <v>165</v>
      </c>
      <c r="BM114" s="218" t="s">
        <v>712</v>
      </c>
    </row>
    <row r="115" s="2" customFormat="1">
      <c r="A115" s="40"/>
      <c r="B115" s="41"/>
      <c r="C115" s="42"/>
      <c r="D115" s="220" t="s">
        <v>157</v>
      </c>
      <c r="E115" s="42"/>
      <c r="F115" s="221" t="s">
        <v>713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8" t="s">
        <v>157</v>
      </c>
      <c r="AU115" s="18" t="s">
        <v>92</v>
      </c>
    </row>
    <row r="116" s="2" customFormat="1">
      <c r="A116" s="40"/>
      <c r="B116" s="41"/>
      <c r="C116" s="42"/>
      <c r="D116" s="239" t="s">
        <v>695</v>
      </c>
      <c r="E116" s="42"/>
      <c r="F116" s="240" t="s">
        <v>714</v>
      </c>
      <c r="G116" s="42"/>
      <c r="H116" s="42"/>
      <c r="I116" s="222"/>
      <c r="J116" s="42"/>
      <c r="K116" s="42"/>
      <c r="L116" s="46"/>
      <c r="M116" s="223"/>
      <c r="N116" s="224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8" t="s">
        <v>695</v>
      </c>
      <c r="AU116" s="18" t="s">
        <v>92</v>
      </c>
    </row>
    <row r="117" s="13" customFormat="1">
      <c r="A117" s="13"/>
      <c r="B117" s="241"/>
      <c r="C117" s="242"/>
      <c r="D117" s="220" t="s">
        <v>697</v>
      </c>
      <c r="E117" s="243" t="s">
        <v>44</v>
      </c>
      <c r="F117" s="244" t="s">
        <v>715</v>
      </c>
      <c r="G117" s="242"/>
      <c r="H117" s="243" t="s">
        <v>44</v>
      </c>
      <c r="I117" s="245"/>
      <c r="J117" s="242"/>
      <c r="K117" s="242"/>
      <c r="L117" s="246"/>
      <c r="M117" s="247"/>
      <c r="N117" s="248"/>
      <c r="O117" s="248"/>
      <c r="P117" s="248"/>
      <c r="Q117" s="248"/>
      <c r="R117" s="248"/>
      <c r="S117" s="248"/>
      <c r="T117" s="24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0" t="s">
        <v>697</v>
      </c>
      <c r="AU117" s="250" t="s">
        <v>92</v>
      </c>
      <c r="AV117" s="13" t="s">
        <v>90</v>
      </c>
      <c r="AW117" s="13" t="s">
        <v>42</v>
      </c>
      <c r="AX117" s="13" t="s">
        <v>82</v>
      </c>
      <c r="AY117" s="250" t="s">
        <v>147</v>
      </c>
    </row>
    <row r="118" s="14" customFormat="1">
      <c r="A118" s="14"/>
      <c r="B118" s="251"/>
      <c r="C118" s="252"/>
      <c r="D118" s="220" t="s">
        <v>697</v>
      </c>
      <c r="E118" s="253" t="s">
        <v>44</v>
      </c>
      <c r="F118" s="254" t="s">
        <v>716</v>
      </c>
      <c r="G118" s="252"/>
      <c r="H118" s="255">
        <v>3.024</v>
      </c>
      <c r="I118" s="256"/>
      <c r="J118" s="252"/>
      <c r="K118" s="252"/>
      <c r="L118" s="257"/>
      <c r="M118" s="258"/>
      <c r="N118" s="259"/>
      <c r="O118" s="259"/>
      <c r="P118" s="259"/>
      <c r="Q118" s="259"/>
      <c r="R118" s="259"/>
      <c r="S118" s="259"/>
      <c r="T118" s="26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1" t="s">
        <v>697</v>
      </c>
      <c r="AU118" s="261" t="s">
        <v>92</v>
      </c>
      <c r="AV118" s="14" t="s">
        <v>92</v>
      </c>
      <c r="AW118" s="14" t="s">
        <v>42</v>
      </c>
      <c r="AX118" s="14" t="s">
        <v>82</v>
      </c>
      <c r="AY118" s="261" t="s">
        <v>147</v>
      </c>
    </row>
    <row r="119" s="14" customFormat="1">
      <c r="A119" s="14"/>
      <c r="B119" s="251"/>
      <c r="C119" s="252"/>
      <c r="D119" s="220" t="s">
        <v>697</v>
      </c>
      <c r="E119" s="253" t="s">
        <v>44</v>
      </c>
      <c r="F119" s="254" t="s">
        <v>717</v>
      </c>
      <c r="G119" s="252"/>
      <c r="H119" s="255">
        <v>0.28000000000000003</v>
      </c>
      <c r="I119" s="256"/>
      <c r="J119" s="252"/>
      <c r="K119" s="252"/>
      <c r="L119" s="257"/>
      <c r="M119" s="258"/>
      <c r="N119" s="259"/>
      <c r="O119" s="259"/>
      <c r="P119" s="259"/>
      <c r="Q119" s="259"/>
      <c r="R119" s="259"/>
      <c r="S119" s="259"/>
      <c r="T119" s="26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1" t="s">
        <v>697</v>
      </c>
      <c r="AU119" s="261" t="s">
        <v>92</v>
      </c>
      <c r="AV119" s="14" t="s">
        <v>92</v>
      </c>
      <c r="AW119" s="14" t="s">
        <v>42</v>
      </c>
      <c r="AX119" s="14" t="s">
        <v>82</v>
      </c>
      <c r="AY119" s="261" t="s">
        <v>147</v>
      </c>
    </row>
    <row r="120" s="15" customFormat="1">
      <c r="A120" s="15"/>
      <c r="B120" s="262"/>
      <c r="C120" s="263"/>
      <c r="D120" s="220" t="s">
        <v>697</v>
      </c>
      <c r="E120" s="264" t="s">
        <v>44</v>
      </c>
      <c r="F120" s="265" t="s">
        <v>701</v>
      </c>
      <c r="G120" s="263"/>
      <c r="H120" s="266">
        <v>3.3039999999999998</v>
      </c>
      <c r="I120" s="267"/>
      <c r="J120" s="263"/>
      <c r="K120" s="263"/>
      <c r="L120" s="268"/>
      <c r="M120" s="269"/>
      <c r="N120" s="270"/>
      <c r="O120" s="270"/>
      <c r="P120" s="270"/>
      <c r="Q120" s="270"/>
      <c r="R120" s="270"/>
      <c r="S120" s="270"/>
      <c r="T120" s="271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72" t="s">
        <v>697</v>
      </c>
      <c r="AU120" s="272" t="s">
        <v>92</v>
      </c>
      <c r="AV120" s="15" t="s">
        <v>165</v>
      </c>
      <c r="AW120" s="15" t="s">
        <v>42</v>
      </c>
      <c r="AX120" s="15" t="s">
        <v>90</v>
      </c>
      <c r="AY120" s="272" t="s">
        <v>147</v>
      </c>
    </row>
    <row r="121" s="2" customFormat="1" ht="21.75" customHeight="1">
      <c r="A121" s="40"/>
      <c r="B121" s="41"/>
      <c r="C121" s="225" t="s">
        <v>165</v>
      </c>
      <c r="D121" s="225" t="s">
        <v>268</v>
      </c>
      <c r="E121" s="226" t="s">
        <v>718</v>
      </c>
      <c r="F121" s="227" t="s">
        <v>719</v>
      </c>
      <c r="G121" s="228" t="s">
        <v>704</v>
      </c>
      <c r="H121" s="229">
        <v>8.0999999999999996</v>
      </c>
      <c r="I121" s="230"/>
      <c r="J121" s="231">
        <f>ROUND(I121*H121,2)</f>
        <v>0</v>
      </c>
      <c r="K121" s="227" t="s">
        <v>692</v>
      </c>
      <c r="L121" s="46"/>
      <c r="M121" s="232" t="s">
        <v>44</v>
      </c>
      <c r="N121" s="233" t="s">
        <v>53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165</v>
      </c>
      <c r="AT121" s="218" t="s">
        <v>268</v>
      </c>
      <c r="AU121" s="218" t="s">
        <v>92</v>
      </c>
      <c r="AY121" s="18" t="s">
        <v>147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8" t="s">
        <v>90</v>
      </c>
      <c r="BK121" s="219">
        <f>ROUND(I121*H121,2)</f>
        <v>0</v>
      </c>
      <c r="BL121" s="18" t="s">
        <v>165</v>
      </c>
      <c r="BM121" s="218" t="s">
        <v>720</v>
      </c>
    </row>
    <row r="122" s="2" customFormat="1">
      <c r="A122" s="40"/>
      <c r="B122" s="41"/>
      <c r="C122" s="42"/>
      <c r="D122" s="220" t="s">
        <v>157</v>
      </c>
      <c r="E122" s="42"/>
      <c r="F122" s="221" t="s">
        <v>721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8" t="s">
        <v>157</v>
      </c>
      <c r="AU122" s="18" t="s">
        <v>92</v>
      </c>
    </row>
    <row r="123" s="2" customFormat="1">
      <c r="A123" s="40"/>
      <c r="B123" s="41"/>
      <c r="C123" s="42"/>
      <c r="D123" s="239" t="s">
        <v>695</v>
      </c>
      <c r="E123" s="42"/>
      <c r="F123" s="240" t="s">
        <v>722</v>
      </c>
      <c r="G123" s="42"/>
      <c r="H123" s="42"/>
      <c r="I123" s="222"/>
      <c r="J123" s="42"/>
      <c r="K123" s="42"/>
      <c r="L123" s="46"/>
      <c r="M123" s="223"/>
      <c r="N123" s="224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8" t="s">
        <v>695</v>
      </c>
      <c r="AU123" s="18" t="s">
        <v>92</v>
      </c>
    </row>
    <row r="124" s="13" customFormat="1">
      <c r="A124" s="13"/>
      <c r="B124" s="241"/>
      <c r="C124" s="242"/>
      <c r="D124" s="220" t="s">
        <v>697</v>
      </c>
      <c r="E124" s="243" t="s">
        <v>44</v>
      </c>
      <c r="F124" s="244" t="s">
        <v>715</v>
      </c>
      <c r="G124" s="242"/>
      <c r="H124" s="243" t="s">
        <v>44</v>
      </c>
      <c r="I124" s="245"/>
      <c r="J124" s="242"/>
      <c r="K124" s="242"/>
      <c r="L124" s="246"/>
      <c r="M124" s="247"/>
      <c r="N124" s="248"/>
      <c r="O124" s="248"/>
      <c r="P124" s="248"/>
      <c r="Q124" s="248"/>
      <c r="R124" s="248"/>
      <c r="S124" s="248"/>
      <c r="T124" s="24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0" t="s">
        <v>697</v>
      </c>
      <c r="AU124" s="250" t="s">
        <v>92</v>
      </c>
      <c r="AV124" s="13" t="s">
        <v>90</v>
      </c>
      <c r="AW124" s="13" t="s">
        <v>42</v>
      </c>
      <c r="AX124" s="13" t="s">
        <v>82</v>
      </c>
      <c r="AY124" s="250" t="s">
        <v>147</v>
      </c>
    </row>
    <row r="125" s="14" customFormat="1">
      <c r="A125" s="14"/>
      <c r="B125" s="251"/>
      <c r="C125" s="252"/>
      <c r="D125" s="220" t="s">
        <v>697</v>
      </c>
      <c r="E125" s="253" t="s">
        <v>44</v>
      </c>
      <c r="F125" s="254" t="s">
        <v>723</v>
      </c>
      <c r="G125" s="252"/>
      <c r="H125" s="255">
        <v>8.0999999999999996</v>
      </c>
      <c r="I125" s="256"/>
      <c r="J125" s="252"/>
      <c r="K125" s="252"/>
      <c r="L125" s="257"/>
      <c r="M125" s="258"/>
      <c r="N125" s="259"/>
      <c r="O125" s="259"/>
      <c r="P125" s="259"/>
      <c r="Q125" s="259"/>
      <c r="R125" s="259"/>
      <c r="S125" s="259"/>
      <c r="T125" s="26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1" t="s">
        <v>697</v>
      </c>
      <c r="AU125" s="261" t="s">
        <v>92</v>
      </c>
      <c r="AV125" s="14" t="s">
        <v>92</v>
      </c>
      <c r="AW125" s="14" t="s">
        <v>42</v>
      </c>
      <c r="AX125" s="14" t="s">
        <v>82</v>
      </c>
      <c r="AY125" s="261" t="s">
        <v>147</v>
      </c>
    </row>
    <row r="126" s="15" customFormat="1">
      <c r="A126" s="15"/>
      <c r="B126" s="262"/>
      <c r="C126" s="263"/>
      <c r="D126" s="220" t="s">
        <v>697</v>
      </c>
      <c r="E126" s="264" t="s">
        <v>44</v>
      </c>
      <c r="F126" s="265" t="s">
        <v>701</v>
      </c>
      <c r="G126" s="263"/>
      <c r="H126" s="266">
        <v>8.0999999999999996</v>
      </c>
      <c r="I126" s="267"/>
      <c r="J126" s="263"/>
      <c r="K126" s="263"/>
      <c r="L126" s="268"/>
      <c r="M126" s="269"/>
      <c r="N126" s="270"/>
      <c r="O126" s="270"/>
      <c r="P126" s="270"/>
      <c r="Q126" s="270"/>
      <c r="R126" s="270"/>
      <c r="S126" s="270"/>
      <c r="T126" s="271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2" t="s">
        <v>697</v>
      </c>
      <c r="AU126" s="272" t="s">
        <v>92</v>
      </c>
      <c r="AV126" s="15" t="s">
        <v>165</v>
      </c>
      <c r="AW126" s="15" t="s">
        <v>42</v>
      </c>
      <c r="AX126" s="15" t="s">
        <v>90</v>
      </c>
      <c r="AY126" s="272" t="s">
        <v>147</v>
      </c>
    </row>
    <row r="127" s="2" customFormat="1" ht="21.75" customHeight="1">
      <c r="A127" s="40"/>
      <c r="B127" s="41"/>
      <c r="C127" s="225" t="s">
        <v>171</v>
      </c>
      <c r="D127" s="225" t="s">
        <v>268</v>
      </c>
      <c r="E127" s="226" t="s">
        <v>724</v>
      </c>
      <c r="F127" s="227" t="s">
        <v>725</v>
      </c>
      <c r="G127" s="228" t="s">
        <v>704</v>
      </c>
      <c r="H127" s="229">
        <v>66.647999999999996</v>
      </c>
      <c r="I127" s="230"/>
      <c r="J127" s="231">
        <f>ROUND(I127*H127,2)</f>
        <v>0</v>
      </c>
      <c r="K127" s="227" t="s">
        <v>692</v>
      </c>
      <c r="L127" s="46"/>
      <c r="M127" s="232" t="s">
        <v>44</v>
      </c>
      <c r="N127" s="233" t="s">
        <v>53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165</v>
      </c>
      <c r="AT127" s="218" t="s">
        <v>268</v>
      </c>
      <c r="AU127" s="218" t="s">
        <v>92</v>
      </c>
      <c r="AY127" s="18" t="s">
        <v>147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8" t="s">
        <v>90</v>
      </c>
      <c r="BK127" s="219">
        <f>ROUND(I127*H127,2)</f>
        <v>0</v>
      </c>
      <c r="BL127" s="18" t="s">
        <v>165</v>
      </c>
      <c r="BM127" s="218" t="s">
        <v>726</v>
      </c>
    </row>
    <row r="128" s="2" customFormat="1">
      <c r="A128" s="40"/>
      <c r="B128" s="41"/>
      <c r="C128" s="42"/>
      <c r="D128" s="220" t="s">
        <v>157</v>
      </c>
      <c r="E128" s="42"/>
      <c r="F128" s="221" t="s">
        <v>727</v>
      </c>
      <c r="G128" s="42"/>
      <c r="H128" s="42"/>
      <c r="I128" s="222"/>
      <c r="J128" s="42"/>
      <c r="K128" s="42"/>
      <c r="L128" s="46"/>
      <c r="M128" s="223"/>
      <c r="N128" s="224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8" t="s">
        <v>157</v>
      </c>
      <c r="AU128" s="18" t="s">
        <v>92</v>
      </c>
    </row>
    <row r="129" s="2" customFormat="1">
      <c r="A129" s="40"/>
      <c r="B129" s="41"/>
      <c r="C129" s="42"/>
      <c r="D129" s="239" t="s">
        <v>695</v>
      </c>
      <c r="E129" s="42"/>
      <c r="F129" s="240" t="s">
        <v>728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8" t="s">
        <v>695</v>
      </c>
      <c r="AU129" s="18" t="s">
        <v>92</v>
      </c>
    </row>
    <row r="130" s="13" customFormat="1">
      <c r="A130" s="13"/>
      <c r="B130" s="241"/>
      <c r="C130" s="242"/>
      <c r="D130" s="220" t="s">
        <v>697</v>
      </c>
      <c r="E130" s="243" t="s">
        <v>44</v>
      </c>
      <c r="F130" s="244" t="s">
        <v>729</v>
      </c>
      <c r="G130" s="242"/>
      <c r="H130" s="243" t="s">
        <v>44</v>
      </c>
      <c r="I130" s="245"/>
      <c r="J130" s="242"/>
      <c r="K130" s="242"/>
      <c r="L130" s="246"/>
      <c r="M130" s="247"/>
      <c r="N130" s="248"/>
      <c r="O130" s="248"/>
      <c r="P130" s="248"/>
      <c r="Q130" s="248"/>
      <c r="R130" s="248"/>
      <c r="S130" s="248"/>
      <c r="T130" s="24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0" t="s">
        <v>697</v>
      </c>
      <c r="AU130" s="250" t="s">
        <v>92</v>
      </c>
      <c r="AV130" s="13" t="s">
        <v>90</v>
      </c>
      <c r="AW130" s="13" t="s">
        <v>42</v>
      </c>
      <c r="AX130" s="13" t="s">
        <v>82</v>
      </c>
      <c r="AY130" s="250" t="s">
        <v>147</v>
      </c>
    </row>
    <row r="131" s="13" customFormat="1">
      <c r="A131" s="13"/>
      <c r="B131" s="241"/>
      <c r="C131" s="242"/>
      <c r="D131" s="220" t="s">
        <v>697</v>
      </c>
      <c r="E131" s="243" t="s">
        <v>44</v>
      </c>
      <c r="F131" s="244" t="s">
        <v>730</v>
      </c>
      <c r="G131" s="242"/>
      <c r="H131" s="243" t="s">
        <v>44</v>
      </c>
      <c r="I131" s="245"/>
      <c r="J131" s="242"/>
      <c r="K131" s="242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697</v>
      </c>
      <c r="AU131" s="250" t="s">
        <v>92</v>
      </c>
      <c r="AV131" s="13" t="s">
        <v>90</v>
      </c>
      <c r="AW131" s="13" t="s">
        <v>42</v>
      </c>
      <c r="AX131" s="13" t="s">
        <v>82</v>
      </c>
      <c r="AY131" s="250" t="s">
        <v>147</v>
      </c>
    </row>
    <row r="132" s="14" customFormat="1">
      <c r="A132" s="14"/>
      <c r="B132" s="251"/>
      <c r="C132" s="252"/>
      <c r="D132" s="220" t="s">
        <v>697</v>
      </c>
      <c r="E132" s="253" t="s">
        <v>44</v>
      </c>
      <c r="F132" s="254" t="s">
        <v>731</v>
      </c>
      <c r="G132" s="252"/>
      <c r="H132" s="255">
        <v>1.5</v>
      </c>
      <c r="I132" s="256"/>
      <c r="J132" s="252"/>
      <c r="K132" s="252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697</v>
      </c>
      <c r="AU132" s="261" t="s">
        <v>92</v>
      </c>
      <c r="AV132" s="14" t="s">
        <v>92</v>
      </c>
      <c r="AW132" s="14" t="s">
        <v>42</v>
      </c>
      <c r="AX132" s="14" t="s">
        <v>82</v>
      </c>
      <c r="AY132" s="261" t="s">
        <v>147</v>
      </c>
    </row>
    <row r="133" s="14" customFormat="1">
      <c r="A133" s="14"/>
      <c r="B133" s="251"/>
      <c r="C133" s="252"/>
      <c r="D133" s="220" t="s">
        <v>697</v>
      </c>
      <c r="E133" s="253" t="s">
        <v>44</v>
      </c>
      <c r="F133" s="254" t="s">
        <v>732</v>
      </c>
      <c r="G133" s="252"/>
      <c r="H133" s="255">
        <v>4.9000000000000004</v>
      </c>
      <c r="I133" s="256"/>
      <c r="J133" s="252"/>
      <c r="K133" s="252"/>
      <c r="L133" s="257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1" t="s">
        <v>697</v>
      </c>
      <c r="AU133" s="261" t="s">
        <v>92</v>
      </c>
      <c r="AV133" s="14" t="s">
        <v>92</v>
      </c>
      <c r="AW133" s="14" t="s">
        <v>42</v>
      </c>
      <c r="AX133" s="14" t="s">
        <v>82</v>
      </c>
      <c r="AY133" s="261" t="s">
        <v>147</v>
      </c>
    </row>
    <row r="134" s="14" customFormat="1">
      <c r="A134" s="14"/>
      <c r="B134" s="251"/>
      <c r="C134" s="252"/>
      <c r="D134" s="220" t="s">
        <v>697</v>
      </c>
      <c r="E134" s="253" t="s">
        <v>44</v>
      </c>
      <c r="F134" s="254" t="s">
        <v>733</v>
      </c>
      <c r="G134" s="252"/>
      <c r="H134" s="255">
        <v>38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697</v>
      </c>
      <c r="AU134" s="261" t="s">
        <v>92</v>
      </c>
      <c r="AV134" s="14" t="s">
        <v>92</v>
      </c>
      <c r="AW134" s="14" t="s">
        <v>42</v>
      </c>
      <c r="AX134" s="14" t="s">
        <v>82</v>
      </c>
      <c r="AY134" s="261" t="s">
        <v>147</v>
      </c>
    </row>
    <row r="135" s="14" customFormat="1">
      <c r="A135" s="14"/>
      <c r="B135" s="251"/>
      <c r="C135" s="252"/>
      <c r="D135" s="220" t="s">
        <v>697</v>
      </c>
      <c r="E135" s="253" t="s">
        <v>44</v>
      </c>
      <c r="F135" s="254" t="s">
        <v>734</v>
      </c>
      <c r="G135" s="252"/>
      <c r="H135" s="255">
        <v>6.048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697</v>
      </c>
      <c r="AU135" s="261" t="s">
        <v>92</v>
      </c>
      <c r="AV135" s="14" t="s">
        <v>92</v>
      </c>
      <c r="AW135" s="14" t="s">
        <v>42</v>
      </c>
      <c r="AX135" s="14" t="s">
        <v>82</v>
      </c>
      <c r="AY135" s="261" t="s">
        <v>147</v>
      </c>
    </row>
    <row r="136" s="14" customFormat="1">
      <c r="A136" s="14"/>
      <c r="B136" s="251"/>
      <c r="C136" s="252"/>
      <c r="D136" s="220" t="s">
        <v>697</v>
      </c>
      <c r="E136" s="253" t="s">
        <v>44</v>
      </c>
      <c r="F136" s="254" t="s">
        <v>735</v>
      </c>
      <c r="G136" s="252"/>
      <c r="H136" s="255">
        <v>16.199999999999999</v>
      </c>
      <c r="I136" s="256"/>
      <c r="J136" s="252"/>
      <c r="K136" s="252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697</v>
      </c>
      <c r="AU136" s="261" t="s">
        <v>92</v>
      </c>
      <c r="AV136" s="14" t="s">
        <v>92</v>
      </c>
      <c r="AW136" s="14" t="s">
        <v>42</v>
      </c>
      <c r="AX136" s="14" t="s">
        <v>82</v>
      </c>
      <c r="AY136" s="261" t="s">
        <v>147</v>
      </c>
    </row>
    <row r="137" s="15" customFormat="1">
      <c r="A137" s="15"/>
      <c r="B137" s="262"/>
      <c r="C137" s="263"/>
      <c r="D137" s="220" t="s">
        <v>697</v>
      </c>
      <c r="E137" s="264" t="s">
        <v>44</v>
      </c>
      <c r="F137" s="265" t="s">
        <v>701</v>
      </c>
      <c r="G137" s="263"/>
      <c r="H137" s="266">
        <v>66.647999999999996</v>
      </c>
      <c r="I137" s="267"/>
      <c r="J137" s="263"/>
      <c r="K137" s="263"/>
      <c r="L137" s="268"/>
      <c r="M137" s="269"/>
      <c r="N137" s="270"/>
      <c r="O137" s="270"/>
      <c r="P137" s="270"/>
      <c r="Q137" s="270"/>
      <c r="R137" s="270"/>
      <c r="S137" s="270"/>
      <c r="T137" s="27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2" t="s">
        <v>697</v>
      </c>
      <c r="AU137" s="272" t="s">
        <v>92</v>
      </c>
      <c r="AV137" s="15" t="s">
        <v>165</v>
      </c>
      <c r="AW137" s="15" t="s">
        <v>42</v>
      </c>
      <c r="AX137" s="15" t="s">
        <v>90</v>
      </c>
      <c r="AY137" s="272" t="s">
        <v>147</v>
      </c>
    </row>
    <row r="138" s="2" customFormat="1" ht="24.15" customHeight="1">
      <c r="A138" s="40"/>
      <c r="B138" s="41"/>
      <c r="C138" s="225" t="s">
        <v>176</v>
      </c>
      <c r="D138" s="225" t="s">
        <v>268</v>
      </c>
      <c r="E138" s="226" t="s">
        <v>736</v>
      </c>
      <c r="F138" s="227" t="s">
        <v>737</v>
      </c>
      <c r="G138" s="228" t="s">
        <v>704</v>
      </c>
      <c r="H138" s="229">
        <v>66.647999999999996</v>
      </c>
      <c r="I138" s="230"/>
      <c r="J138" s="231">
        <f>ROUND(I138*H138,2)</f>
        <v>0</v>
      </c>
      <c r="K138" s="227" t="s">
        <v>692</v>
      </c>
      <c r="L138" s="46"/>
      <c r="M138" s="232" t="s">
        <v>44</v>
      </c>
      <c r="N138" s="233" t="s">
        <v>53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165</v>
      </c>
      <c r="AT138" s="218" t="s">
        <v>268</v>
      </c>
      <c r="AU138" s="218" t="s">
        <v>92</v>
      </c>
      <c r="AY138" s="18" t="s">
        <v>147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8" t="s">
        <v>90</v>
      </c>
      <c r="BK138" s="219">
        <f>ROUND(I138*H138,2)</f>
        <v>0</v>
      </c>
      <c r="BL138" s="18" t="s">
        <v>165</v>
      </c>
      <c r="BM138" s="218" t="s">
        <v>738</v>
      </c>
    </row>
    <row r="139" s="2" customFormat="1">
      <c r="A139" s="40"/>
      <c r="B139" s="41"/>
      <c r="C139" s="42"/>
      <c r="D139" s="220" t="s">
        <v>157</v>
      </c>
      <c r="E139" s="42"/>
      <c r="F139" s="221" t="s">
        <v>739</v>
      </c>
      <c r="G139" s="42"/>
      <c r="H139" s="42"/>
      <c r="I139" s="222"/>
      <c r="J139" s="42"/>
      <c r="K139" s="42"/>
      <c r="L139" s="46"/>
      <c r="M139" s="223"/>
      <c r="N139" s="224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8" t="s">
        <v>157</v>
      </c>
      <c r="AU139" s="18" t="s">
        <v>92</v>
      </c>
    </row>
    <row r="140" s="2" customFormat="1">
      <c r="A140" s="40"/>
      <c r="B140" s="41"/>
      <c r="C140" s="42"/>
      <c r="D140" s="239" t="s">
        <v>695</v>
      </c>
      <c r="E140" s="42"/>
      <c r="F140" s="240" t="s">
        <v>740</v>
      </c>
      <c r="G140" s="42"/>
      <c r="H140" s="42"/>
      <c r="I140" s="222"/>
      <c r="J140" s="42"/>
      <c r="K140" s="42"/>
      <c r="L140" s="46"/>
      <c r="M140" s="223"/>
      <c r="N140" s="224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8" t="s">
        <v>695</v>
      </c>
      <c r="AU140" s="18" t="s">
        <v>92</v>
      </c>
    </row>
    <row r="141" s="2" customFormat="1" ht="21.75" customHeight="1">
      <c r="A141" s="40"/>
      <c r="B141" s="41"/>
      <c r="C141" s="225" t="s">
        <v>180</v>
      </c>
      <c r="D141" s="225" t="s">
        <v>268</v>
      </c>
      <c r="E141" s="226" t="s">
        <v>741</v>
      </c>
      <c r="F141" s="227" t="s">
        <v>742</v>
      </c>
      <c r="G141" s="228" t="s">
        <v>704</v>
      </c>
      <c r="H141" s="229">
        <v>0.28000000000000003</v>
      </c>
      <c r="I141" s="230"/>
      <c r="J141" s="231">
        <f>ROUND(I141*H141,2)</f>
        <v>0</v>
      </c>
      <c r="K141" s="227" t="s">
        <v>692</v>
      </c>
      <c r="L141" s="46"/>
      <c r="M141" s="232" t="s">
        <v>44</v>
      </c>
      <c r="N141" s="233" t="s">
        <v>53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165</v>
      </c>
      <c r="AT141" s="218" t="s">
        <v>268</v>
      </c>
      <c r="AU141" s="218" t="s">
        <v>92</v>
      </c>
      <c r="AY141" s="18" t="s">
        <v>147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8" t="s">
        <v>90</v>
      </c>
      <c r="BK141" s="219">
        <f>ROUND(I141*H141,2)</f>
        <v>0</v>
      </c>
      <c r="BL141" s="18" t="s">
        <v>165</v>
      </c>
      <c r="BM141" s="218" t="s">
        <v>743</v>
      </c>
    </row>
    <row r="142" s="2" customFormat="1">
      <c r="A142" s="40"/>
      <c r="B142" s="41"/>
      <c r="C142" s="42"/>
      <c r="D142" s="220" t="s">
        <v>157</v>
      </c>
      <c r="E142" s="42"/>
      <c r="F142" s="221" t="s">
        <v>744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8" t="s">
        <v>157</v>
      </c>
      <c r="AU142" s="18" t="s">
        <v>92</v>
      </c>
    </row>
    <row r="143" s="2" customFormat="1">
      <c r="A143" s="40"/>
      <c r="B143" s="41"/>
      <c r="C143" s="42"/>
      <c r="D143" s="239" t="s">
        <v>695</v>
      </c>
      <c r="E143" s="42"/>
      <c r="F143" s="240" t="s">
        <v>745</v>
      </c>
      <c r="G143" s="42"/>
      <c r="H143" s="42"/>
      <c r="I143" s="222"/>
      <c r="J143" s="42"/>
      <c r="K143" s="42"/>
      <c r="L143" s="46"/>
      <c r="M143" s="223"/>
      <c r="N143" s="224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8" t="s">
        <v>695</v>
      </c>
      <c r="AU143" s="18" t="s">
        <v>92</v>
      </c>
    </row>
    <row r="144" s="13" customFormat="1">
      <c r="A144" s="13"/>
      <c r="B144" s="241"/>
      <c r="C144" s="242"/>
      <c r="D144" s="220" t="s">
        <v>697</v>
      </c>
      <c r="E144" s="243" t="s">
        <v>44</v>
      </c>
      <c r="F144" s="244" t="s">
        <v>746</v>
      </c>
      <c r="G144" s="242"/>
      <c r="H144" s="243" t="s">
        <v>44</v>
      </c>
      <c r="I144" s="245"/>
      <c r="J144" s="242"/>
      <c r="K144" s="242"/>
      <c r="L144" s="246"/>
      <c r="M144" s="247"/>
      <c r="N144" s="248"/>
      <c r="O144" s="248"/>
      <c r="P144" s="248"/>
      <c r="Q144" s="248"/>
      <c r="R144" s="248"/>
      <c r="S144" s="248"/>
      <c r="T144" s="24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0" t="s">
        <v>697</v>
      </c>
      <c r="AU144" s="250" t="s">
        <v>92</v>
      </c>
      <c r="AV144" s="13" t="s">
        <v>90</v>
      </c>
      <c r="AW144" s="13" t="s">
        <v>42</v>
      </c>
      <c r="AX144" s="13" t="s">
        <v>82</v>
      </c>
      <c r="AY144" s="250" t="s">
        <v>147</v>
      </c>
    </row>
    <row r="145" s="14" customFormat="1">
      <c r="A145" s="14"/>
      <c r="B145" s="251"/>
      <c r="C145" s="252"/>
      <c r="D145" s="220" t="s">
        <v>697</v>
      </c>
      <c r="E145" s="253" t="s">
        <v>44</v>
      </c>
      <c r="F145" s="254" t="s">
        <v>747</v>
      </c>
      <c r="G145" s="252"/>
      <c r="H145" s="255">
        <v>30.404</v>
      </c>
      <c r="I145" s="256"/>
      <c r="J145" s="252"/>
      <c r="K145" s="252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697</v>
      </c>
      <c r="AU145" s="261" t="s">
        <v>92</v>
      </c>
      <c r="AV145" s="14" t="s">
        <v>92</v>
      </c>
      <c r="AW145" s="14" t="s">
        <v>42</v>
      </c>
      <c r="AX145" s="14" t="s">
        <v>82</v>
      </c>
      <c r="AY145" s="261" t="s">
        <v>147</v>
      </c>
    </row>
    <row r="146" s="14" customFormat="1">
      <c r="A146" s="14"/>
      <c r="B146" s="251"/>
      <c r="C146" s="252"/>
      <c r="D146" s="220" t="s">
        <v>697</v>
      </c>
      <c r="E146" s="253" t="s">
        <v>44</v>
      </c>
      <c r="F146" s="254" t="s">
        <v>748</v>
      </c>
      <c r="G146" s="252"/>
      <c r="H146" s="255">
        <v>-30.123999999999999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697</v>
      </c>
      <c r="AU146" s="261" t="s">
        <v>92</v>
      </c>
      <c r="AV146" s="14" t="s">
        <v>92</v>
      </c>
      <c r="AW146" s="14" t="s">
        <v>42</v>
      </c>
      <c r="AX146" s="14" t="s">
        <v>82</v>
      </c>
      <c r="AY146" s="261" t="s">
        <v>147</v>
      </c>
    </row>
    <row r="147" s="15" customFormat="1">
      <c r="A147" s="15"/>
      <c r="B147" s="262"/>
      <c r="C147" s="263"/>
      <c r="D147" s="220" t="s">
        <v>697</v>
      </c>
      <c r="E147" s="264" t="s">
        <v>44</v>
      </c>
      <c r="F147" s="265" t="s">
        <v>701</v>
      </c>
      <c r="G147" s="263"/>
      <c r="H147" s="266">
        <v>0.28000000000000103</v>
      </c>
      <c r="I147" s="267"/>
      <c r="J147" s="263"/>
      <c r="K147" s="263"/>
      <c r="L147" s="268"/>
      <c r="M147" s="269"/>
      <c r="N147" s="270"/>
      <c r="O147" s="270"/>
      <c r="P147" s="270"/>
      <c r="Q147" s="270"/>
      <c r="R147" s="270"/>
      <c r="S147" s="270"/>
      <c r="T147" s="27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2" t="s">
        <v>697</v>
      </c>
      <c r="AU147" s="272" t="s">
        <v>92</v>
      </c>
      <c r="AV147" s="15" t="s">
        <v>165</v>
      </c>
      <c r="AW147" s="15" t="s">
        <v>42</v>
      </c>
      <c r="AX147" s="15" t="s">
        <v>90</v>
      </c>
      <c r="AY147" s="272" t="s">
        <v>147</v>
      </c>
    </row>
    <row r="148" s="2" customFormat="1" ht="16.5" customHeight="1">
      <c r="A148" s="40"/>
      <c r="B148" s="41"/>
      <c r="C148" s="225" t="s">
        <v>184</v>
      </c>
      <c r="D148" s="225" t="s">
        <v>268</v>
      </c>
      <c r="E148" s="226" t="s">
        <v>749</v>
      </c>
      <c r="F148" s="227" t="s">
        <v>750</v>
      </c>
      <c r="G148" s="228" t="s">
        <v>704</v>
      </c>
      <c r="H148" s="229">
        <v>30.123999999999999</v>
      </c>
      <c r="I148" s="230"/>
      <c r="J148" s="231">
        <f>ROUND(I148*H148,2)</f>
        <v>0</v>
      </c>
      <c r="K148" s="227" t="s">
        <v>692</v>
      </c>
      <c r="L148" s="46"/>
      <c r="M148" s="232" t="s">
        <v>44</v>
      </c>
      <c r="N148" s="233" t="s">
        <v>53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165</v>
      </c>
      <c r="AT148" s="218" t="s">
        <v>268</v>
      </c>
      <c r="AU148" s="218" t="s">
        <v>92</v>
      </c>
      <c r="AY148" s="18" t="s">
        <v>147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8" t="s">
        <v>90</v>
      </c>
      <c r="BK148" s="219">
        <f>ROUND(I148*H148,2)</f>
        <v>0</v>
      </c>
      <c r="BL148" s="18" t="s">
        <v>165</v>
      </c>
      <c r="BM148" s="218" t="s">
        <v>751</v>
      </c>
    </row>
    <row r="149" s="2" customFormat="1">
      <c r="A149" s="40"/>
      <c r="B149" s="41"/>
      <c r="C149" s="42"/>
      <c r="D149" s="220" t="s">
        <v>157</v>
      </c>
      <c r="E149" s="42"/>
      <c r="F149" s="221" t="s">
        <v>752</v>
      </c>
      <c r="G149" s="42"/>
      <c r="H149" s="42"/>
      <c r="I149" s="222"/>
      <c r="J149" s="42"/>
      <c r="K149" s="42"/>
      <c r="L149" s="46"/>
      <c r="M149" s="223"/>
      <c r="N149" s="224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8" t="s">
        <v>157</v>
      </c>
      <c r="AU149" s="18" t="s">
        <v>92</v>
      </c>
    </row>
    <row r="150" s="2" customFormat="1">
      <c r="A150" s="40"/>
      <c r="B150" s="41"/>
      <c r="C150" s="42"/>
      <c r="D150" s="239" t="s">
        <v>695</v>
      </c>
      <c r="E150" s="42"/>
      <c r="F150" s="240" t="s">
        <v>753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8" t="s">
        <v>695</v>
      </c>
      <c r="AU150" s="18" t="s">
        <v>92</v>
      </c>
    </row>
    <row r="151" s="13" customFormat="1">
      <c r="A151" s="13"/>
      <c r="B151" s="241"/>
      <c r="C151" s="242"/>
      <c r="D151" s="220" t="s">
        <v>697</v>
      </c>
      <c r="E151" s="243" t="s">
        <v>44</v>
      </c>
      <c r="F151" s="244" t="s">
        <v>754</v>
      </c>
      <c r="G151" s="242"/>
      <c r="H151" s="243" t="s">
        <v>44</v>
      </c>
      <c r="I151" s="245"/>
      <c r="J151" s="242"/>
      <c r="K151" s="242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697</v>
      </c>
      <c r="AU151" s="250" t="s">
        <v>92</v>
      </c>
      <c r="AV151" s="13" t="s">
        <v>90</v>
      </c>
      <c r="AW151" s="13" t="s">
        <v>42</v>
      </c>
      <c r="AX151" s="13" t="s">
        <v>82</v>
      </c>
      <c r="AY151" s="250" t="s">
        <v>147</v>
      </c>
    </row>
    <row r="152" s="14" customFormat="1">
      <c r="A152" s="14"/>
      <c r="B152" s="251"/>
      <c r="C152" s="252"/>
      <c r="D152" s="220" t="s">
        <v>697</v>
      </c>
      <c r="E152" s="253" t="s">
        <v>44</v>
      </c>
      <c r="F152" s="254" t="s">
        <v>755</v>
      </c>
      <c r="G152" s="252"/>
      <c r="H152" s="255">
        <v>19</v>
      </c>
      <c r="I152" s="256"/>
      <c r="J152" s="252"/>
      <c r="K152" s="252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697</v>
      </c>
      <c r="AU152" s="261" t="s">
        <v>92</v>
      </c>
      <c r="AV152" s="14" t="s">
        <v>92</v>
      </c>
      <c r="AW152" s="14" t="s">
        <v>42</v>
      </c>
      <c r="AX152" s="14" t="s">
        <v>82</v>
      </c>
      <c r="AY152" s="261" t="s">
        <v>147</v>
      </c>
    </row>
    <row r="153" s="14" customFormat="1">
      <c r="A153" s="14"/>
      <c r="B153" s="251"/>
      <c r="C153" s="252"/>
      <c r="D153" s="220" t="s">
        <v>697</v>
      </c>
      <c r="E153" s="253" t="s">
        <v>44</v>
      </c>
      <c r="F153" s="254" t="s">
        <v>716</v>
      </c>
      <c r="G153" s="252"/>
      <c r="H153" s="255">
        <v>3.024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697</v>
      </c>
      <c r="AU153" s="261" t="s">
        <v>92</v>
      </c>
      <c r="AV153" s="14" t="s">
        <v>92</v>
      </c>
      <c r="AW153" s="14" t="s">
        <v>42</v>
      </c>
      <c r="AX153" s="14" t="s">
        <v>82</v>
      </c>
      <c r="AY153" s="261" t="s">
        <v>147</v>
      </c>
    </row>
    <row r="154" s="14" customFormat="1">
      <c r="A154" s="14"/>
      <c r="B154" s="251"/>
      <c r="C154" s="252"/>
      <c r="D154" s="220" t="s">
        <v>697</v>
      </c>
      <c r="E154" s="253" t="s">
        <v>44</v>
      </c>
      <c r="F154" s="254" t="s">
        <v>723</v>
      </c>
      <c r="G154" s="252"/>
      <c r="H154" s="255">
        <v>8.0999999999999996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697</v>
      </c>
      <c r="AU154" s="261" t="s">
        <v>92</v>
      </c>
      <c r="AV154" s="14" t="s">
        <v>92</v>
      </c>
      <c r="AW154" s="14" t="s">
        <v>42</v>
      </c>
      <c r="AX154" s="14" t="s">
        <v>82</v>
      </c>
      <c r="AY154" s="261" t="s">
        <v>147</v>
      </c>
    </row>
    <row r="155" s="15" customFormat="1">
      <c r="A155" s="15"/>
      <c r="B155" s="262"/>
      <c r="C155" s="263"/>
      <c r="D155" s="220" t="s">
        <v>697</v>
      </c>
      <c r="E155" s="264" t="s">
        <v>44</v>
      </c>
      <c r="F155" s="265" t="s">
        <v>701</v>
      </c>
      <c r="G155" s="263"/>
      <c r="H155" s="266">
        <v>30.123999999999999</v>
      </c>
      <c r="I155" s="267"/>
      <c r="J155" s="263"/>
      <c r="K155" s="263"/>
      <c r="L155" s="268"/>
      <c r="M155" s="269"/>
      <c r="N155" s="270"/>
      <c r="O155" s="270"/>
      <c r="P155" s="270"/>
      <c r="Q155" s="270"/>
      <c r="R155" s="270"/>
      <c r="S155" s="270"/>
      <c r="T155" s="27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2" t="s">
        <v>697</v>
      </c>
      <c r="AU155" s="272" t="s">
        <v>92</v>
      </c>
      <c r="AV155" s="15" t="s">
        <v>165</v>
      </c>
      <c r="AW155" s="15" t="s">
        <v>42</v>
      </c>
      <c r="AX155" s="15" t="s">
        <v>90</v>
      </c>
      <c r="AY155" s="272" t="s">
        <v>147</v>
      </c>
    </row>
    <row r="156" s="2" customFormat="1" ht="16.5" customHeight="1">
      <c r="A156" s="40"/>
      <c r="B156" s="41"/>
      <c r="C156" s="225" t="s">
        <v>188</v>
      </c>
      <c r="D156" s="225" t="s">
        <v>268</v>
      </c>
      <c r="E156" s="226" t="s">
        <v>756</v>
      </c>
      <c r="F156" s="227" t="s">
        <v>757</v>
      </c>
      <c r="G156" s="228" t="s">
        <v>704</v>
      </c>
      <c r="H156" s="229">
        <v>19</v>
      </c>
      <c r="I156" s="230"/>
      <c r="J156" s="231">
        <f>ROUND(I156*H156,2)</f>
        <v>0</v>
      </c>
      <c r="K156" s="227" t="s">
        <v>692</v>
      </c>
      <c r="L156" s="46"/>
      <c r="M156" s="232" t="s">
        <v>44</v>
      </c>
      <c r="N156" s="233" t="s">
        <v>53</v>
      </c>
      <c r="O156" s="86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165</v>
      </c>
      <c r="AT156" s="218" t="s">
        <v>268</v>
      </c>
      <c r="AU156" s="218" t="s">
        <v>92</v>
      </c>
      <c r="AY156" s="18" t="s">
        <v>147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8" t="s">
        <v>90</v>
      </c>
      <c r="BK156" s="219">
        <f>ROUND(I156*H156,2)</f>
        <v>0</v>
      </c>
      <c r="BL156" s="18" t="s">
        <v>165</v>
      </c>
      <c r="BM156" s="218" t="s">
        <v>758</v>
      </c>
    </row>
    <row r="157" s="2" customFormat="1">
      <c r="A157" s="40"/>
      <c r="B157" s="41"/>
      <c r="C157" s="42"/>
      <c r="D157" s="220" t="s">
        <v>157</v>
      </c>
      <c r="E157" s="42"/>
      <c r="F157" s="221" t="s">
        <v>759</v>
      </c>
      <c r="G157" s="42"/>
      <c r="H157" s="42"/>
      <c r="I157" s="222"/>
      <c r="J157" s="42"/>
      <c r="K157" s="42"/>
      <c r="L157" s="46"/>
      <c r="M157" s="223"/>
      <c r="N157" s="224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8" t="s">
        <v>157</v>
      </c>
      <c r="AU157" s="18" t="s">
        <v>92</v>
      </c>
    </row>
    <row r="158" s="2" customFormat="1">
      <c r="A158" s="40"/>
      <c r="B158" s="41"/>
      <c r="C158" s="42"/>
      <c r="D158" s="239" t="s">
        <v>695</v>
      </c>
      <c r="E158" s="42"/>
      <c r="F158" s="240" t="s">
        <v>760</v>
      </c>
      <c r="G158" s="42"/>
      <c r="H158" s="42"/>
      <c r="I158" s="222"/>
      <c r="J158" s="42"/>
      <c r="K158" s="42"/>
      <c r="L158" s="46"/>
      <c r="M158" s="223"/>
      <c r="N158" s="224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8" t="s">
        <v>695</v>
      </c>
      <c r="AU158" s="18" t="s">
        <v>92</v>
      </c>
    </row>
    <row r="159" s="2" customFormat="1" ht="16.5" customHeight="1">
      <c r="A159" s="40"/>
      <c r="B159" s="41"/>
      <c r="C159" s="225" t="s">
        <v>192</v>
      </c>
      <c r="D159" s="225" t="s">
        <v>268</v>
      </c>
      <c r="E159" s="226" t="s">
        <v>761</v>
      </c>
      <c r="F159" s="227" t="s">
        <v>762</v>
      </c>
      <c r="G159" s="228" t="s">
        <v>763</v>
      </c>
      <c r="H159" s="229">
        <v>0.51200000000000001</v>
      </c>
      <c r="I159" s="230"/>
      <c r="J159" s="231">
        <f>ROUND(I159*H159,2)</f>
        <v>0</v>
      </c>
      <c r="K159" s="227" t="s">
        <v>692</v>
      </c>
      <c r="L159" s="46"/>
      <c r="M159" s="232" t="s">
        <v>44</v>
      </c>
      <c r="N159" s="233" t="s">
        <v>53</v>
      </c>
      <c r="O159" s="86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165</v>
      </c>
      <c r="AT159" s="218" t="s">
        <v>268</v>
      </c>
      <c r="AU159" s="218" t="s">
        <v>92</v>
      </c>
      <c r="AY159" s="18" t="s">
        <v>147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8" t="s">
        <v>90</v>
      </c>
      <c r="BK159" s="219">
        <f>ROUND(I159*H159,2)</f>
        <v>0</v>
      </c>
      <c r="BL159" s="18" t="s">
        <v>165</v>
      </c>
      <c r="BM159" s="218" t="s">
        <v>764</v>
      </c>
    </row>
    <row r="160" s="2" customFormat="1">
      <c r="A160" s="40"/>
      <c r="B160" s="41"/>
      <c r="C160" s="42"/>
      <c r="D160" s="220" t="s">
        <v>157</v>
      </c>
      <c r="E160" s="42"/>
      <c r="F160" s="221" t="s">
        <v>765</v>
      </c>
      <c r="G160" s="42"/>
      <c r="H160" s="42"/>
      <c r="I160" s="222"/>
      <c r="J160" s="42"/>
      <c r="K160" s="42"/>
      <c r="L160" s="46"/>
      <c r="M160" s="223"/>
      <c r="N160" s="224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8" t="s">
        <v>157</v>
      </c>
      <c r="AU160" s="18" t="s">
        <v>92</v>
      </c>
    </row>
    <row r="161" s="2" customFormat="1">
      <c r="A161" s="40"/>
      <c r="B161" s="41"/>
      <c r="C161" s="42"/>
      <c r="D161" s="239" t="s">
        <v>695</v>
      </c>
      <c r="E161" s="42"/>
      <c r="F161" s="240" t="s">
        <v>766</v>
      </c>
      <c r="G161" s="42"/>
      <c r="H161" s="42"/>
      <c r="I161" s="222"/>
      <c r="J161" s="42"/>
      <c r="K161" s="42"/>
      <c r="L161" s="46"/>
      <c r="M161" s="223"/>
      <c r="N161" s="224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8" t="s">
        <v>695</v>
      </c>
      <c r="AU161" s="18" t="s">
        <v>92</v>
      </c>
    </row>
    <row r="162" s="13" customFormat="1">
      <c r="A162" s="13"/>
      <c r="B162" s="241"/>
      <c r="C162" s="242"/>
      <c r="D162" s="220" t="s">
        <v>697</v>
      </c>
      <c r="E162" s="243" t="s">
        <v>44</v>
      </c>
      <c r="F162" s="244" t="s">
        <v>767</v>
      </c>
      <c r="G162" s="242"/>
      <c r="H162" s="243" t="s">
        <v>44</v>
      </c>
      <c r="I162" s="245"/>
      <c r="J162" s="242"/>
      <c r="K162" s="242"/>
      <c r="L162" s="246"/>
      <c r="M162" s="247"/>
      <c r="N162" s="248"/>
      <c r="O162" s="248"/>
      <c r="P162" s="248"/>
      <c r="Q162" s="248"/>
      <c r="R162" s="248"/>
      <c r="S162" s="248"/>
      <c r="T162" s="24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0" t="s">
        <v>697</v>
      </c>
      <c r="AU162" s="250" t="s">
        <v>92</v>
      </c>
      <c r="AV162" s="13" t="s">
        <v>90</v>
      </c>
      <c r="AW162" s="13" t="s">
        <v>42</v>
      </c>
      <c r="AX162" s="13" t="s">
        <v>82</v>
      </c>
      <c r="AY162" s="250" t="s">
        <v>147</v>
      </c>
    </row>
    <row r="163" s="13" customFormat="1">
      <c r="A163" s="13"/>
      <c r="B163" s="241"/>
      <c r="C163" s="242"/>
      <c r="D163" s="220" t="s">
        <v>697</v>
      </c>
      <c r="E163" s="243" t="s">
        <v>44</v>
      </c>
      <c r="F163" s="244" t="s">
        <v>768</v>
      </c>
      <c r="G163" s="242"/>
      <c r="H163" s="243" t="s">
        <v>44</v>
      </c>
      <c r="I163" s="245"/>
      <c r="J163" s="242"/>
      <c r="K163" s="242"/>
      <c r="L163" s="246"/>
      <c r="M163" s="247"/>
      <c r="N163" s="248"/>
      <c r="O163" s="248"/>
      <c r="P163" s="248"/>
      <c r="Q163" s="248"/>
      <c r="R163" s="248"/>
      <c r="S163" s="248"/>
      <c r="T163" s="24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0" t="s">
        <v>697</v>
      </c>
      <c r="AU163" s="250" t="s">
        <v>92</v>
      </c>
      <c r="AV163" s="13" t="s">
        <v>90</v>
      </c>
      <c r="AW163" s="13" t="s">
        <v>42</v>
      </c>
      <c r="AX163" s="13" t="s">
        <v>82</v>
      </c>
      <c r="AY163" s="250" t="s">
        <v>147</v>
      </c>
    </row>
    <row r="164" s="14" customFormat="1">
      <c r="A164" s="14"/>
      <c r="B164" s="251"/>
      <c r="C164" s="252"/>
      <c r="D164" s="220" t="s">
        <v>697</v>
      </c>
      <c r="E164" s="253" t="s">
        <v>44</v>
      </c>
      <c r="F164" s="254" t="s">
        <v>769</v>
      </c>
      <c r="G164" s="252"/>
      <c r="H164" s="255">
        <v>0.51200000000000001</v>
      </c>
      <c r="I164" s="256"/>
      <c r="J164" s="252"/>
      <c r="K164" s="252"/>
      <c r="L164" s="257"/>
      <c r="M164" s="258"/>
      <c r="N164" s="259"/>
      <c r="O164" s="259"/>
      <c r="P164" s="259"/>
      <c r="Q164" s="259"/>
      <c r="R164" s="259"/>
      <c r="S164" s="259"/>
      <c r="T164" s="26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1" t="s">
        <v>697</v>
      </c>
      <c r="AU164" s="261" t="s">
        <v>92</v>
      </c>
      <c r="AV164" s="14" t="s">
        <v>92</v>
      </c>
      <c r="AW164" s="14" t="s">
        <v>42</v>
      </c>
      <c r="AX164" s="14" t="s">
        <v>90</v>
      </c>
      <c r="AY164" s="261" t="s">
        <v>147</v>
      </c>
    </row>
    <row r="165" s="2" customFormat="1" ht="16.5" customHeight="1">
      <c r="A165" s="40"/>
      <c r="B165" s="41"/>
      <c r="C165" s="225" t="s">
        <v>196</v>
      </c>
      <c r="D165" s="225" t="s">
        <v>268</v>
      </c>
      <c r="E165" s="226" t="s">
        <v>770</v>
      </c>
      <c r="F165" s="227" t="s">
        <v>771</v>
      </c>
      <c r="G165" s="228" t="s">
        <v>704</v>
      </c>
      <c r="H165" s="229">
        <v>19</v>
      </c>
      <c r="I165" s="230"/>
      <c r="J165" s="231">
        <f>ROUND(I165*H165,2)</f>
        <v>0</v>
      </c>
      <c r="K165" s="227" t="s">
        <v>692</v>
      </c>
      <c r="L165" s="46"/>
      <c r="M165" s="232" t="s">
        <v>44</v>
      </c>
      <c r="N165" s="233" t="s">
        <v>53</v>
      </c>
      <c r="O165" s="86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165</v>
      </c>
      <c r="AT165" s="218" t="s">
        <v>268</v>
      </c>
      <c r="AU165" s="218" t="s">
        <v>92</v>
      </c>
      <c r="AY165" s="18" t="s">
        <v>147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8" t="s">
        <v>90</v>
      </c>
      <c r="BK165" s="219">
        <f>ROUND(I165*H165,2)</f>
        <v>0</v>
      </c>
      <c r="BL165" s="18" t="s">
        <v>165</v>
      </c>
      <c r="BM165" s="218" t="s">
        <v>772</v>
      </c>
    </row>
    <row r="166" s="2" customFormat="1">
      <c r="A166" s="40"/>
      <c r="B166" s="41"/>
      <c r="C166" s="42"/>
      <c r="D166" s="220" t="s">
        <v>157</v>
      </c>
      <c r="E166" s="42"/>
      <c r="F166" s="221" t="s">
        <v>773</v>
      </c>
      <c r="G166" s="42"/>
      <c r="H166" s="42"/>
      <c r="I166" s="222"/>
      <c r="J166" s="42"/>
      <c r="K166" s="42"/>
      <c r="L166" s="46"/>
      <c r="M166" s="223"/>
      <c r="N166" s="224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8" t="s">
        <v>157</v>
      </c>
      <c r="AU166" s="18" t="s">
        <v>92</v>
      </c>
    </row>
    <row r="167" s="2" customFormat="1">
      <c r="A167" s="40"/>
      <c r="B167" s="41"/>
      <c r="C167" s="42"/>
      <c r="D167" s="239" t="s">
        <v>695</v>
      </c>
      <c r="E167" s="42"/>
      <c r="F167" s="240" t="s">
        <v>774</v>
      </c>
      <c r="G167" s="42"/>
      <c r="H167" s="42"/>
      <c r="I167" s="222"/>
      <c r="J167" s="42"/>
      <c r="K167" s="42"/>
      <c r="L167" s="46"/>
      <c r="M167" s="223"/>
      <c r="N167" s="224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8" t="s">
        <v>695</v>
      </c>
      <c r="AU167" s="18" t="s">
        <v>92</v>
      </c>
    </row>
    <row r="168" s="14" customFormat="1">
      <c r="A168" s="14"/>
      <c r="B168" s="251"/>
      <c r="C168" s="252"/>
      <c r="D168" s="220" t="s">
        <v>697</v>
      </c>
      <c r="E168" s="253" t="s">
        <v>44</v>
      </c>
      <c r="F168" s="254" t="s">
        <v>755</v>
      </c>
      <c r="G168" s="252"/>
      <c r="H168" s="255">
        <v>19</v>
      </c>
      <c r="I168" s="256"/>
      <c r="J168" s="252"/>
      <c r="K168" s="252"/>
      <c r="L168" s="257"/>
      <c r="M168" s="258"/>
      <c r="N168" s="259"/>
      <c r="O168" s="259"/>
      <c r="P168" s="259"/>
      <c r="Q168" s="259"/>
      <c r="R168" s="259"/>
      <c r="S168" s="259"/>
      <c r="T168" s="26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1" t="s">
        <v>697</v>
      </c>
      <c r="AU168" s="261" t="s">
        <v>92</v>
      </c>
      <c r="AV168" s="14" t="s">
        <v>92</v>
      </c>
      <c r="AW168" s="14" t="s">
        <v>42</v>
      </c>
      <c r="AX168" s="14" t="s">
        <v>90</v>
      </c>
      <c r="AY168" s="261" t="s">
        <v>147</v>
      </c>
    </row>
    <row r="169" s="2" customFormat="1" ht="16.5" customHeight="1">
      <c r="A169" s="40"/>
      <c r="B169" s="41"/>
      <c r="C169" s="225" t="s">
        <v>200</v>
      </c>
      <c r="D169" s="225" t="s">
        <v>268</v>
      </c>
      <c r="E169" s="226" t="s">
        <v>775</v>
      </c>
      <c r="F169" s="227" t="s">
        <v>776</v>
      </c>
      <c r="G169" s="228" t="s">
        <v>704</v>
      </c>
      <c r="H169" s="229">
        <v>11.124000000000001</v>
      </c>
      <c r="I169" s="230"/>
      <c r="J169" s="231">
        <f>ROUND(I169*H169,2)</f>
        <v>0</v>
      </c>
      <c r="K169" s="227" t="s">
        <v>692</v>
      </c>
      <c r="L169" s="46"/>
      <c r="M169" s="232" t="s">
        <v>44</v>
      </c>
      <c r="N169" s="233" t="s">
        <v>53</v>
      </c>
      <c r="O169" s="86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165</v>
      </c>
      <c r="AT169" s="218" t="s">
        <v>268</v>
      </c>
      <c r="AU169" s="218" t="s">
        <v>92</v>
      </c>
      <c r="AY169" s="18" t="s">
        <v>147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8" t="s">
        <v>90</v>
      </c>
      <c r="BK169" s="219">
        <f>ROUND(I169*H169,2)</f>
        <v>0</v>
      </c>
      <c r="BL169" s="18" t="s">
        <v>165</v>
      </c>
      <c r="BM169" s="218" t="s">
        <v>777</v>
      </c>
    </row>
    <row r="170" s="2" customFormat="1">
      <c r="A170" s="40"/>
      <c r="B170" s="41"/>
      <c r="C170" s="42"/>
      <c r="D170" s="220" t="s">
        <v>157</v>
      </c>
      <c r="E170" s="42"/>
      <c r="F170" s="221" t="s">
        <v>778</v>
      </c>
      <c r="G170" s="42"/>
      <c r="H170" s="42"/>
      <c r="I170" s="222"/>
      <c r="J170" s="42"/>
      <c r="K170" s="42"/>
      <c r="L170" s="46"/>
      <c r="M170" s="223"/>
      <c r="N170" s="224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8" t="s">
        <v>157</v>
      </c>
      <c r="AU170" s="18" t="s">
        <v>92</v>
      </c>
    </row>
    <row r="171" s="2" customFormat="1">
      <c r="A171" s="40"/>
      <c r="B171" s="41"/>
      <c r="C171" s="42"/>
      <c r="D171" s="239" t="s">
        <v>695</v>
      </c>
      <c r="E171" s="42"/>
      <c r="F171" s="240" t="s">
        <v>779</v>
      </c>
      <c r="G171" s="42"/>
      <c r="H171" s="42"/>
      <c r="I171" s="222"/>
      <c r="J171" s="42"/>
      <c r="K171" s="42"/>
      <c r="L171" s="46"/>
      <c r="M171" s="223"/>
      <c r="N171" s="224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8" t="s">
        <v>695</v>
      </c>
      <c r="AU171" s="18" t="s">
        <v>92</v>
      </c>
    </row>
    <row r="172" s="14" customFormat="1">
      <c r="A172" s="14"/>
      <c r="B172" s="251"/>
      <c r="C172" s="252"/>
      <c r="D172" s="220" t="s">
        <v>697</v>
      </c>
      <c r="E172" s="253" t="s">
        <v>44</v>
      </c>
      <c r="F172" s="254" t="s">
        <v>716</v>
      </c>
      <c r="G172" s="252"/>
      <c r="H172" s="255">
        <v>3.024</v>
      </c>
      <c r="I172" s="256"/>
      <c r="J172" s="252"/>
      <c r="K172" s="252"/>
      <c r="L172" s="257"/>
      <c r="M172" s="258"/>
      <c r="N172" s="259"/>
      <c r="O172" s="259"/>
      <c r="P172" s="259"/>
      <c r="Q172" s="259"/>
      <c r="R172" s="259"/>
      <c r="S172" s="259"/>
      <c r="T172" s="26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1" t="s">
        <v>697</v>
      </c>
      <c r="AU172" s="261" t="s">
        <v>92</v>
      </c>
      <c r="AV172" s="14" t="s">
        <v>92</v>
      </c>
      <c r="AW172" s="14" t="s">
        <v>42</v>
      </c>
      <c r="AX172" s="14" t="s">
        <v>82</v>
      </c>
      <c r="AY172" s="261" t="s">
        <v>147</v>
      </c>
    </row>
    <row r="173" s="14" customFormat="1">
      <c r="A173" s="14"/>
      <c r="B173" s="251"/>
      <c r="C173" s="252"/>
      <c r="D173" s="220" t="s">
        <v>697</v>
      </c>
      <c r="E173" s="253" t="s">
        <v>44</v>
      </c>
      <c r="F173" s="254" t="s">
        <v>723</v>
      </c>
      <c r="G173" s="252"/>
      <c r="H173" s="255">
        <v>8.0999999999999996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1" t="s">
        <v>697</v>
      </c>
      <c r="AU173" s="261" t="s">
        <v>92</v>
      </c>
      <c r="AV173" s="14" t="s">
        <v>92</v>
      </c>
      <c r="AW173" s="14" t="s">
        <v>42</v>
      </c>
      <c r="AX173" s="14" t="s">
        <v>82</v>
      </c>
      <c r="AY173" s="261" t="s">
        <v>147</v>
      </c>
    </row>
    <row r="174" s="15" customFormat="1">
      <c r="A174" s="15"/>
      <c r="B174" s="262"/>
      <c r="C174" s="263"/>
      <c r="D174" s="220" t="s">
        <v>697</v>
      </c>
      <c r="E174" s="264" t="s">
        <v>44</v>
      </c>
      <c r="F174" s="265" t="s">
        <v>701</v>
      </c>
      <c r="G174" s="263"/>
      <c r="H174" s="266">
        <v>11.124000000000001</v>
      </c>
      <c r="I174" s="267"/>
      <c r="J174" s="263"/>
      <c r="K174" s="263"/>
      <c r="L174" s="268"/>
      <c r="M174" s="269"/>
      <c r="N174" s="270"/>
      <c r="O174" s="270"/>
      <c r="P174" s="270"/>
      <c r="Q174" s="270"/>
      <c r="R174" s="270"/>
      <c r="S174" s="270"/>
      <c r="T174" s="27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2" t="s">
        <v>697</v>
      </c>
      <c r="AU174" s="272" t="s">
        <v>92</v>
      </c>
      <c r="AV174" s="15" t="s">
        <v>165</v>
      </c>
      <c r="AW174" s="15" t="s">
        <v>42</v>
      </c>
      <c r="AX174" s="15" t="s">
        <v>90</v>
      </c>
      <c r="AY174" s="272" t="s">
        <v>147</v>
      </c>
    </row>
    <row r="175" s="2" customFormat="1" ht="16.5" customHeight="1">
      <c r="A175" s="40"/>
      <c r="B175" s="41"/>
      <c r="C175" s="225" t="s">
        <v>204</v>
      </c>
      <c r="D175" s="225" t="s">
        <v>268</v>
      </c>
      <c r="E175" s="226" t="s">
        <v>780</v>
      </c>
      <c r="F175" s="227" t="s">
        <v>781</v>
      </c>
      <c r="G175" s="228" t="s">
        <v>691</v>
      </c>
      <c r="H175" s="229">
        <v>7.5</v>
      </c>
      <c r="I175" s="230"/>
      <c r="J175" s="231">
        <f>ROUND(I175*H175,2)</f>
        <v>0</v>
      </c>
      <c r="K175" s="227" t="s">
        <v>692</v>
      </c>
      <c r="L175" s="46"/>
      <c r="M175" s="232" t="s">
        <v>44</v>
      </c>
      <c r="N175" s="233" t="s">
        <v>53</v>
      </c>
      <c r="O175" s="86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8" t="s">
        <v>165</v>
      </c>
      <c r="AT175" s="218" t="s">
        <v>268</v>
      </c>
      <c r="AU175" s="218" t="s">
        <v>92</v>
      </c>
      <c r="AY175" s="18" t="s">
        <v>147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8" t="s">
        <v>90</v>
      </c>
      <c r="BK175" s="219">
        <f>ROUND(I175*H175,2)</f>
        <v>0</v>
      </c>
      <c r="BL175" s="18" t="s">
        <v>165</v>
      </c>
      <c r="BM175" s="218" t="s">
        <v>782</v>
      </c>
    </row>
    <row r="176" s="2" customFormat="1">
      <c r="A176" s="40"/>
      <c r="B176" s="41"/>
      <c r="C176" s="42"/>
      <c r="D176" s="220" t="s">
        <v>157</v>
      </c>
      <c r="E176" s="42"/>
      <c r="F176" s="221" t="s">
        <v>783</v>
      </c>
      <c r="G176" s="42"/>
      <c r="H176" s="42"/>
      <c r="I176" s="222"/>
      <c r="J176" s="42"/>
      <c r="K176" s="42"/>
      <c r="L176" s="46"/>
      <c r="M176" s="223"/>
      <c r="N176" s="224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8" t="s">
        <v>157</v>
      </c>
      <c r="AU176" s="18" t="s">
        <v>92</v>
      </c>
    </row>
    <row r="177" s="2" customFormat="1">
      <c r="A177" s="40"/>
      <c r="B177" s="41"/>
      <c r="C177" s="42"/>
      <c r="D177" s="239" t="s">
        <v>695</v>
      </c>
      <c r="E177" s="42"/>
      <c r="F177" s="240" t="s">
        <v>784</v>
      </c>
      <c r="G177" s="42"/>
      <c r="H177" s="42"/>
      <c r="I177" s="222"/>
      <c r="J177" s="42"/>
      <c r="K177" s="42"/>
      <c r="L177" s="46"/>
      <c r="M177" s="223"/>
      <c r="N177" s="224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8" t="s">
        <v>695</v>
      </c>
      <c r="AU177" s="18" t="s">
        <v>92</v>
      </c>
    </row>
    <row r="178" s="13" customFormat="1">
      <c r="A178" s="13"/>
      <c r="B178" s="241"/>
      <c r="C178" s="242"/>
      <c r="D178" s="220" t="s">
        <v>697</v>
      </c>
      <c r="E178" s="243" t="s">
        <v>44</v>
      </c>
      <c r="F178" s="244" t="s">
        <v>698</v>
      </c>
      <c r="G178" s="242"/>
      <c r="H178" s="243" t="s">
        <v>44</v>
      </c>
      <c r="I178" s="245"/>
      <c r="J178" s="242"/>
      <c r="K178" s="242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697</v>
      </c>
      <c r="AU178" s="250" t="s">
        <v>92</v>
      </c>
      <c r="AV178" s="13" t="s">
        <v>90</v>
      </c>
      <c r="AW178" s="13" t="s">
        <v>42</v>
      </c>
      <c r="AX178" s="13" t="s">
        <v>82</v>
      </c>
      <c r="AY178" s="250" t="s">
        <v>147</v>
      </c>
    </row>
    <row r="179" s="14" customFormat="1">
      <c r="A179" s="14"/>
      <c r="B179" s="251"/>
      <c r="C179" s="252"/>
      <c r="D179" s="220" t="s">
        <v>697</v>
      </c>
      <c r="E179" s="253" t="s">
        <v>44</v>
      </c>
      <c r="F179" s="254" t="s">
        <v>699</v>
      </c>
      <c r="G179" s="252"/>
      <c r="H179" s="255">
        <v>7.5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697</v>
      </c>
      <c r="AU179" s="261" t="s">
        <v>92</v>
      </c>
      <c r="AV179" s="14" t="s">
        <v>92</v>
      </c>
      <c r="AW179" s="14" t="s">
        <v>42</v>
      </c>
      <c r="AX179" s="14" t="s">
        <v>82</v>
      </c>
      <c r="AY179" s="261" t="s">
        <v>147</v>
      </c>
    </row>
    <row r="180" s="15" customFormat="1">
      <c r="A180" s="15"/>
      <c r="B180" s="262"/>
      <c r="C180" s="263"/>
      <c r="D180" s="220" t="s">
        <v>697</v>
      </c>
      <c r="E180" s="264" t="s">
        <v>44</v>
      </c>
      <c r="F180" s="265" t="s">
        <v>701</v>
      </c>
      <c r="G180" s="263"/>
      <c r="H180" s="266">
        <v>7.5</v>
      </c>
      <c r="I180" s="267"/>
      <c r="J180" s="263"/>
      <c r="K180" s="263"/>
      <c r="L180" s="268"/>
      <c r="M180" s="269"/>
      <c r="N180" s="270"/>
      <c r="O180" s="270"/>
      <c r="P180" s="270"/>
      <c r="Q180" s="270"/>
      <c r="R180" s="270"/>
      <c r="S180" s="270"/>
      <c r="T180" s="27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2" t="s">
        <v>697</v>
      </c>
      <c r="AU180" s="272" t="s">
        <v>92</v>
      </c>
      <c r="AV180" s="15" t="s">
        <v>165</v>
      </c>
      <c r="AW180" s="15" t="s">
        <v>42</v>
      </c>
      <c r="AX180" s="15" t="s">
        <v>90</v>
      </c>
      <c r="AY180" s="272" t="s">
        <v>147</v>
      </c>
    </row>
    <row r="181" s="2" customFormat="1" ht="16.5" customHeight="1">
      <c r="A181" s="40"/>
      <c r="B181" s="41"/>
      <c r="C181" s="225" t="s">
        <v>210</v>
      </c>
      <c r="D181" s="225" t="s">
        <v>268</v>
      </c>
      <c r="E181" s="226" t="s">
        <v>785</v>
      </c>
      <c r="F181" s="227" t="s">
        <v>786</v>
      </c>
      <c r="G181" s="228" t="s">
        <v>691</v>
      </c>
      <c r="H181" s="229">
        <v>7.5</v>
      </c>
      <c r="I181" s="230"/>
      <c r="J181" s="231">
        <f>ROUND(I181*H181,2)</f>
        <v>0</v>
      </c>
      <c r="K181" s="227" t="s">
        <v>692</v>
      </c>
      <c r="L181" s="46"/>
      <c r="M181" s="232" t="s">
        <v>44</v>
      </c>
      <c r="N181" s="233" t="s">
        <v>53</v>
      </c>
      <c r="O181" s="86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8" t="s">
        <v>165</v>
      </c>
      <c r="AT181" s="218" t="s">
        <v>268</v>
      </c>
      <c r="AU181" s="218" t="s">
        <v>92</v>
      </c>
      <c r="AY181" s="18" t="s">
        <v>147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18" t="s">
        <v>90</v>
      </c>
      <c r="BK181" s="219">
        <f>ROUND(I181*H181,2)</f>
        <v>0</v>
      </c>
      <c r="BL181" s="18" t="s">
        <v>165</v>
      </c>
      <c r="BM181" s="218" t="s">
        <v>787</v>
      </c>
    </row>
    <row r="182" s="2" customFormat="1">
      <c r="A182" s="40"/>
      <c r="B182" s="41"/>
      <c r="C182" s="42"/>
      <c r="D182" s="220" t="s">
        <v>157</v>
      </c>
      <c r="E182" s="42"/>
      <c r="F182" s="221" t="s">
        <v>788</v>
      </c>
      <c r="G182" s="42"/>
      <c r="H182" s="42"/>
      <c r="I182" s="222"/>
      <c r="J182" s="42"/>
      <c r="K182" s="42"/>
      <c r="L182" s="46"/>
      <c r="M182" s="223"/>
      <c r="N182" s="224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8" t="s">
        <v>157</v>
      </c>
      <c r="AU182" s="18" t="s">
        <v>92</v>
      </c>
    </row>
    <row r="183" s="2" customFormat="1">
      <c r="A183" s="40"/>
      <c r="B183" s="41"/>
      <c r="C183" s="42"/>
      <c r="D183" s="239" t="s">
        <v>695</v>
      </c>
      <c r="E183" s="42"/>
      <c r="F183" s="240" t="s">
        <v>789</v>
      </c>
      <c r="G183" s="42"/>
      <c r="H183" s="42"/>
      <c r="I183" s="222"/>
      <c r="J183" s="42"/>
      <c r="K183" s="42"/>
      <c r="L183" s="46"/>
      <c r="M183" s="223"/>
      <c r="N183" s="224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8" t="s">
        <v>695</v>
      </c>
      <c r="AU183" s="18" t="s">
        <v>92</v>
      </c>
    </row>
    <row r="184" s="14" customFormat="1">
      <c r="A184" s="14"/>
      <c r="B184" s="251"/>
      <c r="C184" s="252"/>
      <c r="D184" s="220" t="s">
        <v>697</v>
      </c>
      <c r="E184" s="253" t="s">
        <v>44</v>
      </c>
      <c r="F184" s="254" t="s">
        <v>790</v>
      </c>
      <c r="G184" s="252"/>
      <c r="H184" s="255">
        <v>7.5</v>
      </c>
      <c r="I184" s="256"/>
      <c r="J184" s="252"/>
      <c r="K184" s="252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697</v>
      </c>
      <c r="AU184" s="261" t="s">
        <v>92</v>
      </c>
      <c r="AV184" s="14" t="s">
        <v>92</v>
      </c>
      <c r="AW184" s="14" t="s">
        <v>42</v>
      </c>
      <c r="AX184" s="14" t="s">
        <v>90</v>
      </c>
      <c r="AY184" s="261" t="s">
        <v>147</v>
      </c>
    </row>
    <row r="185" s="2" customFormat="1" ht="16.5" customHeight="1">
      <c r="A185" s="40"/>
      <c r="B185" s="41"/>
      <c r="C185" s="225" t="s">
        <v>8</v>
      </c>
      <c r="D185" s="225" t="s">
        <v>268</v>
      </c>
      <c r="E185" s="226" t="s">
        <v>791</v>
      </c>
      <c r="F185" s="227" t="s">
        <v>792</v>
      </c>
      <c r="G185" s="228" t="s">
        <v>691</v>
      </c>
      <c r="H185" s="229">
        <v>24.5</v>
      </c>
      <c r="I185" s="230"/>
      <c r="J185" s="231">
        <f>ROUND(I185*H185,2)</f>
        <v>0</v>
      </c>
      <c r="K185" s="227" t="s">
        <v>692</v>
      </c>
      <c r="L185" s="46"/>
      <c r="M185" s="232" t="s">
        <v>44</v>
      </c>
      <c r="N185" s="233" t="s">
        <v>53</v>
      </c>
      <c r="O185" s="86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8" t="s">
        <v>165</v>
      </c>
      <c r="AT185" s="218" t="s">
        <v>268</v>
      </c>
      <c r="AU185" s="218" t="s">
        <v>92</v>
      </c>
      <c r="AY185" s="18" t="s">
        <v>147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8" t="s">
        <v>90</v>
      </c>
      <c r="BK185" s="219">
        <f>ROUND(I185*H185,2)</f>
        <v>0</v>
      </c>
      <c r="BL185" s="18" t="s">
        <v>165</v>
      </c>
      <c r="BM185" s="218" t="s">
        <v>793</v>
      </c>
    </row>
    <row r="186" s="2" customFormat="1">
      <c r="A186" s="40"/>
      <c r="B186" s="41"/>
      <c r="C186" s="42"/>
      <c r="D186" s="220" t="s">
        <v>157</v>
      </c>
      <c r="E186" s="42"/>
      <c r="F186" s="221" t="s">
        <v>794</v>
      </c>
      <c r="G186" s="42"/>
      <c r="H186" s="42"/>
      <c r="I186" s="222"/>
      <c r="J186" s="42"/>
      <c r="K186" s="42"/>
      <c r="L186" s="46"/>
      <c r="M186" s="223"/>
      <c r="N186" s="224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8" t="s">
        <v>157</v>
      </c>
      <c r="AU186" s="18" t="s">
        <v>92</v>
      </c>
    </row>
    <row r="187" s="2" customFormat="1">
      <c r="A187" s="40"/>
      <c r="B187" s="41"/>
      <c r="C187" s="42"/>
      <c r="D187" s="239" t="s">
        <v>695</v>
      </c>
      <c r="E187" s="42"/>
      <c r="F187" s="240" t="s">
        <v>795</v>
      </c>
      <c r="G187" s="42"/>
      <c r="H187" s="42"/>
      <c r="I187" s="222"/>
      <c r="J187" s="42"/>
      <c r="K187" s="42"/>
      <c r="L187" s="46"/>
      <c r="M187" s="223"/>
      <c r="N187" s="224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8" t="s">
        <v>695</v>
      </c>
      <c r="AU187" s="18" t="s">
        <v>92</v>
      </c>
    </row>
    <row r="188" s="14" customFormat="1">
      <c r="A188" s="14"/>
      <c r="B188" s="251"/>
      <c r="C188" s="252"/>
      <c r="D188" s="220" t="s">
        <v>697</v>
      </c>
      <c r="E188" s="253" t="s">
        <v>44</v>
      </c>
      <c r="F188" s="254" t="s">
        <v>796</v>
      </c>
      <c r="G188" s="252"/>
      <c r="H188" s="255">
        <v>24.5</v>
      </c>
      <c r="I188" s="256"/>
      <c r="J188" s="252"/>
      <c r="K188" s="252"/>
      <c r="L188" s="257"/>
      <c r="M188" s="258"/>
      <c r="N188" s="259"/>
      <c r="O188" s="259"/>
      <c r="P188" s="259"/>
      <c r="Q188" s="259"/>
      <c r="R188" s="259"/>
      <c r="S188" s="259"/>
      <c r="T188" s="26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1" t="s">
        <v>697</v>
      </c>
      <c r="AU188" s="261" t="s">
        <v>92</v>
      </c>
      <c r="AV188" s="14" t="s">
        <v>92</v>
      </c>
      <c r="AW188" s="14" t="s">
        <v>42</v>
      </c>
      <c r="AX188" s="14" t="s">
        <v>90</v>
      </c>
      <c r="AY188" s="261" t="s">
        <v>147</v>
      </c>
    </row>
    <row r="189" s="2" customFormat="1" ht="16.5" customHeight="1">
      <c r="A189" s="40"/>
      <c r="B189" s="41"/>
      <c r="C189" s="206" t="s">
        <v>217</v>
      </c>
      <c r="D189" s="206" t="s">
        <v>144</v>
      </c>
      <c r="E189" s="207" t="s">
        <v>797</v>
      </c>
      <c r="F189" s="208" t="s">
        <v>798</v>
      </c>
      <c r="G189" s="209" t="s">
        <v>799</v>
      </c>
      <c r="H189" s="210">
        <v>1.3120000000000001</v>
      </c>
      <c r="I189" s="211"/>
      <c r="J189" s="212">
        <f>ROUND(I189*H189,2)</f>
        <v>0</v>
      </c>
      <c r="K189" s="208" t="s">
        <v>692</v>
      </c>
      <c r="L189" s="213"/>
      <c r="M189" s="214" t="s">
        <v>44</v>
      </c>
      <c r="N189" s="215" t="s">
        <v>53</v>
      </c>
      <c r="O189" s="86"/>
      <c r="P189" s="216">
        <f>O189*H189</f>
        <v>0</v>
      </c>
      <c r="Q189" s="216">
        <v>0.001</v>
      </c>
      <c r="R189" s="216">
        <f>Q189*H189</f>
        <v>0.001312</v>
      </c>
      <c r="S189" s="216">
        <v>0</v>
      </c>
      <c r="T189" s="217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8" t="s">
        <v>184</v>
      </c>
      <c r="AT189" s="218" t="s">
        <v>144</v>
      </c>
      <c r="AU189" s="218" t="s">
        <v>92</v>
      </c>
      <c r="AY189" s="18" t="s">
        <v>147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8" t="s">
        <v>90</v>
      </c>
      <c r="BK189" s="219">
        <f>ROUND(I189*H189,2)</f>
        <v>0</v>
      </c>
      <c r="BL189" s="18" t="s">
        <v>165</v>
      </c>
      <c r="BM189" s="218" t="s">
        <v>800</v>
      </c>
    </row>
    <row r="190" s="2" customFormat="1">
      <c r="A190" s="40"/>
      <c r="B190" s="41"/>
      <c r="C190" s="42"/>
      <c r="D190" s="220" t="s">
        <v>157</v>
      </c>
      <c r="E190" s="42"/>
      <c r="F190" s="221" t="s">
        <v>798</v>
      </c>
      <c r="G190" s="42"/>
      <c r="H190" s="42"/>
      <c r="I190" s="222"/>
      <c r="J190" s="42"/>
      <c r="K190" s="42"/>
      <c r="L190" s="46"/>
      <c r="M190" s="223"/>
      <c r="N190" s="224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8" t="s">
        <v>157</v>
      </c>
      <c r="AU190" s="18" t="s">
        <v>92</v>
      </c>
    </row>
    <row r="191" s="14" customFormat="1">
      <c r="A191" s="14"/>
      <c r="B191" s="251"/>
      <c r="C191" s="252"/>
      <c r="D191" s="220" t="s">
        <v>697</v>
      </c>
      <c r="E191" s="253" t="s">
        <v>44</v>
      </c>
      <c r="F191" s="254" t="s">
        <v>790</v>
      </c>
      <c r="G191" s="252"/>
      <c r="H191" s="255">
        <v>7.5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697</v>
      </c>
      <c r="AU191" s="261" t="s">
        <v>92</v>
      </c>
      <c r="AV191" s="14" t="s">
        <v>92</v>
      </c>
      <c r="AW191" s="14" t="s">
        <v>42</v>
      </c>
      <c r="AX191" s="14" t="s">
        <v>82</v>
      </c>
      <c r="AY191" s="261" t="s">
        <v>147</v>
      </c>
    </row>
    <row r="192" s="14" customFormat="1">
      <c r="A192" s="14"/>
      <c r="B192" s="251"/>
      <c r="C192" s="252"/>
      <c r="D192" s="220" t="s">
        <v>697</v>
      </c>
      <c r="E192" s="253" t="s">
        <v>44</v>
      </c>
      <c r="F192" s="254" t="s">
        <v>796</v>
      </c>
      <c r="G192" s="252"/>
      <c r="H192" s="255">
        <v>24.5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697</v>
      </c>
      <c r="AU192" s="261" t="s">
        <v>92</v>
      </c>
      <c r="AV192" s="14" t="s">
        <v>92</v>
      </c>
      <c r="AW192" s="14" t="s">
        <v>42</v>
      </c>
      <c r="AX192" s="14" t="s">
        <v>82</v>
      </c>
      <c r="AY192" s="261" t="s">
        <v>147</v>
      </c>
    </row>
    <row r="193" s="15" customFormat="1">
      <c r="A193" s="15"/>
      <c r="B193" s="262"/>
      <c r="C193" s="263"/>
      <c r="D193" s="220" t="s">
        <v>697</v>
      </c>
      <c r="E193" s="264" t="s">
        <v>44</v>
      </c>
      <c r="F193" s="265" t="s">
        <v>701</v>
      </c>
      <c r="G193" s="263"/>
      <c r="H193" s="266">
        <v>32</v>
      </c>
      <c r="I193" s="267"/>
      <c r="J193" s="263"/>
      <c r="K193" s="263"/>
      <c r="L193" s="268"/>
      <c r="M193" s="269"/>
      <c r="N193" s="270"/>
      <c r="O193" s="270"/>
      <c r="P193" s="270"/>
      <c r="Q193" s="270"/>
      <c r="R193" s="270"/>
      <c r="S193" s="270"/>
      <c r="T193" s="27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2" t="s">
        <v>697</v>
      </c>
      <c r="AU193" s="272" t="s">
        <v>92</v>
      </c>
      <c r="AV193" s="15" t="s">
        <v>165</v>
      </c>
      <c r="AW193" s="15" t="s">
        <v>42</v>
      </c>
      <c r="AX193" s="15" t="s">
        <v>90</v>
      </c>
      <c r="AY193" s="272" t="s">
        <v>147</v>
      </c>
    </row>
    <row r="194" s="14" customFormat="1">
      <c r="A194" s="14"/>
      <c r="B194" s="251"/>
      <c r="C194" s="252"/>
      <c r="D194" s="220" t="s">
        <v>697</v>
      </c>
      <c r="E194" s="252"/>
      <c r="F194" s="254" t="s">
        <v>801</v>
      </c>
      <c r="G194" s="252"/>
      <c r="H194" s="255">
        <v>1.3120000000000001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697</v>
      </c>
      <c r="AU194" s="261" t="s">
        <v>92</v>
      </c>
      <c r="AV194" s="14" t="s">
        <v>92</v>
      </c>
      <c r="AW194" s="14" t="s">
        <v>4</v>
      </c>
      <c r="AX194" s="14" t="s">
        <v>90</v>
      </c>
      <c r="AY194" s="261" t="s">
        <v>147</v>
      </c>
    </row>
    <row r="195" s="2" customFormat="1" ht="16.5" customHeight="1">
      <c r="A195" s="40"/>
      <c r="B195" s="41"/>
      <c r="C195" s="225" t="s">
        <v>221</v>
      </c>
      <c r="D195" s="225" t="s">
        <v>268</v>
      </c>
      <c r="E195" s="226" t="s">
        <v>802</v>
      </c>
      <c r="F195" s="227" t="s">
        <v>803</v>
      </c>
      <c r="G195" s="228" t="s">
        <v>691</v>
      </c>
      <c r="H195" s="229">
        <v>7.5</v>
      </c>
      <c r="I195" s="230"/>
      <c r="J195" s="231">
        <f>ROUND(I195*H195,2)</f>
        <v>0</v>
      </c>
      <c r="K195" s="227" t="s">
        <v>692</v>
      </c>
      <c r="L195" s="46"/>
      <c r="M195" s="232" t="s">
        <v>44</v>
      </c>
      <c r="N195" s="233" t="s">
        <v>53</v>
      </c>
      <c r="O195" s="86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8" t="s">
        <v>165</v>
      </c>
      <c r="AT195" s="218" t="s">
        <v>268</v>
      </c>
      <c r="AU195" s="218" t="s">
        <v>92</v>
      </c>
      <c r="AY195" s="18" t="s">
        <v>147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8" t="s">
        <v>90</v>
      </c>
      <c r="BK195" s="219">
        <f>ROUND(I195*H195,2)</f>
        <v>0</v>
      </c>
      <c r="BL195" s="18" t="s">
        <v>165</v>
      </c>
      <c r="BM195" s="218" t="s">
        <v>804</v>
      </c>
    </row>
    <row r="196" s="2" customFormat="1">
      <c r="A196" s="40"/>
      <c r="B196" s="41"/>
      <c r="C196" s="42"/>
      <c r="D196" s="220" t="s">
        <v>157</v>
      </c>
      <c r="E196" s="42"/>
      <c r="F196" s="221" t="s">
        <v>805</v>
      </c>
      <c r="G196" s="42"/>
      <c r="H196" s="42"/>
      <c r="I196" s="222"/>
      <c r="J196" s="42"/>
      <c r="K196" s="42"/>
      <c r="L196" s="46"/>
      <c r="M196" s="223"/>
      <c r="N196" s="224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8" t="s">
        <v>157</v>
      </c>
      <c r="AU196" s="18" t="s">
        <v>92</v>
      </c>
    </row>
    <row r="197" s="2" customFormat="1">
      <c r="A197" s="40"/>
      <c r="B197" s="41"/>
      <c r="C197" s="42"/>
      <c r="D197" s="239" t="s">
        <v>695</v>
      </c>
      <c r="E197" s="42"/>
      <c r="F197" s="240" t="s">
        <v>806</v>
      </c>
      <c r="G197" s="42"/>
      <c r="H197" s="42"/>
      <c r="I197" s="222"/>
      <c r="J197" s="42"/>
      <c r="K197" s="42"/>
      <c r="L197" s="46"/>
      <c r="M197" s="223"/>
      <c r="N197" s="224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8" t="s">
        <v>695</v>
      </c>
      <c r="AU197" s="18" t="s">
        <v>92</v>
      </c>
    </row>
    <row r="198" s="2" customFormat="1" ht="16.5" customHeight="1">
      <c r="A198" s="40"/>
      <c r="B198" s="41"/>
      <c r="C198" s="225" t="s">
        <v>225</v>
      </c>
      <c r="D198" s="225" t="s">
        <v>268</v>
      </c>
      <c r="E198" s="226" t="s">
        <v>807</v>
      </c>
      <c r="F198" s="227" t="s">
        <v>808</v>
      </c>
      <c r="G198" s="228" t="s">
        <v>691</v>
      </c>
      <c r="H198" s="229">
        <v>24.5</v>
      </c>
      <c r="I198" s="230"/>
      <c r="J198" s="231">
        <f>ROUND(I198*H198,2)</f>
        <v>0</v>
      </c>
      <c r="K198" s="227" t="s">
        <v>692</v>
      </c>
      <c r="L198" s="46"/>
      <c r="M198" s="232" t="s">
        <v>44</v>
      </c>
      <c r="N198" s="233" t="s">
        <v>53</v>
      </c>
      <c r="O198" s="86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8" t="s">
        <v>165</v>
      </c>
      <c r="AT198" s="218" t="s">
        <v>268</v>
      </c>
      <c r="AU198" s="218" t="s">
        <v>92</v>
      </c>
      <c r="AY198" s="18" t="s">
        <v>147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8" t="s">
        <v>90</v>
      </c>
      <c r="BK198" s="219">
        <f>ROUND(I198*H198,2)</f>
        <v>0</v>
      </c>
      <c r="BL198" s="18" t="s">
        <v>165</v>
      </c>
      <c r="BM198" s="218" t="s">
        <v>809</v>
      </c>
    </row>
    <row r="199" s="2" customFormat="1">
      <c r="A199" s="40"/>
      <c r="B199" s="41"/>
      <c r="C199" s="42"/>
      <c r="D199" s="220" t="s">
        <v>157</v>
      </c>
      <c r="E199" s="42"/>
      <c r="F199" s="221" t="s">
        <v>810</v>
      </c>
      <c r="G199" s="42"/>
      <c r="H199" s="42"/>
      <c r="I199" s="222"/>
      <c r="J199" s="42"/>
      <c r="K199" s="42"/>
      <c r="L199" s="46"/>
      <c r="M199" s="223"/>
      <c r="N199" s="224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8" t="s">
        <v>157</v>
      </c>
      <c r="AU199" s="18" t="s">
        <v>92</v>
      </c>
    </row>
    <row r="200" s="2" customFormat="1">
      <c r="A200" s="40"/>
      <c r="B200" s="41"/>
      <c r="C200" s="42"/>
      <c r="D200" s="239" t="s">
        <v>695</v>
      </c>
      <c r="E200" s="42"/>
      <c r="F200" s="240" t="s">
        <v>811</v>
      </c>
      <c r="G200" s="42"/>
      <c r="H200" s="42"/>
      <c r="I200" s="222"/>
      <c r="J200" s="42"/>
      <c r="K200" s="42"/>
      <c r="L200" s="46"/>
      <c r="M200" s="223"/>
      <c r="N200" s="224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8" t="s">
        <v>695</v>
      </c>
      <c r="AU200" s="18" t="s">
        <v>92</v>
      </c>
    </row>
    <row r="201" s="13" customFormat="1">
      <c r="A201" s="13"/>
      <c r="B201" s="241"/>
      <c r="C201" s="242"/>
      <c r="D201" s="220" t="s">
        <v>697</v>
      </c>
      <c r="E201" s="243" t="s">
        <v>44</v>
      </c>
      <c r="F201" s="244" t="s">
        <v>698</v>
      </c>
      <c r="G201" s="242"/>
      <c r="H201" s="243" t="s">
        <v>44</v>
      </c>
      <c r="I201" s="245"/>
      <c r="J201" s="242"/>
      <c r="K201" s="242"/>
      <c r="L201" s="246"/>
      <c r="M201" s="247"/>
      <c r="N201" s="248"/>
      <c r="O201" s="248"/>
      <c r="P201" s="248"/>
      <c r="Q201" s="248"/>
      <c r="R201" s="248"/>
      <c r="S201" s="248"/>
      <c r="T201" s="24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0" t="s">
        <v>697</v>
      </c>
      <c r="AU201" s="250" t="s">
        <v>92</v>
      </c>
      <c r="AV201" s="13" t="s">
        <v>90</v>
      </c>
      <c r="AW201" s="13" t="s">
        <v>42</v>
      </c>
      <c r="AX201" s="13" t="s">
        <v>82</v>
      </c>
      <c r="AY201" s="250" t="s">
        <v>147</v>
      </c>
    </row>
    <row r="202" s="14" customFormat="1">
      <c r="A202" s="14"/>
      <c r="B202" s="251"/>
      <c r="C202" s="252"/>
      <c r="D202" s="220" t="s">
        <v>697</v>
      </c>
      <c r="E202" s="253" t="s">
        <v>44</v>
      </c>
      <c r="F202" s="254" t="s">
        <v>700</v>
      </c>
      <c r="G202" s="252"/>
      <c r="H202" s="255">
        <v>24.5</v>
      </c>
      <c r="I202" s="256"/>
      <c r="J202" s="252"/>
      <c r="K202" s="252"/>
      <c r="L202" s="257"/>
      <c r="M202" s="258"/>
      <c r="N202" s="259"/>
      <c r="O202" s="259"/>
      <c r="P202" s="259"/>
      <c r="Q202" s="259"/>
      <c r="R202" s="259"/>
      <c r="S202" s="259"/>
      <c r="T202" s="26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1" t="s">
        <v>697</v>
      </c>
      <c r="AU202" s="261" t="s">
        <v>92</v>
      </c>
      <c r="AV202" s="14" t="s">
        <v>92</v>
      </c>
      <c r="AW202" s="14" t="s">
        <v>42</v>
      </c>
      <c r="AX202" s="14" t="s">
        <v>82</v>
      </c>
      <c r="AY202" s="261" t="s">
        <v>147</v>
      </c>
    </row>
    <row r="203" s="15" customFormat="1">
      <c r="A203" s="15"/>
      <c r="B203" s="262"/>
      <c r="C203" s="263"/>
      <c r="D203" s="220" t="s">
        <v>697</v>
      </c>
      <c r="E203" s="264" t="s">
        <v>44</v>
      </c>
      <c r="F203" s="265" t="s">
        <v>701</v>
      </c>
      <c r="G203" s="263"/>
      <c r="H203" s="266">
        <v>24.5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697</v>
      </c>
      <c r="AU203" s="272" t="s">
        <v>92</v>
      </c>
      <c r="AV203" s="15" t="s">
        <v>165</v>
      </c>
      <c r="AW203" s="15" t="s">
        <v>42</v>
      </c>
      <c r="AX203" s="15" t="s">
        <v>90</v>
      </c>
      <c r="AY203" s="272" t="s">
        <v>147</v>
      </c>
    </row>
    <row r="204" s="2" customFormat="1" ht="16.5" customHeight="1">
      <c r="A204" s="40"/>
      <c r="B204" s="41"/>
      <c r="C204" s="225" t="s">
        <v>229</v>
      </c>
      <c r="D204" s="225" t="s">
        <v>268</v>
      </c>
      <c r="E204" s="226" t="s">
        <v>812</v>
      </c>
      <c r="F204" s="227" t="s">
        <v>813</v>
      </c>
      <c r="G204" s="228" t="s">
        <v>691</v>
      </c>
      <c r="H204" s="229">
        <v>24.5</v>
      </c>
      <c r="I204" s="230"/>
      <c r="J204" s="231">
        <f>ROUND(I204*H204,2)</f>
        <v>0</v>
      </c>
      <c r="K204" s="227" t="s">
        <v>692</v>
      </c>
      <c r="L204" s="46"/>
      <c r="M204" s="232" t="s">
        <v>44</v>
      </c>
      <c r="N204" s="233" t="s">
        <v>53</v>
      </c>
      <c r="O204" s="86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165</v>
      </c>
      <c r="AT204" s="218" t="s">
        <v>268</v>
      </c>
      <c r="AU204" s="218" t="s">
        <v>92</v>
      </c>
      <c r="AY204" s="18" t="s">
        <v>147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8" t="s">
        <v>90</v>
      </c>
      <c r="BK204" s="219">
        <f>ROUND(I204*H204,2)</f>
        <v>0</v>
      </c>
      <c r="BL204" s="18" t="s">
        <v>165</v>
      </c>
      <c r="BM204" s="218" t="s">
        <v>814</v>
      </c>
    </row>
    <row r="205" s="2" customFormat="1">
      <c r="A205" s="40"/>
      <c r="B205" s="41"/>
      <c r="C205" s="42"/>
      <c r="D205" s="220" t="s">
        <v>157</v>
      </c>
      <c r="E205" s="42"/>
      <c r="F205" s="221" t="s">
        <v>815</v>
      </c>
      <c r="G205" s="42"/>
      <c r="H205" s="42"/>
      <c r="I205" s="222"/>
      <c r="J205" s="42"/>
      <c r="K205" s="42"/>
      <c r="L205" s="46"/>
      <c r="M205" s="223"/>
      <c r="N205" s="224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8" t="s">
        <v>157</v>
      </c>
      <c r="AU205" s="18" t="s">
        <v>92</v>
      </c>
    </row>
    <row r="206" s="2" customFormat="1">
      <c r="A206" s="40"/>
      <c r="B206" s="41"/>
      <c r="C206" s="42"/>
      <c r="D206" s="239" t="s">
        <v>695</v>
      </c>
      <c r="E206" s="42"/>
      <c r="F206" s="240" t="s">
        <v>816</v>
      </c>
      <c r="G206" s="42"/>
      <c r="H206" s="42"/>
      <c r="I206" s="222"/>
      <c r="J206" s="42"/>
      <c r="K206" s="42"/>
      <c r="L206" s="46"/>
      <c r="M206" s="223"/>
      <c r="N206" s="224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8" t="s">
        <v>695</v>
      </c>
      <c r="AU206" s="18" t="s">
        <v>92</v>
      </c>
    </row>
    <row r="207" s="13" customFormat="1">
      <c r="A207" s="13"/>
      <c r="B207" s="241"/>
      <c r="C207" s="242"/>
      <c r="D207" s="220" t="s">
        <v>697</v>
      </c>
      <c r="E207" s="243" t="s">
        <v>44</v>
      </c>
      <c r="F207" s="244" t="s">
        <v>698</v>
      </c>
      <c r="G207" s="242"/>
      <c r="H207" s="243" t="s">
        <v>44</v>
      </c>
      <c r="I207" s="245"/>
      <c r="J207" s="242"/>
      <c r="K207" s="242"/>
      <c r="L207" s="246"/>
      <c r="M207" s="247"/>
      <c r="N207" s="248"/>
      <c r="O207" s="248"/>
      <c r="P207" s="248"/>
      <c r="Q207" s="248"/>
      <c r="R207" s="248"/>
      <c r="S207" s="248"/>
      <c r="T207" s="24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0" t="s">
        <v>697</v>
      </c>
      <c r="AU207" s="250" t="s">
        <v>92</v>
      </c>
      <c r="AV207" s="13" t="s">
        <v>90</v>
      </c>
      <c r="AW207" s="13" t="s">
        <v>42</v>
      </c>
      <c r="AX207" s="13" t="s">
        <v>82</v>
      </c>
      <c r="AY207" s="250" t="s">
        <v>147</v>
      </c>
    </row>
    <row r="208" s="14" customFormat="1">
      <c r="A208" s="14"/>
      <c r="B208" s="251"/>
      <c r="C208" s="252"/>
      <c r="D208" s="220" t="s">
        <v>697</v>
      </c>
      <c r="E208" s="253" t="s">
        <v>44</v>
      </c>
      <c r="F208" s="254" t="s">
        <v>700</v>
      </c>
      <c r="G208" s="252"/>
      <c r="H208" s="255">
        <v>24.5</v>
      </c>
      <c r="I208" s="256"/>
      <c r="J208" s="252"/>
      <c r="K208" s="252"/>
      <c r="L208" s="257"/>
      <c r="M208" s="258"/>
      <c r="N208" s="259"/>
      <c r="O208" s="259"/>
      <c r="P208" s="259"/>
      <c r="Q208" s="259"/>
      <c r="R208" s="259"/>
      <c r="S208" s="259"/>
      <c r="T208" s="26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1" t="s">
        <v>697</v>
      </c>
      <c r="AU208" s="261" t="s">
        <v>92</v>
      </c>
      <c r="AV208" s="14" t="s">
        <v>92</v>
      </c>
      <c r="AW208" s="14" t="s">
        <v>42</v>
      </c>
      <c r="AX208" s="14" t="s">
        <v>82</v>
      </c>
      <c r="AY208" s="261" t="s">
        <v>147</v>
      </c>
    </row>
    <row r="209" s="15" customFormat="1">
      <c r="A209" s="15"/>
      <c r="B209" s="262"/>
      <c r="C209" s="263"/>
      <c r="D209" s="220" t="s">
        <v>697</v>
      </c>
      <c r="E209" s="264" t="s">
        <v>44</v>
      </c>
      <c r="F209" s="265" t="s">
        <v>701</v>
      </c>
      <c r="G209" s="263"/>
      <c r="H209" s="266">
        <v>24.5</v>
      </c>
      <c r="I209" s="267"/>
      <c r="J209" s="263"/>
      <c r="K209" s="263"/>
      <c r="L209" s="268"/>
      <c r="M209" s="269"/>
      <c r="N209" s="270"/>
      <c r="O209" s="270"/>
      <c r="P209" s="270"/>
      <c r="Q209" s="270"/>
      <c r="R209" s="270"/>
      <c r="S209" s="270"/>
      <c r="T209" s="271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2" t="s">
        <v>697</v>
      </c>
      <c r="AU209" s="272" t="s">
        <v>92</v>
      </c>
      <c r="AV209" s="15" t="s">
        <v>165</v>
      </c>
      <c r="AW209" s="15" t="s">
        <v>42</v>
      </c>
      <c r="AX209" s="15" t="s">
        <v>90</v>
      </c>
      <c r="AY209" s="272" t="s">
        <v>147</v>
      </c>
    </row>
    <row r="210" s="12" customFormat="1" ht="22.8" customHeight="1">
      <c r="A210" s="12"/>
      <c r="B210" s="190"/>
      <c r="C210" s="191"/>
      <c r="D210" s="192" t="s">
        <v>81</v>
      </c>
      <c r="E210" s="204" t="s">
        <v>92</v>
      </c>
      <c r="F210" s="204" t="s">
        <v>817</v>
      </c>
      <c r="G210" s="191"/>
      <c r="H210" s="191"/>
      <c r="I210" s="194"/>
      <c r="J210" s="205">
        <f>BK210</f>
        <v>0</v>
      </c>
      <c r="K210" s="191"/>
      <c r="L210" s="196"/>
      <c r="M210" s="197"/>
      <c r="N210" s="198"/>
      <c r="O210" s="198"/>
      <c r="P210" s="199">
        <f>SUM(P211:P231)</f>
        <v>0</v>
      </c>
      <c r="Q210" s="198"/>
      <c r="R210" s="199">
        <f>SUM(R211:R231)</f>
        <v>1.7274828200000001</v>
      </c>
      <c r="S210" s="198"/>
      <c r="T210" s="200">
        <f>SUM(T211:T231)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1" t="s">
        <v>90</v>
      </c>
      <c r="AT210" s="202" t="s">
        <v>81</v>
      </c>
      <c r="AU210" s="202" t="s">
        <v>90</v>
      </c>
      <c r="AY210" s="201" t="s">
        <v>147</v>
      </c>
      <c r="BK210" s="203">
        <f>SUM(BK211:BK231)</f>
        <v>0</v>
      </c>
    </row>
    <row r="211" s="2" customFormat="1" ht="16.5" customHeight="1">
      <c r="A211" s="40"/>
      <c r="B211" s="41"/>
      <c r="C211" s="225" t="s">
        <v>233</v>
      </c>
      <c r="D211" s="225" t="s">
        <v>268</v>
      </c>
      <c r="E211" s="226" t="s">
        <v>818</v>
      </c>
      <c r="F211" s="227" t="s">
        <v>819</v>
      </c>
      <c r="G211" s="228" t="s">
        <v>691</v>
      </c>
      <c r="H211" s="229">
        <v>2</v>
      </c>
      <c r="I211" s="230"/>
      <c r="J211" s="231">
        <f>ROUND(I211*H211,2)</f>
        <v>0</v>
      </c>
      <c r="K211" s="227" t="s">
        <v>692</v>
      </c>
      <c r="L211" s="46"/>
      <c r="M211" s="232" t="s">
        <v>44</v>
      </c>
      <c r="N211" s="233" t="s">
        <v>53</v>
      </c>
      <c r="O211" s="86"/>
      <c r="P211" s="216">
        <f>O211*H211</f>
        <v>0</v>
      </c>
      <c r="Q211" s="216">
        <v>0.00031</v>
      </c>
      <c r="R211" s="216">
        <f>Q211*H211</f>
        <v>0.00062</v>
      </c>
      <c r="S211" s="216">
        <v>0</v>
      </c>
      <c r="T211" s="21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8" t="s">
        <v>165</v>
      </c>
      <c r="AT211" s="218" t="s">
        <v>268</v>
      </c>
      <c r="AU211" s="218" t="s">
        <v>92</v>
      </c>
      <c r="AY211" s="18" t="s">
        <v>147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8" t="s">
        <v>90</v>
      </c>
      <c r="BK211" s="219">
        <f>ROUND(I211*H211,2)</f>
        <v>0</v>
      </c>
      <c r="BL211" s="18" t="s">
        <v>165</v>
      </c>
      <c r="BM211" s="218" t="s">
        <v>820</v>
      </c>
    </row>
    <row r="212" s="2" customFormat="1">
      <c r="A212" s="40"/>
      <c r="B212" s="41"/>
      <c r="C212" s="42"/>
      <c r="D212" s="220" t="s">
        <v>157</v>
      </c>
      <c r="E212" s="42"/>
      <c r="F212" s="221" t="s">
        <v>821</v>
      </c>
      <c r="G212" s="42"/>
      <c r="H212" s="42"/>
      <c r="I212" s="222"/>
      <c r="J212" s="42"/>
      <c r="K212" s="42"/>
      <c r="L212" s="46"/>
      <c r="M212" s="223"/>
      <c r="N212" s="224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8" t="s">
        <v>157</v>
      </c>
      <c r="AU212" s="18" t="s">
        <v>92</v>
      </c>
    </row>
    <row r="213" s="2" customFormat="1">
      <c r="A213" s="40"/>
      <c r="B213" s="41"/>
      <c r="C213" s="42"/>
      <c r="D213" s="239" t="s">
        <v>695</v>
      </c>
      <c r="E213" s="42"/>
      <c r="F213" s="240" t="s">
        <v>822</v>
      </c>
      <c r="G213" s="42"/>
      <c r="H213" s="42"/>
      <c r="I213" s="222"/>
      <c r="J213" s="42"/>
      <c r="K213" s="42"/>
      <c r="L213" s="46"/>
      <c r="M213" s="223"/>
      <c r="N213" s="224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8" t="s">
        <v>695</v>
      </c>
      <c r="AU213" s="18" t="s">
        <v>92</v>
      </c>
    </row>
    <row r="214" s="13" customFormat="1">
      <c r="A214" s="13"/>
      <c r="B214" s="241"/>
      <c r="C214" s="242"/>
      <c r="D214" s="220" t="s">
        <v>697</v>
      </c>
      <c r="E214" s="243" t="s">
        <v>44</v>
      </c>
      <c r="F214" s="244" t="s">
        <v>823</v>
      </c>
      <c r="G214" s="242"/>
      <c r="H214" s="243" t="s">
        <v>44</v>
      </c>
      <c r="I214" s="245"/>
      <c r="J214" s="242"/>
      <c r="K214" s="242"/>
      <c r="L214" s="246"/>
      <c r="M214" s="247"/>
      <c r="N214" s="248"/>
      <c r="O214" s="248"/>
      <c r="P214" s="248"/>
      <c r="Q214" s="248"/>
      <c r="R214" s="248"/>
      <c r="S214" s="248"/>
      <c r="T214" s="24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0" t="s">
        <v>697</v>
      </c>
      <c r="AU214" s="250" t="s">
        <v>92</v>
      </c>
      <c r="AV214" s="13" t="s">
        <v>90</v>
      </c>
      <c r="AW214" s="13" t="s">
        <v>42</v>
      </c>
      <c r="AX214" s="13" t="s">
        <v>82</v>
      </c>
      <c r="AY214" s="250" t="s">
        <v>147</v>
      </c>
    </row>
    <row r="215" s="14" customFormat="1">
      <c r="A215" s="14"/>
      <c r="B215" s="251"/>
      <c r="C215" s="252"/>
      <c r="D215" s="220" t="s">
        <v>697</v>
      </c>
      <c r="E215" s="253" t="s">
        <v>44</v>
      </c>
      <c r="F215" s="254" t="s">
        <v>824</v>
      </c>
      <c r="G215" s="252"/>
      <c r="H215" s="255">
        <v>1.5</v>
      </c>
      <c r="I215" s="256"/>
      <c r="J215" s="252"/>
      <c r="K215" s="252"/>
      <c r="L215" s="257"/>
      <c r="M215" s="258"/>
      <c r="N215" s="259"/>
      <c r="O215" s="259"/>
      <c r="P215" s="259"/>
      <c r="Q215" s="259"/>
      <c r="R215" s="259"/>
      <c r="S215" s="259"/>
      <c r="T215" s="26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1" t="s">
        <v>697</v>
      </c>
      <c r="AU215" s="261" t="s">
        <v>92</v>
      </c>
      <c r="AV215" s="14" t="s">
        <v>92</v>
      </c>
      <c r="AW215" s="14" t="s">
        <v>42</v>
      </c>
      <c r="AX215" s="14" t="s">
        <v>82</v>
      </c>
      <c r="AY215" s="261" t="s">
        <v>147</v>
      </c>
    </row>
    <row r="216" s="14" customFormat="1">
      <c r="A216" s="14"/>
      <c r="B216" s="251"/>
      <c r="C216" s="252"/>
      <c r="D216" s="220" t="s">
        <v>697</v>
      </c>
      <c r="E216" s="253" t="s">
        <v>44</v>
      </c>
      <c r="F216" s="254" t="s">
        <v>825</v>
      </c>
      <c r="G216" s="252"/>
      <c r="H216" s="255">
        <v>0.5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1" t="s">
        <v>697</v>
      </c>
      <c r="AU216" s="261" t="s">
        <v>92</v>
      </c>
      <c r="AV216" s="14" t="s">
        <v>92</v>
      </c>
      <c r="AW216" s="14" t="s">
        <v>42</v>
      </c>
      <c r="AX216" s="14" t="s">
        <v>82</v>
      </c>
      <c r="AY216" s="261" t="s">
        <v>147</v>
      </c>
    </row>
    <row r="217" s="15" customFormat="1">
      <c r="A217" s="15"/>
      <c r="B217" s="262"/>
      <c r="C217" s="263"/>
      <c r="D217" s="220" t="s">
        <v>697</v>
      </c>
      <c r="E217" s="264" t="s">
        <v>44</v>
      </c>
      <c r="F217" s="265" t="s">
        <v>701</v>
      </c>
      <c r="G217" s="263"/>
      <c r="H217" s="266">
        <v>2</v>
      </c>
      <c r="I217" s="267"/>
      <c r="J217" s="263"/>
      <c r="K217" s="263"/>
      <c r="L217" s="268"/>
      <c r="M217" s="269"/>
      <c r="N217" s="270"/>
      <c r="O217" s="270"/>
      <c r="P217" s="270"/>
      <c r="Q217" s="270"/>
      <c r="R217" s="270"/>
      <c r="S217" s="270"/>
      <c r="T217" s="271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2" t="s">
        <v>697</v>
      </c>
      <c r="AU217" s="272" t="s">
        <v>92</v>
      </c>
      <c r="AV217" s="15" t="s">
        <v>165</v>
      </c>
      <c r="AW217" s="15" t="s">
        <v>42</v>
      </c>
      <c r="AX217" s="15" t="s">
        <v>90</v>
      </c>
      <c r="AY217" s="272" t="s">
        <v>147</v>
      </c>
    </row>
    <row r="218" s="2" customFormat="1" ht="16.5" customHeight="1">
      <c r="A218" s="40"/>
      <c r="B218" s="41"/>
      <c r="C218" s="206" t="s">
        <v>7</v>
      </c>
      <c r="D218" s="206" t="s">
        <v>144</v>
      </c>
      <c r="E218" s="207" t="s">
        <v>826</v>
      </c>
      <c r="F218" s="208" t="s">
        <v>827</v>
      </c>
      <c r="G218" s="209" t="s">
        <v>691</v>
      </c>
      <c r="H218" s="210">
        <v>2.3690000000000002</v>
      </c>
      <c r="I218" s="211"/>
      <c r="J218" s="212">
        <f>ROUND(I218*H218,2)</f>
        <v>0</v>
      </c>
      <c r="K218" s="208" t="s">
        <v>692</v>
      </c>
      <c r="L218" s="213"/>
      <c r="M218" s="214" t="s">
        <v>44</v>
      </c>
      <c r="N218" s="215" t="s">
        <v>53</v>
      </c>
      <c r="O218" s="86"/>
      <c r="P218" s="216">
        <f>O218*H218</f>
        <v>0</v>
      </c>
      <c r="Q218" s="216">
        <v>0.00029999999999999997</v>
      </c>
      <c r="R218" s="216">
        <f>Q218*H218</f>
        <v>0.00071069999999999998</v>
      </c>
      <c r="S218" s="216">
        <v>0</v>
      </c>
      <c r="T218" s="217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8" t="s">
        <v>184</v>
      </c>
      <c r="AT218" s="218" t="s">
        <v>144</v>
      </c>
      <c r="AU218" s="218" t="s">
        <v>92</v>
      </c>
      <c r="AY218" s="18" t="s">
        <v>147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8" t="s">
        <v>90</v>
      </c>
      <c r="BK218" s="219">
        <f>ROUND(I218*H218,2)</f>
        <v>0</v>
      </c>
      <c r="BL218" s="18" t="s">
        <v>165</v>
      </c>
      <c r="BM218" s="218" t="s">
        <v>828</v>
      </c>
    </row>
    <row r="219" s="2" customFormat="1">
      <c r="A219" s="40"/>
      <c r="B219" s="41"/>
      <c r="C219" s="42"/>
      <c r="D219" s="220" t="s">
        <v>157</v>
      </c>
      <c r="E219" s="42"/>
      <c r="F219" s="221" t="s">
        <v>827</v>
      </c>
      <c r="G219" s="42"/>
      <c r="H219" s="42"/>
      <c r="I219" s="222"/>
      <c r="J219" s="42"/>
      <c r="K219" s="42"/>
      <c r="L219" s="46"/>
      <c r="M219" s="223"/>
      <c r="N219" s="224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8" t="s">
        <v>157</v>
      </c>
      <c r="AU219" s="18" t="s">
        <v>92</v>
      </c>
    </row>
    <row r="220" s="14" customFormat="1">
      <c r="A220" s="14"/>
      <c r="B220" s="251"/>
      <c r="C220" s="252"/>
      <c r="D220" s="220" t="s">
        <v>697</v>
      </c>
      <c r="E220" s="252"/>
      <c r="F220" s="254" t="s">
        <v>829</v>
      </c>
      <c r="G220" s="252"/>
      <c r="H220" s="255">
        <v>2.3690000000000002</v>
      </c>
      <c r="I220" s="256"/>
      <c r="J220" s="252"/>
      <c r="K220" s="252"/>
      <c r="L220" s="257"/>
      <c r="M220" s="258"/>
      <c r="N220" s="259"/>
      <c r="O220" s="259"/>
      <c r="P220" s="259"/>
      <c r="Q220" s="259"/>
      <c r="R220" s="259"/>
      <c r="S220" s="259"/>
      <c r="T220" s="26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1" t="s">
        <v>697</v>
      </c>
      <c r="AU220" s="261" t="s">
        <v>92</v>
      </c>
      <c r="AV220" s="14" t="s">
        <v>92</v>
      </c>
      <c r="AW220" s="14" t="s">
        <v>4</v>
      </c>
      <c r="AX220" s="14" t="s">
        <v>90</v>
      </c>
      <c r="AY220" s="261" t="s">
        <v>147</v>
      </c>
    </row>
    <row r="221" s="2" customFormat="1" ht="16.5" customHeight="1">
      <c r="A221" s="40"/>
      <c r="B221" s="41"/>
      <c r="C221" s="225" t="s">
        <v>242</v>
      </c>
      <c r="D221" s="225" t="s">
        <v>268</v>
      </c>
      <c r="E221" s="226" t="s">
        <v>830</v>
      </c>
      <c r="F221" s="227" t="s">
        <v>831</v>
      </c>
      <c r="G221" s="228" t="s">
        <v>704</v>
      </c>
      <c r="H221" s="229">
        <v>0.67200000000000004</v>
      </c>
      <c r="I221" s="230"/>
      <c r="J221" s="231">
        <f>ROUND(I221*H221,2)</f>
        <v>0</v>
      </c>
      <c r="K221" s="227" t="s">
        <v>692</v>
      </c>
      <c r="L221" s="46"/>
      <c r="M221" s="232" t="s">
        <v>44</v>
      </c>
      <c r="N221" s="233" t="s">
        <v>53</v>
      </c>
      <c r="O221" s="86"/>
      <c r="P221" s="216">
        <f>O221*H221</f>
        <v>0</v>
      </c>
      <c r="Q221" s="216">
        <v>2.1600000000000001</v>
      </c>
      <c r="R221" s="216">
        <f>Q221*H221</f>
        <v>1.4515200000000001</v>
      </c>
      <c r="S221" s="216">
        <v>0</v>
      </c>
      <c r="T221" s="217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8" t="s">
        <v>165</v>
      </c>
      <c r="AT221" s="218" t="s">
        <v>268</v>
      </c>
      <c r="AU221" s="218" t="s">
        <v>92</v>
      </c>
      <c r="AY221" s="18" t="s">
        <v>147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18" t="s">
        <v>90</v>
      </c>
      <c r="BK221" s="219">
        <f>ROUND(I221*H221,2)</f>
        <v>0</v>
      </c>
      <c r="BL221" s="18" t="s">
        <v>165</v>
      </c>
      <c r="BM221" s="218" t="s">
        <v>832</v>
      </c>
    </row>
    <row r="222" s="2" customFormat="1">
      <c r="A222" s="40"/>
      <c r="B222" s="41"/>
      <c r="C222" s="42"/>
      <c r="D222" s="220" t="s">
        <v>157</v>
      </c>
      <c r="E222" s="42"/>
      <c r="F222" s="221" t="s">
        <v>833</v>
      </c>
      <c r="G222" s="42"/>
      <c r="H222" s="42"/>
      <c r="I222" s="222"/>
      <c r="J222" s="42"/>
      <c r="K222" s="42"/>
      <c r="L222" s="46"/>
      <c r="M222" s="223"/>
      <c r="N222" s="224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8" t="s">
        <v>157</v>
      </c>
      <c r="AU222" s="18" t="s">
        <v>92</v>
      </c>
    </row>
    <row r="223" s="2" customFormat="1">
      <c r="A223" s="40"/>
      <c r="B223" s="41"/>
      <c r="C223" s="42"/>
      <c r="D223" s="239" t="s">
        <v>695</v>
      </c>
      <c r="E223" s="42"/>
      <c r="F223" s="240" t="s">
        <v>834</v>
      </c>
      <c r="G223" s="42"/>
      <c r="H223" s="42"/>
      <c r="I223" s="222"/>
      <c r="J223" s="42"/>
      <c r="K223" s="42"/>
      <c r="L223" s="46"/>
      <c r="M223" s="223"/>
      <c r="N223" s="224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8" t="s">
        <v>695</v>
      </c>
      <c r="AU223" s="18" t="s">
        <v>92</v>
      </c>
    </row>
    <row r="224" s="13" customFormat="1">
      <c r="A224" s="13"/>
      <c r="B224" s="241"/>
      <c r="C224" s="242"/>
      <c r="D224" s="220" t="s">
        <v>697</v>
      </c>
      <c r="E224" s="243" t="s">
        <v>44</v>
      </c>
      <c r="F224" s="244" t="s">
        <v>835</v>
      </c>
      <c r="G224" s="242"/>
      <c r="H224" s="243" t="s">
        <v>44</v>
      </c>
      <c r="I224" s="245"/>
      <c r="J224" s="242"/>
      <c r="K224" s="242"/>
      <c r="L224" s="246"/>
      <c r="M224" s="247"/>
      <c r="N224" s="248"/>
      <c r="O224" s="248"/>
      <c r="P224" s="248"/>
      <c r="Q224" s="248"/>
      <c r="R224" s="248"/>
      <c r="S224" s="248"/>
      <c r="T224" s="24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0" t="s">
        <v>697</v>
      </c>
      <c r="AU224" s="250" t="s">
        <v>92</v>
      </c>
      <c r="AV224" s="13" t="s">
        <v>90</v>
      </c>
      <c r="AW224" s="13" t="s">
        <v>42</v>
      </c>
      <c r="AX224" s="13" t="s">
        <v>82</v>
      </c>
      <c r="AY224" s="250" t="s">
        <v>147</v>
      </c>
    </row>
    <row r="225" s="14" customFormat="1">
      <c r="A225" s="14"/>
      <c r="B225" s="251"/>
      <c r="C225" s="252"/>
      <c r="D225" s="220" t="s">
        <v>697</v>
      </c>
      <c r="E225" s="253" t="s">
        <v>44</v>
      </c>
      <c r="F225" s="254" t="s">
        <v>836</v>
      </c>
      <c r="G225" s="252"/>
      <c r="H225" s="255">
        <v>0.39600000000000002</v>
      </c>
      <c r="I225" s="256"/>
      <c r="J225" s="252"/>
      <c r="K225" s="252"/>
      <c r="L225" s="257"/>
      <c r="M225" s="258"/>
      <c r="N225" s="259"/>
      <c r="O225" s="259"/>
      <c r="P225" s="259"/>
      <c r="Q225" s="259"/>
      <c r="R225" s="259"/>
      <c r="S225" s="259"/>
      <c r="T225" s="26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1" t="s">
        <v>697</v>
      </c>
      <c r="AU225" s="261" t="s">
        <v>92</v>
      </c>
      <c r="AV225" s="14" t="s">
        <v>92</v>
      </c>
      <c r="AW225" s="14" t="s">
        <v>42</v>
      </c>
      <c r="AX225" s="14" t="s">
        <v>82</v>
      </c>
      <c r="AY225" s="261" t="s">
        <v>147</v>
      </c>
    </row>
    <row r="226" s="14" customFormat="1">
      <c r="A226" s="14"/>
      <c r="B226" s="251"/>
      <c r="C226" s="252"/>
      <c r="D226" s="220" t="s">
        <v>697</v>
      </c>
      <c r="E226" s="253" t="s">
        <v>44</v>
      </c>
      <c r="F226" s="254" t="s">
        <v>837</v>
      </c>
      <c r="G226" s="252"/>
      <c r="H226" s="255">
        <v>0.27600000000000002</v>
      </c>
      <c r="I226" s="256"/>
      <c r="J226" s="252"/>
      <c r="K226" s="252"/>
      <c r="L226" s="257"/>
      <c r="M226" s="258"/>
      <c r="N226" s="259"/>
      <c r="O226" s="259"/>
      <c r="P226" s="259"/>
      <c r="Q226" s="259"/>
      <c r="R226" s="259"/>
      <c r="S226" s="259"/>
      <c r="T226" s="26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1" t="s">
        <v>697</v>
      </c>
      <c r="AU226" s="261" t="s">
        <v>92</v>
      </c>
      <c r="AV226" s="14" t="s">
        <v>92</v>
      </c>
      <c r="AW226" s="14" t="s">
        <v>42</v>
      </c>
      <c r="AX226" s="14" t="s">
        <v>82</v>
      </c>
      <c r="AY226" s="261" t="s">
        <v>147</v>
      </c>
    </row>
    <row r="227" s="15" customFormat="1">
      <c r="A227" s="15"/>
      <c r="B227" s="262"/>
      <c r="C227" s="263"/>
      <c r="D227" s="220" t="s">
        <v>697</v>
      </c>
      <c r="E227" s="264" t="s">
        <v>44</v>
      </c>
      <c r="F227" s="265" t="s">
        <v>701</v>
      </c>
      <c r="G227" s="263"/>
      <c r="H227" s="266">
        <v>0.67200000000000004</v>
      </c>
      <c r="I227" s="267"/>
      <c r="J227" s="263"/>
      <c r="K227" s="263"/>
      <c r="L227" s="268"/>
      <c r="M227" s="269"/>
      <c r="N227" s="270"/>
      <c r="O227" s="270"/>
      <c r="P227" s="270"/>
      <c r="Q227" s="270"/>
      <c r="R227" s="270"/>
      <c r="S227" s="270"/>
      <c r="T227" s="271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2" t="s">
        <v>697</v>
      </c>
      <c r="AU227" s="272" t="s">
        <v>92</v>
      </c>
      <c r="AV227" s="15" t="s">
        <v>165</v>
      </c>
      <c r="AW227" s="15" t="s">
        <v>42</v>
      </c>
      <c r="AX227" s="15" t="s">
        <v>90</v>
      </c>
      <c r="AY227" s="272" t="s">
        <v>147</v>
      </c>
    </row>
    <row r="228" s="2" customFormat="1" ht="16.5" customHeight="1">
      <c r="A228" s="40"/>
      <c r="B228" s="41"/>
      <c r="C228" s="225" t="s">
        <v>247</v>
      </c>
      <c r="D228" s="225" t="s">
        <v>268</v>
      </c>
      <c r="E228" s="226" t="s">
        <v>838</v>
      </c>
      <c r="F228" s="227" t="s">
        <v>839</v>
      </c>
      <c r="G228" s="228" t="s">
        <v>704</v>
      </c>
      <c r="H228" s="229">
        <v>0.108</v>
      </c>
      <c r="I228" s="230"/>
      <c r="J228" s="231">
        <f>ROUND(I228*H228,2)</f>
        <v>0</v>
      </c>
      <c r="K228" s="227" t="s">
        <v>692</v>
      </c>
      <c r="L228" s="46"/>
      <c r="M228" s="232" t="s">
        <v>44</v>
      </c>
      <c r="N228" s="233" t="s">
        <v>53</v>
      </c>
      <c r="O228" s="86"/>
      <c r="P228" s="216">
        <f>O228*H228</f>
        <v>0</v>
      </c>
      <c r="Q228" s="216">
        <v>2.5428899999999999</v>
      </c>
      <c r="R228" s="216">
        <f>Q228*H228</f>
        <v>0.27463211999999998</v>
      </c>
      <c r="S228" s="216">
        <v>0</v>
      </c>
      <c r="T228" s="217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8" t="s">
        <v>165</v>
      </c>
      <c r="AT228" s="218" t="s">
        <v>268</v>
      </c>
      <c r="AU228" s="218" t="s">
        <v>92</v>
      </c>
      <c r="AY228" s="18" t="s">
        <v>147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18" t="s">
        <v>90</v>
      </c>
      <c r="BK228" s="219">
        <f>ROUND(I228*H228,2)</f>
        <v>0</v>
      </c>
      <c r="BL228" s="18" t="s">
        <v>165</v>
      </c>
      <c r="BM228" s="218" t="s">
        <v>840</v>
      </c>
    </row>
    <row r="229" s="2" customFormat="1">
      <c r="A229" s="40"/>
      <c r="B229" s="41"/>
      <c r="C229" s="42"/>
      <c r="D229" s="220" t="s">
        <v>157</v>
      </c>
      <c r="E229" s="42"/>
      <c r="F229" s="221" t="s">
        <v>841</v>
      </c>
      <c r="G229" s="42"/>
      <c r="H229" s="42"/>
      <c r="I229" s="222"/>
      <c r="J229" s="42"/>
      <c r="K229" s="42"/>
      <c r="L229" s="46"/>
      <c r="M229" s="223"/>
      <c r="N229" s="224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8" t="s">
        <v>157</v>
      </c>
      <c r="AU229" s="18" t="s">
        <v>92</v>
      </c>
    </row>
    <row r="230" s="2" customFormat="1">
      <c r="A230" s="40"/>
      <c r="B230" s="41"/>
      <c r="C230" s="42"/>
      <c r="D230" s="239" t="s">
        <v>695</v>
      </c>
      <c r="E230" s="42"/>
      <c r="F230" s="240" t="s">
        <v>842</v>
      </c>
      <c r="G230" s="42"/>
      <c r="H230" s="42"/>
      <c r="I230" s="222"/>
      <c r="J230" s="42"/>
      <c r="K230" s="42"/>
      <c r="L230" s="46"/>
      <c r="M230" s="223"/>
      <c r="N230" s="224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8" t="s">
        <v>695</v>
      </c>
      <c r="AU230" s="18" t="s">
        <v>92</v>
      </c>
    </row>
    <row r="231" s="14" customFormat="1">
      <c r="A231" s="14"/>
      <c r="B231" s="251"/>
      <c r="C231" s="252"/>
      <c r="D231" s="220" t="s">
        <v>697</v>
      </c>
      <c r="E231" s="253" t="s">
        <v>44</v>
      </c>
      <c r="F231" s="254" t="s">
        <v>843</v>
      </c>
      <c r="G231" s="252"/>
      <c r="H231" s="255">
        <v>0.108</v>
      </c>
      <c r="I231" s="256"/>
      <c r="J231" s="252"/>
      <c r="K231" s="252"/>
      <c r="L231" s="257"/>
      <c r="M231" s="258"/>
      <c r="N231" s="259"/>
      <c r="O231" s="259"/>
      <c r="P231" s="259"/>
      <c r="Q231" s="259"/>
      <c r="R231" s="259"/>
      <c r="S231" s="259"/>
      <c r="T231" s="26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1" t="s">
        <v>697</v>
      </c>
      <c r="AU231" s="261" t="s">
        <v>92</v>
      </c>
      <c r="AV231" s="14" t="s">
        <v>92</v>
      </c>
      <c r="AW231" s="14" t="s">
        <v>42</v>
      </c>
      <c r="AX231" s="14" t="s">
        <v>90</v>
      </c>
      <c r="AY231" s="261" t="s">
        <v>147</v>
      </c>
    </row>
    <row r="232" s="12" customFormat="1" ht="22.8" customHeight="1">
      <c r="A232" s="12"/>
      <c r="B232" s="190"/>
      <c r="C232" s="191"/>
      <c r="D232" s="192" t="s">
        <v>81</v>
      </c>
      <c r="E232" s="204" t="s">
        <v>146</v>
      </c>
      <c r="F232" s="204" t="s">
        <v>844</v>
      </c>
      <c r="G232" s="191"/>
      <c r="H232" s="191"/>
      <c r="I232" s="194"/>
      <c r="J232" s="205">
        <f>BK232</f>
        <v>0</v>
      </c>
      <c r="K232" s="191"/>
      <c r="L232" s="196"/>
      <c r="M232" s="197"/>
      <c r="N232" s="198"/>
      <c r="O232" s="198"/>
      <c r="P232" s="199">
        <f>SUM(P233:P255)</f>
        <v>0</v>
      </c>
      <c r="Q232" s="198"/>
      <c r="R232" s="199">
        <f>SUM(R233:R255)</f>
        <v>2.7287254999999999</v>
      </c>
      <c r="S232" s="198"/>
      <c r="T232" s="200">
        <f>SUM(T233:T255)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1" t="s">
        <v>90</v>
      </c>
      <c r="AT232" s="202" t="s">
        <v>81</v>
      </c>
      <c r="AU232" s="202" t="s">
        <v>90</v>
      </c>
      <c r="AY232" s="201" t="s">
        <v>147</v>
      </c>
      <c r="BK232" s="203">
        <f>SUM(BK233:BK255)</f>
        <v>0</v>
      </c>
    </row>
    <row r="233" s="2" customFormat="1" ht="21.75" customHeight="1">
      <c r="A233" s="40"/>
      <c r="B233" s="41"/>
      <c r="C233" s="225" t="s">
        <v>254</v>
      </c>
      <c r="D233" s="225" t="s">
        <v>268</v>
      </c>
      <c r="E233" s="226" t="s">
        <v>845</v>
      </c>
      <c r="F233" s="227" t="s">
        <v>846</v>
      </c>
      <c r="G233" s="228" t="s">
        <v>174</v>
      </c>
      <c r="H233" s="229">
        <v>5</v>
      </c>
      <c r="I233" s="230"/>
      <c r="J233" s="231">
        <f>ROUND(I233*H233,2)</f>
        <v>0</v>
      </c>
      <c r="K233" s="227" t="s">
        <v>692</v>
      </c>
      <c r="L233" s="46"/>
      <c r="M233" s="232" t="s">
        <v>44</v>
      </c>
      <c r="N233" s="233" t="s">
        <v>53</v>
      </c>
      <c r="O233" s="86"/>
      <c r="P233" s="216">
        <f>O233*H233</f>
        <v>0</v>
      </c>
      <c r="Q233" s="216">
        <v>0.01218</v>
      </c>
      <c r="R233" s="216">
        <f>Q233*H233</f>
        <v>0.060899999999999996</v>
      </c>
      <c r="S233" s="216">
        <v>0</v>
      </c>
      <c r="T233" s="217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8" t="s">
        <v>165</v>
      </c>
      <c r="AT233" s="218" t="s">
        <v>268</v>
      </c>
      <c r="AU233" s="218" t="s">
        <v>92</v>
      </c>
      <c r="AY233" s="18" t="s">
        <v>147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18" t="s">
        <v>90</v>
      </c>
      <c r="BK233" s="219">
        <f>ROUND(I233*H233,2)</f>
        <v>0</v>
      </c>
      <c r="BL233" s="18" t="s">
        <v>165</v>
      </c>
      <c r="BM233" s="218" t="s">
        <v>847</v>
      </c>
    </row>
    <row r="234" s="2" customFormat="1">
      <c r="A234" s="40"/>
      <c r="B234" s="41"/>
      <c r="C234" s="42"/>
      <c r="D234" s="220" t="s">
        <v>157</v>
      </c>
      <c r="E234" s="42"/>
      <c r="F234" s="221" t="s">
        <v>848</v>
      </c>
      <c r="G234" s="42"/>
      <c r="H234" s="42"/>
      <c r="I234" s="222"/>
      <c r="J234" s="42"/>
      <c r="K234" s="42"/>
      <c r="L234" s="46"/>
      <c r="M234" s="223"/>
      <c r="N234" s="224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8" t="s">
        <v>157</v>
      </c>
      <c r="AU234" s="18" t="s">
        <v>92</v>
      </c>
    </row>
    <row r="235" s="2" customFormat="1">
      <c r="A235" s="40"/>
      <c r="B235" s="41"/>
      <c r="C235" s="42"/>
      <c r="D235" s="239" t="s">
        <v>695</v>
      </c>
      <c r="E235" s="42"/>
      <c r="F235" s="240" t="s">
        <v>849</v>
      </c>
      <c r="G235" s="42"/>
      <c r="H235" s="42"/>
      <c r="I235" s="222"/>
      <c r="J235" s="42"/>
      <c r="K235" s="42"/>
      <c r="L235" s="46"/>
      <c r="M235" s="223"/>
      <c r="N235" s="224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8" t="s">
        <v>695</v>
      </c>
      <c r="AU235" s="18" t="s">
        <v>92</v>
      </c>
    </row>
    <row r="236" s="14" customFormat="1">
      <c r="A236" s="14"/>
      <c r="B236" s="251"/>
      <c r="C236" s="252"/>
      <c r="D236" s="220" t="s">
        <v>697</v>
      </c>
      <c r="E236" s="253" t="s">
        <v>44</v>
      </c>
      <c r="F236" s="254" t="s">
        <v>850</v>
      </c>
      <c r="G236" s="252"/>
      <c r="H236" s="255">
        <v>1</v>
      </c>
      <c r="I236" s="256"/>
      <c r="J236" s="252"/>
      <c r="K236" s="252"/>
      <c r="L236" s="257"/>
      <c r="M236" s="258"/>
      <c r="N236" s="259"/>
      <c r="O236" s="259"/>
      <c r="P236" s="259"/>
      <c r="Q236" s="259"/>
      <c r="R236" s="259"/>
      <c r="S236" s="259"/>
      <c r="T236" s="26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1" t="s">
        <v>697</v>
      </c>
      <c r="AU236" s="261" t="s">
        <v>92</v>
      </c>
      <c r="AV236" s="14" t="s">
        <v>92</v>
      </c>
      <c r="AW236" s="14" t="s">
        <v>42</v>
      </c>
      <c r="AX236" s="14" t="s">
        <v>82</v>
      </c>
      <c r="AY236" s="261" t="s">
        <v>147</v>
      </c>
    </row>
    <row r="237" s="14" customFormat="1">
      <c r="A237" s="14"/>
      <c r="B237" s="251"/>
      <c r="C237" s="252"/>
      <c r="D237" s="220" t="s">
        <v>697</v>
      </c>
      <c r="E237" s="253" t="s">
        <v>44</v>
      </c>
      <c r="F237" s="254" t="s">
        <v>851</v>
      </c>
      <c r="G237" s="252"/>
      <c r="H237" s="255">
        <v>4</v>
      </c>
      <c r="I237" s="256"/>
      <c r="J237" s="252"/>
      <c r="K237" s="252"/>
      <c r="L237" s="257"/>
      <c r="M237" s="258"/>
      <c r="N237" s="259"/>
      <c r="O237" s="259"/>
      <c r="P237" s="259"/>
      <c r="Q237" s="259"/>
      <c r="R237" s="259"/>
      <c r="S237" s="259"/>
      <c r="T237" s="26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1" t="s">
        <v>697</v>
      </c>
      <c r="AU237" s="261" t="s">
        <v>92</v>
      </c>
      <c r="AV237" s="14" t="s">
        <v>92</v>
      </c>
      <c r="AW237" s="14" t="s">
        <v>42</v>
      </c>
      <c r="AX237" s="14" t="s">
        <v>82</v>
      </c>
      <c r="AY237" s="261" t="s">
        <v>147</v>
      </c>
    </row>
    <row r="238" s="15" customFormat="1">
      <c r="A238" s="15"/>
      <c r="B238" s="262"/>
      <c r="C238" s="263"/>
      <c r="D238" s="220" t="s">
        <v>697</v>
      </c>
      <c r="E238" s="264" t="s">
        <v>44</v>
      </c>
      <c r="F238" s="265" t="s">
        <v>701</v>
      </c>
      <c r="G238" s="263"/>
      <c r="H238" s="266">
        <v>5</v>
      </c>
      <c r="I238" s="267"/>
      <c r="J238" s="263"/>
      <c r="K238" s="263"/>
      <c r="L238" s="268"/>
      <c r="M238" s="269"/>
      <c r="N238" s="270"/>
      <c r="O238" s="270"/>
      <c r="P238" s="270"/>
      <c r="Q238" s="270"/>
      <c r="R238" s="270"/>
      <c r="S238" s="270"/>
      <c r="T238" s="271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2" t="s">
        <v>697</v>
      </c>
      <c r="AU238" s="272" t="s">
        <v>92</v>
      </c>
      <c r="AV238" s="15" t="s">
        <v>165</v>
      </c>
      <c r="AW238" s="15" t="s">
        <v>42</v>
      </c>
      <c r="AX238" s="15" t="s">
        <v>90</v>
      </c>
      <c r="AY238" s="272" t="s">
        <v>147</v>
      </c>
    </row>
    <row r="239" s="2" customFormat="1" ht="21.75" customHeight="1">
      <c r="A239" s="40"/>
      <c r="B239" s="41"/>
      <c r="C239" s="225" t="s">
        <v>260</v>
      </c>
      <c r="D239" s="225" t="s">
        <v>268</v>
      </c>
      <c r="E239" s="226" t="s">
        <v>852</v>
      </c>
      <c r="F239" s="227" t="s">
        <v>853</v>
      </c>
      <c r="G239" s="228" t="s">
        <v>691</v>
      </c>
      <c r="H239" s="229">
        <v>1.47</v>
      </c>
      <c r="I239" s="230"/>
      <c r="J239" s="231">
        <f>ROUND(I239*H239,2)</f>
        <v>0</v>
      </c>
      <c r="K239" s="227" t="s">
        <v>692</v>
      </c>
      <c r="L239" s="46"/>
      <c r="M239" s="232" t="s">
        <v>44</v>
      </c>
      <c r="N239" s="233" t="s">
        <v>53</v>
      </c>
      <c r="O239" s="86"/>
      <c r="P239" s="216">
        <f>O239*H239</f>
        <v>0</v>
      </c>
      <c r="Q239" s="216">
        <v>0.25364999999999999</v>
      </c>
      <c r="R239" s="216">
        <f>Q239*H239</f>
        <v>0.37286549999999996</v>
      </c>
      <c r="S239" s="216">
        <v>0</v>
      </c>
      <c r="T239" s="21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8" t="s">
        <v>165</v>
      </c>
      <c r="AT239" s="218" t="s">
        <v>268</v>
      </c>
      <c r="AU239" s="218" t="s">
        <v>92</v>
      </c>
      <c r="AY239" s="18" t="s">
        <v>147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18" t="s">
        <v>90</v>
      </c>
      <c r="BK239" s="219">
        <f>ROUND(I239*H239,2)</f>
        <v>0</v>
      </c>
      <c r="BL239" s="18" t="s">
        <v>165</v>
      </c>
      <c r="BM239" s="218" t="s">
        <v>854</v>
      </c>
    </row>
    <row r="240" s="2" customFormat="1">
      <c r="A240" s="40"/>
      <c r="B240" s="41"/>
      <c r="C240" s="42"/>
      <c r="D240" s="220" t="s">
        <v>157</v>
      </c>
      <c r="E240" s="42"/>
      <c r="F240" s="221" t="s">
        <v>855</v>
      </c>
      <c r="G240" s="42"/>
      <c r="H240" s="42"/>
      <c r="I240" s="222"/>
      <c r="J240" s="42"/>
      <c r="K240" s="42"/>
      <c r="L240" s="46"/>
      <c r="M240" s="223"/>
      <c r="N240" s="224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8" t="s">
        <v>157</v>
      </c>
      <c r="AU240" s="18" t="s">
        <v>92</v>
      </c>
    </row>
    <row r="241" s="2" customFormat="1">
      <c r="A241" s="40"/>
      <c r="B241" s="41"/>
      <c r="C241" s="42"/>
      <c r="D241" s="239" t="s">
        <v>695</v>
      </c>
      <c r="E241" s="42"/>
      <c r="F241" s="240" t="s">
        <v>856</v>
      </c>
      <c r="G241" s="42"/>
      <c r="H241" s="42"/>
      <c r="I241" s="222"/>
      <c r="J241" s="42"/>
      <c r="K241" s="42"/>
      <c r="L241" s="46"/>
      <c r="M241" s="223"/>
      <c r="N241" s="224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8" t="s">
        <v>695</v>
      </c>
      <c r="AU241" s="18" t="s">
        <v>92</v>
      </c>
    </row>
    <row r="242" s="13" customFormat="1">
      <c r="A242" s="13"/>
      <c r="B242" s="241"/>
      <c r="C242" s="242"/>
      <c r="D242" s="220" t="s">
        <v>697</v>
      </c>
      <c r="E242" s="243" t="s">
        <v>44</v>
      </c>
      <c r="F242" s="244" t="s">
        <v>857</v>
      </c>
      <c r="G242" s="242"/>
      <c r="H242" s="243" t="s">
        <v>44</v>
      </c>
      <c r="I242" s="245"/>
      <c r="J242" s="242"/>
      <c r="K242" s="242"/>
      <c r="L242" s="246"/>
      <c r="M242" s="247"/>
      <c r="N242" s="248"/>
      <c r="O242" s="248"/>
      <c r="P242" s="248"/>
      <c r="Q242" s="248"/>
      <c r="R242" s="248"/>
      <c r="S242" s="248"/>
      <c r="T242" s="24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0" t="s">
        <v>697</v>
      </c>
      <c r="AU242" s="250" t="s">
        <v>92</v>
      </c>
      <c r="AV242" s="13" t="s">
        <v>90</v>
      </c>
      <c r="AW242" s="13" t="s">
        <v>42</v>
      </c>
      <c r="AX242" s="13" t="s">
        <v>82</v>
      </c>
      <c r="AY242" s="250" t="s">
        <v>147</v>
      </c>
    </row>
    <row r="243" s="14" customFormat="1">
      <c r="A243" s="14"/>
      <c r="B243" s="251"/>
      <c r="C243" s="252"/>
      <c r="D243" s="220" t="s">
        <v>697</v>
      </c>
      <c r="E243" s="253" t="s">
        <v>44</v>
      </c>
      <c r="F243" s="254" t="s">
        <v>858</v>
      </c>
      <c r="G243" s="252"/>
      <c r="H243" s="255">
        <v>0.40000000000000002</v>
      </c>
      <c r="I243" s="256"/>
      <c r="J243" s="252"/>
      <c r="K243" s="252"/>
      <c r="L243" s="257"/>
      <c r="M243" s="258"/>
      <c r="N243" s="259"/>
      <c r="O243" s="259"/>
      <c r="P243" s="259"/>
      <c r="Q243" s="259"/>
      <c r="R243" s="259"/>
      <c r="S243" s="259"/>
      <c r="T243" s="26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1" t="s">
        <v>697</v>
      </c>
      <c r="AU243" s="261" t="s">
        <v>92</v>
      </c>
      <c r="AV243" s="14" t="s">
        <v>92</v>
      </c>
      <c r="AW243" s="14" t="s">
        <v>42</v>
      </c>
      <c r="AX243" s="14" t="s">
        <v>82</v>
      </c>
      <c r="AY243" s="261" t="s">
        <v>147</v>
      </c>
    </row>
    <row r="244" s="13" customFormat="1">
      <c r="A244" s="13"/>
      <c r="B244" s="241"/>
      <c r="C244" s="242"/>
      <c r="D244" s="220" t="s">
        <v>697</v>
      </c>
      <c r="E244" s="243" t="s">
        <v>44</v>
      </c>
      <c r="F244" s="244" t="s">
        <v>859</v>
      </c>
      <c r="G244" s="242"/>
      <c r="H244" s="243" t="s">
        <v>44</v>
      </c>
      <c r="I244" s="245"/>
      <c r="J244" s="242"/>
      <c r="K244" s="242"/>
      <c r="L244" s="246"/>
      <c r="M244" s="247"/>
      <c r="N244" s="248"/>
      <c r="O244" s="248"/>
      <c r="P244" s="248"/>
      <c r="Q244" s="248"/>
      <c r="R244" s="248"/>
      <c r="S244" s="248"/>
      <c r="T244" s="24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0" t="s">
        <v>697</v>
      </c>
      <c r="AU244" s="250" t="s">
        <v>92</v>
      </c>
      <c r="AV244" s="13" t="s">
        <v>90</v>
      </c>
      <c r="AW244" s="13" t="s">
        <v>42</v>
      </c>
      <c r="AX244" s="13" t="s">
        <v>82</v>
      </c>
      <c r="AY244" s="250" t="s">
        <v>147</v>
      </c>
    </row>
    <row r="245" s="14" customFormat="1">
      <c r="A245" s="14"/>
      <c r="B245" s="251"/>
      <c r="C245" s="252"/>
      <c r="D245" s="220" t="s">
        <v>697</v>
      </c>
      <c r="E245" s="253" t="s">
        <v>44</v>
      </c>
      <c r="F245" s="254" t="s">
        <v>860</v>
      </c>
      <c r="G245" s="252"/>
      <c r="H245" s="255">
        <v>0.29999999999999999</v>
      </c>
      <c r="I245" s="256"/>
      <c r="J245" s="252"/>
      <c r="K245" s="252"/>
      <c r="L245" s="257"/>
      <c r="M245" s="258"/>
      <c r="N245" s="259"/>
      <c r="O245" s="259"/>
      <c r="P245" s="259"/>
      <c r="Q245" s="259"/>
      <c r="R245" s="259"/>
      <c r="S245" s="259"/>
      <c r="T245" s="26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1" t="s">
        <v>697</v>
      </c>
      <c r="AU245" s="261" t="s">
        <v>92</v>
      </c>
      <c r="AV245" s="14" t="s">
        <v>92</v>
      </c>
      <c r="AW245" s="14" t="s">
        <v>42</v>
      </c>
      <c r="AX245" s="14" t="s">
        <v>82</v>
      </c>
      <c r="AY245" s="261" t="s">
        <v>147</v>
      </c>
    </row>
    <row r="246" s="13" customFormat="1">
      <c r="A246" s="13"/>
      <c r="B246" s="241"/>
      <c r="C246" s="242"/>
      <c r="D246" s="220" t="s">
        <v>697</v>
      </c>
      <c r="E246" s="243" t="s">
        <v>44</v>
      </c>
      <c r="F246" s="244" t="s">
        <v>861</v>
      </c>
      <c r="G246" s="242"/>
      <c r="H246" s="243" t="s">
        <v>44</v>
      </c>
      <c r="I246" s="245"/>
      <c r="J246" s="242"/>
      <c r="K246" s="242"/>
      <c r="L246" s="246"/>
      <c r="M246" s="247"/>
      <c r="N246" s="248"/>
      <c r="O246" s="248"/>
      <c r="P246" s="248"/>
      <c r="Q246" s="248"/>
      <c r="R246" s="248"/>
      <c r="S246" s="248"/>
      <c r="T246" s="24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0" t="s">
        <v>697</v>
      </c>
      <c r="AU246" s="250" t="s">
        <v>92</v>
      </c>
      <c r="AV246" s="13" t="s">
        <v>90</v>
      </c>
      <c r="AW246" s="13" t="s">
        <v>42</v>
      </c>
      <c r="AX246" s="13" t="s">
        <v>82</v>
      </c>
      <c r="AY246" s="250" t="s">
        <v>147</v>
      </c>
    </row>
    <row r="247" s="14" customFormat="1">
      <c r="A247" s="14"/>
      <c r="B247" s="251"/>
      <c r="C247" s="252"/>
      <c r="D247" s="220" t="s">
        <v>697</v>
      </c>
      <c r="E247" s="253" t="s">
        <v>44</v>
      </c>
      <c r="F247" s="254" t="s">
        <v>862</v>
      </c>
      <c r="G247" s="252"/>
      <c r="H247" s="255">
        <v>0.77000000000000002</v>
      </c>
      <c r="I247" s="256"/>
      <c r="J247" s="252"/>
      <c r="K247" s="252"/>
      <c r="L247" s="257"/>
      <c r="M247" s="258"/>
      <c r="N247" s="259"/>
      <c r="O247" s="259"/>
      <c r="P247" s="259"/>
      <c r="Q247" s="259"/>
      <c r="R247" s="259"/>
      <c r="S247" s="259"/>
      <c r="T247" s="260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1" t="s">
        <v>697</v>
      </c>
      <c r="AU247" s="261" t="s">
        <v>92</v>
      </c>
      <c r="AV247" s="14" t="s">
        <v>92</v>
      </c>
      <c r="AW247" s="14" t="s">
        <v>42</v>
      </c>
      <c r="AX247" s="14" t="s">
        <v>82</v>
      </c>
      <c r="AY247" s="261" t="s">
        <v>147</v>
      </c>
    </row>
    <row r="248" s="15" customFormat="1">
      <c r="A248" s="15"/>
      <c r="B248" s="262"/>
      <c r="C248" s="263"/>
      <c r="D248" s="220" t="s">
        <v>697</v>
      </c>
      <c r="E248" s="264" t="s">
        <v>44</v>
      </c>
      <c r="F248" s="265" t="s">
        <v>701</v>
      </c>
      <c r="G248" s="263"/>
      <c r="H248" s="266">
        <v>1.47</v>
      </c>
      <c r="I248" s="267"/>
      <c r="J248" s="263"/>
      <c r="K248" s="263"/>
      <c r="L248" s="268"/>
      <c r="M248" s="269"/>
      <c r="N248" s="270"/>
      <c r="O248" s="270"/>
      <c r="P248" s="270"/>
      <c r="Q248" s="270"/>
      <c r="R248" s="270"/>
      <c r="S248" s="270"/>
      <c r="T248" s="271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2" t="s">
        <v>697</v>
      </c>
      <c r="AU248" s="272" t="s">
        <v>92</v>
      </c>
      <c r="AV248" s="15" t="s">
        <v>165</v>
      </c>
      <c r="AW248" s="15" t="s">
        <v>42</v>
      </c>
      <c r="AX248" s="15" t="s">
        <v>90</v>
      </c>
      <c r="AY248" s="272" t="s">
        <v>147</v>
      </c>
    </row>
    <row r="249" s="2" customFormat="1" ht="16.5" customHeight="1">
      <c r="A249" s="40"/>
      <c r="B249" s="41"/>
      <c r="C249" s="225" t="s">
        <v>267</v>
      </c>
      <c r="D249" s="225" t="s">
        <v>268</v>
      </c>
      <c r="E249" s="226" t="s">
        <v>863</v>
      </c>
      <c r="F249" s="227" t="s">
        <v>864</v>
      </c>
      <c r="G249" s="228" t="s">
        <v>704</v>
      </c>
      <c r="H249" s="229">
        <v>1</v>
      </c>
      <c r="I249" s="230"/>
      <c r="J249" s="231">
        <f>ROUND(I249*H249,2)</f>
        <v>0</v>
      </c>
      <c r="K249" s="227" t="s">
        <v>692</v>
      </c>
      <c r="L249" s="46"/>
      <c r="M249" s="232" t="s">
        <v>44</v>
      </c>
      <c r="N249" s="233" t="s">
        <v>53</v>
      </c>
      <c r="O249" s="86"/>
      <c r="P249" s="216">
        <f>O249*H249</f>
        <v>0</v>
      </c>
      <c r="Q249" s="216">
        <v>2.2949600000000001</v>
      </c>
      <c r="R249" s="216">
        <f>Q249*H249</f>
        <v>2.2949600000000001</v>
      </c>
      <c r="S249" s="216">
        <v>0</v>
      </c>
      <c r="T249" s="21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8" t="s">
        <v>165</v>
      </c>
      <c r="AT249" s="218" t="s">
        <v>268</v>
      </c>
      <c r="AU249" s="218" t="s">
        <v>92</v>
      </c>
      <c r="AY249" s="18" t="s">
        <v>147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18" t="s">
        <v>90</v>
      </c>
      <c r="BK249" s="219">
        <f>ROUND(I249*H249,2)</f>
        <v>0</v>
      </c>
      <c r="BL249" s="18" t="s">
        <v>165</v>
      </c>
      <c r="BM249" s="218" t="s">
        <v>865</v>
      </c>
    </row>
    <row r="250" s="2" customFormat="1">
      <c r="A250" s="40"/>
      <c r="B250" s="41"/>
      <c r="C250" s="42"/>
      <c r="D250" s="220" t="s">
        <v>157</v>
      </c>
      <c r="E250" s="42"/>
      <c r="F250" s="221" t="s">
        <v>866</v>
      </c>
      <c r="G250" s="42"/>
      <c r="H250" s="42"/>
      <c r="I250" s="222"/>
      <c r="J250" s="42"/>
      <c r="K250" s="42"/>
      <c r="L250" s="46"/>
      <c r="M250" s="223"/>
      <c r="N250" s="224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8" t="s">
        <v>157</v>
      </c>
      <c r="AU250" s="18" t="s">
        <v>92</v>
      </c>
    </row>
    <row r="251" s="2" customFormat="1">
      <c r="A251" s="40"/>
      <c r="B251" s="41"/>
      <c r="C251" s="42"/>
      <c r="D251" s="239" t="s">
        <v>695</v>
      </c>
      <c r="E251" s="42"/>
      <c r="F251" s="240" t="s">
        <v>867</v>
      </c>
      <c r="G251" s="42"/>
      <c r="H251" s="42"/>
      <c r="I251" s="222"/>
      <c r="J251" s="42"/>
      <c r="K251" s="42"/>
      <c r="L251" s="46"/>
      <c r="M251" s="223"/>
      <c r="N251" s="224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8" t="s">
        <v>695</v>
      </c>
      <c r="AU251" s="18" t="s">
        <v>92</v>
      </c>
    </row>
    <row r="252" s="13" customFormat="1">
      <c r="A252" s="13"/>
      <c r="B252" s="241"/>
      <c r="C252" s="242"/>
      <c r="D252" s="220" t="s">
        <v>697</v>
      </c>
      <c r="E252" s="243" t="s">
        <v>44</v>
      </c>
      <c r="F252" s="244" t="s">
        <v>823</v>
      </c>
      <c r="G252" s="242"/>
      <c r="H252" s="243" t="s">
        <v>44</v>
      </c>
      <c r="I252" s="245"/>
      <c r="J252" s="242"/>
      <c r="K252" s="242"/>
      <c r="L252" s="246"/>
      <c r="M252" s="247"/>
      <c r="N252" s="248"/>
      <c r="O252" s="248"/>
      <c r="P252" s="248"/>
      <c r="Q252" s="248"/>
      <c r="R252" s="248"/>
      <c r="S252" s="248"/>
      <c r="T252" s="24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0" t="s">
        <v>697</v>
      </c>
      <c r="AU252" s="250" t="s">
        <v>92</v>
      </c>
      <c r="AV252" s="13" t="s">
        <v>90</v>
      </c>
      <c r="AW252" s="13" t="s">
        <v>42</v>
      </c>
      <c r="AX252" s="13" t="s">
        <v>82</v>
      </c>
      <c r="AY252" s="250" t="s">
        <v>147</v>
      </c>
    </row>
    <row r="253" s="14" customFormat="1">
      <c r="A253" s="14"/>
      <c r="B253" s="251"/>
      <c r="C253" s="252"/>
      <c r="D253" s="220" t="s">
        <v>697</v>
      </c>
      <c r="E253" s="253" t="s">
        <v>44</v>
      </c>
      <c r="F253" s="254" t="s">
        <v>868</v>
      </c>
      <c r="G253" s="252"/>
      <c r="H253" s="255">
        <v>0.75</v>
      </c>
      <c r="I253" s="256"/>
      <c r="J253" s="252"/>
      <c r="K253" s="252"/>
      <c r="L253" s="257"/>
      <c r="M253" s="258"/>
      <c r="N253" s="259"/>
      <c r="O253" s="259"/>
      <c r="P253" s="259"/>
      <c r="Q253" s="259"/>
      <c r="R253" s="259"/>
      <c r="S253" s="259"/>
      <c r="T253" s="26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1" t="s">
        <v>697</v>
      </c>
      <c r="AU253" s="261" t="s">
        <v>92</v>
      </c>
      <c r="AV253" s="14" t="s">
        <v>92</v>
      </c>
      <c r="AW253" s="14" t="s">
        <v>42</v>
      </c>
      <c r="AX253" s="14" t="s">
        <v>82</v>
      </c>
      <c r="AY253" s="261" t="s">
        <v>147</v>
      </c>
    </row>
    <row r="254" s="14" customFormat="1">
      <c r="A254" s="14"/>
      <c r="B254" s="251"/>
      <c r="C254" s="252"/>
      <c r="D254" s="220" t="s">
        <v>697</v>
      </c>
      <c r="E254" s="253" t="s">
        <v>44</v>
      </c>
      <c r="F254" s="254" t="s">
        <v>869</v>
      </c>
      <c r="G254" s="252"/>
      <c r="H254" s="255">
        <v>0.25</v>
      </c>
      <c r="I254" s="256"/>
      <c r="J254" s="252"/>
      <c r="K254" s="252"/>
      <c r="L254" s="257"/>
      <c r="M254" s="258"/>
      <c r="N254" s="259"/>
      <c r="O254" s="259"/>
      <c r="P254" s="259"/>
      <c r="Q254" s="259"/>
      <c r="R254" s="259"/>
      <c r="S254" s="259"/>
      <c r="T254" s="26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1" t="s">
        <v>697</v>
      </c>
      <c r="AU254" s="261" t="s">
        <v>92</v>
      </c>
      <c r="AV254" s="14" t="s">
        <v>92</v>
      </c>
      <c r="AW254" s="14" t="s">
        <v>42</v>
      </c>
      <c r="AX254" s="14" t="s">
        <v>82</v>
      </c>
      <c r="AY254" s="261" t="s">
        <v>147</v>
      </c>
    </row>
    <row r="255" s="15" customFormat="1">
      <c r="A255" s="15"/>
      <c r="B255" s="262"/>
      <c r="C255" s="263"/>
      <c r="D255" s="220" t="s">
        <v>697</v>
      </c>
      <c r="E255" s="264" t="s">
        <v>44</v>
      </c>
      <c r="F255" s="265" t="s">
        <v>701</v>
      </c>
      <c r="G255" s="263"/>
      <c r="H255" s="266">
        <v>1</v>
      </c>
      <c r="I255" s="267"/>
      <c r="J255" s="263"/>
      <c r="K255" s="263"/>
      <c r="L255" s="268"/>
      <c r="M255" s="269"/>
      <c r="N255" s="270"/>
      <c r="O255" s="270"/>
      <c r="P255" s="270"/>
      <c r="Q255" s="270"/>
      <c r="R255" s="270"/>
      <c r="S255" s="270"/>
      <c r="T255" s="271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2" t="s">
        <v>697</v>
      </c>
      <c r="AU255" s="272" t="s">
        <v>92</v>
      </c>
      <c r="AV255" s="15" t="s">
        <v>165</v>
      </c>
      <c r="AW255" s="15" t="s">
        <v>42</v>
      </c>
      <c r="AX255" s="15" t="s">
        <v>90</v>
      </c>
      <c r="AY255" s="272" t="s">
        <v>147</v>
      </c>
    </row>
    <row r="256" s="12" customFormat="1" ht="22.8" customHeight="1">
      <c r="A256" s="12"/>
      <c r="B256" s="190"/>
      <c r="C256" s="191"/>
      <c r="D256" s="192" t="s">
        <v>81</v>
      </c>
      <c r="E256" s="204" t="s">
        <v>176</v>
      </c>
      <c r="F256" s="204" t="s">
        <v>870</v>
      </c>
      <c r="G256" s="191"/>
      <c r="H256" s="191"/>
      <c r="I256" s="194"/>
      <c r="J256" s="205">
        <f>BK256</f>
        <v>0</v>
      </c>
      <c r="K256" s="191"/>
      <c r="L256" s="196"/>
      <c r="M256" s="197"/>
      <c r="N256" s="198"/>
      <c r="O256" s="198"/>
      <c r="P256" s="199">
        <f>SUM(P257:P361)</f>
        <v>0</v>
      </c>
      <c r="Q256" s="198"/>
      <c r="R256" s="199">
        <f>SUM(R257:R361)</f>
        <v>3.5829263899999999</v>
      </c>
      <c r="S256" s="198"/>
      <c r="T256" s="200">
        <f>SUM(T257:T361)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1" t="s">
        <v>90</v>
      </c>
      <c r="AT256" s="202" t="s">
        <v>81</v>
      </c>
      <c r="AU256" s="202" t="s">
        <v>90</v>
      </c>
      <c r="AY256" s="201" t="s">
        <v>147</v>
      </c>
      <c r="BK256" s="203">
        <f>SUM(BK257:BK361)</f>
        <v>0</v>
      </c>
    </row>
    <row r="257" s="2" customFormat="1" ht="16.5" customHeight="1">
      <c r="A257" s="40"/>
      <c r="B257" s="41"/>
      <c r="C257" s="225" t="s">
        <v>273</v>
      </c>
      <c r="D257" s="225" t="s">
        <v>268</v>
      </c>
      <c r="E257" s="226" t="s">
        <v>871</v>
      </c>
      <c r="F257" s="227" t="s">
        <v>872</v>
      </c>
      <c r="G257" s="228" t="s">
        <v>691</v>
      </c>
      <c r="H257" s="229">
        <v>17.948</v>
      </c>
      <c r="I257" s="230"/>
      <c r="J257" s="231">
        <f>ROUND(I257*H257,2)</f>
        <v>0</v>
      </c>
      <c r="K257" s="227" t="s">
        <v>692</v>
      </c>
      <c r="L257" s="46"/>
      <c r="M257" s="232" t="s">
        <v>44</v>
      </c>
      <c r="N257" s="233" t="s">
        <v>53</v>
      </c>
      <c r="O257" s="86"/>
      <c r="P257" s="216">
        <f>O257*H257</f>
        <v>0</v>
      </c>
      <c r="Q257" s="216">
        <v>0.0073499999999999998</v>
      </c>
      <c r="R257" s="216">
        <f>Q257*H257</f>
        <v>0.1319178</v>
      </c>
      <c r="S257" s="216">
        <v>0</v>
      </c>
      <c r="T257" s="217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8" t="s">
        <v>165</v>
      </c>
      <c r="AT257" s="218" t="s">
        <v>268</v>
      </c>
      <c r="AU257" s="218" t="s">
        <v>92</v>
      </c>
      <c r="AY257" s="18" t="s">
        <v>147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18" t="s">
        <v>90</v>
      </c>
      <c r="BK257" s="219">
        <f>ROUND(I257*H257,2)</f>
        <v>0</v>
      </c>
      <c r="BL257" s="18" t="s">
        <v>165</v>
      </c>
      <c r="BM257" s="218" t="s">
        <v>873</v>
      </c>
    </row>
    <row r="258" s="2" customFormat="1">
      <c r="A258" s="40"/>
      <c r="B258" s="41"/>
      <c r="C258" s="42"/>
      <c r="D258" s="220" t="s">
        <v>157</v>
      </c>
      <c r="E258" s="42"/>
      <c r="F258" s="221" t="s">
        <v>874</v>
      </c>
      <c r="G258" s="42"/>
      <c r="H258" s="42"/>
      <c r="I258" s="222"/>
      <c r="J258" s="42"/>
      <c r="K258" s="42"/>
      <c r="L258" s="46"/>
      <c r="M258" s="223"/>
      <c r="N258" s="224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8" t="s">
        <v>157</v>
      </c>
      <c r="AU258" s="18" t="s">
        <v>92</v>
      </c>
    </row>
    <row r="259" s="2" customFormat="1">
      <c r="A259" s="40"/>
      <c r="B259" s="41"/>
      <c r="C259" s="42"/>
      <c r="D259" s="239" t="s">
        <v>695</v>
      </c>
      <c r="E259" s="42"/>
      <c r="F259" s="240" t="s">
        <v>875</v>
      </c>
      <c r="G259" s="42"/>
      <c r="H259" s="42"/>
      <c r="I259" s="222"/>
      <c r="J259" s="42"/>
      <c r="K259" s="42"/>
      <c r="L259" s="46"/>
      <c r="M259" s="223"/>
      <c r="N259" s="224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8" t="s">
        <v>695</v>
      </c>
      <c r="AU259" s="18" t="s">
        <v>92</v>
      </c>
    </row>
    <row r="260" s="13" customFormat="1">
      <c r="A260" s="13"/>
      <c r="B260" s="241"/>
      <c r="C260" s="242"/>
      <c r="D260" s="220" t="s">
        <v>697</v>
      </c>
      <c r="E260" s="243" t="s">
        <v>44</v>
      </c>
      <c r="F260" s="244" t="s">
        <v>708</v>
      </c>
      <c r="G260" s="242"/>
      <c r="H260" s="243" t="s">
        <v>44</v>
      </c>
      <c r="I260" s="245"/>
      <c r="J260" s="242"/>
      <c r="K260" s="242"/>
      <c r="L260" s="246"/>
      <c r="M260" s="247"/>
      <c r="N260" s="248"/>
      <c r="O260" s="248"/>
      <c r="P260" s="248"/>
      <c r="Q260" s="248"/>
      <c r="R260" s="248"/>
      <c r="S260" s="248"/>
      <c r="T260" s="24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0" t="s">
        <v>697</v>
      </c>
      <c r="AU260" s="250" t="s">
        <v>92</v>
      </c>
      <c r="AV260" s="13" t="s">
        <v>90</v>
      </c>
      <c r="AW260" s="13" t="s">
        <v>42</v>
      </c>
      <c r="AX260" s="13" t="s">
        <v>82</v>
      </c>
      <c r="AY260" s="250" t="s">
        <v>147</v>
      </c>
    </row>
    <row r="261" s="14" customFormat="1">
      <c r="A261" s="14"/>
      <c r="B261" s="251"/>
      <c r="C261" s="252"/>
      <c r="D261" s="220" t="s">
        <v>697</v>
      </c>
      <c r="E261" s="253" t="s">
        <v>44</v>
      </c>
      <c r="F261" s="254" t="s">
        <v>876</v>
      </c>
      <c r="G261" s="252"/>
      <c r="H261" s="255">
        <v>15.99</v>
      </c>
      <c r="I261" s="256"/>
      <c r="J261" s="252"/>
      <c r="K261" s="252"/>
      <c r="L261" s="257"/>
      <c r="M261" s="258"/>
      <c r="N261" s="259"/>
      <c r="O261" s="259"/>
      <c r="P261" s="259"/>
      <c r="Q261" s="259"/>
      <c r="R261" s="259"/>
      <c r="S261" s="259"/>
      <c r="T261" s="26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1" t="s">
        <v>697</v>
      </c>
      <c r="AU261" s="261" t="s">
        <v>92</v>
      </c>
      <c r="AV261" s="14" t="s">
        <v>92</v>
      </c>
      <c r="AW261" s="14" t="s">
        <v>42</v>
      </c>
      <c r="AX261" s="14" t="s">
        <v>82</v>
      </c>
      <c r="AY261" s="261" t="s">
        <v>147</v>
      </c>
    </row>
    <row r="262" s="14" customFormat="1">
      <c r="A262" s="14"/>
      <c r="B262" s="251"/>
      <c r="C262" s="252"/>
      <c r="D262" s="220" t="s">
        <v>697</v>
      </c>
      <c r="E262" s="253" t="s">
        <v>44</v>
      </c>
      <c r="F262" s="254" t="s">
        <v>877</v>
      </c>
      <c r="G262" s="252"/>
      <c r="H262" s="255">
        <v>1.958</v>
      </c>
      <c r="I262" s="256"/>
      <c r="J262" s="252"/>
      <c r="K262" s="252"/>
      <c r="L262" s="257"/>
      <c r="M262" s="258"/>
      <c r="N262" s="259"/>
      <c r="O262" s="259"/>
      <c r="P262" s="259"/>
      <c r="Q262" s="259"/>
      <c r="R262" s="259"/>
      <c r="S262" s="259"/>
      <c r="T262" s="26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1" t="s">
        <v>697</v>
      </c>
      <c r="AU262" s="261" t="s">
        <v>92</v>
      </c>
      <c r="AV262" s="14" t="s">
        <v>92</v>
      </c>
      <c r="AW262" s="14" t="s">
        <v>42</v>
      </c>
      <c r="AX262" s="14" t="s">
        <v>82</v>
      </c>
      <c r="AY262" s="261" t="s">
        <v>147</v>
      </c>
    </row>
    <row r="263" s="15" customFormat="1">
      <c r="A263" s="15"/>
      <c r="B263" s="262"/>
      <c r="C263" s="263"/>
      <c r="D263" s="220" t="s">
        <v>697</v>
      </c>
      <c r="E263" s="264" t="s">
        <v>44</v>
      </c>
      <c r="F263" s="265" t="s">
        <v>701</v>
      </c>
      <c r="G263" s="263"/>
      <c r="H263" s="266">
        <v>17.948</v>
      </c>
      <c r="I263" s="267"/>
      <c r="J263" s="263"/>
      <c r="K263" s="263"/>
      <c r="L263" s="268"/>
      <c r="M263" s="269"/>
      <c r="N263" s="270"/>
      <c r="O263" s="270"/>
      <c r="P263" s="270"/>
      <c r="Q263" s="270"/>
      <c r="R263" s="270"/>
      <c r="S263" s="270"/>
      <c r="T263" s="271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2" t="s">
        <v>697</v>
      </c>
      <c r="AU263" s="272" t="s">
        <v>92</v>
      </c>
      <c r="AV263" s="15" t="s">
        <v>165</v>
      </c>
      <c r="AW263" s="15" t="s">
        <v>42</v>
      </c>
      <c r="AX263" s="15" t="s">
        <v>90</v>
      </c>
      <c r="AY263" s="272" t="s">
        <v>147</v>
      </c>
    </row>
    <row r="264" s="2" customFormat="1" ht="16.5" customHeight="1">
      <c r="A264" s="40"/>
      <c r="B264" s="41"/>
      <c r="C264" s="225" t="s">
        <v>279</v>
      </c>
      <c r="D264" s="225" t="s">
        <v>268</v>
      </c>
      <c r="E264" s="226" t="s">
        <v>878</v>
      </c>
      <c r="F264" s="227" t="s">
        <v>879</v>
      </c>
      <c r="G264" s="228" t="s">
        <v>691</v>
      </c>
      <c r="H264" s="229">
        <v>15.99</v>
      </c>
      <c r="I264" s="230"/>
      <c r="J264" s="231">
        <f>ROUND(I264*H264,2)</f>
        <v>0</v>
      </c>
      <c r="K264" s="227" t="s">
        <v>692</v>
      </c>
      <c r="L264" s="46"/>
      <c r="M264" s="232" t="s">
        <v>44</v>
      </c>
      <c r="N264" s="233" t="s">
        <v>53</v>
      </c>
      <c r="O264" s="86"/>
      <c r="P264" s="216">
        <f>O264*H264</f>
        <v>0</v>
      </c>
      <c r="Q264" s="216">
        <v>0.018380000000000001</v>
      </c>
      <c r="R264" s="216">
        <f>Q264*H264</f>
        <v>0.2938962</v>
      </c>
      <c r="S264" s="216">
        <v>0</v>
      </c>
      <c r="T264" s="217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8" t="s">
        <v>165</v>
      </c>
      <c r="AT264" s="218" t="s">
        <v>268</v>
      </c>
      <c r="AU264" s="218" t="s">
        <v>92</v>
      </c>
      <c r="AY264" s="18" t="s">
        <v>147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18" t="s">
        <v>90</v>
      </c>
      <c r="BK264" s="219">
        <f>ROUND(I264*H264,2)</f>
        <v>0</v>
      </c>
      <c r="BL264" s="18" t="s">
        <v>165</v>
      </c>
      <c r="BM264" s="218" t="s">
        <v>880</v>
      </c>
    </row>
    <row r="265" s="2" customFormat="1">
      <c r="A265" s="40"/>
      <c r="B265" s="41"/>
      <c r="C265" s="42"/>
      <c r="D265" s="220" t="s">
        <v>157</v>
      </c>
      <c r="E265" s="42"/>
      <c r="F265" s="221" t="s">
        <v>881</v>
      </c>
      <c r="G265" s="42"/>
      <c r="H265" s="42"/>
      <c r="I265" s="222"/>
      <c r="J265" s="42"/>
      <c r="K265" s="42"/>
      <c r="L265" s="46"/>
      <c r="M265" s="223"/>
      <c r="N265" s="224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8" t="s">
        <v>157</v>
      </c>
      <c r="AU265" s="18" t="s">
        <v>92</v>
      </c>
    </row>
    <row r="266" s="2" customFormat="1">
      <c r="A266" s="40"/>
      <c r="B266" s="41"/>
      <c r="C266" s="42"/>
      <c r="D266" s="239" t="s">
        <v>695</v>
      </c>
      <c r="E266" s="42"/>
      <c r="F266" s="240" t="s">
        <v>882</v>
      </c>
      <c r="G266" s="42"/>
      <c r="H266" s="42"/>
      <c r="I266" s="222"/>
      <c r="J266" s="42"/>
      <c r="K266" s="42"/>
      <c r="L266" s="46"/>
      <c r="M266" s="223"/>
      <c r="N266" s="224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8" t="s">
        <v>695</v>
      </c>
      <c r="AU266" s="18" t="s">
        <v>92</v>
      </c>
    </row>
    <row r="267" s="14" customFormat="1">
      <c r="A267" s="14"/>
      <c r="B267" s="251"/>
      <c r="C267" s="252"/>
      <c r="D267" s="220" t="s">
        <v>697</v>
      </c>
      <c r="E267" s="253" t="s">
        <v>44</v>
      </c>
      <c r="F267" s="254" t="s">
        <v>876</v>
      </c>
      <c r="G267" s="252"/>
      <c r="H267" s="255">
        <v>15.99</v>
      </c>
      <c r="I267" s="256"/>
      <c r="J267" s="252"/>
      <c r="K267" s="252"/>
      <c r="L267" s="257"/>
      <c r="M267" s="258"/>
      <c r="N267" s="259"/>
      <c r="O267" s="259"/>
      <c r="P267" s="259"/>
      <c r="Q267" s="259"/>
      <c r="R267" s="259"/>
      <c r="S267" s="259"/>
      <c r="T267" s="26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1" t="s">
        <v>697</v>
      </c>
      <c r="AU267" s="261" t="s">
        <v>92</v>
      </c>
      <c r="AV267" s="14" t="s">
        <v>92</v>
      </c>
      <c r="AW267" s="14" t="s">
        <v>42</v>
      </c>
      <c r="AX267" s="14" t="s">
        <v>90</v>
      </c>
      <c r="AY267" s="261" t="s">
        <v>147</v>
      </c>
    </row>
    <row r="268" s="2" customFormat="1" ht="16.5" customHeight="1">
      <c r="A268" s="40"/>
      <c r="B268" s="41"/>
      <c r="C268" s="225" t="s">
        <v>284</v>
      </c>
      <c r="D268" s="225" t="s">
        <v>268</v>
      </c>
      <c r="E268" s="226" t="s">
        <v>883</v>
      </c>
      <c r="F268" s="227" t="s">
        <v>884</v>
      </c>
      <c r="G268" s="228" t="s">
        <v>691</v>
      </c>
      <c r="H268" s="229">
        <v>1.958</v>
      </c>
      <c r="I268" s="230"/>
      <c r="J268" s="231">
        <f>ROUND(I268*H268,2)</f>
        <v>0</v>
      </c>
      <c r="K268" s="227" t="s">
        <v>692</v>
      </c>
      <c r="L268" s="46"/>
      <c r="M268" s="232" t="s">
        <v>44</v>
      </c>
      <c r="N268" s="233" t="s">
        <v>53</v>
      </c>
      <c r="O268" s="86"/>
      <c r="P268" s="216">
        <f>O268*H268</f>
        <v>0</v>
      </c>
      <c r="Q268" s="216">
        <v>0.0247</v>
      </c>
      <c r="R268" s="216">
        <f>Q268*H268</f>
        <v>0.048362599999999999</v>
      </c>
      <c r="S268" s="216">
        <v>0</v>
      </c>
      <c r="T268" s="217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8" t="s">
        <v>165</v>
      </c>
      <c r="AT268" s="218" t="s">
        <v>268</v>
      </c>
      <c r="AU268" s="218" t="s">
        <v>92</v>
      </c>
      <c r="AY268" s="18" t="s">
        <v>147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18" t="s">
        <v>90</v>
      </c>
      <c r="BK268" s="219">
        <f>ROUND(I268*H268,2)</f>
        <v>0</v>
      </c>
      <c r="BL268" s="18" t="s">
        <v>165</v>
      </c>
      <c r="BM268" s="218" t="s">
        <v>885</v>
      </c>
    </row>
    <row r="269" s="2" customFormat="1">
      <c r="A269" s="40"/>
      <c r="B269" s="41"/>
      <c r="C269" s="42"/>
      <c r="D269" s="220" t="s">
        <v>157</v>
      </c>
      <c r="E269" s="42"/>
      <c r="F269" s="221" t="s">
        <v>886</v>
      </c>
      <c r="G269" s="42"/>
      <c r="H269" s="42"/>
      <c r="I269" s="222"/>
      <c r="J269" s="42"/>
      <c r="K269" s="42"/>
      <c r="L269" s="46"/>
      <c r="M269" s="223"/>
      <c r="N269" s="224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8" t="s">
        <v>157</v>
      </c>
      <c r="AU269" s="18" t="s">
        <v>92</v>
      </c>
    </row>
    <row r="270" s="2" customFormat="1">
      <c r="A270" s="40"/>
      <c r="B270" s="41"/>
      <c r="C270" s="42"/>
      <c r="D270" s="239" t="s">
        <v>695</v>
      </c>
      <c r="E270" s="42"/>
      <c r="F270" s="240" t="s">
        <v>887</v>
      </c>
      <c r="G270" s="42"/>
      <c r="H270" s="42"/>
      <c r="I270" s="222"/>
      <c r="J270" s="42"/>
      <c r="K270" s="42"/>
      <c r="L270" s="46"/>
      <c r="M270" s="223"/>
      <c r="N270" s="224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8" t="s">
        <v>695</v>
      </c>
      <c r="AU270" s="18" t="s">
        <v>92</v>
      </c>
    </row>
    <row r="271" s="14" customFormat="1">
      <c r="A271" s="14"/>
      <c r="B271" s="251"/>
      <c r="C271" s="252"/>
      <c r="D271" s="220" t="s">
        <v>697</v>
      </c>
      <c r="E271" s="253" t="s">
        <v>44</v>
      </c>
      <c r="F271" s="254" t="s">
        <v>877</v>
      </c>
      <c r="G271" s="252"/>
      <c r="H271" s="255">
        <v>1.958</v>
      </c>
      <c r="I271" s="256"/>
      <c r="J271" s="252"/>
      <c r="K271" s="252"/>
      <c r="L271" s="257"/>
      <c r="M271" s="258"/>
      <c r="N271" s="259"/>
      <c r="O271" s="259"/>
      <c r="P271" s="259"/>
      <c r="Q271" s="259"/>
      <c r="R271" s="259"/>
      <c r="S271" s="259"/>
      <c r="T271" s="26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1" t="s">
        <v>697</v>
      </c>
      <c r="AU271" s="261" t="s">
        <v>92</v>
      </c>
      <c r="AV271" s="14" t="s">
        <v>92</v>
      </c>
      <c r="AW271" s="14" t="s">
        <v>42</v>
      </c>
      <c r="AX271" s="14" t="s">
        <v>90</v>
      </c>
      <c r="AY271" s="261" t="s">
        <v>147</v>
      </c>
    </row>
    <row r="272" s="2" customFormat="1" ht="16.5" customHeight="1">
      <c r="A272" s="40"/>
      <c r="B272" s="41"/>
      <c r="C272" s="225" t="s">
        <v>288</v>
      </c>
      <c r="D272" s="225" t="s">
        <v>268</v>
      </c>
      <c r="E272" s="226" t="s">
        <v>888</v>
      </c>
      <c r="F272" s="227" t="s">
        <v>889</v>
      </c>
      <c r="G272" s="228" t="s">
        <v>691</v>
      </c>
      <c r="H272" s="229">
        <v>53.912999999999997</v>
      </c>
      <c r="I272" s="230"/>
      <c r="J272" s="231">
        <f>ROUND(I272*H272,2)</f>
        <v>0</v>
      </c>
      <c r="K272" s="227" t="s">
        <v>692</v>
      </c>
      <c r="L272" s="46"/>
      <c r="M272" s="232" t="s">
        <v>44</v>
      </c>
      <c r="N272" s="233" t="s">
        <v>53</v>
      </c>
      <c r="O272" s="86"/>
      <c r="P272" s="216">
        <f>O272*H272</f>
        <v>0</v>
      </c>
      <c r="Q272" s="216">
        <v>0.0073499999999999998</v>
      </c>
      <c r="R272" s="216">
        <f>Q272*H272</f>
        <v>0.39626054999999999</v>
      </c>
      <c r="S272" s="216">
        <v>0</v>
      </c>
      <c r="T272" s="217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8" t="s">
        <v>165</v>
      </c>
      <c r="AT272" s="218" t="s">
        <v>268</v>
      </c>
      <c r="AU272" s="218" t="s">
        <v>92</v>
      </c>
      <c r="AY272" s="18" t="s">
        <v>147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18" t="s">
        <v>90</v>
      </c>
      <c r="BK272" s="219">
        <f>ROUND(I272*H272,2)</f>
        <v>0</v>
      </c>
      <c r="BL272" s="18" t="s">
        <v>165</v>
      </c>
      <c r="BM272" s="218" t="s">
        <v>890</v>
      </c>
    </row>
    <row r="273" s="2" customFormat="1">
      <c r="A273" s="40"/>
      <c r="B273" s="41"/>
      <c r="C273" s="42"/>
      <c r="D273" s="220" t="s">
        <v>157</v>
      </c>
      <c r="E273" s="42"/>
      <c r="F273" s="221" t="s">
        <v>891</v>
      </c>
      <c r="G273" s="42"/>
      <c r="H273" s="42"/>
      <c r="I273" s="222"/>
      <c r="J273" s="42"/>
      <c r="K273" s="42"/>
      <c r="L273" s="46"/>
      <c r="M273" s="223"/>
      <c r="N273" s="224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8" t="s">
        <v>157</v>
      </c>
      <c r="AU273" s="18" t="s">
        <v>92</v>
      </c>
    </row>
    <row r="274" s="2" customFormat="1">
      <c r="A274" s="40"/>
      <c r="B274" s="41"/>
      <c r="C274" s="42"/>
      <c r="D274" s="239" t="s">
        <v>695</v>
      </c>
      <c r="E274" s="42"/>
      <c r="F274" s="240" t="s">
        <v>892</v>
      </c>
      <c r="G274" s="42"/>
      <c r="H274" s="42"/>
      <c r="I274" s="222"/>
      <c r="J274" s="42"/>
      <c r="K274" s="42"/>
      <c r="L274" s="46"/>
      <c r="M274" s="223"/>
      <c r="N274" s="224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8" t="s">
        <v>695</v>
      </c>
      <c r="AU274" s="18" t="s">
        <v>92</v>
      </c>
    </row>
    <row r="275" s="13" customFormat="1">
      <c r="A275" s="13"/>
      <c r="B275" s="241"/>
      <c r="C275" s="242"/>
      <c r="D275" s="220" t="s">
        <v>697</v>
      </c>
      <c r="E275" s="243" t="s">
        <v>44</v>
      </c>
      <c r="F275" s="244" t="s">
        <v>708</v>
      </c>
      <c r="G275" s="242"/>
      <c r="H275" s="243" t="s">
        <v>44</v>
      </c>
      <c r="I275" s="245"/>
      <c r="J275" s="242"/>
      <c r="K275" s="242"/>
      <c r="L275" s="246"/>
      <c r="M275" s="247"/>
      <c r="N275" s="248"/>
      <c r="O275" s="248"/>
      <c r="P275" s="248"/>
      <c r="Q275" s="248"/>
      <c r="R275" s="248"/>
      <c r="S275" s="248"/>
      <c r="T275" s="24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0" t="s">
        <v>697</v>
      </c>
      <c r="AU275" s="250" t="s">
        <v>92</v>
      </c>
      <c r="AV275" s="13" t="s">
        <v>90</v>
      </c>
      <c r="AW275" s="13" t="s">
        <v>42</v>
      </c>
      <c r="AX275" s="13" t="s">
        <v>82</v>
      </c>
      <c r="AY275" s="250" t="s">
        <v>147</v>
      </c>
    </row>
    <row r="276" s="14" customFormat="1">
      <c r="A276" s="14"/>
      <c r="B276" s="251"/>
      <c r="C276" s="252"/>
      <c r="D276" s="220" t="s">
        <v>697</v>
      </c>
      <c r="E276" s="253" t="s">
        <v>44</v>
      </c>
      <c r="F276" s="254" t="s">
        <v>893</v>
      </c>
      <c r="G276" s="252"/>
      <c r="H276" s="255">
        <v>51.607999999999997</v>
      </c>
      <c r="I276" s="256"/>
      <c r="J276" s="252"/>
      <c r="K276" s="252"/>
      <c r="L276" s="257"/>
      <c r="M276" s="258"/>
      <c r="N276" s="259"/>
      <c r="O276" s="259"/>
      <c r="P276" s="259"/>
      <c r="Q276" s="259"/>
      <c r="R276" s="259"/>
      <c r="S276" s="259"/>
      <c r="T276" s="26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1" t="s">
        <v>697</v>
      </c>
      <c r="AU276" s="261" t="s">
        <v>92</v>
      </c>
      <c r="AV276" s="14" t="s">
        <v>92</v>
      </c>
      <c r="AW276" s="14" t="s">
        <v>42</v>
      </c>
      <c r="AX276" s="14" t="s">
        <v>82</v>
      </c>
      <c r="AY276" s="261" t="s">
        <v>147</v>
      </c>
    </row>
    <row r="277" s="14" customFormat="1">
      <c r="A277" s="14"/>
      <c r="B277" s="251"/>
      <c r="C277" s="252"/>
      <c r="D277" s="220" t="s">
        <v>697</v>
      </c>
      <c r="E277" s="253" t="s">
        <v>44</v>
      </c>
      <c r="F277" s="254" t="s">
        <v>894</v>
      </c>
      <c r="G277" s="252"/>
      <c r="H277" s="255">
        <v>-1.2</v>
      </c>
      <c r="I277" s="256"/>
      <c r="J277" s="252"/>
      <c r="K277" s="252"/>
      <c r="L277" s="257"/>
      <c r="M277" s="258"/>
      <c r="N277" s="259"/>
      <c r="O277" s="259"/>
      <c r="P277" s="259"/>
      <c r="Q277" s="259"/>
      <c r="R277" s="259"/>
      <c r="S277" s="259"/>
      <c r="T277" s="26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1" t="s">
        <v>697</v>
      </c>
      <c r="AU277" s="261" t="s">
        <v>92</v>
      </c>
      <c r="AV277" s="14" t="s">
        <v>92</v>
      </c>
      <c r="AW277" s="14" t="s">
        <v>42</v>
      </c>
      <c r="AX277" s="14" t="s">
        <v>82</v>
      </c>
      <c r="AY277" s="261" t="s">
        <v>147</v>
      </c>
    </row>
    <row r="278" s="14" customFormat="1">
      <c r="A278" s="14"/>
      <c r="B278" s="251"/>
      <c r="C278" s="252"/>
      <c r="D278" s="220" t="s">
        <v>697</v>
      </c>
      <c r="E278" s="253" t="s">
        <v>44</v>
      </c>
      <c r="F278" s="254" t="s">
        <v>895</v>
      </c>
      <c r="G278" s="252"/>
      <c r="H278" s="255">
        <v>-2.9550000000000001</v>
      </c>
      <c r="I278" s="256"/>
      <c r="J278" s="252"/>
      <c r="K278" s="252"/>
      <c r="L278" s="257"/>
      <c r="M278" s="258"/>
      <c r="N278" s="259"/>
      <c r="O278" s="259"/>
      <c r="P278" s="259"/>
      <c r="Q278" s="259"/>
      <c r="R278" s="259"/>
      <c r="S278" s="259"/>
      <c r="T278" s="26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1" t="s">
        <v>697</v>
      </c>
      <c r="AU278" s="261" t="s">
        <v>92</v>
      </c>
      <c r="AV278" s="14" t="s">
        <v>92</v>
      </c>
      <c r="AW278" s="14" t="s">
        <v>42</v>
      </c>
      <c r="AX278" s="14" t="s">
        <v>82</v>
      </c>
      <c r="AY278" s="261" t="s">
        <v>147</v>
      </c>
    </row>
    <row r="279" s="14" customFormat="1">
      <c r="A279" s="14"/>
      <c r="B279" s="251"/>
      <c r="C279" s="252"/>
      <c r="D279" s="220" t="s">
        <v>697</v>
      </c>
      <c r="E279" s="253" t="s">
        <v>44</v>
      </c>
      <c r="F279" s="254" t="s">
        <v>896</v>
      </c>
      <c r="G279" s="252"/>
      <c r="H279" s="255">
        <v>-1.1200000000000001</v>
      </c>
      <c r="I279" s="256"/>
      <c r="J279" s="252"/>
      <c r="K279" s="252"/>
      <c r="L279" s="257"/>
      <c r="M279" s="258"/>
      <c r="N279" s="259"/>
      <c r="O279" s="259"/>
      <c r="P279" s="259"/>
      <c r="Q279" s="259"/>
      <c r="R279" s="259"/>
      <c r="S279" s="259"/>
      <c r="T279" s="26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1" t="s">
        <v>697</v>
      </c>
      <c r="AU279" s="261" t="s">
        <v>92</v>
      </c>
      <c r="AV279" s="14" t="s">
        <v>92</v>
      </c>
      <c r="AW279" s="14" t="s">
        <v>42</v>
      </c>
      <c r="AX279" s="14" t="s">
        <v>82</v>
      </c>
      <c r="AY279" s="261" t="s">
        <v>147</v>
      </c>
    </row>
    <row r="280" s="14" customFormat="1">
      <c r="A280" s="14"/>
      <c r="B280" s="251"/>
      <c r="C280" s="252"/>
      <c r="D280" s="220" t="s">
        <v>697</v>
      </c>
      <c r="E280" s="253" t="s">
        <v>44</v>
      </c>
      <c r="F280" s="254" t="s">
        <v>897</v>
      </c>
      <c r="G280" s="252"/>
      <c r="H280" s="255">
        <v>8.6999999999999993</v>
      </c>
      <c r="I280" s="256"/>
      <c r="J280" s="252"/>
      <c r="K280" s="252"/>
      <c r="L280" s="257"/>
      <c r="M280" s="258"/>
      <c r="N280" s="259"/>
      <c r="O280" s="259"/>
      <c r="P280" s="259"/>
      <c r="Q280" s="259"/>
      <c r="R280" s="259"/>
      <c r="S280" s="259"/>
      <c r="T280" s="26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1" t="s">
        <v>697</v>
      </c>
      <c r="AU280" s="261" t="s">
        <v>92</v>
      </c>
      <c r="AV280" s="14" t="s">
        <v>92</v>
      </c>
      <c r="AW280" s="14" t="s">
        <v>42</v>
      </c>
      <c r="AX280" s="14" t="s">
        <v>82</v>
      </c>
      <c r="AY280" s="261" t="s">
        <v>147</v>
      </c>
    </row>
    <row r="281" s="14" customFormat="1">
      <c r="A281" s="14"/>
      <c r="B281" s="251"/>
      <c r="C281" s="252"/>
      <c r="D281" s="220" t="s">
        <v>697</v>
      </c>
      <c r="E281" s="253" t="s">
        <v>44</v>
      </c>
      <c r="F281" s="254" t="s">
        <v>896</v>
      </c>
      <c r="G281" s="252"/>
      <c r="H281" s="255">
        <v>-1.1200000000000001</v>
      </c>
      <c r="I281" s="256"/>
      <c r="J281" s="252"/>
      <c r="K281" s="252"/>
      <c r="L281" s="257"/>
      <c r="M281" s="258"/>
      <c r="N281" s="259"/>
      <c r="O281" s="259"/>
      <c r="P281" s="259"/>
      <c r="Q281" s="259"/>
      <c r="R281" s="259"/>
      <c r="S281" s="259"/>
      <c r="T281" s="26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1" t="s">
        <v>697</v>
      </c>
      <c r="AU281" s="261" t="s">
        <v>92</v>
      </c>
      <c r="AV281" s="14" t="s">
        <v>92</v>
      </c>
      <c r="AW281" s="14" t="s">
        <v>42</v>
      </c>
      <c r="AX281" s="14" t="s">
        <v>82</v>
      </c>
      <c r="AY281" s="261" t="s">
        <v>147</v>
      </c>
    </row>
    <row r="282" s="15" customFormat="1">
      <c r="A282" s="15"/>
      <c r="B282" s="262"/>
      <c r="C282" s="263"/>
      <c r="D282" s="220" t="s">
        <v>697</v>
      </c>
      <c r="E282" s="264" t="s">
        <v>44</v>
      </c>
      <c r="F282" s="265" t="s">
        <v>701</v>
      </c>
      <c r="G282" s="263"/>
      <c r="H282" s="266">
        <v>53.912999999999997</v>
      </c>
      <c r="I282" s="267"/>
      <c r="J282" s="263"/>
      <c r="K282" s="263"/>
      <c r="L282" s="268"/>
      <c r="M282" s="269"/>
      <c r="N282" s="270"/>
      <c r="O282" s="270"/>
      <c r="P282" s="270"/>
      <c r="Q282" s="270"/>
      <c r="R282" s="270"/>
      <c r="S282" s="270"/>
      <c r="T282" s="271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2" t="s">
        <v>697</v>
      </c>
      <c r="AU282" s="272" t="s">
        <v>92</v>
      </c>
      <c r="AV282" s="15" t="s">
        <v>165</v>
      </c>
      <c r="AW282" s="15" t="s">
        <v>42</v>
      </c>
      <c r="AX282" s="15" t="s">
        <v>90</v>
      </c>
      <c r="AY282" s="272" t="s">
        <v>147</v>
      </c>
    </row>
    <row r="283" s="2" customFormat="1" ht="16.5" customHeight="1">
      <c r="A283" s="40"/>
      <c r="B283" s="41"/>
      <c r="C283" s="225" t="s">
        <v>292</v>
      </c>
      <c r="D283" s="225" t="s">
        <v>268</v>
      </c>
      <c r="E283" s="226" t="s">
        <v>898</v>
      </c>
      <c r="F283" s="227" t="s">
        <v>899</v>
      </c>
      <c r="G283" s="228" t="s">
        <v>691</v>
      </c>
      <c r="H283" s="229">
        <v>46.332999999999998</v>
      </c>
      <c r="I283" s="230"/>
      <c r="J283" s="231">
        <f>ROUND(I283*H283,2)</f>
        <v>0</v>
      </c>
      <c r="K283" s="227" t="s">
        <v>692</v>
      </c>
      <c r="L283" s="46"/>
      <c r="M283" s="232" t="s">
        <v>44</v>
      </c>
      <c r="N283" s="233" t="s">
        <v>53</v>
      </c>
      <c r="O283" s="86"/>
      <c r="P283" s="216">
        <f>O283*H283</f>
        <v>0</v>
      </c>
      <c r="Q283" s="216">
        <v>0.018380000000000001</v>
      </c>
      <c r="R283" s="216">
        <f>Q283*H283</f>
        <v>0.85160053999999996</v>
      </c>
      <c r="S283" s="216">
        <v>0</v>
      </c>
      <c r="T283" s="217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8" t="s">
        <v>165</v>
      </c>
      <c r="AT283" s="218" t="s">
        <v>268</v>
      </c>
      <c r="AU283" s="218" t="s">
        <v>92</v>
      </c>
      <c r="AY283" s="18" t="s">
        <v>147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18" t="s">
        <v>90</v>
      </c>
      <c r="BK283" s="219">
        <f>ROUND(I283*H283,2)</f>
        <v>0</v>
      </c>
      <c r="BL283" s="18" t="s">
        <v>165</v>
      </c>
      <c r="BM283" s="218" t="s">
        <v>900</v>
      </c>
    </row>
    <row r="284" s="2" customFormat="1">
      <c r="A284" s="40"/>
      <c r="B284" s="41"/>
      <c r="C284" s="42"/>
      <c r="D284" s="220" t="s">
        <v>157</v>
      </c>
      <c r="E284" s="42"/>
      <c r="F284" s="221" t="s">
        <v>901</v>
      </c>
      <c r="G284" s="42"/>
      <c r="H284" s="42"/>
      <c r="I284" s="222"/>
      <c r="J284" s="42"/>
      <c r="K284" s="42"/>
      <c r="L284" s="46"/>
      <c r="M284" s="223"/>
      <c r="N284" s="224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8" t="s">
        <v>157</v>
      </c>
      <c r="AU284" s="18" t="s">
        <v>92</v>
      </c>
    </row>
    <row r="285" s="2" customFormat="1">
      <c r="A285" s="40"/>
      <c r="B285" s="41"/>
      <c r="C285" s="42"/>
      <c r="D285" s="239" t="s">
        <v>695</v>
      </c>
      <c r="E285" s="42"/>
      <c r="F285" s="240" t="s">
        <v>902</v>
      </c>
      <c r="G285" s="42"/>
      <c r="H285" s="42"/>
      <c r="I285" s="222"/>
      <c r="J285" s="42"/>
      <c r="K285" s="42"/>
      <c r="L285" s="46"/>
      <c r="M285" s="223"/>
      <c r="N285" s="224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8" t="s">
        <v>695</v>
      </c>
      <c r="AU285" s="18" t="s">
        <v>92</v>
      </c>
    </row>
    <row r="286" s="13" customFormat="1">
      <c r="A286" s="13"/>
      <c r="B286" s="241"/>
      <c r="C286" s="242"/>
      <c r="D286" s="220" t="s">
        <v>697</v>
      </c>
      <c r="E286" s="243" t="s">
        <v>44</v>
      </c>
      <c r="F286" s="244" t="s">
        <v>708</v>
      </c>
      <c r="G286" s="242"/>
      <c r="H286" s="243" t="s">
        <v>44</v>
      </c>
      <c r="I286" s="245"/>
      <c r="J286" s="242"/>
      <c r="K286" s="242"/>
      <c r="L286" s="246"/>
      <c r="M286" s="247"/>
      <c r="N286" s="248"/>
      <c r="O286" s="248"/>
      <c r="P286" s="248"/>
      <c r="Q286" s="248"/>
      <c r="R286" s="248"/>
      <c r="S286" s="248"/>
      <c r="T286" s="24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0" t="s">
        <v>697</v>
      </c>
      <c r="AU286" s="250" t="s">
        <v>92</v>
      </c>
      <c r="AV286" s="13" t="s">
        <v>90</v>
      </c>
      <c r="AW286" s="13" t="s">
        <v>42</v>
      </c>
      <c r="AX286" s="13" t="s">
        <v>82</v>
      </c>
      <c r="AY286" s="250" t="s">
        <v>147</v>
      </c>
    </row>
    <row r="287" s="14" customFormat="1">
      <c r="A287" s="14"/>
      <c r="B287" s="251"/>
      <c r="C287" s="252"/>
      <c r="D287" s="220" t="s">
        <v>697</v>
      </c>
      <c r="E287" s="253" t="s">
        <v>44</v>
      </c>
      <c r="F287" s="254" t="s">
        <v>893</v>
      </c>
      <c r="G287" s="252"/>
      <c r="H287" s="255">
        <v>51.607999999999997</v>
      </c>
      <c r="I287" s="256"/>
      <c r="J287" s="252"/>
      <c r="K287" s="252"/>
      <c r="L287" s="257"/>
      <c r="M287" s="258"/>
      <c r="N287" s="259"/>
      <c r="O287" s="259"/>
      <c r="P287" s="259"/>
      <c r="Q287" s="259"/>
      <c r="R287" s="259"/>
      <c r="S287" s="259"/>
      <c r="T287" s="26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1" t="s">
        <v>697</v>
      </c>
      <c r="AU287" s="261" t="s">
        <v>92</v>
      </c>
      <c r="AV287" s="14" t="s">
        <v>92</v>
      </c>
      <c r="AW287" s="14" t="s">
        <v>42</v>
      </c>
      <c r="AX287" s="14" t="s">
        <v>82</v>
      </c>
      <c r="AY287" s="261" t="s">
        <v>147</v>
      </c>
    </row>
    <row r="288" s="14" customFormat="1">
      <c r="A288" s="14"/>
      <c r="B288" s="251"/>
      <c r="C288" s="252"/>
      <c r="D288" s="220" t="s">
        <v>697</v>
      </c>
      <c r="E288" s="253" t="s">
        <v>44</v>
      </c>
      <c r="F288" s="254" t="s">
        <v>894</v>
      </c>
      <c r="G288" s="252"/>
      <c r="H288" s="255">
        <v>-1.2</v>
      </c>
      <c r="I288" s="256"/>
      <c r="J288" s="252"/>
      <c r="K288" s="252"/>
      <c r="L288" s="257"/>
      <c r="M288" s="258"/>
      <c r="N288" s="259"/>
      <c r="O288" s="259"/>
      <c r="P288" s="259"/>
      <c r="Q288" s="259"/>
      <c r="R288" s="259"/>
      <c r="S288" s="259"/>
      <c r="T288" s="26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1" t="s">
        <v>697</v>
      </c>
      <c r="AU288" s="261" t="s">
        <v>92</v>
      </c>
      <c r="AV288" s="14" t="s">
        <v>92</v>
      </c>
      <c r="AW288" s="14" t="s">
        <v>42</v>
      </c>
      <c r="AX288" s="14" t="s">
        <v>82</v>
      </c>
      <c r="AY288" s="261" t="s">
        <v>147</v>
      </c>
    </row>
    <row r="289" s="14" customFormat="1">
      <c r="A289" s="14"/>
      <c r="B289" s="251"/>
      <c r="C289" s="252"/>
      <c r="D289" s="220" t="s">
        <v>697</v>
      </c>
      <c r="E289" s="253" t="s">
        <v>44</v>
      </c>
      <c r="F289" s="254" t="s">
        <v>895</v>
      </c>
      <c r="G289" s="252"/>
      <c r="H289" s="255">
        <v>-2.9550000000000001</v>
      </c>
      <c r="I289" s="256"/>
      <c r="J289" s="252"/>
      <c r="K289" s="252"/>
      <c r="L289" s="257"/>
      <c r="M289" s="258"/>
      <c r="N289" s="259"/>
      <c r="O289" s="259"/>
      <c r="P289" s="259"/>
      <c r="Q289" s="259"/>
      <c r="R289" s="259"/>
      <c r="S289" s="259"/>
      <c r="T289" s="26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1" t="s">
        <v>697</v>
      </c>
      <c r="AU289" s="261" t="s">
        <v>92</v>
      </c>
      <c r="AV289" s="14" t="s">
        <v>92</v>
      </c>
      <c r="AW289" s="14" t="s">
        <v>42</v>
      </c>
      <c r="AX289" s="14" t="s">
        <v>82</v>
      </c>
      <c r="AY289" s="261" t="s">
        <v>147</v>
      </c>
    </row>
    <row r="290" s="14" customFormat="1">
      <c r="A290" s="14"/>
      <c r="B290" s="251"/>
      <c r="C290" s="252"/>
      <c r="D290" s="220" t="s">
        <v>697</v>
      </c>
      <c r="E290" s="253" t="s">
        <v>44</v>
      </c>
      <c r="F290" s="254" t="s">
        <v>896</v>
      </c>
      <c r="G290" s="252"/>
      <c r="H290" s="255">
        <v>-1.1200000000000001</v>
      </c>
      <c r="I290" s="256"/>
      <c r="J290" s="252"/>
      <c r="K290" s="252"/>
      <c r="L290" s="257"/>
      <c r="M290" s="258"/>
      <c r="N290" s="259"/>
      <c r="O290" s="259"/>
      <c r="P290" s="259"/>
      <c r="Q290" s="259"/>
      <c r="R290" s="259"/>
      <c r="S290" s="259"/>
      <c r="T290" s="26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1" t="s">
        <v>697</v>
      </c>
      <c r="AU290" s="261" t="s">
        <v>92</v>
      </c>
      <c r="AV290" s="14" t="s">
        <v>92</v>
      </c>
      <c r="AW290" s="14" t="s">
        <v>42</v>
      </c>
      <c r="AX290" s="14" t="s">
        <v>82</v>
      </c>
      <c r="AY290" s="261" t="s">
        <v>147</v>
      </c>
    </row>
    <row r="291" s="15" customFormat="1">
      <c r="A291" s="15"/>
      <c r="B291" s="262"/>
      <c r="C291" s="263"/>
      <c r="D291" s="220" t="s">
        <v>697</v>
      </c>
      <c r="E291" s="264" t="s">
        <v>44</v>
      </c>
      <c r="F291" s="265" t="s">
        <v>701</v>
      </c>
      <c r="G291" s="263"/>
      <c r="H291" s="266">
        <v>46.332999999999998</v>
      </c>
      <c r="I291" s="267"/>
      <c r="J291" s="263"/>
      <c r="K291" s="263"/>
      <c r="L291" s="268"/>
      <c r="M291" s="269"/>
      <c r="N291" s="270"/>
      <c r="O291" s="270"/>
      <c r="P291" s="270"/>
      <c r="Q291" s="270"/>
      <c r="R291" s="270"/>
      <c r="S291" s="270"/>
      <c r="T291" s="271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2" t="s">
        <v>697</v>
      </c>
      <c r="AU291" s="272" t="s">
        <v>92</v>
      </c>
      <c r="AV291" s="15" t="s">
        <v>165</v>
      </c>
      <c r="AW291" s="15" t="s">
        <v>42</v>
      </c>
      <c r="AX291" s="15" t="s">
        <v>90</v>
      </c>
      <c r="AY291" s="272" t="s">
        <v>147</v>
      </c>
    </row>
    <row r="292" s="2" customFormat="1" ht="16.5" customHeight="1">
      <c r="A292" s="40"/>
      <c r="B292" s="41"/>
      <c r="C292" s="225" t="s">
        <v>296</v>
      </c>
      <c r="D292" s="225" t="s">
        <v>268</v>
      </c>
      <c r="E292" s="226" t="s">
        <v>903</v>
      </c>
      <c r="F292" s="227" t="s">
        <v>904</v>
      </c>
      <c r="G292" s="228" t="s">
        <v>691</v>
      </c>
      <c r="H292" s="229">
        <v>7.5800000000000001</v>
      </c>
      <c r="I292" s="230"/>
      <c r="J292" s="231">
        <f>ROUND(I292*H292,2)</f>
        <v>0</v>
      </c>
      <c r="K292" s="227" t="s">
        <v>692</v>
      </c>
      <c r="L292" s="46"/>
      <c r="M292" s="232" t="s">
        <v>44</v>
      </c>
      <c r="N292" s="233" t="s">
        <v>53</v>
      </c>
      <c r="O292" s="86"/>
      <c r="P292" s="216">
        <f>O292*H292</f>
        <v>0</v>
      </c>
      <c r="Q292" s="216">
        <v>0.0247</v>
      </c>
      <c r="R292" s="216">
        <f>Q292*H292</f>
        <v>0.187226</v>
      </c>
      <c r="S292" s="216">
        <v>0</v>
      </c>
      <c r="T292" s="217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8" t="s">
        <v>165</v>
      </c>
      <c r="AT292" s="218" t="s">
        <v>268</v>
      </c>
      <c r="AU292" s="218" t="s">
        <v>92</v>
      </c>
      <c r="AY292" s="18" t="s">
        <v>147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18" t="s">
        <v>90</v>
      </c>
      <c r="BK292" s="219">
        <f>ROUND(I292*H292,2)</f>
        <v>0</v>
      </c>
      <c r="BL292" s="18" t="s">
        <v>165</v>
      </c>
      <c r="BM292" s="218" t="s">
        <v>905</v>
      </c>
    </row>
    <row r="293" s="2" customFormat="1">
      <c r="A293" s="40"/>
      <c r="B293" s="41"/>
      <c r="C293" s="42"/>
      <c r="D293" s="220" t="s">
        <v>157</v>
      </c>
      <c r="E293" s="42"/>
      <c r="F293" s="221" t="s">
        <v>906</v>
      </c>
      <c r="G293" s="42"/>
      <c r="H293" s="42"/>
      <c r="I293" s="222"/>
      <c r="J293" s="42"/>
      <c r="K293" s="42"/>
      <c r="L293" s="46"/>
      <c r="M293" s="223"/>
      <c r="N293" s="224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8" t="s">
        <v>157</v>
      </c>
      <c r="AU293" s="18" t="s">
        <v>92</v>
      </c>
    </row>
    <row r="294" s="2" customFormat="1">
      <c r="A294" s="40"/>
      <c r="B294" s="41"/>
      <c r="C294" s="42"/>
      <c r="D294" s="239" t="s">
        <v>695</v>
      </c>
      <c r="E294" s="42"/>
      <c r="F294" s="240" t="s">
        <v>907</v>
      </c>
      <c r="G294" s="42"/>
      <c r="H294" s="42"/>
      <c r="I294" s="222"/>
      <c r="J294" s="42"/>
      <c r="K294" s="42"/>
      <c r="L294" s="46"/>
      <c r="M294" s="223"/>
      <c r="N294" s="224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8" t="s">
        <v>695</v>
      </c>
      <c r="AU294" s="18" t="s">
        <v>92</v>
      </c>
    </row>
    <row r="295" s="13" customFormat="1">
      <c r="A295" s="13"/>
      <c r="B295" s="241"/>
      <c r="C295" s="242"/>
      <c r="D295" s="220" t="s">
        <v>697</v>
      </c>
      <c r="E295" s="243" t="s">
        <v>44</v>
      </c>
      <c r="F295" s="244" t="s">
        <v>708</v>
      </c>
      <c r="G295" s="242"/>
      <c r="H295" s="243" t="s">
        <v>44</v>
      </c>
      <c r="I295" s="245"/>
      <c r="J295" s="242"/>
      <c r="K295" s="242"/>
      <c r="L295" s="246"/>
      <c r="M295" s="247"/>
      <c r="N295" s="248"/>
      <c r="O295" s="248"/>
      <c r="P295" s="248"/>
      <c r="Q295" s="248"/>
      <c r="R295" s="248"/>
      <c r="S295" s="248"/>
      <c r="T295" s="24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0" t="s">
        <v>697</v>
      </c>
      <c r="AU295" s="250" t="s">
        <v>92</v>
      </c>
      <c r="AV295" s="13" t="s">
        <v>90</v>
      </c>
      <c r="AW295" s="13" t="s">
        <v>42</v>
      </c>
      <c r="AX295" s="13" t="s">
        <v>82</v>
      </c>
      <c r="AY295" s="250" t="s">
        <v>147</v>
      </c>
    </row>
    <row r="296" s="14" customFormat="1">
      <c r="A296" s="14"/>
      <c r="B296" s="251"/>
      <c r="C296" s="252"/>
      <c r="D296" s="220" t="s">
        <v>697</v>
      </c>
      <c r="E296" s="253" t="s">
        <v>44</v>
      </c>
      <c r="F296" s="254" t="s">
        <v>897</v>
      </c>
      <c r="G296" s="252"/>
      <c r="H296" s="255">
        <v>8.6999999999999993</v>
      </c>
      <c r="I296" s="256"/>
      <c r="J296" s="252"/>
      <c r="K296" s="252"/>
      <c r="L296" s="257"/>
      <c r="M296" s="258"/>
      <c r="N296" s="259"/>
      <c r="O296" s="259"/>
      <c r="P296" s="259"/>
      <c r="Q296" s="259"/>
      <c r="R296" s="259"/>
      <c r="S296" s="259"/>
      <c r="T296" s="26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1" t="s">
        <v>697</v>
      </c>
      <c r="AU296" s="261" t="s">
        <v>92</v>
      </c>
      <c r="AV296" s="14" t="s">
        <v>92</v>
      </c>
      <c r="AW296" s="14" t="s">
        <v>42</v>
      </c>
      <c r="AX296" s="14" t="s">
        <v>82</v>
      </c>
      <c r="AY296" s="261" t="s">
        <v>147</v>
      </c>
    </row>
    <row r="297" s="14" customFormat="1">
      <c r="A297" s="14"/>
      <c r="B297" s="251"/>
      <c r="C297" s="252"/>
      <c r="D297" s="220" t="s">
        <v>697</v>
      </c>
      <c r="E297" s="253" t="s">
        <v>44</v>
      </c>
      <c r="F297" s="254" t="s">
        <v>896</v>
      </c>
      <c r="G297" s="252"/>
      <c r="H297" s="255">
        <v>-1.1200000000000001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1" t="s">
        <v>697</v>
      </c>
      <c r="AU297" s="261" t="s">
        <v>92</v>
      </c>
      <c r="AV297" s="14" t="s">
        <v>92</v>
      </c>
      <c r="AW297" s="14" t="s">
        <v>42</v>
      </c>
      <c r="AX297" s="14" t="s">
        <v>82</v>
      </c>
      <c r="AY297" s="261" t="s">
        <v>147</v>
      </c>
    </row>
    <row r="298" s="15" customFormat="1">
      <c r="A298" s="15"/>
      <c r="B298" s="262"/>
      <c r="C298" s="263"/>
      <c r="D298" s="220" t="s">
        <v>697</v>
      </c>
      <c r="E298" s="264" t="s">
        <v>44</v>
      </c>
      <c r="F298" s="265" t="s">
        <v>701</v>
      </c>
      <c r="G298" s="263"/>
      <c r="H298" s="266">
        <v>7.5800000000000001</v>
      </c>
      <c r="I298" s="267"/>
      <c r="J298" s="263"/>
      <c r="K298" s="263"/>
      <c r="L298" s="268"/>
      <c r="M298" s="269"/>
      <c r="N298" s="270"/>
      <c r="O298" s="270"/>
      <c r="P298" s="270"/>
      <c r="Q298" s="270"/>
      <c r="R298" s="270"/>
      <c r="S298" s="270"/>
      <c r="T298" s="271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2" t="s">
        <v>697</v>
      </c>
      <c r="AU298" s="272" t="s">
        <v>92</v>
      </c>
      <c r="AV298" s="15" t="s">
        <v>165</v>
      </c>
      <c r="AW298" s="15" t="s">
        <v>42</v>
      </c>
      <c r="AX298" s="15" t="s">
        <v>90</v>
      </c>
      <c r="AY298" s="272" t="s">
        <v>147</v>
      </c>
    </row>
    <row r="299" s="2" customFormat="1" ht="16.5" customHeight="1">
      <c r="A299" s="40"/>
      <c r="B299" s="41"/>
      <c r="C299" s="225" t="s">
        <v>300</v>
      </c>
      <c r="D299" s="225" t="s">
        <v>268</v>
      </c>
      <c r="E299" s="226" t="s">
        <v>908</v>
      </c>
      <c r="F299" s="227" t="s">
        <v>909</v>
      </c>
      <c r="G299" s="228" t="s">
        <v>691</v>
      </c>
      <c r="H299" s="229">
        <v>4.7000000000000002</v>
      </c>
      <c r="I299" s="230"/>
      <c r="J299" s="231">
        <f>ROUND(I299*H299,2)</f>
        <v>0</v>
      </c>
      <c r="K299" s="227" t="s">
        <v>692</v>
      </c>
      <c r="L299" s="46"/>
      <c r="M299" s="232" t="s">
        <v>44</v>
      </c>
      <c r="N299" s="233" t="s">
        <v>53</v>
      </c>
      <c r="O299" s="86"/>
      <c r="P299" s="216">
        <f>O299*H299</f>
        <v>0</v>
      </c>
      <c r="Q299" s="216">
        <v>0.0043800000000000002</v>
      </c>
      <c r="R299" s="216">
        <f>Q299*H299</f>
        <v>0.020586</v>
      </c>
      <c r="S299" s="216">
        <v>0</v>
      </c>
      <c r="T299" s="217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8" t="s">
        <v>165</v>
      </c>
      <c r="AT299" s="218" t="s">
        <v>268</v>
      </c>
      <c r="AU299" s="218" t="s">
        <v>92</v>
      </c>
      <c r="AY299" s="18" t="s">
        <v>147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18" t="s">
        <v>90</v>
      </c>
      <c r="BK299" s="219">
        <f>ROUND(I299*H299,2)</f>
        <v>0</v>
      </c>
      <c r="BL299" s="18" t="s">
        <v>165</v>
      </c>
      <c r="BM299" s="218" t="s">
        <v>910</v>
      </c>
    </row>
    <row r="300" s="2" customFormat="1">
      <c r="A300" s="40"/>
      <c r="B300" s="41"/>
      <c r="C300" s="42"/>
      <c r="D300" s="220" t="s">
        <v>157</v>
      </c>
      <c r="E300" s="42"/>
      <c r="F300" s="221" t="s">
        <v>911</v>
      </c>
      <c r="G300" s="42"/>
      <c r="H300" s="42"/>
      <c r="I300" s="222"/>
      <c r="J300" s="42"/>
      <c r="K300" s="42"/>
      <c r="L300" s="46"/>
      <c r="M300" s="223"/>
      <c r="N300" s="224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8" t="s">
        <v>157</v>
      </c>
      <c r="AU300" s="18" t="s">
        <v>92</v>
      </c>
    </row>
    <row r="301" s="2" customFormat="1">
      <c r="A301" s="40"/>
      <c r="B301" s="41"/>
      <c r="C301" s="42"/>
      <c r="D301" s="239" t="s">
        <v>695</v>
      </c>
      <c r="E301" s="42"/>
      <c r="F301" s="240" t="s">
        <v>912</v>
      </c>
      <c r="G301" s="42"/>
      <c r="H301" s="42"/>
      <c r="I301" s="222"/>
      <c r="J301" s="42"/>
      <c r="K301" s="42"/>
      <c r="L301" s="46"/>
      <c r="M301" s="223"/>
      <c r="N301" s="224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8" t="s">
        <v>695</v>
      </c>
      <c r="AU301" s="18" t="s">
        <v>92</v>
      </c>
    </row>
    <row r="302" s="13" customFormat="1">
      <c r="A302" s="13"/>
      <c r="B302" s="241"/>
      <c r="C302" s="242"/>
      <c r="D302" s="220" t="s">
        <v>697</v>
      </c>
      <c r="E302" s="243" t="s">
        <v>44</v>
      </c>
      <c r="F302" s="244" t="s">
        <v>913</v>
      </c>
      <c r="G302" s="242"/>
      <c r="H302" s="243" t="s">
        <v>44</v>
      </c>
      <c r="I302" s="245"/>
      <c r="J302" s="242"/>
      <c r="K302" s="242"/>
      <c r="L302" s="246"/>
      <c r="M302" s="247"/>
      <c r="N302" s="248"/>
      <c r="O302" s="248"/>
      <c r="P302" s="248"/>
      <c r="Q302" s="248"/>
      <c r="R302" s="248"/>
      <c r="S302" s="248"/>
      <c r="T302" s="24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0" t="s">
        <v>697</v>
      </c>
      <c r="AU302" s="250" t="s">
        <v>92</v>
      </c>
      <c r="AV302" s="13" t="s">
        <v>90</v>
      </c>
      <c r="AW302" s="13" t="s">
        <v>42</v>
      </c>
      <c r="AX302" s="13" t="s">
        <v>82</v>
      </c>
      <c r="AY302" s="250" t="s">
        <v>147</v>
      </c>
    </row>
    <row r="303" s="14" customFormat="1">
      <c r="A303" s="14"/>
      <c r="B303" s="251"/>
      <c r="C303" s="252"/>
      <c r="D303" s="220" t="s">
        <v>697</v>
      </c>
      <c r="E303" s="253" t="s">
        <v>44</v>
      </c>
      <c r="F303" s="254" t="s">
        <v>914</v>
      </c>
      <c r="G303" s="252"/>
      <c r="H303" s="255">
        <v>4.7000000000000002</v>
      </c>
      <c r="I303" s="256"/>
      <c r="J303" s="252"/>
      <c r="K303" s="252"/>
      <c r="L303" s="257"/>
      <c r="M303" s="258"/>
      <c r="N303" s="259"/>
      <c r="O303" s="259"/>
      <c r="P303" s="259"/>
      <c r="Q303" s="259"/>
      <c r="R303" s="259"/>
      <c r="S303" s="259"/>
      <c r="T303" s="26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1" t="s">
        <v>697</v>
      </c>
      <c r="AU303" s="261" t="s">
        <v>92</v>
      </c>
      <c r="AV303" s="14" t="s">
        <v>92</v>
      </c>
      <c r="AW303" s="14" t="s">
        <v>42</v>
      </c>
      <c r="AX303" s="14" t="s">
        <v>90</v>
      </c>
      <c r="AY303" s="261" t="s">
        <v>147</v>
      </c>
    </row>
    <row r="304" s="2" customFormat="1" ht="16.5" customHeight="1">
      <c r="A304" s="40"/>
      <c r="B304" s="41"/>
      <c r="C304" s="225" t="s">
        <v>304</v>
      </c>
      <c r="D304" s="225" t="s">
        <v>268</v>
      </c>
      <c r="E304" s="226" t="s">
        <v>915</v>
      </c>
      <c r="F304" s="227" t="s">
        <v>916</v>
      </c>
      <c r="G304" s="228" t="s">
        <v>691</v>
      </c>
      <c r="H304" s="229">
        <v>4.7000000000000002</v>
      </c>
      <c r="I304" s="230"/>
      <c r="J304" s="231">
        <f>ROUND(I304*H304,2)</f>
        <v>0</v>
      </c>
      <c r="K304" s="227" t="s">
        <v>692</v>
      </c>
      <c r="L304" s="46"/>
      <c r="M304" s="232" t="s">
        <v>44</v>
      </c>
      <c r="N304" s="233" t="s">
        <v>53</v>
      </c>
      <c r="O304" s="86"/>
      <c r="P304" s="216">
        <f>O304*H304</f>
        <v>0</v>
      </c>
      <c r="Q304" s="216">
        <v>0.0033600000000000001</v>
      </c>
      <c r="R304" s="216">
        <f>Q304*H304</f>
        <v>0.015792</v>
      </c>
      <c r="S304" s="216">
        <v>0</v>
      </c>
      <c r="T304" s="217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8" t="s">
        <v>165</v>
      </c>
      <c r="AT304" s="218" t="s">
        <v>268</v>
      </c>
      <c r="AU304" s="218" t="s">
        <v>92</v>
      </c>
      <c r="AY304" s="18" t="s">
        <v>147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18" t="s">
        <v>90</v>
      </c>
      <c r="BK304" s="219">
        <f>ROUND(I304*H304,2)</f>
        <v>0</v>
      </c>
      <c r="BL304" s="18" t="s">
        <v>165</v>
      </c>
      <c r="BM304" s="218" t="s">
        <v>917</v>
      </c>
    </row>
    <row r="305" s="2" customFormat="1">
      <c r="A305" s="40"/>
      <c r="B305" s="41"/>
      <c r="C305" s="42"/>
      <c r="D305" s="220" t="s">
        <v>157</v>
      </c>
      <c r="E305" s="42"/>
      <c r="F305" s="221" t="s">
        <v>918</v>
      </c>
      <c r="G305" s="42"/>
      <c r="H305" s="42"/>
      <c r="I305" s="222"/>
      <c r="J305" s="42"/>
      <c r="K305" s="42"/>
      <c r="L305" s="46"/>
      <c r="M305" s="223"/>
      <c r="N305" s="224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8" t="s">
        <v>157</v>
      </c>
      <c r="AU305" s="18" t="s">
        <v>92</v>
      </c>
    </row>
    <row r="306" s="2" customFormat="1">
      <c r="A306" s="40"/>
      <c r="B306" s="41"/>
      <c r="C306" s="42"/>
      <c r="D306" s="239" t="s">
        <v>695</v>
      </c>
      <c r="E306" s="42"/>
      <c r="F306" s="240" t="s">
        <v>919</v>
      </c>
      <c r="G306" s="42"/>
      <c r="H306" s="42"/>
      <c r="I306" s="222"/>
      <c r="J306" s="42"/>
      <c r="K306" s="42"/>
      <c r="L306" s="46"/>
      <c r="M306" s="223"/>
      <c r="N306" s="224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8" t="s">
        <v>695</v>
      </c>
      <c r="AU306" s="18" t="s">
        <v>92</v>
      </c>
    </row>
    <row r="307" s="13" customFormat="1">
      <c r="A307" s="13"/>
      <c r="B307" s="241"/>
      <c r="C307" s="242"/>
      <c r="D307" s="220" t="s">
        <v>697</v>
      </c>
      <c r="E307" s="243" t="s">
        <v>44</v>
      </c>
      <c r="F307" s="244" t="s">
        <v>913</v>
      </c>
      <c r="G307" s="242"/>
      <c r="H307" s="243" t="s">
        <v>44</v>
      </c>
      <c r="I307" s="245"/>
      <c r="J307" s="242"/>
      <c r="K307" s="242"/>
      <c r="L307" s="246"/>
      <c r="M307" s="247"/>
      <c r="N307" s="248"/>
      <c r="O307" s="248"/>
      <c r="P307" s="248"/>
      <c r="Q307" s="248"/>
      <c r="R307" s="248"/>
      <c r="S307" s="248"/>
      <c r="T307" s="24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0" t="s">
        <v>697</v>
      </c>
      <c r="AU307" s="250" t="s">
        <v>92</v>
      </c>
      <c r="AV307" s="13" t="s">
        <v>90</v>
      </c>
      <c r="AW307" s="13" t="s">
        <v>42</v>
      </c>
      <c r="AX307" s="13" t="s">
        <v>82</v>
      </c>
      <c r="AY307" s="250" t="s">
        <v>147</v>
      </c>
    </row>
    <row r="308" s="14" customFormat="1">
      <c r="A308" s="14"/>
      <c r="B308" s="251"/>
      <c r="C308" s="252"/>
      <c r="D308" s="220" t="s">
        <v>697</v>
      </c>
      <c r="E308" s="253" t="s">
        <v>44</v>
      </c>
      <c r="F308" s="254" t="s">
        <v>920</v>
      </c>
      <c r="G308" s="252"/>
      <c r="H308" s="255">
        <v>4.7000000000000002</v>
      </c>
      <c r="I308" s="256"/>
      <c r="J308" s="252"/>
      <c r="K308" s="252"/>
      <c r="L308" s="257"/>
      <c r="M308" s="258"/>
      <c r="N308" s="259"/>
      <c r="O308" s="259"/>
      <c r="P308" s="259"/>
      <c r="Q308" s="259"/>
      <c r="R308" s="259"/>
      <c r="S308" s="259"/>
      <c r="T308" s="26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1" t="s">
        <v>697</v>
      </c>
      <c r="AU308" s="261" t="s">
        <v>92</v>
      </c>
      <c r="AV308" s="14" t="s">
        <v>92</v>
      </c>
      <c r="AW308" s="14" t="s">
        <v>42</v>
      </c>
      <c r="AX308" s="14" t="s">
        <v>90</v>
      </c>
      <c r="AY308" s="261" t="s">
        <v>147</v>
      </c>
    </row>
    <row r="309" s="2" customFormat="1" ht="16.5" customHeight="1">
      <c r="A309" s="40"/>
      <c r="B309" s="41"/>
      <c r="C309" s="225" t="s">
        <v>419</v>
      </c>
      <c r="D309" s="225" t="s">
        <v>268</v>
      </c>
      <c r="E309" s="226" t="s">
        <v>921</v>
      </c>
      <c r="F309" s="227" t="s">
        <v>922</v>
      </c>
      <c r="G309" s="228" t="s">
        <v>691</v>
      </c>
      <c r="H309" s="229">
        <v>66.488</v>
      </c>
      <c r="I309" s="230"/>
      <c r="J309" s="231">
        <f>ROUND(I309*H309,2)</f>
        <v>0</v>
      </c>
      <c r="K309" s="227" t="s">
        <v>692</v>
      </c>
      <c r="L309" s="46"/>
      <c r="M309" s="232" t="s">
        <v>44</v>
      </c>
      <c r="N309" s="233" t="s">
        <v>53</v>
      </c>
      <c r="O309" s="86"/>
      <c r="P309" s="216">
        <f>O309*H309</f>
        <v>0</v>
      </c>
      <c r="Q309" s="216">
        <v>0.0043800000000000002</v>
      </c>
      <c r="R309" s="216">
        <f>Q309*H309</f>
        <v>0.29121743999999999</v>
      </c>
      <c r="S309" s="216">
        <v>0</v>
      </c>
      <c r="T309" s="217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8" t="s">
        <v>165</v>
      </c>
      <c r="AT309" s="218" t="s">
        <v>268</v>
      </c>
      <c r="AU309" s="218" t="s">
        <v>92</v>
      </c>
      <c r="AY309" s="18" t="s">
        <v>147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18" t="s">
        <v>90</v>
      </c>
      <c r="BK309" s="219">
        <f>ROUND(I309*H309,2)</f>
        <v>0</v>
      </c>
      <c r="BL309" s="18" t="s">
        <v>165</v>
      </c>
      <c r="BM309" s="218" t="s">
        <v>923</v>
      </c>
    </row>
    <row r="310" s="2" customFormat="1">
      <c r="A310" s="40"/>
      <c r="B310" s="41"/>
      <c r="C310" s="42"/>
      <c r="D310" s="220" t="s">
        <v>157</v>
      </c>
      <c r="E310" s="42"/>
      <c r="F310" s="221" t="s">
        <v>924</v>
      </c>
      <c r="G310" s="42"/>
      <c r="H310" s="42"/>
      <c r="I310" s="222"/>
      <c r="J310" s="42"/>
      <c r="K310" s="42"/>
      <c r="L310" s="46"/>
      <c r="M310" s="223"/>
      <c r="N310" s="224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8" t="s">
        <v>157</v>
      </c>
      <c r="AU310" s="18" t="s">
        <v>92</v>
      </c>
    </row>
    <row r="311" s="2" customFormat="1">
      <c r="A311" s="40"/>
      <c r="B311" s="41"/>
      <c r="C311" s="42"/>
      <c r="D311" s="239" t="s">
        <v>695</v>
      </c>
      <c r="E311" s="42"/>
      <c r="F311" s="240" t="s">
        <v>925</v>
      </c>
      <c r="G311" s="42"/>
      <c r="H311" s="42"/>
      <c r="I311" s="222"/>
      <c r="J311" s="42"/>
      <c r="K311" s="42"/>
      <c r="L311" s="46"/>
      <c r="M311" s="223"/>
      <c r="N311" s="224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8" t="s">
        <v>695</v>
      </c>
      <c r="AU311" s="18" t="s">
        <v>92</v>
      </c>
    </row>
    <row r="312" s="13" customFormat="1">
      <c r="A312" s="13"/>
      <c r="B312" s="241"/>
      <c r="C312" s="242"/>
      <c r="D312" s="220" t="s">
        <v>697</v>
      </c>
      <c r="E312" s="243" t="s">
        <v>44</v>
      </c>
      <c r="F312" s="244" t="s">
        <v>926</v>
      </c>
      <c r="G312" s="242"/>
      <c r="H312" s="243" t="s">
        <v>44</v>
      </c>
      <c r="I312" s="245"/>
      <c r="J312" s="242"/>
      <c r="K312" s="242"/>
      <c r="L312" s="246"/>
      <c r="M312" s="247"/>
      <c r="N312" s="248"/>
      <c r="O312" s="248"/>
      <c r="P312" s="248"/>
      <c r="Q312" s="248"/>
      <c r="R312" s="248"/>
      <c r="S312" s="248"/>
      <c r="T312" s="24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0" t="s">
        <v>697</v>
      </c>
      <c r="AU312" s="250" t="s">
        <v>92</v>
      </c>
      <c r="AV312" s="13" t="s">
        <v>90</v>
      </c>
      <c r="AW312" s="13" t="s">
        <v>42</v>
      </c>
      <c r="AX312" s="13" t="s">
        <v>82</v>
      </c>
      <c r="AY312" s="250" t="s">
        <v>147</v>
      </c>
    </row>
    <row r="313" s="14" customFormat="1">
      <c r="A313" s="14"/>
      <c r="B313" s="251"/>
      <c r="C313" s="252"/>
      <c r="D313" s="220" t="s">
        <v>697</v>
      </c>
      <c r="E313" s="253" t="s">
        <v>44</v>
      </c>
      <c r="F313" s="254" t="s">
        <v>927</v>
      </c>
      <c r="G313" s="252"/>
      <c r="H313" s="255">
        <v>21.390000000000001</v>
      </c>
      <c r="I313" s="256"/>
      <c r="J313" s="252"/>
      <c r="K313" s="252"/>
      <c r="L313" s="257"/>
      <c r="M313" s="258"/>
      <c r="N313" s="259"/>
      <c r="O313" s="259"/>
      <c r="P313" s="259"/>
      <c r="Q313" s="259"/>
      <c r="R313" s="259"/>
      <c r="S313" s="259"/>
      <c r="T313" s="26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1" t="s">
        <v>697</v>
      </c>
      <c r="AU313" s="261" t="s">
        <v>92</v>
      </c>
      <c r="AV313" s="14" t="s">
        <v>92</v>
      </c>
      <c r="AW313" s="14" t="s">
        <v>42</v>
      </c>
      <c r="AX313" s="14" t="s">
        <v>82</v>
      </c>
      <c r="AY313" s="261" t="s">
        <v>147</v>
      </c>
    </row>
    <row r="314" s="14" customFormat="1">
      <c r="A314" s="14"/>
      <c r="B314" s="251"/>
      <c r="C314" s="252"/>
      <c r="D314" s="220" t="s">
        <v>697</v>
      </c>
      <c r="E314" s="253" t="s">
        <v>44</v>
      </c>
      <c r="F314" s="254" t="s">
        <v>928</v>
      </c>
      <c r="G314" s="252"/>
      <c r="H314" s="255">
        <v>23.542999999999999</v>
      </c>
      <c r="I314" s="256"/>
      <c r="J314" s="252"/>
      <c r="K314" s="252"/>
      <c r="L314" s="257"/>
      <c r="M314" s="258"/>
      <c r="N314" s="259"/>
      <c r="O314" s="259"/>
      <c r="P314" s="259"/>
      <c r="Q314" s="259"/>
      <c r="R314" s="259"/>
      <c r="S314" s="259"/>
      <c r="T314" s="26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1" t="s">
        <v>697</v>
      </c>
      <c r="AU314" s="261" t="s">
        <v>92</v>
      </c>
      <c r="AV314" s="14" t="s">
        <v>92</v>
      </c>
      <c r="AW314" s="14" t="s">
        <v>42</v>
      </c>
      <c r="AX314" s="14" t="s">
        <v>82</v>
      </c>
      <c r="AY314" s="261" t="s">
        <v>147</v>
      </c>
    </row>
    <row r="315" s="14" customFormat="1">
      <c r="A315" s="14"/>
      <c r="B315" s="251"/>
      <c r="C315" s="252"/>
      <c r="D315" s="220" t="s">
        <v>697</v>
      </c>
      <c r="E315" s="253" t="s">
        <v>44</v>
      </c>
      <c r="F315" s="254" t="s">
        <v>929</v>
      </c>
      <c r="G315" s="252"/>
      <c r="H315" s="255">
        <v>11.779999999999999</v>
      </c>
      <c r="I315" s="256"/>
      <c r="J315" s="252"/>
      <c r="K315" s="252"/>
      <c r="L315" s="257"/>
      <c r="M315" s="258"/>
      <c r="N315" s="259"/>
      <c r="O315" s="259"/>
      <c r="P315" s="259"/>
      <c r="Q315" s="259"/>
      <c r="R315" s="259"/>
      <c r="S315" s="259"/>
      <c r="T315" s="26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1" t="s">
        <v>697</v>
      </c>
      <c r="AU315" s="261" t="s">
        <v>92</v>
      </c>
      <c r="AV315" s="14" t="s">
        <v>92</v>
      </c>
      <c r="AW315" s="14" t="s">
        <v>42</v>
      </c>
      <c r="AX315" s="14" t="s">
        <v>82</v>
      </c>
      <c r="AY315" s="261" t="s">
        <v>147</v>
      </c>
    </row>
    <row r="316" s="14" customFormat="1">
      <c r="A316" s="14"/>
      <c r="B316" s="251"/>
      <c r="C316" s="252"/>
      <c r="D316" s="220" t="s">
        <v>697</v>
      </c>
      <c r="E316" s="253" t="s">
        <v>44</v>
      </c>
      <c r="F316" s="254" t="s">
        <v>930</v>
      </c>
      <c r="G316" s="252"/>
      <c r="H316" s="255">
        <v>2.2999999999999998</v>
      </c>
      <c r="I316" s="256"/>
      <c r="J316" s="252"/>
      <c r="K316" s="252"/>
      <c r="L316" s="257"/>
      <c r="M316" s="258"/>
      <c r="N316" s="259"/>
      <c r="O316" s="259"/>
      <c r="P316" s="259"/>
      <c r="Q316" s="259"/>
      <c r="R316" s="259"/>
      <c r="S316" s="259"/>
      <c r="T316" s="26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1" t="s">
        <v>697</v>
      </c>
      <c r="AU316" s="261" t="s">
        <v>92</v>
      </c>
      <c r="AV316" s="14" t="s">
        <v>92</v>
      </c>
      <c r="AW316" s="14" t="s">
        <v>42</v>
      </c>
      <c r="AX316" s="14" t="s">
        <v>82</v>
      </c>
      <c r="AY316" s="261" t="s">
        <v>147</v>
      </c>
    </row>
    <row r="317" s="13" customFormat="1">
      <c r="A317" s="13"/>
      <c r="B317" s="241"/>
      <c r="C317" s="242"/>
      <c r="D317" s="220" t="s">
        <v>697</v>
      </c>
      <c r="E317" s="243" t="s">
        <v>44</v>
      </c>
      <c r="F317" s="244" t="s">
        <v>931</v>
      </c>
      <c r="G317" s="242"/>
      <c r="H317" s="243" t="s">
        <v>44</v>
      </c>
      <c r="I317" s="245"/>
      <c r="J317" s="242"/>
      <c r="K317" s="242"/>
      <c r="L317" s="246"/>
      <c r="M317" s="247"/>
      <c r="N317" s="248"/>
      <c r="O317" s="248"/>
      <c r="P317" s="248"/>
      <c r="Q317" s="248"/>
      <c r="R317" s="248"/>
      <c r="S317" s="248"/>
      <c r="T317" s="24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0" t="s">
        <v>697</v>
      </c>
      <c r="AU317" s="250" t="s">
        <v>92</v>
      </c>
      <c r="AV317" s="13" t="s">
        <v>90</v>
      </c>
      <c r="AW317" s="13" t="s">
        <v>42</v>
      </c>
      <c r="AX317" s="13" t="s">
        <v>82</v>
      </c>
      <c r="AY317" s="250" t="s">
        <v>147</v>
      </c>
    </row>
    <row r="318" s="14" customFormat="1">
      <c r="A318" s="14"/>
      <c r="B318" s="251"/>
      <c r="C318" s="252"/>
      <c r="D318" s="220" t="s">
        <v>697</v>
      </c>
      <c r="E318" s="253" t="s">
        <v>44</v>
      </c>
      <c r="F318" s="254" t="s">
        <v>894</v>
      </c>
      <c r="G318" s="252"/>
      <c r="H318" s="255">
        <v>-1.2</v>
      </c>
      <c r="I318" s="256"/>
      <c r="J318" s="252"/>
      <c r="K318" s="252"/>
      <c r="L318" s="257"/>
      <c r="M318" s="258"/>
      <c r="N318" s="259"/>
      <c r="O318" s="259"/>
      <c r="P318" s="259"/>
      <c r="Q318" s="259"/>
      <c r="R318" s="259"/>
      <c r="S318" s="259"/>
      <c r="T318" s="26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1" t="s">
        <v>697</v>
      </c>
      <c r="AU318" s="261" t="s">
        <v>92</v>
      </c>
      <c r="AV318" s="14" t="s">
        <v>92</v>
      </c>
      <c r="AW318" s="14" t="s">
        <v>42</v>
      </c>
      <c r="AX318" s="14" t="s">
        <v>82</v>
      </c>
      <c r="AY318" s="261" t="s">
        <v>147</v>
      </c>
    </row>
    <row r="319" s="14" customFormat="1">
      <c r="A319" s="14"/>
      <c r="B319" s="251"/>
      <c r="C319" s="252"/>
      <c r="D319" s="220" t="s">
        <v>697</v>
      </c>
      <c r="E319" s="253" t="s">
        <v>44</v>
      </c>
      <c r="F319" s="254" t="s">
        <v>895</v>
      </c>
      <c r="G319" s="252"/>
      <c r="H319" s="255">
        <v>-2.9550000000000001</v>
      </c>
      <c r="I319" s="256"/>
      <c r="J319" s="252"/>
      <c r="K319" s="252"/>
      <c r="L319" s="257"/>
      <c r="M319" s="258"/>
      <c r="N319" s="259"/>
      <c r="O319" s="259"/>
      <c r="P319" s="259"/>
      <c r="Q319" s="259"/>
      <c r="R319" s="259"/>
      <c r="S319" s="259"/>
      <c r="T319" s="260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1" t="s">
        <v>697</v>
      </c>
      <c r="AU319" s="261" t="s">
        <v>92</v>
      </c>
      <c r="AV319" s="14" t="s">
        <v>92</v>
      </c>
      <c r="AW319" s="14" t="s">
        <v>42</v>
      </c>
      <c r="AX319" s="14" t="s">
        <v>82</v>
      </c>
      <c r="AY319" s="261" t="s">
        <v>147</v>
      </c>
    </row>
    <row r="320" s="14" customFormat="1">
      <c r="A320" s="14"/>
      <c r="B320" s="251"/>
      <c r="C320" s="252"/>
      <c r="D320" s="220" t="s">
        <v>697</v>
      </c>
      <c r="E320" s="253" t="s">
        <v>44</v>
      </c>
      <c r="F320" s="254" t="s">
        <v>896</v>
      </c>
      <c r="G320" s="252"/>
      <c r="H320" s="255">
        <v>-1.1200000000000001</v>
      </c>
      <c r="I320" s="256"/>
      <c r="J320" s="252"/>
      <c r="K320" s="252"/>
      <c r="L320" s="257"/>
      <c r="M320" s="258"/>
      <c r="N320" s="259"/>
      <c r="O320" s="259"/>
      <c r="P320" s="259"/>
      <c r="Q320" s="259"/>
      <c r="R320" s="259"/>
      <c r="S320" s="259"/>
      <c r="T320" s="260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1" t="s">
        <v>697</v>
      </c>
      <c r="AU320" s="261" t="s">
        <v>92</v>
      </c>
      <c r="AV320" s="14" t="s">
        <v>92</v>
      </c>
      <c r="AW320" s="14" t="s">
        <v>42</v>
      </c>
      <c r="AX320" s="14" t="s">
        <v>82</v>
      </c>
      <c r="AY320" s="261" t="s">
        <v>147</v>
      </c>
    </row>
    <row r="321" s="13" customFormat="1">
      <c r="A321" s="13"/>
      <c r="B321" s="241"/>
      <c r="C321" s="242"/>
      <c r="D321" s="220" t="s">
        <v>697</v>
      </c>
      <c r="E321" s="243" t="s">
        <v>44</v>
      </c>
      <c r="F321" s="244" t="s">
        <v>932</v>
      </c>
      <c r="G321" s="242"/>
      <c r="H321" s="243" t="s">
        <v>44</v>
      </c>
      <c r="I321" s="245"/>
      <c r="J321" s="242"/>
      <c r="K321" s="242"/>
      <c r="L321" s="246"/>
      <c r="M321" s="247"/>
      <c r="N321" s="248"/>
      <c r="O321" s="248"/>
      <c r="P321" s="248"/>
      <c r="Q321" s="248"/>
      <c r="R321" s="248"/>
      <c r="S321" s="248"/>
      <c r="T321" s="24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0" t="s">
        <v>697</v>
      </c>
      <c r="AU321" s="250" t="s">
        <v>92</v>
      </c>
      <c r="AV321" s="13" t="s">
        <v>90</v>
      </c>
      <c r="AW321" s="13" t="s">
        <v>42</v>
      </c>
      <c r="AX321" s="13" t="s">
        <v>82</v>
      </c>
      <c r="AY321" s="250" t="s">
        <v>147</v>
      </c>
    </row>
    <row r="322" s="14" customFormat="1">
      <c r="A322" s="14"/>
      <c r="B322" s="251"/>
      <c r="C322" s="252"/>
      <c r="D322" s="220" t="s">
        <v>697</v>
      </c>
      <c r="E322" s="253" t="s">
        <v>44</v>
      </c>
      <c r="F322" s="254" t="s">
        <v>933</v>
      </c>
      <c r="G322" s="252"/>
      <c r="H322" s="255">
        <v>6.9000000000000004</v>
      </c>
      <c r="I322" s="256"/>
      <c r="J322" s="252"/>
      <c r="K322" s="252"/>
      <c r="L322" s="257"/>
      <c r="M322" s="258"/>
      <c r="N322" s="259"/>
      <c r="O322" s="259"/>
      <c r="P322" s="259"/>
      <c r="Q322" s="259"/>
      <c r="R322" s="259"/>
      <c r="S322" s="259"/>
      <c r="T322" s="26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1" t="s">
        <v>697</v>
      </c>
      <c r="AU322" s="261" t="s">
        <v>92</v>
      </c>
      <c r="AV322" s="14" t="s">
        <v>92</v>
      </c>
      <c r="AW322" s="14" t="s">
        <v>42</v>
      </c>
      <c r="AX322" s="14" t="s">
        <v>82</v>
      </c>
      <c r="AY322" s="261" t="s">
        <v>147</v>
      </c>
    </row>
    <row r="323" s="14" customFormat="1">
      <c r="A323" s="14"/>
      <c r="B323" s="251"/>
      <c r="C323" s="252"/>
      <c r="D323" s="220" t="s">
        <v>697</v>
      </c>
      <c r="E323" s="253" t="s">
        <v>44</v>
      </c>
      <c r="F323" s="254" t="s">
        <v>934</v>
      </c>
      <c r="G323" s="252"/>
      <c r="H323" s="255">
        <v>5.8499999999999996</v>
      </c>
      <c r="I323" s="256"/>
      <c r="J323" s="252"/>
      <c r="K323" s="252"/>
      <c r="L323" s="257"/>
      <c r="M323" s="258"/>
      <c r="N323" s="259"/>
      <c r="O323" s="259"/>
      <c r="P323" s="259"/>
      <c r="Q323" s="259"/>
      <c r="R323" s="259"/>
      <c r="S323" s="259"/>
      <c r="T323" s="26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1" t="s">
        <v>697</v>
      </c>
      <c r="AU323" s="261" t="s">
        <v>92</v>
      </c>
      <c r="AV323" s="14" t="s">
        <v>92</v>
      </c>
      <c r="AW323" s="14" t="s">
        <v>42</v>
      </c>
      <c r="AX323" s="14" t="s">
        <v>82</v>
      </c>
      <c r="AY323" s="261" t="s">
        <v>147</v>
      </c>
    </row>
    <row r="324" s="15" customFormat="1">
      <c r="A324" s="15"/>
      <c r="B324" s="262"/>
      <c r="C324" s="263"/>
      <c r="D324" s="220" t="s">
        <v>697</v>
      </c>
      <c r="E324" s="264" t="s">
        <v>44</v>
      </c>
      <c r="F324" s="265" t="s">
        <v>701</v>
      </c>
      <c r="G324" s="263"/>
      <c r="H324" s="266">
        <v>66.488</v>
      </c>
      <c r="I324" s="267"/>
      <c r="J324" s="263"/>
      <c r="K324" s="263"/>
      <c r="L324" s="268"/>
      <c r="M324" s="269"/>
      <c r="N324" s="270"/>
      <c r="O324" s="270"/>
      <c r="P324" s="270"/>
      <c r="Q324" s="270"/>
      <c r="R324" s="270"/>
      <c r="S324" s="270"/>
      <c r="T324" s="271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2" t="s">
        <v>697</v>
      </c>
      <c r="AU324" s="272" t="s">
        <v>92</v>
      </c>
      <c r="AV324" s="15" t="s">
        <v>165</v>
      </c>
      <c r="AW324" s="15" t="s">
        <v>42</v>
      </c>
      <c r="AX324" s="15" t="s">
        <v>90</v>
      </c>
      <c r="AY324" s="272" t="s">
        <v>147</v>
      </c>
    </row>
    <row r="325" s="2" customFormat="1" ht="16.5" customHeight="1">
      <c r="A325" s="40"/>
      <c r="B325" s="41"/>
      <c r="C325" s="225" t="s">
        <v>362</v>
      </c>
      <c r="D325" s="225" t="s">
        <v>268</v>
      </c>
      <c r="E325" s="226" t="s">
        <v>935</v>
      </c>
      <c r="F325" s="227" t="s">
        <v>936</v>
      </c>
      <c r="G325" s="228" t="s">
        <v>691</v>
      </c>
      <c r="H325" s="229">
        <v>53.738</v>
      </c>
      <c r="I325" s="230"/>
      <c r="J325" s="231">
        <f>ROUND(I325*H325,2)</f>
        <v>0</v>
      </c>
      <c r="K325" s="227" t="s">
        <v>692</v>
      </c>
      <c r="L325" s="46"/>
      <c r="M325" s="232" t="s">
        <v>44</v>
      </c>
      <c r="N325" s="233" t="s">
        <v>53</v>
      </c>
      <c r="O325" s="86"/>
      <c r="P325" s="216">
        <f>O325*H325</f>
        <v>0</v>
      </c>
      <c r="Q325" s="216">
        <v>0.00382</v>
      </c>
      <c r="R325" s="216">
        <f>Q325*H325</f>
        <v>0.20527915999999999</v>
      </c>
      <c r="S325" s="216">
        <v>0</v>
      </c>
      <c r="T325" s="217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8" t="s">
        <v>165</v>
      </c>
      <c r="AT325" s="218" t="s">
        <v>268</v>
      </c>
      <c r="AU325" s="218" t="s">
        <v>92</v>
      </c>
      <c r="AY325" s="18" t="s">
        <v>147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18" t="s">
        <v>90</v>
      </c>
      <c r="BK325" s="219">
        <f>ROUND(I325*H325,2)</f>
        <v>0</v>
      </c>
      <c r="BL325" s="18" t="s">
        <v>165</v>
      </c>
      <c r="BM325" s="218" t="s">
        <v>937</v>
      </c>
    </row>
    <row r="326" s="2" customFormat="1">
      <c r="A326" s="40"/>
      <c r="B326" s="41"/>
      <c r="C326" s="42"/>
      <c r="D326" s="220" t="s">
        <v>157</v>
      </c>
      <c r="E326" s="42"/>
      <c r="F326" s="221" t="s">
        <v>938</v>
      </c>
      <c r="G326" s="42"/>
      <c r="H326" s="42"/>
      <c r="I326" s="222"/>
      <c r="J326" s="42"/>
      <c r="K326" s="42"/>
      <c r="L326" s="46"/>
      <c r="M326" s="223"/>
      <c r="N326" s="224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8" t="s">
        <v>157</v>
      </c>
      <c r="AU326" s="18" t="s">
        <v>92</v>
      </c>
    </row>
    <row r="327" s="2" customFormat="1">
      <c r="A327" s="40"/>
      <c r="B327" s="41"/>
      <c r="C327" s="42"/>
      <c r="D327" s="239" t="s">
        <v>695</v>
      </c>
      <c r="E327" s="42"/>
      <c r="F327" s="240" t="s">
        <v>939</v>
      </c>
      <c r="G327" s="42"/>
      <c r="H327" s="42"/>
      <c r="I327" s="222"/>
      <c r="J327" s="42"/>
      <c r="K327" s="42"/>
      <c r="L327" s="46"/>
      <c r="M327" s="223"/>
      <c r="N327" s="224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8" t="s">
        <v>695</v>
      </c>
      <c r="AU327" s="18" t="s">
        <v>92</v>
      </c>
    </row>
    <row r="328" s="13" customFormat="1">
      <c r="A328" s="13"/>
      <c r="B328" s="241"/>
      <c r="C328" s="242"/>
      <c r="D328" s="220" t="s">
        <v>697</v>
      </c>
      <c r="E328" s="243" t="s">
        <v>44</v>
      </c>
      <c r="F328" s="244" t="s">
        <v>926</v>
      </c>
      <c r="G328" s="242"/>
      <c r="H328" s="243" t="s">
        <v>44</v>
      </c>
      <c r="I328" s="245"/>
      <c r="J328" s="242"/>
      <c r="K328" s="242"/>
      <c r="L328" s="246"/>
      <c r="M328" s="247"/>
      <c r="N328" s="248"/>
      <c r="O328" s="248"/>
      <c r="P328" s="248"/>
      <c r="Q328" s="248"/>
      <c r="R328" s="248"/>
      <c r="S328" s="248"/>
      <c r="T328" s="24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0" t="s">
        <v>697</v>
      </c>
      <c r="AU328" s="250" t="s">
        <v>92</v>
      </c>
      <c r="AV328" s="13" t="s">
        <v>90</v>
      </c>
      <c r="AW328" s="13" t="s">
        <v>42</v>
      </c>
      <c r="AX328" s="13" t="s">
        <v>82</v>
      </c>
      <c r="AY328" s="250" t="s">
        <v>147</v>
      </c>
    </row>
    <row r="329" s="14" customFormat="1">
      <c r="A329" s="14"/>
      <c r="B329" s="251"/>
      <c r="C329" s="252"/>
      <c r="D329" s="220" t="s">
        <v>697</v>
      </c>
      <c r="E329" s="253" t="s">
        <v>44</v>
      </c>
      <c r="F329" s="254" t="s">
        <v>927</v>
      </c>
      <c r="G329" s="252"/>
      <c r="H329" s="255">
        <v>21.390000000000001</v>
      </c>
      <c r="I329" s="256"/>
      <c r="J329" s="252"/>
      <c r="K329" s="252"/>
      <c r="L329" s="257"/>
      <c r="M329" s="258"/>
      <c r="N329" s="259"/>
      <c r="O329" s="259"/>
      <c r="P329" s="259"/>
      <c r="Q329" s="259"/>
      <c r="R329" s="259"/>
      <c r="S329" s="259"/>
      <c r="T329" s="260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1" t="s">
        <v>697</v>
      </c>
      <c r="AU329" s="261" t="s">
        <v>92</v>
      </c>
      <c r="AV329" s="14" t="s">
        <v>92</v>
      </c>
      <c r="AW329" s="14" t="s">
        <v>42</v>
      </c>
      <c r="AX329" s="14" t="s">
        <v>82</v>
      </c>
      <c r="AY329" s="261" t="s">
        <v>147</v>
      </c>
    </row>
    <row r="330" s="14" customFormat="1">
      <c r="A330" s="14"/>
      <c r="B330" s="251"/>
      <c r="C330" s="252"/>
      <c r="D330" s="220" t="s">
        <v>697</v>
      </c>
      <c r="E330" s="253" t="s">
        <v>44</v>
      </c>
      <c r="F330" s="254" t="s">
        <v>928</v>
      </c>
      <c r="G330" s="252"/>
      <c r="H330" s="255">
        <v>23.542999999999999</v>
      </c>
      <c r="I330" s="256"/>
      <c r="J330" s="252"/>
      <c r="K330" s="252"/>
      <c r="L330" s="257"/>
      <c r="M330" s="258"/>
      <c r="N330" s="259"/>
      <c r="O330" s="259"/>
      <c r="P330" s="259"/>
      <c r="Q330" s="259"/>
      <c r="R330" s="259"/>
      <c r="S330" s="259"/>
      <c r="T330" s="260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1" t="s">
        <v>697</v>
      </c>
      <c r="AU330" s="261" t="s">
        <v>92</v>
      </c>
      <c r="AV330" s="14" t="s">
        <v>92</v>
      </c>
      <c r="AW330" s="14" t="s">
        <v>42</v>
      </c>
      <c r="AX330" s="14" t="s">
        <v>82</v>
      </c>
      <c r="AY330" s="261" t="s">
        <v>147</v>
      </c>
    </row>
    <row r="331" s="14" customFormat="1">
      <c r="A331" s="14"/>
      <c r="B331" s="251"/>
      <c r="C331" s="252"/>
      <c r="D331" s="220" t="s">
        <v>697</v>
      </c>
      <c r="E331" s="253" t="s">
        <v>44</v>
      </c>
      <c r="F331" s="254" t="s">
        <v>929</v>
      </c>
      <c r="G331" s="252"/>
      <c r="H331" s="255">
        <v>11.779999999999999</v>
      </c>
      <c r="I331" s="256"/>
      <c r="J331" s="252"/>
      <c r="K331" s="252"/>
      <c r="L331" s="257"/>
      <c r="M331" s="258"/>
      <c r="N331" s="259"/>
      <c r="O331" s="259"/>
      <c r="P331" s="259"/>
      <c r="Q331" s="259"/>
      <c r="R331" s="259"/>
      <c r="S331" s="259"/>
      <c r="T331" s="26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1" t="s">
        <v>697</v>
      </c>
      <c r="AU331" s="261" t="s">
        <v>92</v>
      </c>
      <c r="AV331" s="14" t="s">
        <v>92</v>
      </c>
      <c r="AW331" s="14" t="s">
        <v>42</v>
      </c>
      <c r="AX331" s="14" t="s">
        <v>82</v>
      </c>
      <c r="AY331" s="261" t="s">
        <v>147</v>
      </c>
    </row>
    <row r="332" s="14" customFormat="1">
      <c r="A332" s="14"/>
      <c r="B332" s="251"/>
      <c r="C332" s="252"/>
      <c r="D332" s="220" t="s">
        <v>697</v>
      </c>
      <c r="E332" s="253" t="s">
        <v>44</v>
      </c>
      <c r="F332" s="254" t="s">
        <v>930</v>
      </c>
      <c r="G332" s="252"/>
      <c r="H332" s="255">
        <v>2.2999999999999998</v>
      </c>
      <c r="I332" s="256"/>
      <c r="J332" s="252"/>
      <c r="K332" s="252"/>
      <c r="L332" s="257"/>
      <c r="M332" s="258"/>
      <c r="N332" s="259"/>
      <c r="O332" s="259"/>
      <c r="P332" s="259"/>
      <c r="Q332" s="259"/>
      <c r="R332" s="259"/>
      <c r="S332" s="259"/>
      <c r="T332" s="26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1" t="s">
        <v>697</v>
      </c>
      <c r="AU332" s="261" t="s">
        <v>92</v>
      </c>
      <c r="AV332" s="14" t="s">
        <v>92</v>
      </c>
      <c r="AW332" s="14" t="s">
        <v>42</v>
      </c>
      <c r="AX332" s="14" t="s">
        <v>82</v>
      </c>
      <c r="AY332" s="261" t="s">
        <v>147</v>
      </c>
    </row>
    <row r="333" s="13" customFormat="1">
      <c r="A333" s="13"/>
      <c r="B333" s="241"/>
      <c r="C333" s="242"/>
      <c r="D333" s="220" t="s">
        <v>697</v>
      </c>
      <c r="E333" s="243" t="s">
        <v>44</v>
      </c>
      <c r="F333" s="244" t="s">
        <v>931</v>
      </c>
      <c r="G333" s="242"/>
      <c r="H333" s="243" t="s">
        <v>44</v>
      </c>
      <c r="I333" s="245"/>
      <c r="J333" s="242"/>
      <c r="K333" s="242"/>
      <c r="L333" s="246"/>
      <c r="M333" s="247"/>
      <c r="N333" s="248"/>
      <c r="O333" s="248"/>
      <c r="P333" s="248"/>
      <c r="Q333" s="248"/>
      <c r="R333" s="248"/>
      <c r="S333" s="248"/>
      <c r="T333" s="24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0" t="s">
        <v>697</v>
      </c>
      <c r="AU333" s="250" t="s">
        <v>92</v>
      </c>
      <c r="AV333" s="13" t="s">
        <v>90</v>
      </c>
      <c r="AW333" s="13" t="s">
        <v>42</v>
      </c>
      <c r="AX333" s="13" t="s">
        <v>82</v>
      </c>
      <c r="AY333" s="250" t="s">
        <v>147</v>
      </c>
    </row>
    <row r="334" s="14" customFormat="1">
      <c r="A334" s="14"/>
      <c r="B334" s="251"/>
      <c r="C334" s="252"/>
      <c r="D334" s="220" t="s">
        <v>697</v>
      </c>
      <c r="E334" s="253" t="s">
        <v>44</v>
      </c>
      <c r="F334" s="254" t="s">
        <v>894</v>
      </c>
      <c r="G334" s="252"/>
      <c r="H334" s="255">
        <v>-1.2</v>
      </c>
      <c r="I334" s="256"/>
      <c r="J334" s="252"/>
      <c r="K334" s="252"/>
      <c r="L334" s="257"/>
      <c r="M334" s="258"/>
      <c r="N334" s="259"/>
      <c r="O334" s="259"/>
      <c r="P334" s="259"/>
      <c r="Q334" s="259"/>
      <c r="R334" s="259"/>
      <c r="S334" s="259"/>
      <c r="T334" s="260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1" t="s">
        <v>697</v>
      </c>
      <c r="AU334" s="261" t="s">
        <v>92</v>
      </c>
      <c r="AV334" s="14" t="s">
        <v>92</v>
      </c>
      <c r="AW334" s="14" t="s">
        <v>42</v>
      </c>
      <c r="AX334" s="14" t="s">
        <v>82</v>
      </c>
      <c r="AY334" s="261" t="s">
        <v>147</v>
      </c>
    </row>
    <row r="335" s="14" customFormat="1">
      <c r="A335" s="14"/>
      <c r="B335" s="251"/>
      <c r="C335" s="252"/>
      <c r="D335" s="220" t="s">
        <v>697</v>
      </c>
      <c r="E335" s="253" t="s">
        <v>44</v>
      </c>
      <c r="F335" s="254" t="s">
        <v>895</v>
      </c>
      <c r="G335" s="252"/>
      <c r="H335" s="255">
        <v>-2.9550000000000001</v>
      </c>
      <c r="I335" s="256"/>
      <c r="J335" s="252"/>
      <c r="K335" s="252"/>
      <c r="L335" s="257"/>
      <c r="M335" s="258"/>
      <c r="N335" s="259"/>
      <c r="O335" s="259"/>
      <c r="P335" s="259"/>
      <c r="Q335" s="259"/>
      <c r="R335" s="259"/>
      <c r="S335" s="259"/>
      <c r="T335" s="260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1" t="s">
        <v>697</v>
      </c>
      <c r="AU335" s="261" t="s">
        <v>92</v>
      </c>
      <c r="AV335" s="14" t="s">
        <v>92</v>
      </c>
      <c r="AW335" s="14" t="s">
        <v>42</v>
      </c>
      <c r="AX335" s="14" t="s">
        <v>82</v>
      </c>
      <c r="AY335" s="261" t="s">
        <v>147</v>
      </c>
    </row>
    <row r="336" s="14" customFormat="1">
      <c r="A336" s="14"/>
      <c r="B336" s="251"/>
      <c r="C336" s="252"/>
      <c r="D336" s="220" t="s">
        <v>697</v>
      </c>
      <c r="E336" s="253" t="s">
        <v>44</v>
      </c>
      <c r="F336" s="254" t="s">
        <v>896</v>
      </c>
      <c r="G336" s="252"/>
      <c r="H336" s="255">
        <v>-1.1200000000000001</v>
      </c>
      <c r="I336" s="256"/>
      <c r="J336" s="252"/>
      <c r="K336" s="252"/>
      <c r="L336" s="257"/>
      <c r="M336" s="258"/>
      <c r="N336" s="259"/>
      <c r="O336" s="259"/>
      <c r="P336" s="259"/>
      <c r="Q336" s="259"/>
      <c r="R336" s="259"/>
      <c r="S336" s="259"/>
      <c r="T336" s="260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1" t="s">
        <v>697</v>
      </c>
      <c r="AU336" s="261" t="s">
        <v>92</v>
      </c>
      <c r="AV336" s="14" t="s">
        <v>92</v>
      </c>
      <c r="AW336" s="14" t="s">
        <v>42</v>
      </c>
      <c r="AX336" s="14" t="s">
        <v>82</v>
      </c>
      <c r="AY336" s="261" t="s">
        <v>147</v>
      </c>
    </row>
    <row r="337" s="15" customFormat="1">
      <c r="A337" s="15"/>
      <c r="B337" s="262"/>
      <c r="C337" s="263"/>
      <c r="D337" s="220" t="s">
        <v>697</v>
      </c>
      <c r="E337" s="264" t="s">
        <v>44</v>
      </c>
      <c r="F337" s="265" t="s">
        <v>701</v>
      </c>
      <c r="G337" s="263"/>
      <c r="H337" s="266">
        <v>53.738</v>
      </c>
      <c r="I337" s="267"/>
      <c r="J337" s="263"/>
      <c r="K337" s="263"/>
      <c r="L337" s="268"/>
      <c r="M337" s="269"/>
      <c r="N337" s="270"/>
      <c r="O337" s="270"/>
      <c r="P337" s="270"/>
      <c r="Q337" s="270"/>
      <c r="R337" s="270"/>
      <c r="S337" s="270"/>
      <c r="T337" s="271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72" t="s">
        <v>697</v>
      </c>
      <c r="AU337" s="272" t="s">
        <v>92</v>
      </c>
      <c r="AV337" s="15" t="s">
        <v>165</v>
      </c>
      <c r="AW337" s="15" t="s">
        <v>42</v>
      </c>
      <c r="AX337" s="15" t="s">
        <v>90</v>
      </c>
      <c r="AY337" s="272" t="s">
        <v>147</v>
      </c>
    </row>
    <row r="338" s="2" customFormat="1" ht="16.5" customHeight="1">
      <c r="A338" s="40"/>
      <c r="B338" s="41"/>
      <c r="C338" s="225" t="s">
        <v>428</v>
      </c>
      <c r="D338" s="225" t="s">
        <v>268</v>
      </c>
      <c r="E338" s="226" t="s">
        <v>940</v>
      </c>
      <c r="F338" s="227" t="s">
        <v>941</v>
      </c>
      <c r="G338" s="228" t="s">
        <v>691</v>
      </c>
      <c r="H338" s="229">
        <v>66.488</v>
      </c>
      <c r="I338" s="230"/>
      <c r="J338" s="231">
        <f>ROUND(I338*H338,2)</f>
        <v>0</v>
      </c>
      <c r="K338" s="227" t="s">
        <v>692</v>
      </c>
      <c r="L338" s="46"/>
      <c r="M338" s="232" t="s">
        <v>44</v>
      </c>
      <c r="N338" s="233" t="s">
        <v>53</v>
      </c>
      <c r="O338" s="86"/>
      <c r="P338" s="216">
        <f>O338*H338</f>
        <v>0</v>
      </c>
      <c r="Q338" s="216">
        <v>0.0033</v>
      </c>
      <c r="R338" s="216">
        <f>Q338*H338</f>
        <v>0.21941040000000001</v>
      </c>
      <c r="S338" s="216">
        <v>0</v>
      </c>
      <c r="T338" s="217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8" t="s">
        <v>165</v>
      </c>
      <c r="AT338" s="218" t="s">
        <v>268</v>
      </c>
      <c r="AU338" s="218" t="s">
        <v>92</v>
      </c>
      <c r="AY338" s="18" t="s">
        <v>147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18" t="s">
        <v>90</v>
      </c>
      <c r="BK338" s="219">
        <f>ROUND(I338*H338,2)</f>
        <v>0</v>
      </c>
      <c r="BL338" s="18" t="s">
        <v>165</v>
      </c>
      <c r="BM338" s="218" t="s">
        <v>942</v>
      </c>
    </row>
    <row r="339" s="2" customFormat="1">
      <c r="A339" s="40"/>
      <c r="B339" s="41"/>
      <c r="C339" s="42"/>
      <c r="D339" s="220" t="s">
        <v>157</v>
      </c>
      <c r="E339" s="42"/>
      <c r="F339" s="221" t="s">
        <v>943</v>
      </c>
      <c r="G339" s="42"/>
      <c r="H339" s="42"/>
      <c r="I339" s="222"/>
      <c r="J339" s="42"/>
      <c r="K339" s="42"/>
      <c r="L339" s="46"/>
      <c r="M339" s="223"/>
      <c r="N339" s="224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8" t="s">
        <v>157</v>
      </c>
      <c r="AU339" s="18" t="s">
        <v>92</v>
      </c>
    </row>
    <row r="340" s="2" customFormat="1">
      <c r="A340" s="40"/>
      <c r="B340" s="41"/>
      <c r="C340" s="42"/>
      <c r="D340" s="239" t="s">
        <v>695</v>
      </c>
      <c r="E340" s="42"/>
      <c r="F340" s="240" t="s">
        <v>944</v>
      </c>
      <c r="G340" s="42"/>
      <c r="H340" s="42"/>
      <c r="I340" s="222"/>
      <c r="J340" s="42"/>
      <c r="K340" s="42"/>
      <c r="L340" s="46"/>
      <c r="M340" s="223"/>
      <c r="N340" s="224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8" t="s">
        <v>695</v>
      </c>
      <c r="AU340" s="18" t="s">
        <v>92</v>
      </c>
    </row>
    <row r="341" s="13" customFormat="1">
      <c r="A341" s="13"/>
      <c r="B341" s="241"/>
      <c r="C341" s="242"/>
      <c r="D341" s="220" t="s">
        <v>697</v>
      </c>
      <c r="E341" s="243" t="s">
        <v>44</v>
      </c>
      <c r="F341" s="244" t="s">
        <v>926</v>
      </c>
      <c r="G341" s="242"/>
      <c r="H341" s="243" t="s">
        <v>44</v>
      </c>
      <c r="I341" s="245"/>
      <c r="J341" s="242"/>
      <c r="K341" s="242"/>
      <c r="L341" s="246"/>
      <c r="M341" s="247"/>
      <c r="N341" s="248"/>
      <c r="O341" s="248"/>
      <c r="P341" s="248"/>
      <c r="Q341" s="248"/>
      <c r="R341" s="248"/>
      <c r="S341" s="248"/>
      <c r="T341" s="24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0" t="s">
        <v>697</v>
      </c>
      <c r="AU341" s="250" t="s">
        <v>92</v>
      </c>
      <c r="AV341" s="13" t="s">
        <v>90</v>
      </c>
      <c r="AW341" s="13" t="s">
        <v>42</v>
      </c>
      <c r="AX341" s="13" t="s">
        <v>82</v>
      </c>
      <c r="AY341" s="250" t="s">
        <v>147</v>
      </c>
    </row>
    <row r="342" s="14" customFormat="1">
      <c r="A342" s="14"/>
      <c r="B342" s="251"/>
      <c r="C342" s="252"/>
      <c r="D342" s="220" t="s">
        <v>697</v>
      </c>
      <c r="E342" s="253" t="s">
        <v>44</v>
      </c>
      <c r="F342" s="254" t="s">
        <v>927</v>
      </c>
      <c r="G342" s="252"/>
      <c r="H342" s="255">
        <v>21.390000000000001</v>
      </c>
      <c r="I342" s="256"/>
      <c r="J342" s="252"/>
      <c r="K342" s="252"/>
      <c r="L342" s="257"/>
      <c r="M342" s="258"/>
      <c r="N342" s="259"/>
      <c r="O342" s="259"/>
      <c r="P342" s="259"/>
      <c r="Q342" s="259"/>
      <c r="R342" s="259"/>
      <c r="S342" s="259"/>
      <c r="T342" s="260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1" t="s">
        <v>697</v>
      </c>
      <c r="AU342" s="261" t="s">
        <v>92</v>
      </c>
      <c r="AV342" s="14" t="s">
        <v>92</v>
      </c>
      <c r="AW342" s="14" t="s">
        <v>42</v>
      </c>
      <c r="AX342" s="14" t="s">
        <v>82</v>
      </c>
      <c r="AY342" s="261" t="s">
        <v>147</v>
      </c>
    </row>
    <row r="343" s="14" customFormat="1">
      <c r="A343" s="14"/>
      <c r="B343" s="251"/>
      <c r="C343" s="252"/>
      <c r="D343" s="220" t="s">
        <v>697</v>
      </c>
      <c r="E343" s="253" t="s">
        <v>44</v>
      </c>
      <c r="F343" s="254" t="s">
        <v>928</v>
      </c>
      <c r="G343" s="252"/>
      <c r="H343" s="255">
        <v>23.542999999999999</v>
      </c>
      <c r="I343" s="256"/>
      <c r="J343" s="252"/>
      <c r="K343" s="252"/>
      <c r="L343" s="257"/>
      <c r="M343" s="258"/>
      <c r="N343" s="259"/>
      <c r="O343" s="259"/>
      <c r="P343" s="259"/>
      <c r="Q343" s="259"/>
      <c r="R343" s="259"/>
      <c r="S343" s="259"/>
      <c r="T343" s="26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1" t="s">
        <v>697</v>
      </c>
      <c r="AU343" s="261" t="s">
        <v>92</v>
      </c>
      <c r="AV343" s="14" t="s">
        <v>92</v>
      </c>
      <c r="AW343" s="14" t="s">
        <v>42</v>
      </c>
      <c r="AX343" s="14" t="s">
        <v>82</v>
      </c>
      <c r="AY343" s="261" t="s">
        <v>147</v>
      </c>
    </row>
    <row r="344" s="14" customFormat="1">
      <c r="A344" s="14"/>
      <c r="B344" s="251"/>
      <c r="C344" s="252"/>
      <c r="D344" s="220" t="s">
        <v>697</v>
      </c>
      <c r="E344" s="253" t="s">
        <v>44</v>
      </c>
      <c r="F344" s="254" t="s">
        <v>929</v>
      </c>
      <c r="G344" s="252"/>
      <c r="H344" s="255">
        <v>11.779999999999999</v>
      </c>
      <c r="I344" s="256"/>
      <c r="J344" s="252"/>
      <c r="K344" s="252"/>
      <c r="L344" s="257"/>
      <c r="M344" s="258"/>
      <c r="N344" s="259"/>
      <c r="O344" s="259"/>
      <c r="P344" s="259"/>
      <c r="Q344" s="259"/>
      <c r="R344" s="259"/>
      <c r="S344" s="259"/>
      <c r="T344" s="260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1" t="s">
        <v>697</v>
      </c>
      <c r="AU344" s="261" t="s">
        <v>92</v>
      </c>
      <c r="AV344" s="14" t="s">
        <v>92</v>
      </c>
      <c r="AW344" s="14" t="s">
        <v>42</v>
      </c>
      <c r="AX344" s="14" t="s">
        <v>82</v>
      </c>
      <c r="AY344" s="261" t="s">
        <v>147</v>
      </c>
    </row>
    <row r="345" s="14" customFormat="1">
      <c r="A345" s="14"/>
      <c r="B345" s="251"/>
      <c r="C345" s="252"/>
      <c r="D345" s="220" t="s">
        <v>697</v>
      </c>
      <c r="E345" s="253" t="s">
        <v>44</v>
      </c>
      <c r="F345" s="254" t="s">
        <v>930</v>
      </c>
      <c r="G345" s="252"/>
      <c r="H345" s="255">
        <v>2.2999999999999998</v>
      </c>
      <c r="I345" s="256"/>
      <c r="J345" s="252"/>
      <c r="K345" s="252"/>
      <c r="L345" s="257"/>
      <c r="M345" s="258"/>
      <c r="N345" s="259"/>
      <c r="O345" s="259"/>
      <c r="P345" s="259"/>
      <c r="Q345" s="259"/>
      <c r="R345" s="259"/>
      <c r="S345" s="259"/>
      <c r="T345" s="26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1" t="s">
        <v>697</v>
      </c>
      <c r="AU345" s="261" t="s">
        <v>92</v>
      </c>
      <c r="AV345" s="14" t="s">
        <v>92</v>
      </c>
      <c r="AW345" s="14" t="s">
        <v>42</v>
      </c>
      <c r="AX345" s="14" t="s">
        <v>82</v>
      </c>
      <c r="AY345" s="261" t="s">
        <v>147</v>
      </c>
    </row>
    <row r="346" s="13" customFormat="1">
      <c r="A346" s="13"/>
      <c r="B346" s="241"/>
      <c r="C346" s="242"/>
      <c r="D346" s="220" t="s">
        <v>697</v>
      </c>
      <c r="E346" s="243" t="s">
        <v>44</v>
      </c>
      <c r="F346" s="244" t="s">
        <v>931</v>
      </c>
      <c r="G346" s="242"/>
      <c r="H346" s="243" t="s">
        <v>44</v>
      </c>
      <c r="I346" s="245"/>
      <c r="J346" s="242"/>
      <c r="K346" s="242"/>
      <c r="L346" s="246"/>
      <c r="M346" s="247"/>
      <c r="N346" s="248"/>
      <c r="O346" s="248"/>
      <c r="P346" s="248"/>
      <c r="Q346" s="248"/>
      <c r="R346" s="248"/>
      <c r="S346" s="248"/>
      <c r="T346" s="24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0" t="s">
        <v>697</v>
      </c>
      <c r="AU346" s="250" t="s">
        <v>92</v>
      </c>
      <c r="AV346" s="13" t="s">
        <v>90</v>
      </c>
      <c r="AW346" s="13" t="s">
        <v>42</v>
      </c>
      <c r="AX346" s="13" t="s">
        <v>82</v>
      </c>
      <c r="AY346" s="250" t="s">
        <v>147</v>
      </c>
    </row>
    <row r="347" s="14" customFormat="1">
      <c r="A347" s="14"/>
      <c r="B347" s="251"/>
      <c r="C347" s="252"/>
      <c r="D347" s="220" t="s">
        <v>697</v>
      </c>
      <c r="E347" s="253" t="s">
        <v>44</v>
      </c>
      <c r="F347" s="254" t="s">
        <v>894</v>
      </c>
      <c r="G347" s="252"/>
      <c r="H347" s="255">
        <v>-1.2</v>
      </c>
      <c r="I347" s="256"/>
      <c r="J347" s="252"/>
      <c r="K347" s="252"/>
      <c r="L347" s="257"/>
      <c r="M347" s="258"/>
      <c r="N347" s="259"/>
      <c r="O347" s="259"/>
      <c r="P347" s="259"/>
      <c r="Q347" s="259"/>
      <c r="R347" s="259"/>
      <c r="S347" s="259"/>
      <c r="T347" s="260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1" t="s">
        <v>697</v>
      </c>
      <c r="AU347" s="261" t="s">
        <v>92</v>
      </c>
      <c r="AV347" s="14" t="s">
        <v>92</v>
      </c>
      <c r="AW347" s="14" t="s">
        <v>42</v>
      </c>
      <c r="AX347" s="14" t="s">
        <v>82</v>
      </c>
      <c r="AY347" s="261" t="s">
        <v>147</v>
      </c>
    </row>
    <row r="348" s="14" customFormat="1">
      <c r="A348" s="14"/>
      <c r="B348" s="251"/>
      <c r="C348" s="252"/>
      <c r="D348" s="220" t="s">
        <v>697</v>
      </c>
      <c r="E348" s="253" t="s">
        <v>44</v>
      </c>
      <c r="F348" s="254" t="s">
        <v>895</v>
      </c>
      <c r="G348" s="252"/>
      <c r="H348" s="255">
        <v>-2.9550000000000001</v>
      </c>
      <c r="I348" s="256"/>
      <c r="J348" s="252"/>
      <c r="K348" s="252"/>
      <c r="L348" s="257"/>
      <c r="M348" s="258"/>
      <c r="N348" s="259"/>
      <c r="O348" s="259"/>
      <c r="P348" s="259"/>
      <c r="Q348" s="259"/>
      <c r="R348" s="259"/>
      <c r="S348" s="259"/>
      <c r="T348" s="260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1" t="s">
        <v>697</v>
      </c>
      <c r="AU348" s="261" t="s">
        <v>92</v>
      </c>
      <c r="AV348" s="14" t="s">
        <v>92</v>
      </c>
      <c r="AW348" s="14" t="s">
        <v>42</v>
      </c>
      <c r="AX348" s="14" t="s">
        <v>82</v>
      </c>
      <c r="AY348" s="261" t="s">
        <v>147</v>
      </c>
    </row>
    <row r="349" s="14" customFormat="1">
      <c r="A349" s="14"/>
      <c r="B349" s="251"/>
      <c r="C349" s="252"/>
      <c r="D349" s="220" t="s">
        <v>697</v>
      </c>
      <c r="E349" s="253" t="s">
        <v>44</v>
      </c>
      <c r="F349" s="254" t="s">
        <v>896</v>
      </c>
      <c r="G349" s="252"/>
      <c r="H349" s="255">
        <v>-1.1200000000000001</v>
      </c>
      <c r="I349" s="256"/>
      <c r="J349" s="252"/>
      <c r="K349" s="252"/>
      <c r="L349" s="257"/>
      <c r="M349" s="258"/>
      <c r="N349" s="259"/>
      <c r="O349" s="259"/>
      <c r="P349" s="259"/>
      <c r="Q349" s="259"/>
      <c r="R349" s="259"/>
      <c r="S349" s="259"/>
      <c r="T349" s="260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1" t="s">
        <v>697</v>
      </c>
      <c r="AU349" s="261" t="s">
        <v>92</v>
      </c>
      <c r="AV349" s="14" t="s">
        <v>92</v>
      </c>
      <c r="AW349" s="14" t="s">
        <v>42</v>
      </c>
      <c r="AX349" s="14" t="s">
        <v>82</v>
      </c>
      <c r="AY349" s="261" t="s">
        <v>147</v>
      </c>
    </row>
    <row r="350" s="13" customFormat="1">
      <c r="A350" s="13"/>
      <c r="B350" s="241"/>
      <c r="C350" s="242"/>
      <c r="D350" s="220" t="s">
        <v>697</v>
      </c>
      <c r="E350" s="243" t="s">
        <v>44</v>
      </c>
      <c r="F350" s="244" t="s">
        <v>932</v>
      </c>
      <c r="G350" s="242"/>
      <c r="H350" s="243" t="s">
        <v>44</v>
      </c>
      <c r="I350" s="245"/>
      <c r="J350" s="242"/>
      <c r="K350" s="242"/>
      <c r="L350" s="246"/>
      <c r="M350" s="247"/>
      <c r="N350" s="248"/>
      <c r="O350" s="248"/>
      <c r="P350" s="248"/>
      <c r="Q350" s="248"/>
      <c r="R350" s="248"/>
      <c r="S350" s="248"/>
      <c r="T350" s="249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0" t="s">
        <v>697</v>
      </c>
      <c r="AU350" s="250" t="s">
        <v>92</v>
      </c>
      <c r="AV350" s="13" t="s">
        <v>90</v>
      </c>
      <c r="AW350" s="13" t="s">
        <v>42</v>
      </c>
      <c r="AX350" s="13" t="s">
        <v>82</v>
      </c>
      <c r="AY350" s="250" t="s">
        <v>147</v>
      </c>
    </row>
    <row r="351" s="14" customFormat="1">
      <c r="A351" s="14"/>
      <c r="B351" s="251"/>
      <c r="C351" s="252"/>
      <c r="D351" s="220" t="s">
        <v>697</v>
      </c>
      <c r="E351" s="253" t="s">
        <v>44</v>
      </c>
      <c r="F351" s="254" t="s">
        <v>933</v>
      </c>
      <c r="G351" s="252"/>
      <c r="H351" s="255">
        <v>6.9000000000000004</v>
      </c>
      <c r="I351" s="256"/>
      <c r="J351" s="252"/>
      <c r="K351" s="252"/>
      <c r="L351" s="257"/>
      <c r="M351" s="258"/>
      <c r="N351" s="259"/>
      <c r="O351" s="259"/>
      <c r="P351" s="259"/>
      <c r="Q351" s="259"/>
      <c r="R351" s="259"/>
      <c r="S351" s="259"/>
      <c r="T351" s="260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1" t="s">
        <v>697</v>
      </c>
      <c r="AU351" s="261" t="s">
        <v>92</v>
      </c>
      <c r="AV351" s="14" t="s">
        <v>92</v>
      </c>
      <c r="AW351" s="14" t="s">
        <v>42</v>
      </c>
      <c r="AX351" s="14" t="s">
        <v>82</v>
      </c>
      <c r="AY351" s="261" t="s">
        <v>147</v>
      </c>
    </row>
    <row r="352" s="14" customFormat="1">
      <c r="A352" s="14"/>
      <c r="B352" s="251"/>
      <c r="C352" s="252"/>
      <c r="D352" s="220" t="s">
        <v>697</v>
      </c>
      <c r="E352" s="253" t="s">
        <v>44</v>
      </c>
      <c r="F352" s="254" t="s">
        <v>934</v>
      </c>
      <c r="G352" s="252"/>
      <c r="H352" s="255">
        <v>5.8499999999999996</v>
      </c>
      <c r="I352" s="256"/>
      <c r="J352" s="252"/>
      <c r="K352" s="252"/>
      <c r="L352" s="257"/>
      <c r="M352" s="258"/>
      <c r="N352" s="259"/>
      <c r="O352" s="259"/>
      <c r="P352" s="259"/>
      <c r="Q352" s="259"/>
      <c r="R352" s="259"/>
      <c r="S352" s="259"/>
      <c r="T352" s="260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1" t="s">
        <v>697</v>
      </c>
      <c r="AU352" s="261" t="s">
        <v>92</v>
      </c>
      <c r="AV352" s="14" t="s">
        <v>92</v>
      </c>
      <c r="AW352" s="14" t="s">
        <v>42</v>
      </c>
      <c r="AX352" s="14" t="s">
        <v>82</v>
      </c>
      <c r="AY352" s="261" t="s">
        <v>147</v>
      </c>
    </row>
    <row r="353" s="15" customFormat="1">
      <c r="A353" s="15"/>
      <c r="B353" s="262"/>
      <c r="C353" s="263"/>
      <c r="D353" s="220" t="s">
        <v>697</v>
      </c>
      <c r="E353" s="264" t="s">
        <v>44</v>
      </c>
      <c r="F353" s="265" t="s">
        <v>701</v>
      </c>
      <c r="G353" s="263"/>
      <c r="H353" s="266">
        <v>66.488</v>
      </c>
      <c r="I353" s="267"/>
      <c r="J353" s="263"/>
      <c r="K353" s="263"/>
      <c r="L353" s="268"/>
      <c r="M353" s="269"/>
      <c r="N353" s="270"/>
      <c r="O353" s="270"/>
      <c r="P353" s="270"/>
      <c r="Q353" s="270"/>
      <c r="R353" s="270"/>
      <c r="S353" s="270"/>
      <c r="T353" s="271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2" t="s">
        <v>697</v>
      </c>
      <c r="AU353" s="272" t="s">
        <v>92</v>
      </c>
      <c r="AV353" s="15" t="s">
        <v>165</v>
      </c>
      <c r="AW353" s="15" t="s">
        <v>42</v>
      </c>
      <c r="AX353" s="15" t="s">
        <v>90</v>
      </c>
      <c r="AY353" s="272" t="s">
        <v>147</v>
      </c>
    </row>
    <row r="354" s="2" customFormat="1" ht="16.5" customHeight="1">
      <c r="A354" s="40"/>
      <c r="B354" s="41"/>
      <c r="C354" s="225" t="s">
        <v>366</v>
      </c>
      <c r="D354" s="225" t="s">
        <v>268</v>
      </c>
      <c r="E354" s="226" t="s">
        <v>945</v>
      </c>
      <c r="F354" s="227" t="s">
        <v>946</v>
      </c>
      <c r="G354" s="228" t="s">
        <v>704</v>
      </c>
      <c r="H354" s="229">
        <v>0.20699999999999999</v>
      </c>
      <c r="I354" s="230"/>
      <c r="J354" s="231">
        <f>ROUND(I354*H354,2)</f>
        <v>0</v>
      </c>
      <c r="K354" s="227" t="s">
        <v>692</v>
      </c>
      <c r="L354" s="46"/>
      <c r="M354" s="232" t="s">
        <v>44</v>
      </c>
      <c r="N354" s="233" t="s">
        <v>53</v>
      </c>
      <c r="O354" s="86"/>
      <c r="P354" s="216">
        <f>O354*H354</f>
        <v>0</v>
      </c>
      <c r="Q354" s="216">
        <v>1.837</v>
      </c>
      <c r="R354" s="216">
        <f>Q354*H354</f>
        <v>0.38025899999999996</v>
      </c>
      <c r="S354" s="216">
        <v>0</v>
      </c>
      <c r="T354" s="217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8" t="s">
        <v>165</v>
      </c>
      <c r="AT354" s="218" t="s">
        <v>268</v>
      </c>
      <c r="AU354" s="218" t="s">
        <v>92</v>
      </c>
      <c r="AY354" s="18" t="s">
        <v>147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18" t="s">
        <v>90</v>
      </c>
      <c r="BK354" s="219">
        <f>ROUND(I354*H354,2)</f>
        <v>0</v>
      </c>
      <c r="BL354" s="18" t="s">
        <v>165</v>
      </c>
      <c r="BM354" s="218" t="s">
        <v>947</v>
      </c>
    </row>
    <row r="355" s="2" customFormat="1">
      <c r="A355" s="40"/>
      <c r="B355" s="41"/>
      <c r="C355" s="42"/>
      <c r="D355" s="220" t="s">
        <v>157</v>
      </c>
      <c r="E355" s="42"/>
      <c r="F355" s="221" t="s">
        <v>948</v>
      </c>
      <c r="G355" s="42"/>
      <c r="H355" s="42"/>
      <c r="I355" s="222"/>
      <c r="J355" s="42"/>
      <c r="K355" s="42"/>
      <c r="L355" s="46"/>
      <c r="M355" s="223"/>
      <c r="N355" s="224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8" t="s">
        <v>157</v>
      </c>
      <c r="AU355" s="18" t="s">
        <v>92</v>
      </c>
    </row>
    <row r="356" s="2" customFormat="1">
      <c r="A356" s="40"/>
      <c r="B356" s="41"/>
      <c r="C356" s="42"/>
      <c r="D356" s="239" t="s">
        <v>695</v>
      </c>
      <c r="E356" s="42"/>
      <c r="F356" s="240" t="s">
        <v>949</v>
      </c>
      <c r="G356" s="42"/>
      <c r="H356" s="42"/>
      <c r="I356" s="222"/>
      <c r="J356" s="42"/>
      <c r="K356" s="42"/>
      <c r="L356" s="46"/>
      <c r="M356" s="223"/>
      <c r="N356" s="224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8" t="s">
        <v>695</v>
      </c>
      <c r="AU356" s="18" t="s">
        <v>92</v>
      </c>
    </row>
    <row r="357" s="14" customFormat="1">
      <c r="A357" s="14"/>
      <c r="B357" s="251"/>
      <c r="C357" s="252"/>
      <c r="D357" s="220" t="s">
        <v>697</v>
      </c>
      <c r="E357" s="253" t="s">
        <v>44</v>
      </c>
      <c r="F357" s="254" t="s">
        <v>950</v>
      </c>
      <c r="G357" s="252"/>
      <c r="H357" s="255">
        <v>0.20699999999999999</v>
      </c>
      <c r="I357" s="256"/>
      <c r="J357" s="252"/>
      <c r="K357" s="252"/>
      <c r="L357" s="257"/>
      <c r="M357" s="258"/>
      <c r="N357" s="259"/>
      <c r="O357" s="259"/>
      <c r="P357" s="259"/>
      <c r="Q357" s="259"/>
      <c r="R357" s="259"/>
      <c r="S357" s="259"/>
      <c r="T357" s="260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1" t="s">
        <v>697</v>
      </c>
      <c r="AU357" s="261" t="s">
        <v>92</v>
      </c>
      <c r="AV357" s="14" t="s">
        <v>92</v>
      </c>
      <c r="AW357" s="14" t="s">
        <v>42</v>
      </c>
      <c r="AX357" s="14" t="s">
        <v>90</v>
      </c>
      <c r="AY357" s="261" t="s">
        <v>147</v>
      </c>
    </row>
    <row r="358" s="2" customFormat="1" ht="16.5" customHeight="1">
      <c r="A358" s="40"/>
      <c r="B358" s="41"/>
      <c r="C358" s="225" t="s">
        <v>436</v>
      </c>
      <c r="D358" s="225" t="s">
        <v>268</v>
      </c>
      <c r="E358" s="226" t="s">
        <v>951</v>
      </c>
      <c r="F358" s="227" t="s">
        <v>952</v>
      </c>
      <c r="G358" s="228" t="s">
        <v>691</v>
      </c>
      <c r="H358" s="229">
        <v>2.0699999999999998</v>
      </c>
      <c r="I358" s="230"/>
      <c r="J358" s="231">
        <f>ROUND(I358*H358,2)</f>
        <v>0</v>
      </c>
      <c r="K358" s="227" t="s">
        <v>692</v>
      </c>
      <c r="L358" s="46"/>
      <c r="M358" s="232" t="s">
        <v>44</v>
      </c>
      <c r="N358" s="233" t="s">
        <v>53</v>
      </c>
      <c r="O358" s="86"/>
      <c r="P358" s="216">
        <f>O358*H358</f>
        <v>0</v>
      </c>
      <c r="Q358" s="216">
        <v>0.26140999999999998</v>
      </c>
      <c r="R358" s="216">
        <f>Q358*H358</f>
        <v>0.54111869999999995</v>
      </c>
      <c r="S358" s="216">
        <v>0</v>
      </c>
      <c r="T358" s="217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8" t="s">
        <v>165</v>
      </c>
      <c r="AT358" s="218" t="s">
        <v>268</v>
      </c>
      <c r="AU358" s="218" t="s">
        <v>92</v>
      </c>
      <c r="AY358" s="18" t="s">
        <v>147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18" t="s">
        <v>90</v>
      </c>
      <c r="BK358" s="219">
        <f>ROUND(I358*H358,2)</f>
        <v>0</v>
      </c>
      <c r="BL358" s="18" t="s">
        <v>165</v>
      </c>
      <c r="BM358" s="218" t="s">
        <v>953</v>
      </c>
    </row>
    <row r="359" s="2" customFormat="1">
      <c r="A359" s="40"/>
      <c r="B359" s="41"/>
      <c r="C359" s="42"/>
      <c r="D359" s="220" t="s">
        <v>157</v>
      </c>
      <c r="E359" s="42"/>
      <c r="F359" s="221" t="s">
        <v>954</v>
      </c>
      <c r="G359" s="42"/>
      <c r="H359" s="42"/>
      <c r="I359" s="222"/>
      <c r="J359" s="42"/>
      <c r="K359" s="42"/>
      <c r="L359" s="46"/>
      <c r="M359" s="223"/>
      <c r="N359" s="224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8" t="s">
        <v>157</v>
      </c>
      <c r="AU359" s="18" t="s">
        <v>92</v>
      </c>
    </row>
    <row r="360" s="2" customFormat="1">
      <c r="A360" s="40"/>
      <c r="B360" s="41"/>
      <c r="C360" s="42"/>
      <c r="D360" s="239" t="s">
        <v>695</v>
      </c>
      <c r="E360" s="42"/>
      <c r="F360" s="240" t="s">
        <v>955</v>
      </c>
      <c r="G360" s="42"/>
      <c r="H360" s="42"/>
      <c r="I360" s="222"/>
      <c r="J360" s="42"/>
      <c r="K360" s="42"/>
      <c r="L360" s="46"/>
      <c r="M360" s="223"/>
      <c r="N360" s="224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8" t="s">
        <v>695</v>
      </c>
      <c r="AU360" s="18" t="s">
        <v>92</v>
      </c>
    </row>
    <row r="361" s="14" customFormat="1">
      <c r="A361" s="14"/>
      <c r="B361" s="251"/>
      <c r="C361" s="252"/>
      <c r="D361" s="220" t="s">
        <v>697</v>
      </c>
      <c r="E361" s="253" t="s">
        <v>44</v>
      </c>
      <c r="F361" s="254" t="s">
        <v>956</v>
      </c>
      <c r="G361" s="252"/>
      <c r="H361" s="255">
        <v>2.0699999999999998</v>
      </c>
      <c r="I361" s="256"/>
      <c r="J361" s="252"/>
      <c r="K361" s="252"/>
      <c r="L361" s="257"/>
      <c r="M361" s="258"/>
      <c r="N361" s="259"/>
      <c r="O361" s="259"/>
      <c r="P361" s="259"/>
      <c r="Q361" s="259"/>
      <c r="R361" s="259"/>
      <c r="S361" s="259"/>
      <c r="T361" s="26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1" t="s">
        <v>697</v>
      </c>
      <c r="AU361" s="261" t="s">
        <v>92</v>
      </c>
      <c r="AV361" s="14" t="s">
        <v>92</v>
      </c>
      <c r="AW361" s="14" t="s">
        <v>42</v>
      </c>
      <c r="AX361" s="14" t="s">
        <v>90</v>
      </c>
      <c r="AY361" s="261" t="s">
        <v>147</v>
      </c>
    </row>
    <row r="362" s="12" customFormat="1" ht="22.8" customHeight="1">
      <c r="A362" s="12"/>
      <c r="B362" s="190"/>
      <c r="C362" s="191"/>
      <c r="D362" s="192" t="s">
        <v>81</v>
      </c>
      <c r="E362" s="204" t="s">
        <v>188</v>
      </c>
      <c r="F362" s="204" t="s">
        <v>957</v>
      </c>
      <c r="G362" s="191"/>
      <c r="H362" s="191"/>
      <c r="I362" s="194"/>
      <c r="J362" s="205">
        <f>BK362</f>
        <v>0</v>
      </c>
      <c r="K362" s="191"/>
      <c r="L362" s="196"/>
      <c r="M362" s="197"/>
      <c r="N362" s="198"/>
      <c r="O362" s="198"/>
      <c r="P362" s="199">
        <f>SUM(P363:P506)</f>
        <v>0</v>
      </c>
      <c r="Q362" s="198"/>
      <c r="R362" s="199">
        <f>SUM(R363:R506)</f>
        <v>0.53716545000000004</v>
      </c>
      <c r="S362" s="198"/>
      <c r="T362" s="200">
        <f>SUM(T363:T506)</f>
        <v>14.1028228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01" t="s">
        <v>90</v>
      </c>
      <c r="AT362" s="202" t="s">
        <v>81</v>
      </c>
      <c r="AU362" s="202" t="s">
        <v>90</v>
      </c>
      <c r="AY362" s="201" t="s">
        <v>147</v>
      </c>
      <c r="BK362" s="203">
        <f>SUM(BK363:BK506)</f>
        <v>0</v>
      </c>
    </row>
    <row r="363" s="2" customFormat="1" ht="16.5" customHeight="1">
      <c r="A363" s="40"/>
      <c r="B363" s="41"/>
      <c r="C363" s="225" t="s">
        <v>369</v>
      </c>
      <c r="D363" s="225" t="s">
        <v>268</v>
      </c>
      <c r="E363" s="226" t="s">
        <v>958</v>
      </c>
      <c r="F363" s="227" t="s">
        <v>959</v>
      </c>
      <c r="G363" s="228" t="s">
        <v>691</v>
      </c>
      <c r="H363" s="229">
        <v>25.719999999999999</v>
      </c>
      <c r="I363" s="230"/>
      <c r="J363" s="231">
        <f>ROUND(I363*H363,2)</f>
        <v>0</v>
      </c>
      <c r="K363" s="227" t="s">
        <v>692</v>
      </c>
      <c r="L363" s="46"/>
      <c r="M363" s="232" t="s">
        <v>44</v>
      </c>
      <c r="N363" s="233" t="s">
        <v>53</v>
      </c>
      <c r="O363" s="86"/>
      <c r="P363" s="216">
        <f>O363*H363</f>
        <v>0</v>
      </c>
      <c r="Q363" s="216">
        <v>0</v>
      </c>
      <c r="R363" s="216">
        <f>Q363*H363</f>
        <v>0</v>
      </c>
      <c r="S363" s="216">
        <v>0.0040000000000000001</v>
      </c>
      <c r="T363" s="217">
        <f>S363*H363</f>
        <v>0.10288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8" t="s">
        <v>217</v>
      </c>
      <c r="AT363" s="218" t="s">
        <v>268</v>
      </c>
      <c r="AU363" s="218" t="s">
        <v>92</v>
      </c>
      <c r="AY363" s="18" t="s">
        <v>147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18" t="s">
        <v>90</v>
      </c>
      <c r="BK363" s="219">
        <f>ROUND(I363*H363,2)</f>
        <v>0</v>
      </c>
      <c r="BL363" s="18" t="s">
        <v>217</v>
      </c>
      <c r="BM363" s="218" t="s">
        <v>960</v>
      </c>
    </row>
    <row r="364" s="2" customFormat="1">
      <c r="A364" s="40"/>
      <c r="B364" s="41"/>
      <c r="C364" s="42"/>
      <c r="D364" s="220" t="s">
        <v>157</v>
      </c>
      <c r="E364" s="42"/>
      <c r="F364" s="221" t="s">
        <v>961</v>
      </c>
      <c r="G364" s="42"/>
      <c r="H364" s="42"/>
      <c r="I364" s="222"/>
      <c r="J364" s="42"/>
      <c r="K364" s="42"/>
      <c r="L364" s="46"/>
      <c r="M364" s="223"/>
      <c r="N364" s="224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8" t="s">
        <v>157</v>
      </c>
      <c r="AU364" s="18" t="s">
        <v>92</v>
      </c>
    </row>
    <row r="365" s="2" customFormat="1">
      <c r="A365" s="40"/>
      <c r="B365" s="41"/>
      <c r="C365" s="42"/>
      <c r="D365" s="239" t="s">
        <v>695</v>
      </c>
      <c r="E365" s="42"/>
      <c r="F365" s="240" t="s">
        <v>962</v>
      </c>
      <c r="G365" s="42"/>
      <c r="H365" s="42"/>
      <c r="I365" s="222"/>
      <c r="J365" s="42"/>
      <c r="K365" s="42"/>
      <c r="L365" s="46"/>
      <c r="M365" s="223"/>
      <c r="N365" s="224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8" t="s">
        <v>695</v>
      </c>
      <c r="AU365" s="18" t="s">
        <v>92</v>
      </c>
    </row>
    <row r="366" s="13" customFormat="1">
      <c r="A366" s="13"/>
      <c r="B366" s="241"/>
      <c r="C366" s="242"/>
      <c r="D366" s="220" t="s">
        <v>697</v>
      </c>
      <c r="E366" s="243" t="s">
        <v>44</v>
      </c>
      <c r="F366" s="244" t="s">
        <v>963</v>
      </c>
      <c r="G366" s="242"/>
      <c r="H366" s="243" t="s">
        <v>44</v>
      </c>
      <c r="I366" s="245"/>
      <c r="J366" s="242"/>
      <c r="K366" s="242"/>
      <c r="L366" s="246"/>
      <c r="M366" s="247"/>
      <c r="N366" s="248"/>
      <c r="O366" s="248"/>
      <c r="P366" s="248"/>
      <c r="Q366" s="248"/>
      <c r="R366" s="248"/>
      <c r="S366" s="248"/>
      <c r="T366" s="249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0" t="s">
        <v>697</v>
      </c>
      <c r="AU366" s="250" t="s">
        <v>92</v>
      </c>
      <c r="AV366" s="13" t="s">
        <v>90</v>
      </c>
      <c r="AW366" s="13" t="s">
        <v>42</v>
      </c>
      <c r="AX366" s="13" t="s">
        <v>82</v>
      </c>
      <c r="AY366" s="250" t="s">
        <v>147</v>
      </c>
    </row>
    <row r="367" s="14" customFormat="1">
      <c r="A367" s="14"/>
      <c r="B367" s="251"/>
      <c r="C367" s="252"/>
      <c r="D367" s="220" t="s">
        <v>697</v>
      </c>
      <c r="E367" s="253" t="s">
        <v>44</v>
      </c>
      <c r="F367" s="254" t="s">
        <v>964</v>
      </c>
      <c r="G367" s="252"/>
      <c r="H367" s="255">
        <v>1.6200000000000001</v>
      </c>
      <c r="I367" s="256"/>
      <c r="J367" s="252"/>
      <c r="K367" s="252"/>
      <c r="L367" s="257"/>
      <c r="M367" s="258"/>
      <c r="N367" s="259"/>
      <c r="O367" s="259"/>
      <c r="P367" s="259"/>
      <c r="Q367" s="259"/>
      <c r="R367" s="259"/>
      <c r="S367" s="259"/>
      <c r="T367" s="26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1" t="s">
        <v>697</v>
      </c>
      <c r="AU367" s="261" t="s">
        <v>92</v>
      </c>
      <c r="AV367" s="14" t="s">
        <v>92</v>
      </c>
      <c r="AW367" s="14" t="s">
        <v>42</v>
      </c>
      <c r="AX367" s="14" t="s">
        <v>82</v>
      </c>
      <c r="AY367" s="261" t="s">
        <v>147</v>
      </c>
    </row>
    <row r="368" s="14" customFormat="1">
      <c r="A368" s="14"/>
      <c r="B368" s="251"/>
      <c r="C368" s="252"/>
      <c r="D368" s="220" t="s">
        <v>697</v>
      </c>
      <c r="E368" s="253" t="s">
        <v>44</v>
      </c>
      <c r="F368" s="254" t="s">
        <v>965</v>
      </c>
      <c r="G368" s="252"/>
      <c r="H368" s="255">
        <v>24.100000000000001</v>
      </c>
      <c r="I368" s="256"/>
      <c r="J368" s="252"/>
      <c r="K368" s="252"/>
      <c r="L368" s="257"/>
      <c r="M368" s="258"/>
      <c r="N368" s="259"/>
      <c r="O368" s="259"/>
      <c r="P368" s="259"/>
      <c r="Q368" s="259"/>
      <c r="R368" s="259"/>
      <c r="S368" s="259"/>
      <c r="T368" s="260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1" t="s">
        <v>697</v>
      </c>
      <c r="AU368" s="261" t="s">
        <v>92</v>
      </c>
      <c r="AV368" s="14" t="s">
        <v>92</v>
      </c>
      <c r="AW368" s="14" t="s">
        <v>42</v>
      </c>
      <c r="AX368" s="14" t="s">
        <v>82</v>
      </c>
      <c r="AY368" s="261" t="s">
        <v>147</v>
      </c>
    </row>
    <row r="369" s="15" customFormat="1">
      <c r="A369" s="15"/>
      <c r="B369" s="262"/>
      <c r="C369" s="263"/>
      <c r="D369" s="220" t="s">
        <v>697</v>
      </c>
      <c r="E369" s="264" t="s">
        <v>44</v>
      </c>
      <c r="F369" s="265" t="s">
        <v>701</v>
      </c>
      <c r="G369" s="263"/>
      <c r="H369" s="266">
        <v>25.719999999999999</v>
      </c>
      <c r="I369" s="267"/>
      <c r="J369" s="263"/>
      <c r="K369" s="263"/>
      <c r="L369" s="268"/>
      <c r="M369" s="269"/>
      <c r="N369" s="270"/>
      <c r="O369" s="270"/>
      <c r="P369" s="270"/>
      <c r="Q369" s="270"/>
      <c r="R369" s="270"/>
      <c r="S369" s="270"/>
      <c r="T369" s="271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72" t="s">
        <v>697</v>
      </c>
      <c r="AU369" s="272" t="s">
        <v>92</v>
      </c>
      <c r="AV369" s="15" t="s">
        <v>165</v>
      </c>
      <c r="AW369" s="15" t="s">
        <v>42</v>
      </c>
      <c r="AX369" s="15" t="s">
        <v>90</v>
      </c>
      <c r="AY369" s="272" t="s">
        <v>147</v>
      </c>
    </row>
    <row r="370" s="2" customFormat="1" ht="16.5" customHeight="1">
      <c r="A370" s="40"/>
      <c r="B370" s="41"/>
      <c r="C370" s="225" t="s">
        <v>444</v>
      </c>
      <c r="D370" s="225" t="s">
        <v>268</v>
      </c>
      <c r="E370" s="226" t="s">
        <v>966</v>
      </c>
      <c r="F370" s="227" t="s">
        <v>967</v>
      </c>
      <c r="G370" s="228" t="s">
        <v>691</v>
      </c>
      <c r="H370" s="229">
        <v>22</v>
      </c>
      <c r="I370" s="230"/>
      <c r="J370" s="231">
        <f>ROUND(I370*H370,2)</f>
        <v>0</v>
      </c>
      <c r="K370" s="227" t="s">
        <v>692</v>
      </c>
      <c r="L370" s="46"/>
      <c r="M370" s="232" t="s">
        <v>44</v>
      </c>
      <c r="N370" s="233" t="s">
        <v>53</v>
      </c>
      <c r="O370" s="86"/>
      <c r="P370" s="216">
        <f>O370*H370</f>
        <v>0</v>
      </c>
      <c r="Q370" s="216">
        <v>0</v>
      </c>
      <c r="R370" s="216">
        <f>Q370*H370</f>
        <v>0</v>
      </c>
      <c r="S370" s="216">
        <v>0.074999999999999997</v>
      </c>
      <c r="T370" s="217">
        <f>S370*H370</f>
        <v>1.6499999999999999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8" t="s">
        <v>217</v>
      </c>
      <c r="AT370" s="218" t="s">
        <v>268</v>
      </c>
      <c r="AU370" s="218" t="s">
        <v>92</v>
      </c>
      <c r="AY370" s="18" t="s">
        <v>147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18" t="s">
        <v>90</v>
      </c>
      <c r="BK370" s="219">
        <f>ROUND(I370*H370,2)</f>
        <v>0</v>
      </c>
      <c r="BL370" s="18" t="s">
        <v>217</v>
      </c>
      <c r="BM370" s="218" t="s">
        <v>968</v>
      </c>
    </row>
    <row r="371" s="2" customFormat="1">
      <c r="A371" s="40"/>
      <c r="B371" s="41"/>
      <c r="C371" s="42"/>
      <c r="D371" s="220" t="s">
        <v>157</v>
      </c>
      <c r="E371" s="42"/>
      <c r="F371" s="221" t="s">
        <v>969</v>
      </c>
      <c r="G371" s="42"/>
      <c r="H371" s="42"/>
      <c r="I371" s="222"/>
      <c r="J371" s="42"/>
      <c r="K371" s="42"/>
      <c r="L371" s="46"/>
      <c r="M371" s="223"/>
      <c r="N371" s="224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8" t="s">
        <v>157</v>
      </c>
      <c r="AU371" s="18" t="s">
        <v>92</v>
      </c>
    </row>
    <row r="372" s="2" customFormat="1">
      <c r="A372" s="40"/>
      <c r="B372" s="41"/>
      <c r="C372" s="42"/>
      <c r="D372" s="239" t="s">
        <v>695</v>
      </c>
      <c r="E372" s="42"/>
      <c r="F372" s="240" t="s">
        <v>970</v>
      </c>
      <c r="G372" s="42"/>
      <c r="H372" s="42"/>
      <c r="I372" s="222"/>
      <c r="J372" s="42"/>
      <c r="K372" s="42"/>
      <c r="L372" s="46"/>
      <c r="M372" s="223"/>
      <c r="N372" s="224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8" t="s">
        <v>695</v>
      </c>
      <c r="AU372" s="18" t="s">
        <v>92</v>
      </c>
    </row>
    <row r="373" s="14" customFormat="1">
      <c r="A373" s="14"/>
      <c r="B373" s="251"/>
      <c r="C373" s="252"/>
      <c r="D373" s="220" t="s">
        <v>697</v>
      </c>
      <c r="E373" s="253" t="s">
        <v>44</v>
      </c>
      <c r="F373" s="254" t="s">
        <v>971</v>
      </c>
      <c r="G373" s="252"/>
      <c r="H373" s="255">
        <v>22</v>
      </c>
      <c r="I373" s="256"/>
      <c r="J373" s="252"/>
      <c r="K373" s="252"/>
      <c r="L373" s="257"/>
      <c r="M373" s="258"/>
      <c r="N373" s="259"/>
      <c r="O373" s="259"/>
      <c r="P373" s="259"/>
      <c r="Q373" s="259"/>
      <c r="R373" s="259"/>
      <c r="S373" s="259"/>
      <c r="T373" s="260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1" t="s">
        <v>697</v>
      </c>
      <c r="AU373" s="261" t="s">
        <v>92</v>
      </c>
      <c r="AV373" s="14" t="s">
        <v>92</v>
      </c>
      <c r="AW373" s="14" t="s">
        <v>42</v>
      </c>
      <c r="AX373" s="14" t="s">
        <v>90</v>
      </c>
      <c r="AY373" s="261" t="s">
        <v>147</v>
      </c>
    </row>
    <row r="374" s="2" customFormat="1" ht="16.5" customHeight="1">
      <c r="A374" s="40"/>
      <c r="B374" s="41"/>
      <c r="C374" s="225" t="s">
        <v>372</v>
      </c>
      <c r="D374" s="225" t="s">
        <v>268</v>
      </c>
      <c r="E374" s="226" t="s">
        <v>972</v>
      </c>
      <c r="F374" s="227" t="s">
        <v>973</v>
      </c>
      <c r="G374" s="228" t="s">
        <v>974</v>
      </c>
      <c r="H374" s="229">
        <v>1</v>
      </c>
      <c r="I374" s="230"/>
      <c r="J374" s="231">
        <f>ROUND(I374*H374,2)</f>
        <v>0</v>
      </c>
      <c r="K374" s="227" t="s">
        <v>692</v>
      </c>
      <c r="L374" s="46"/>
      <c r="M374" s="232" t="s">
        <v>44</v>
      </c>
      <c r="N374" s="233" t="s">
        <v>53</v>
      </c>
      <c r="O374" s="86"/>
      <c r="P374" s="216">
        <f>O374*H374</f>
        <v>0</v>
      </c>
      <c r="Q374" s="216">
        <v>0</v>
      </c>
      <c r="R374" s="216">
        <f>Q374*H374</f>
        <v>0</v>
      </c>
      <c r="S374" s="216">
        <v>0.019460000000000002</v>
      </c>
      <c r="T374" s="217">
        <f>S374*H374</f>
        <v>0.019460000000000002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8" t="s">
        <v>217</v>
      </c>
      <c r="AT374" s="218" t="s">
        <v>268</v>
      </c>
      <c r="AU374" s="218" t="s">
        <v>92</v>
      </c>
      <c r="AY374" s="18" t="s">
        <v>147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18" t="s">
        <v>90</v>
      </c>
      <c r="BK374" s="219">
        <f>ROUND(I374*H374,2)</f>
        <v>0</v>
      </c>
      <c r="BL374" s="18" t="s">
        <v>217</v>
      </c>
      <c r="BM374" s="218" t="s">
        <v>975</v>
      </c>
    </row>
    <row r="375" s="2" customFormat="1">
      <c r="A375" s="40"/>
      <c r="B375" s="41"/>
      <c r="C375" s="42"/>
      <c r="D375" s="220" t="s">
        <v>157</v>
      </c>
      <c r="E375" s="42"/>
      <c r="F375" s="221" t="s">
        <v>976</v>
      </c>
      <c r="G375" s="42"/>
      <c r="H375" s="42"/>
      <c r="I375" s="222"/>
      <c r="J375" s="42"/>
      <c r="K375" s="42"/>
      <c r="L375" s="46"/>
      <c r="M375" s="223"/>
      <c r="N375" s="224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8" t="s">
        <v>157</v>
      </c>
      <c r="AU375" s="18" t="s">
        <v>92</v>
      </c>
    </row>
    <row r="376" s="2" customFormat="1">
      <c r="A376" s="40"/>
      <c r="B376" s="41"/>
      <c r="C376" s="42"/>
      <c r="D376" s="239" t="s">
        <v>695</v>
      </c>
      <c r="E376" s="42"/>
      <c r="F376" s="240" t="s">
        <v>977</v>
      </c>
      <c r="G376" s="42"/>
      <c r="H376" s="42"/>
      <c r="I376" s="222"/>
      <c r="J376" s="42"/>
      <c r="K376" s="42"/>
      <c r="L376" s="46"/>
      <c r="M376" s="223"/>
      <c r="N376" s="224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8" t="s">
        <v>695</v>
      </c>
      <c r="AU376" s="18" t="s">
        <v>92</v>
      </c>
    </row>
    <row r="377" s="14" customFormat="1">
      <c r="A377" s="14"/>
      <c r="B377" s="251"/>
      <c r="C377" s="252"/>
      <c r="D377" s="220" t="s">
        <v>697</v>
      </c>
      <c r="E377" s="253" t="s">
        <v>44</v>
      </c>
      <c r="F377" s="254" t="s">
        <v>978</v>
      </c>
      <c r="G377" s="252"/>
      <c r="H377" s="255">
        <v>1</v>
      </c>
      <c r="I377" s="256"/>
      <c r="J377" s="252"/>
      <c r="K377" s="252"/>
      <c r="L377" s="257"/>
      <c r="M377" s="258"/>
      <c r="N377" s="259"/>
      <c r="O377" s="259"/>
      <c r="P377" s="259"/>
      <c r="Q377" s="259"/>
      <c r="R377" s="259"/>
      <c r="S377" s="259"/>
      <c r="T377" s="260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1" t="s">
        <v>697</v>
      </c>
      <c r="AU377" s="261" t="s">
        <v>92</v>
      </c>
      <c r="AV377" s="14" t="s">
        <v>92</v>
      </c>
      <c r="AW377" s="14" t="s">
        <v>42</v>
      </c>
      <c r="AX377" s="14" t="s">
        <v>90</v>
      </c>
      <c r="AY377" s="261" t="s">
        <v>147</v>
      </c>
    </row>
    <row r="378" s="2" customFormat="1" ht="16.5" customHeight="1">
      <c r="A378" s="40"/>
      <c r="B378" s="41"/>
      <c r="C378" s="225" t="s">
        <v>453</v>
      </c>
      <c r="D378" s="225" t="s">
        <v>268</v>
      </c>
      <c r="E378" s="226" t="s">
        <v>979</v>
      </c>
      <c r="F378" s="227" t="s">
        <v>980</v>
      </c>
      <c r="G378" s="228" t="s">
        <v>691</v>
      </c>
      <c r="H378" s="229">
        <v>25.719999999999999</v>
      </c>
      <c r="I378" s="230"/>
      <c r="J378" s="231">
        <f>ROUND(I378*H378,2)</f>
        <v>0</v>
      </c>
      <c r="K378" s="227" t="s">
        <v>692</v>
      </c>
      <c r="L378" s="46"/>
      <c r="M378" s="232" t="s">
        <v>44</v>
      </c>
      <c r="N378" s="233" t="s">
        <v>53</v>
      </c>
      <c r="O378" s="86"/>
      <c r="P378" s="216">
        <f>O378*H378</f>
        <v>0</v>
      </c>
      <c r="Q378" s="216">
        <v>0</v>
      </c>
      <c r="R378" s="216">
        <f>Q378*H378</f>
        <v>0</v>
      </c>
      <c r="S378" s="216">
        <v>0.00594</v>
      </c>
      <c r="T378" s="217">
        <f>S378*H378</f>
        <v>0.15277679999999999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8" t="s">
        <v>217</v>
      </c>
      <c r="AT378" s="218" t="s">
        <v>268</v>
      </c>
      <c r="AU378" s="218" t="s">
        <v>92</v>
      </c>
      <c r="AY378" s="18" t="s">
        <v>147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18" t="s">
        <v>90</v>
      </c>
      <c r="BK378" s="219">
        <f>ROUND(I378*H378,2)</f>
        <v>0</v>
      </c>
      <c r="BL378" s="18" t="s">
        <v>217</v>
      </c>
      <c r="BM378" s="218" t="s">
        <v>981</v>
      </c>
    </row>
    <row r="379" s="2" customFormat="1">
      <c r="A379" s="40"/>
      <c r="B379" s="41"/>
      <c r="C379" s="42"/>
      <c r="D379" s="220" t="s">
        <v>157</v>
      </c>
      <c r="E379" s="42"/>
      <c r="F379" s="221" t="s">
        <v>982</v>
      </c>
      <c r="G379" s="42"/>
      <c r="H379" s="42"/>
      <c r="I379" s="222"/>
      <c r="J379" s="42"/>
      <c r="K379" s="42"/>
      <c r="L379" s="46"/>
      <c r="M379" s="223"/>
      <c r="N379" s="224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8" t="s">
        <v>157</v>
      </c>
      <c r="AU379" s="18" t="s">
        <v>92</v>
      </c>
    </row>
    <row r="380" s="2" customFormat="1">
      <c r="A380" s="40"/>
      <c r="B380" s="41"/>
      <c r="C380" s="42"/>
      <c r="D380" s="239" t="s">
        <v>695</v>
      </c>
      <c r="E380" s="42"/>
      <c r="F380" s="240" t="s">
        <v>983</v>
      </c>
      <c r="G380" s="42"/>
      <c r="H380" s="42"/>
      <c r="I380" s="222"/>
      <c r="J380" s="42"/>
      <c r="K380" s="42"/>
      <c r="L380" s="46"/>
      <c r="M380" s="223"/>
      <c r="N380" s="224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8" t="s">
        <v>695</v>
      </c>
      <c r="AU380" s="18" t="s">
        <v>92</v>
      </c>
    </row>
    <row r="381" s="13" customFormat="1">
      <c r="A381" s="13"/>
      <c r="B381" s="241"/>
      <c r="C381" s="242"/>
      <c r="D381" s="220" t="s">
        <v>697</v>
      </c>
      <c r="E381" s="243" t="s">
        <v>44</v>
      </c>
      <c r="F381" s="244" t="s">
        <v>984</v>
      </c>
      <c r="G381" s="242"/>
      <c r="H381" s="243" t="s">
        <v>44</v>
      </c>
      <c r="I381" s="245"/>
      <c r="J381" s="242"/>
      <c r="K381" s="242"/>
      <c r="L381" s="246"/>
      <c r="M381" s="247"/>
      <c r="N381" s="248"/>
      <c r="O381" s="248"/>
      <c r="P381" s="248"/>
      <c r="Q381" s="248"/>
      <c r="R381" s="248"/>
      <c r="S381" s="248"/>
      <c r="T381" s="249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0" t="s">
        <v>697</v>
      </c>
      <c r="AU381" s="250" t="s">
        <v>92</v>
      </c>
      <c r="AV381" s="13" t="s">
        <v>90</v>
      </c>
      <c r="AW381" s="13" t="s">
        <v>42</v>
      </c>
      <c r="AX381" s="13" t="s">
        <v>82</v>
      </c>
      <c r="AY381" s="250" t="s">
        <v>147</v>
      </c>
    </row>
    <row r="382" s="14" customFormat="1">
      <c r="A382" s="14"/>
      <c r="B382" s="251"/>
      <c r="C382" s="252"/>
      <c r="D382" s="220" t="s">
        <v>697</v>
      </c>
      <c r="E382" s="253" t="s">
        <v>44</v>
      </c>
      <c r="F382" s="254" t="s">
        <v>964</v>
      </c>
      <c r="G382" s="252"/>
      <c r="H382" s="255">
        <v>1.6200000000000001</v>
      </c>
      <c r="I382" s="256"/>
      <c r="J382" s="252"/>
      <c r="K382" s="252"/>
      <c r="L382" s="257"/>
      <c r="M382" s="258"/>
      <c r="N382" s="259"/>
      <c r="O382" s="259"/>
      <c r="P382" s="259"/>
      <c r="Q382" s="259"/>
      <c r="R382" s="259"/>
      <c r="S382" s="259"/>
      <c r="T382" s="26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1" t="s">
        <v>697</v>
      </c>
      <c r="AU382" s="261" t="s">
        <v>92</v>
      </c>
      <c r="AV382" s="14" t="s">
        <v>92</v>
      </c>
      <c r="AW382" s="14" t="s">
        <v>42</v>
      </c>
      <c r="AX382" s="14" t="s">
        <v>82</v>
      </c>
      <c r="AY382" s="261" t="s">
        <v>147</v>
      </c>
    </row>
    <row r="383" s="14" customFormat="1">
      <c r="A383" s="14"/>
      <c r="B383" s="251"/>
      <c r="C383" s="252"/>
      <c r="D383" s="220" t="s">
        <v>697</v>
      </c>
      <c r="E383" s="253" t="s">
        <v>44</v>
      </c>
      <c r="F383" s="254" t="s">
        <v>965</v>
      </c>
      <c r="G383" s="252"/>
      <c r="H383" s="255">
        <v>24.100000000000001</v>
      </c>
      <c r="I383" s="256"/>
      <c r="J383" s="252"/>
      <c r="K383" s="252"/>
      <c r="L383" s="257"/>
      <c r="M383" s="258"/>
      <c r="N383" s="259"/>
      <c r="O383" s="259"/>
      <c r="P383" s="259"/>
      <c r="Q383" s="259"/>
      <c r="R383" s="259"/>
      <c r="S383" s="259"/>
      <c r="T383" s="260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1" t="s">
        <v>697</v>
      </c>
      <c r="AU383" s="261" t="s">
        <v>92</v>
      </c>
      <c r="AV383" s="14" t="s">
        <v>92</v>
      </c>
      <c r="AW383" s="14" t="s">
        <v>42</v>
      </c>
      <c r="AX383" s="14" t="s">
        <v>82</v>
      </c>
      <c r="AY383" s="261" t="s">
        <v>147</v>
      </c>
    </row>
    <row r="384" s="15" customFormat="1">
      <c r="A384" s="15"/>
      <c r="B384" s="262"/>
      <c r="C384" s="263"/>
      <c r="D384" s="220" t="s">
        <v>697</v>
      </c>
      <c r="E384" s="264" t="s">
        <v>44</v>
      </c>
      <c r="F384" s="265" t="s">
        <v>701</v>
      </c>
      <c r="G384" s="263"/>
      <c r="H384" s="266">
        <v>25.719999999999999</v>
      </c>
      <c r="I384" s="267"/>
      <c r="J384" s="263"/>
      <c r="K384" s="263"/>
      <c r="L384" s="268"/>
      <c r="M384" s="269"/>
      <c r="N384" s="270"/>
      <c r="O384" s="270"/>
      <c r="P384" s="270"/>
      <c r="Q384" s="270"/>
      <c r="R384" s="270"/>
      <c r="S384" s="270"/>
      <c r="T384" s="271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2" t="s">
        <v>697</v>
      </c>
      <c r="AU384" s="272" t="s">
        <v>92</v>
      </c>
      <c r="AV384" s="15" t="s">
        <v>165</v>
      </c>
      <c r="AW384" s="15" t="s">
        <v>42</v>
      </c>
      <c r="AX384" s="15" t="s">
        <v>90</v>
      </c>
      <c r="AY384" s="272" t="s">
        <v>147</v>
      </c>
    </row>
    <row r="385" s="2" customFormat="1" ht="16.5" customHeight="1">
      <c r="A385" s="40"/>
      <c r="B385" s="41"/>
      <c r="C385" s="225" t="s">
        <v>375</v>
      </c>
      <c r="D385" s="225" t="s">
        <v>268</v>
      </c>
      <c r="E385" s="226" t="s">
        <v>985</v>
      </c>
      <c r="F385" s="227" t="s">
        <v>986</v>
      </c>
      <c r="G385" s="228" t="s">
        <v>152</v>
      </c>
      <c r="H385" s="229">
        <v>13.5</v>
      </c>
      <c r="I385" s="230"/>
      <c r="J385" s="231">
        <f>ROUND(I385*H385,2)</f>
        <v>0</v>
      </c>
      <c r="K385" s="227" t="s">
        <v>692</v>
      </c>
      <c r="L385" s="46"/>
      <c r="M385" s="232" t="s">
        <v>44</v>
      </c>
      <c r="N385" s="233" t="s">
        <v>53</v>
      </c>
      <c r="O385" s="86"/>
      <c r="P385" s="216">
        <f>O385*H385</f>
        <v>0</v>
      </c>
      <c r="Q385" s="216">
        <v>0</v>
      </c>
      <c r="R385" s="216">
        <f>Q385*H385</f>
        <v>0</v>
      </c>
      <c r="S385" s="216">
        <v>0.00191</v>
      </c>
      <c r="T385" s="217">
        <f>S385*H385</f>
        <v>0.025784999999999999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8" t="s">
        <v>217</v>
      </c>
      <c r="AT385" s="218" t="s">
        <v>268</v>
      </c>
      <c r="AU385" s="218" t="s">
        <v>92</v>
      </c>
      <c r="AY385" s="18" t="s">
        <v>147</v>
      </c>
      <c r="BE385" s="219">
        <f>IF(N385="základní",J385,0)</f>
        <v>0</v>
      </c>
      <c r="BF385" s="219">
        <f>IF(N385="snížená",J385,0)</f>
        <v>0</v>
      </c>
      <c r="BG385" s="219">
        <f>IF(N385="zákl. přenesená",J385,0)</f>
        <v>0</v>
      </c>
      <c r="BH385" s="219">
        <f>IF(N385="sníž. přenesená",J385,0)</f>
        <v>0</v>
      </c>
      <c r="BI385" s="219">
        <f>IF(N385="nulová",J385,0)</f>
        <v>0</v>
      </c>
      <c r="BJ385" s="18" t="s">
        <v>90</v>
      </c>
      <c r="BK385" s="219">
        <f>ROUND(I385*H385,2)</f>
        <v>0</v>
      </c>
      <c r="BL385" s="18" t="s">
        <v>217</v>
      </c>
      <c r="BM385" s="218" t="s">
        <v>987</v>
      </c>
    </row>
    <row r="386" s="2" customFormat="1">
      <c r="A386" s="40"/>
      <c r="B386" s="41"/>
      <c r="C386" s="42"/>
      <c r="D386" s="220" t="s">
        <v>157</v>
      </c>
      <c r="E386" s="42"/>
      <c r="F386" s="221" t="s">
        <v>988</v>
      </c>
      <c r="G386" s="42"/>
      <c r="H386" s="42"/>
      <c r="I386" s="222"/>
      <c r="J386" s="42"/>
      <c r="K386" s="42"/>
      <c r="L386" s="46"/>
      <c r="M386" s="223"/>
      <c r="N386" s="224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8" t="s">
        <v>157</v>
      </c>
      <c r="AU386" s="18" t="s">
        <v>92</v>
      </c>
    </row>
    <row r="387" s="2" customFormat="1">
      <c r="A387" s="40"/>
      <c r="B387" s="41"/>
      <c r="C387" s="42"/>
      <c r="D387" s="239" t="s">
        <v>695</v>
      </c>
      <c r="E387" s="42"/>
      <c r="F387" s="240" t="s">
        <v>989</v>
      </c>
      <c r="G387" s="42"/>
      <c r="H387" s="42"/>
      <c r="I387" s="222"/>
      <c r="J387" s="42"/>
      <c r="K387" s="42"/>
      <c r="L387" s="46"/>
      <c r="M387" s="223"/>
      <c r="N387" s="224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8" t="s">
        <v>695</v>
      </c>
      <c r="AU387" s="18" t="s">
        <v>92</v>
      </c>
    </row>
    <row r="388" s="14" customFormat="1">
      <c r="A388" s="14"/>
      <c r="B388" s="251"/>
      <c r="C388" s="252"/>
      <c r="D388" s="220" t="s">
        <v>697</v>
      </c>
      <c r="E388" s="253" t="s">
        <v>44</v>
      </c>
      <c r="F388" s="254" t="s">
        <v>990</v>
      </c>
      <c r="G388" s="252"/>
      <c r="H388" s="255">
        <v>13.5</v>
      </c>
      <c r="I388" s="256"/>
      <c r="J388" s="252"/>
      <c r="K388" s="252"/>
      <c r="L388" s="257"/>
      <c r="M388" s="258"/>
      <c r="N388" s="259"/>
      <c r="O388" s="259"/>
      <c r="P388" s="259"/>
      <c r="Q388" s="259"/>
      <c r="R388" s="259"/>
      <c r="S388" s="259"/>
      <c r="T388" s="260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1" t="s">
        <v>697</v>
      </c>
      <c r="AU388" s="261" t="s">
        <v>92</v>
      </c>
      <c r="AV388" s="14" t="s">
        <v>92</v>
      </c>
      <c r="AW388" s="14" t="s">
        <v>42</v>
      </c>
      <c r="AX388" s="14" t="s">
        <v>90</v>
      </c>
      <c r="AY388" s="261" t="s">
        <v>147</v>
      </c>
    </row>
    <row r="389" s="2" customFormat="1" ht="16.5" customHeight="1">
      <c r="A389" s="40"/>
      <c r="B389" s="41"/>
      <c r="C389" s="225" t="s">
        <v>462</v>
      </c>
      <c r="D389" s="225" t="s">
        <v>268</v>
      </c>
      <c r="E389" s="226" t="s">
        <v>991</v>
      </c>
      <c r="F389" s="227" t="s">
        <v>992</v>
      </c>
      <c r="G389" s="228" t="s">
        <v>152</v>
      </c>
      <c r="H389" s="229">
        <v>6.2000000000000002</v>
      </c>
      <c r="I389" s="230"/>
      <c r="J389" s="231">
        <f>ROUND(I389*H389,2)</f>
        <v>0</v>
      </c>
      <c r="K389" s="227" t="s">
        <v>692</v>
      </c>
      <c r="L389" s="46"/>
      <c r="M389" s="232" t="s">
        <v>44</v>
      </c>
      <c r="N389" s="233" t="s">
        <v>53</v>
      </c>
      <c r="O389" s="86"/>
      <c r="P389" s="216">
        <f>O389*H389</f>
        <v>0</v>
      </c>
      <c r="Q389" s="216">
        <v>0</v>
      </c>
      <c r="R389" s="216">
        <f>Q389*H389</f>
        <v>0</v>
      </c>
      <c r="S389" s="216">
        <v>0.0025999999999999999</v>
      </c>
      <c r="T389" s="217">
        <f>S389*H389</f>
        <v>0.016119999999999999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8" t="s">
        <v>217</v>
      </c>
      <c r="AT389" s="218" t="s">
        <v>268</v>
      </c>
      <c r="AU389" s="218" t="s">
        <v>92</v>
      </c>
      <c r="AY389" s="18" t="s">
        <v>147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18" t="s">
        <v>90</v>
      </c>
      <c r="BK389" s="219">
        <f>ROUND(I389*H389,2)</f>
        <v>0</v>
      </c>
      <c r="BL389" s="18" t="s">
        <v>217</v>
      </c>
      <c r="BM389" s="218" t="s">
        <v>993</v>
      </c>
    </row>
    <row r="390" s="2" customFormat="1">
      <c r="A390" s="40"/>
      <c r="B390" s="41"/>
      <c r="C390" s="42"/>
      <c r="D390" s="220" t="s">
        <v>157</v>
      </c>
      <c r="E390" s="42"/>
      <c r="F390" s="221" t="s">
        <v>994</v>
      </c>
      <c r="G390" s="42"/>
      <c r="H390" s="42"/>
      <c r="I390" s="222"/>
      <c r="J390" s="42"/>
      <c r="K390" s="42"/>
      <c r="L390" s="46"/>
      <c r="M390" s="223"/>
      <c r="N390" s="224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8" t="s">
        <v>157</v>
      </c>
      <c r="AU390" s="18" t="s">
        <v>92</v>
      </c>
    </row>
    <row r="391" s="2" customFormat="1">
      <c r="A391" s="40"/>
      <c r="B391" s="41"/>
      <c r="C391" s="42"/>
      <c r="D391" s="239" t="s">
        <v>695</v>
      </c>
      <c r="E391" s="42"/>
      <c r="F391" s="240" t="s">
        <v>995</v>
      </c>
      <c r="G391" s="42"/>
      <c r="H391" s="42"/>
      <c r="I391" s="222"/>
      <c r="J391" s="42"/>
      <c r="K391" s="42"/>
      <c r="L391" s="46"/>
      <c r="M391" s="223"/>
      <c r="N391" s="224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8" t="s">
        <v>695</v>
      </c>
      <c r="AU391" s="18" t="s">
        <v>92</v>
      </c>
    </row>
    <row r="392" s="14" customFormat="1">
      <c r="A392" s="14"/>
      <c r="B392" s="251"/>
      <c r="C392" s="252"/>
      <c r="D392" s="220" t="s">
        <v>697</v>
      </c>
      <c r="E392" s="253" t="s">
        <v>44</v>
      </c>
      <c r="F392" s="254" t="s">
        <v>996</v>
      </c>
      <c r="G392" s="252"/>
      <c r="H392" s="255">
        <v>6.2000000000000002</v>
      </c>
      <c r="I392" s="256"/>
      <c r="J392" s="252"/>
      <c r="K392" s="252"/>
      <c r="L392" s="257"/>
      <c r="M392" s="258"/>
      <c r="N392" s="259"/>
      <c r="O392" s="259"/>
      <c r="P392" s="259"/>
      <c r="Q392" s="259"/>
      <c r="R392" s="259"/>
      <c r="S392" s="259"/>
      <c r="T392" s="260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1" t="s">
        <v>697</v>
      </c>
      <c r="AU392" s="261" t="s">
        <v>92</v>
      </c>
      <c r="AV392" s="14" t="s">
        <v>92</v>
      </c>
      <c r="AW392" s="14" t="s">
        <v>42</v>
      </c>
      <c r="AX392" s="14" t="s">
        <v>90</v>
      </c>
      <c r="AY392" s="261" t="s">
        <v>147</v>
      </c>
    </row>
    <row r="393" s="2" customFormat="1" ht="16.5" customHeight="1">
      <c r="A393" s="40"/>
      <c r="B393" s="41"/>
      <c r="C393" s="225" t="s">
        <v>378</v>
      </c>
      <c r="D393" s="225" t="s">
        <v>268</v>
      </c>
      <c r="E393" s="226" t="s">
        <v>997</v>
      </c>
      <c r="F393" s="227" t="s">
        <v>998</v>
      </c>
      <c r="G393" s="228" t="s">
        <v>152</v>
      </c>
      <c r="H393" s="229">
        <v>1.8</v>
      </c>
      <c r="I393" s="230"/>
      <c r="J393" s="231">
        <f>ROUND(I393*H393,2)</f>
        <v>0</v>
      </c>
      <c r="K393" s="227" t="s">
        <v>692</v>
      </c>
      <c r="L393" s="46"/>
      <c r="M393" s="232" t="s">
        <v>44</v>
      </c>
      <c r="N393" s="233" t="s">
        <v>53</v>
      </c>
      <c r="O393" s="86"/>
      <c r="P393" s="216">
        <f>O393*H393</f>
        <v>0</v>
      </c>
      <c r="Q393" s="216">
        <v>0</v>
      </c>
      <c r="R393" s="216">
        <f>Q393*H393</f>
        <v>0</v>
      </c>
      <c r="S393" s="216">
        <v>0.0039399999999999999</v>
      </c>
      <c r="T393" s="217">
        <f>S393*H393</f>
        <v>0.0070920000000000002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8" t="s">
        <v>217</v>
      </c>
      <c r="AT393" s="218" t="s">
        <v>268</v>
      </c>
      <c r="AU393" s="218" t="s">
        <v>92</v>
      </c>
      <c r="AY393" s="18" t="s">
        <v>147</v>
      </c>
      <c r="BE393" s="219">
        <f>IF(N393="základní",J393,0)</f>
        <v>0</v>
      </c>
      <c r="BF393" s="219">
        <f>IF(N393="snížená",J393,0)</f>
        <v>0</v>
      </c>
      <c r="BG393" s="219">
        <f>IF(N393="zákl. přenesená",J393,0)</f>
        <v>0</v>
      </c>
      <c r="BH393" s="219">
        <f>IF(N393="sníž. přenesená",J393,0)</f>
        <v>0</v>
      </c>
      <c r="BI393" s="219">
        <f>IF(N393="nulová",J393,0)</f>
        <v>0</v>
      </c>
      <c r="BJ393" s="18" t="s">
        <v>90</v>
      </c>
      <c r="BK393" s="219">
        <f>ROUND(I393*H393,2)</f>
        <v>0</v>
      </c>
      <c r="BL393" s="18" t="s">
        <v>217</v>
      </c>
      <c r="BM393" s="218" t="s">
        <v>999</v>
      </c>
    </row>
    <row r="394" s="2" customFormat="1">
      <c r="A394" s="40"/>
      <c r="B394" s="41"/>
      <c r="C394" s="42"/>
      <c r="D394" s="220" t="s">
        <v>157</v>
      </c>
      <c r="E394" s="42"/>
      <c r="F394" s="221" t="s">
        <v>1000</v>
      </c>
      <c r="G394" s="42"/>
      <c r="H394" s="42"/>
      <c r="I394" s="222"/>
      <c r="J394" s="42"/>
      <c r="K394" s="42"/>
      <c r="L394" s="46"/>
      <c r="M394" s="223"/>
      <c r="N394" s="224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8" t="s">
        <v>157</v>
      </c>
      <c r="AU394" s="18" t="s">
        <v>92</v>
      </c>
    </row>
    <row r="395" s="2" customFormat="1">
      <c r="A395" s="40"/>
      <c r="B395" s="41"/>
      <c r="C395" s="42"/>
      <c r="D395" s="239" t="s">
        <v>695</v>
      </c>
      <c r="E395" s="42"/>
      <c r="F395" s="240" t="s">
        <v>1001</v>
      </c>
      <c r="G395" s="42"/>
      <c r="H395" s="42"/>
      <c r="I395" s="222"/>
      <c r="J395" s="42"/>
      <c r="K395" s="42"/>
      <c r="L395" s="46"/>
      <c r="M395" s="223"/>
      <c r="N395" s="224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8" t="s">
        <v>695</v>
      </c>
      <c r="AU395" s="18" t="s">
        <v>92</v>
      </c>
    </row>
    <row r="396" s="14" customFormat="1">
      <c r="A396" s="14"/>
      <c r="B396" s="251"/>
      <c r="C396" s="252"/>
      <c r="D396" s="220" t="s">
        <v>697</v>
      </c>
      <c r="E396" s="253" t="s">
        <v>44</v>
      </c>
      <c r="F396" s="254" t="s">
        <v>1002</v>
      </c>
      <c r="G396" s="252"/>
      <c r="H396" s="255">
        <v>1.8</v>
      </c>
      <c r="I396" s="256"/>
      <c r="J396" s="252"/>
      <c r="K396" s="252"/>
      <c r="L396" s="257"/>
      <c r="M396" s="258"/>
      <c r="N396" s="259"/>
      <c r="O396" s="259"/>
      <c r="P396" s="259"/>
      <c r="Q396" s="259"/>
      <c r="R396" s="259"/>
      <c r="S396" s="259"/>
      <c r="T396" s="260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1" t="s">
        <v>697</v>
      </c>
      <c r="AU396" s="261" t="s">
        <v>92</v>
      </c>
      <c r="AV396" s="14" t="s">
        <v>92</v>
      </c>
      <c r="AW396" s="14" t="s">
        <v>42</v>
      </c>
      <c r="AX396" s="14" t="s">
        <v>90</v>
      </c>
      <c r="AY396" s="261" t="s">
        <v>147</v>
      </c>
    </row>
    <row r="397" s="2" customFormat="1" ht="16.5" customHeight="1">
      <c r="A397" s="40"/>
      <c r="B397" s="41"/>
      <c r="C397" s="225" t="s">
        <v>469</v>
      </c>
      <c r="D397" s="225" t="s">
        <v>268</v>
      </c>
      <c r="E397" s="226" t="s">
        <v>1003</v>
      </c>
      <c r="F397" s="227" t="s">
        <v>1004</v>
      </c>
      <c r="G397" s="228" t="s">
        <v>174</v>
      </c>
      <c r="H397" s="229">
        <v>1</v>
      </c>
      <c r="I397" s="230"/>
      <c r="J397" s="231">
        <f>ROUND(I397*H397,2)</f>
        <v>0</v>
      </c>
      <c r="K397" s="227" t="s">
        <v>692</v>
      </c>
      <c r="L397" s="46"/>
      <c r="M397" s="232" t="s">
        <v>44</v>
      </c>
      <c r="N397" s="233" t="s">
        <v>53</v>
      </c>
      <c r="O397" s="86"/>
      <c r="P397" s="216">
        <f>O397*H397</f>
        <v>0</v>
      </c>
      <c r="Q397" s="216">
        <v>0</v>
      </c>
      <c r="R397" s="216">
        <f>Q397*H397</f>
        <v>0</v>
      </c>
      <c r="S397" s="216">
        <v>0.02</v>
      </c>
      <c r="T397" s="217">
        <f>S397*H397</f>
        <v>0.02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8" t="s">
        <v>217</v>
      </c>
      <c r="AT397" s="218" t="s">
        <v>268</v>
      </c>
      <c r="AU397" s="218" t="s">
        <v>92</v>
      </c>
      <c r="AY397" s="18" t="s">
        <v>147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18" t="s">
        <v>90</v>
      </c>
      <c r="BK397" s="219">
        <f>ROUND(I397*H397,2)</f>
        <v>0</v>
      </c>
      <c r="BL397" s="18" t="s">
        <v>217</v>
      </c>
      <c r="BM397" s="218" t="s">
        <v>1005</v>
      </c>
    </row>
    <row r="398" s="2" customFormat="1">
      <c r="A398" s="40"/>
      <c r="B398" s="41"/>
      <c r="C398" s="42"/>
      <c r="D398" s="220" t="s">
        <v>157</v>
      </c>
      <c r="E398" s="42"/>
      <c r="F398" s="221" t="s">
        <v>1006</v>
      </c>
      <c r="G398" s="42"/>
      <c r="H398" s="42"/>
      <c r="I398" s="222"/>
      <c r="J398" s="42"/>
      <c r="K398" s="42"/>
      <c r="L398" s="46"/>
      <c r="M398" s="223"/>
      <c r="N398" s="224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8" t="s">
        <v>157</v>
      </c>
      <c r="AU398" s="18" t="s">
        <v>92</v>
      </c>
    </row>
    <row r="399" s="2" customFormat="1">
      <c r="A399" s="40"/>
      <c r="B399" s="41"/>
      <c r="C399" s="42"/>
      <c r="D399" s="239" t="s">
        <v>695</v>
      </c>
      <c r="E399" s="42"/>
      <c r="F399" s="240" t="s">
        <v>1007</v>
      </c>
      <c r="G399" s="42"/>
      <c r="H399" s="42"/>
      <c r="I399" s="222"/>
      <c r="J399" s="42"/>
      <c r="K399" s="42"/>
      <c r="L399" s="46"/>
      <c r="M399" s="223"/>
      <c r="N399" s="224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8" t="s">
        <v>695</v>
      </c>
      <c r="AU399" s="18" t="s">
        <v>92</v>
      </c>
    </row>
    <row r="400" s="14" customFormat="1">
      <c r="A400" s="14"/>
      <c r="B400" s="251"/>
      <c r="C400" s="252"/>
      <c r="D400" s="220" t="s">
        <v>697</v>
      </c>
      <c r="E400" s="253" t="s">
        <v>44</v>
      </c>
      <c r="F400" s="254" t="s">
        <v>1008</v>
      </c>
      <c r="G400" s="252"/>
      <c r="H400" s="255">
        <v>1</v>
      </c>
      <c r="I400" s="256"/>
      <c r="J400" s="252"/>
      <c r="K400" s="252"/>
      <c r="L400" s="257"/>
      <c r="M400" s="258"/>
      <c r="N400" s="259"/>
      <c r="O400" s="259"/>
      <c r="P400" s="259"/>
      <c r="Q400" s="259"/>
      <c r="R400" s="259"/>
      <c r="S400" s="259"/>
      <c r="T400" s="26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1" t="s">
        <v>697</v>
      </c>
      <c r="AU400" s="261" t="s">
        <v>92</v>
      </c>
      <c r="AV400" s="14" t="s">
        <v>92</v>
      </c>
      <c r="AW400" s="14" t="s">
        <v>42</v>
      </c>
      <c r="AX400" s="14" t="s">
        <v>90</v>
      </c>
      <c r="AY400" s="261" t="s">
        <v>147</v>
      </c>
    </row>
    <row r="401" s="2" customFormat="1" ht="16.5" customHeight="1">
      <c r="A401" s="40"/>
      <c r="B401" s="41"/>
      <c r="C401" s="225" t="s">
        <v>381</v>
      </c>
      <c r="D401" s="225" t="s">
        <v>268</v>
      </c>
      <c r="E401" s="226" t="s">
        <v>1009</v>
      </c>
      <c r="F401" s="227" t="s">
        <v>1010</v>
      </c>
      <c r="G401" s="228" t="s">
        <v>799</v>
      </c>
      <c r="H401" s="229">
        <v>130</v>
      </c>
      <c r="I401" s="230"/>
      <c r="J401" s="231">
        <f>ROUND(I401*H401,2)</f>
        <v>0</v>
      </c>
      <c r="K401" s="227" t="s">
        <v>692</v>
      </c>
      <c r="L401" s="46"/>
      <c r="M401" s="232" t="s">
        <v>44</v>
      </c>
      <c r="N401" s="233" t="s">
        <v>53</v>
      </c>
      <c r="O401" s="86"/>
      <c r="P401" s="216">
        <f>O401*H401</f>
        <v>0</v>
      </c>
      <c r="Q401" s="216">
        <v>0</v>
      </c>
      <c r="R401" s="216">
        <f>Q401*H401</f>
        <v>0</v>
      </c>
      <c r="S401" s="216">
        <v>0.001</v>
      </c>
      <c r="T401" s="217">
        <f>S401*H401</f>
        <v>0.13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8" t="s">
        <v>217</v>
      </c>
      <c r="AT401" s="218" t="s">
        <v>268</v>
      </c>
      <c r="AU401" s="218" t="s">
        <v>92</v>
      </c>
      <c r="AY401" s="18" t="s">
        <v>147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18" t="s">
        <v>90</v>
      </c>
      <c r="BK401" s="219">
        <f>ROUND(I401*H401,2)</f>
        <v>0</v>
      </c>
      <c r="BL401" s="18" t="s">
        <v>217</v>
      </c>
      <c r="BM401" s="218" t="s">
        <v>1011</v>
      </c>
    </row>
    <row r="402" s="2" customFormat="1">
      <c r="A402" s="40"/>
      <c r="B402" s="41"/>
      <c r="C402" s="42"/>
      <c r="D402" s="220" t="s">
        <v>157</v>
      </c>
      <c r="E402" s="42"/>
      <c r="F402" s="221" t="s">
        <v>1012</v>
      </c>
      <c r="G402" s="42"/>
      <c r="H402" s="42"/>
      <c r="I402" s="222"/>
      <c r="J402" s="42"/>
      <c r="K402" s="42"/>
      <c r="L402" s="46"/>
      <c r="M402" s="223"/>
      <c r="N402" s="224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8" t="s">
        <v>157</v>
      </c>
      <c r="AU402" s="18" t="s">
        <v>92</v>
      </c>
    </row>
    <row r="403" s="2" customFormat="1">
      <c r="A403" s="40"/>
      <c r="B403" s="41"/>
      <c r="C403" s="42"/>
      <c r="D403" s="239" t="s">
        <v>695</v>
      </c>
      <c r="E403" s="42"/>
      <c r="F403" s="240" t="s">
        <v>1013</v>
      </c>
      <c r="G403" s="42"/>
      <c r="H403" s="42"/>
      <c r="I403" s="222"/>
      <c r="J403" s="42"/>
      <c r="K403" s="42"/>
      <c r="L403" s="46"/>
      <c r="M403" s="223"/>
      <c r="N403" s="224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8" t="s">
        <v>695</v>
      </c>
      <c r="AU403" s="18" t="s">
        <v>92</v>
      </c>
    </row>
    <row r="404" s="13" customFormat="1">
      <c r="A404" s="13"/>
      <c r="B404" s="241"/>
      <c r="C404" s="242"/>
      <c r="D404" s="220" t="s">
        <v>697</v>
      </c>
      <c r="E404" s="243" t="s">
        <v>44</v>
      </c>
      <c r="F404" s="244" t="s">
        <v>1014</v>
      </c>
      <c r="G404" s="242"/>
      <c r="H404" s="243" t="s">
        <v>44</v>
      </c>
      <c r="I404" s="245"/>
      <c r="J404" s="242"/>
      <c r="K404" s="242"/>
      <c r="L404" s="246"/>
      <c r="M404" s="247"/>
      <c r="N404" s="248"/>
      <c r="O404" s="248"/>
      <c r="P404" s="248"/>
      <c r="Q404" s="248"/>
      <c r="R404" s="248"/>
      <c r="S404" s="248"/>
      <c r="T404" s="24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0" t="s">
        <v>697</v>
      </c>
      <c r="AU404" s="250" t="s">
        <v>92</v>
      </c>
      <c r="AV404" s="13" t="s">
        <v>90</v>
      </c>
      <c r="AW404" s="13" t="s">
        <v>42</v>
      </c>
      <c r="AX404" s="13" t="s">
        <v>82</v>
      </c>
      <c r="AY404" s="250" t="s">
        <v>147</v>
      </c>
    </row>
    <row r="405" s="14" customFormat="1">
      <c r="A405" s="14"/>
      <c r="B405" s="251"/>
      <c r="C405" s="252"/>
      <c r="D405" s="220" t="s">
        <v>697</v>
      </c>
      <c r="E405" s="253" t="s">
        <v>44</v>
      </c>
      <c r="F405" s="254" t="s">
        <v>1015</v>
      </c>
      <c r="G405" s="252"/>
      <c r="H405" s="255">
        <v>130</v>
      </c>
      <c r="I405" s="256"/>
      <c r="J405" s="252"/>
      <c r="K405" s="252"/>
      <c r="L405" s="257"/>
      <c r="M405" s="258"/>
      <c r="N405" s="259"/>
      <c r="O405" s="259"/>
      <c r="P405" s="259"/>
      <c r="Q405" s="259"/>
      <c r="R405" s="259"/>
      <c r="S405" s="259"/>
      <c r="T405" s="260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1" t="s">
        <v>697</v>
      </c>
      <c r="AU405" s="261" t="s">
        <v>92</v>
      </c>
      <c r="AV405" s="14" t="s">
        <v>92</v>
      </c>
      <c r="AW405" s="14" t="s">
        <v>42</v>
      </c>
      <c r="AX405" s="14" t="s">
        <v>82</v>
      </c>
      <c r="AY405" s="261" t="s">
        <v>147</v>
      </c>
    </row>
    <row r="406" s="15" customFormat="1">
      <c r="A406" s="15"/>
      <c r="B406" s="262"/>
      <c r="C406" s="263"/>
      <c r="D406" s="220" t="s">
        <v>697</v>
      </c>
      <c r="E406" s="264" t="s">
        <v>44</v>
      </c>
      <c r="F406" s="265" t="s">
        <v>701</v>
      </c>
      <c r="G406" s="263"/>
      <c r="H406" s="266">
        <v>130</v>
      </c>
      <c r="I406" s="267"/>
      <c r="J406" s="263"/>
      <c r="K406" s="263"/>
      <c r="L406" s="268"/>
      <c r="M406" s="269"/>
      <c r="N406" s="270"/>
      <c r="O406" s="270"/>
      <c r="P406" s="270"/>
      <c r="Q406" s="270"/>
      <c r="R406" s="270"/>
      <c r="S406" s="270"/>
      <c r="T406" s="271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72" t="s">
        <v>697</v>
      </c>
      <c r="AU406" s="272" t="s">
        <v>92</v>
      </c>
      <c r="AV406" s="15" t="s">
        <v>165</v>
      </c>
      <c r="AW406" s="15" t="s">
        <v>42</v>
      </c>
      <c r="AX406" s="15" t="s">
        <v>90</v>
      </c>
      <c r="AY406" s="272" t="s">
        <v>147</v>
      </c>
    </row>
    <row r="407" s="2" customFormat="1" ht="16.5" customHeight="1">
      <c r="A407" s="40"/>
      <c r="B407" s="41"/>
      <c r="C407" s="225" t="s">
        <v>476</v>
      </c>
      <c r="D407" s="225" t="s">
        <v>268</v>
      </c>
      <c r="E407" s="226" t="s">
        <v>1016</v>
      </c>
      <c r="F407" s="227" t="s">
        <v>1017</v>
      </c>
      <c r="G407" s="228" t="s">
        <v>691</v>
      </c>
      <c r="H407" s="229">
        <v>12.5</v>
      </c>
      <c r="I407" s="230"/>
      <c r="J407" s="231">
        <f>ROUND(I407*H407,2)</f>
        <v>0</v>
      </c>
      <c r="K407" s="227" t="s">
        <v>692</v>
      </c>
      <c r="L407" s="46"/>
      <c r="M407" s="232" t="s">
        <v>44</v>
      </c>
      <c r="N407" s="233" t="s">
        <v>53</v>
      </c>
      <c r="O407" s="86"/>
      <c r="P407" s="216">
        <f>O407*H407</f>
        <v>0</v>
      </c>
      <c r="Q407" s="216">
        <v>0</v>
      </c>
      <c r="R407" s="216">
        <f>Q407*H407</f>
        <v>0</v>
      </c>
      <c r="S407" s="216">
        <v>0.083169999999999994</v>
      </c>
      <c r="T407" s="217">
        <f>S407*H407</f>
        <v>1.039625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8" t="s">
        <v>217</v>
      </c>
      <c r="AT407" s="218" t="s">
        <v>268</v>
      </c>
      <c r="AU407" s="218" t="s">
        <v>92</v>
      </c>
      <c r="AY407" s="18" t="s">
        <v>147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18" t="s">
        <v>90</v>
      </c>
      <c r="BK407" s="219">
        <f>ROUND(I407*H407,2)</f>
        <v>0</v>
      </c>
      <c r="BL407" s="18" t="s">
        <v>217</v>
      </c>
      <c r="BM407" s="218" t="s">
        <v>1018</v>
      </c>
    </row>
    <row r="408" s="2" customFormat="1">
      <c r="A408" s="40"/>
      <c r="B408" s="41"/>
      <c r="C408" s="42"/>
      <c r="D408" s="220" t="s">
        <v>157</v>
      </c>
      <c r="E408" s="42"/>
      <c r="F408" s="221" t="s">
        <v>1017</v>
      </c>
      <c r="G408" s="42"/>
      <c r="H408" s="42"/>
      <c r="I408" s="222"/>
      <c r="J408" s="42"/>
      <c r="K408" s="42"/>
      <c r="L408" s="46"/>
      <c r="M408" s="223"/>
      <c r="N408" s="224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8" t="s">
        <v>157</v>
      </c>
      <c r="AU408" s="18" t="s">
        <v>92</v>
      </c>
    </row>
    <row r="409" s="2" customFormat="1">
      <c r="A409" s="40"/>
      <c r="B409" s="41"/>
      <c r="C409" s="42"/>
      <c r="D409" s="239" t="s">
        <v>695</v>
      </c>
      <c r="E409" s="42"/>
      <c r="F409" s="240" t="s">
        <v>1019</v>
      </c>
      <c r="G409" s="42"/>
      <c r="H409" s="42"/>
      <c r="I409" s="222"/>
      <c r="J409" s="42"/>
      <c r="K409" s="42"/>
      <c r="L409" s="46"/>
      <c r="M409" s="223"/>
      <c r="N409" s="224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8" t="s">
        <v>695</v>
      </c>
      <c r="AU409" s="18" t="s">
        <v>92</v>
      </c>
    </row>
    <row r="410" s="14" customFormat="1">
      <c r="A410" s="14"/>
      <c r="B410" s="251"/>
      <c r="C410" s="252"/>
      <c r="D410" s="220" t="s">
        <v>697</v>
      </c>
      <c r="E410" s="253" t="s">
        <v>44</v>
      </c>
      <c r="F410" s="254" t="s">
        <v>1020</v>
      </c>
      <c r="G410" s="252"/>
      <c r="H410" s="255">
        <v>12.5</v>
      </c>
      <c r="I410" s="256"/>
      <c r="J410" s="252"/>
      <c r="K410" s="252"/>
      <c r="L410" s="257"/>
      <c r="M410" s="258"/>
      <c r="N410" s="259"/>
      <c r="O410" s="259"/>
      <c r="P410" s="259"/>
      <c r="Q410" s="259"/>
      <c r="R410" s="259"/>
      <c r="S410" s="259"/>
      <c r="T410" s="260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1" t="s">
        <v>697</v>
      </c>
      <c r="AU410" s="261" t="s">
        <v>92</v>
      </c>
      <c r="AV410" s="14" t="s">
        <v>92</v>
      </c>
      <c r="AW410" s="14" t="s">
        <v>42</v>
      </c>
      <c r="AX410" s="14" t="s">
        <v>90</v>
      </c>
      <c r="AY410" s="261" t="s">
        <v>147</v>
      </c>
    </row>
    <row r="411" s="2" customFormat="1" ht="16.5" customHeight="1">
      <c r="A411" s="40"/>
      <c r="B411" s="41"/>
      <c r="C411" s="225" t="s">
        <v>384</v>
      </c>
      <c r="D411" s="225" t="s">
        <v>268</v>
      </c>
      <c r="E411" s="226" t="s">
        <v>1021</v>
      </c>
      <c r="F411" s="227" t="s">
        <v>1022</v>
      </c>
      <c r="G411" s="228" t="s">
        <v>152</v>
      </c>
      <c r="H411" s="229">
        <v>4.5</v>
      </c>
      <c r="I411" s="230"/>
      <c r="J411" s="231">
        <f>ROUND(I411*H411,2)</f>
        <v>0</v>
      </c>
      <c r="K411" s="227" t="s">
        <v>692</v>
      </c>
      <c r="L411" s="46"/>
      <c r="M411" s="232" t="s">
        <v>44</v>
      </c>
      <c r="N411" s="233" t="s">
        <v>53</v>
      </c>
      <c r="O411" s="86"/>
      <c r="P411" s="216">
        <f>O411*H411</f>
        <v>0</v>
      </c>
      <c r="Q411" s="216">
        <v>0.11808</v>
      </c>
      <c r="R411" s="216">
        <f>Q411*H411</f>
        <v>0.53136000000000005</v>
      </c>
      <c r="S411" s="216">
        <v>0</v>
      </c>
      <c r="T411" s="217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8" t="s">
        <v>165</v>
      </c>
      <c r="AT411" s="218" t="s">
        <v>268</v>
      </c>
      <c r="AU411" s="218" t="s">
        <v>92</v>
      </c>
      <c r="AY411" s="18" t="s">
        <v>147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18" t="s">
        <v>90</v>
      </c>
      <c r="BK411" s="219">
        <f>ROUND(I411*H411,2)</f>
        <v>0</v>
      </c>
      <c r="BL411" s="18" t="s">
        <v>165</v>
      </c>
      <c r="BM411" s="218" t="s">
        <v>1023</v>
      </c>
    </row>
    <row r="412" s="2" customFormat="1">
      <c r="A412" s="40"/>
      <c r="B412" s="41"/>
      <c r="C412" s="42"/>
      <c r="D412" s="220" t="s">
        <v>157</v>
      </c>
      <c r="E412" s="42"/>
      <c r="F412" s="221" t="s">
        <v>1024</v>
      </c>
      <c r="G412" s="42"/>
      <c r="H412" s="42"/>
      <c r="I412" s="222"/>
      <c r="J412" s="42"/>
      <c r="K412" s="42"/>
      <c r="L412" s="46"/>
      <c r="M412" s="223"/>
      <c r="N412" s="224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8" t="s">
        <v>157</v>
      </c>
      <c r="AU412" s="18" t="s">
        <v>92</v>
      </c>
    </row>
    <row r="413" s="2" customFormat="1">
      <c r="A413" s="40"/>
      <c r="B413" s="41"/>
      <c r="C413" s="42"/>
      <c r="D413" s="239" t="s">
        <v>695</v>
      </c>
      <c r="E413" s="42"/>
      <c r="F413" s="240" t="s">
        <v>1025</v>
      </c>
      <c r="G413" s="42"/>
      <c r="H413" s="42"/>
      <c r="I413" s="222"/>
      <c r="J413" s="42"/>
      <c r="K413" s="42"/>
      <c r="L413" s="46"/>
      <c r="M413" s="223"/>
      <c r="N413" s="224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8" t="s">
        <v>695</v>
      </c>
      <c r="AU413" s="18" t="s">
        <v>92</v>
      </c>
    </row>
    <row r="414" s="2" customFormat="1" ht="16.5" customHeight="1">
      <c r="A414" s="40"/>
      <c r="B414" s="41"/>
      <c r="C414" s="206" t="s">
        <v>485</v>
      </c>
      <c r="D414" s="206" t="s">
        <v>144</v>
      </c>
      <c r="E414" s="207" t="s">
        <v>1026</v>
      </c>
      <c r="F414" s="208" t="s">
        <v>1027</v>
      </c>
      <c r="G414" s="209" t="s">
        <v>174</v>
      </c>
      <c r="H414" s="210">
        <v>16.501999999999999</v>
      </c>
      <c r="I414" s="211"/>
      <c r="J414" s="212">
        <f>ROUND(I414*H414,2)</f>
        <v>0</v>
      </c>
      <c r="K414" s="208" t="s">
        <v>153</v>
      </c>
      <c r="L414" s="213"/>
      <c r="M414" s="214" t="s">
        <v>44</v>
      </c>
      <c r="N414" s="215" t="s">
        <v>53</v>
      </c>
      <c r="O414" s="86"/>
      <c r="P414" s="216">
        <f>O414*H414</f>
        <v>0</v>
      </c>
      <c r="Q414" s="216">
        <v>0</v>
      </c>
      <c r="R414" s="216">
        <f>Q414*H414</f>
        <v>0</v>
      </c>
      <c r="S414" s="216">
        <v>0</v>
      </c>
      <c r="T414" s="217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8" t="s">
        <v>184</v>
      </c>
      <c r="AT414" s="218" t="s">
        <v>144</v>
      </c>
      <c r="AU414" s="218" t="s">
        <v>92</v>
      </c>
      <c r="AY414" s="18" t="s">
        <v>147</v>
      </c>
      <c r="BE414" s="219">
        <f>IF(N414="základní",J414,0)</f>
        <v>0</v>
      </c>
      <c r="BF414" s="219">
        <f>IF(N414="snížená",J414,0)</f>
        <v>0</v>
      </c>
      <c r="BG414" s="219">
        <f>IF(N414="zákl. přenesená",J414,0)</f>
        <v>0</v>
      </c>
      <c r="BH414" s="219">
        <f>IF(N414="sníž. přenesená",J414,0)</f>
        <v>0</v>
      </c>
      <c r="BI414" s="219">
        <f>IF(N414="nulová",J414,0)</f>
        <v>0</v>
      </c>
      <c r="BJ414" s="18" t="s">
        <v>90</v>
      </c>
      <c r="BK414" s="219">
        <f>ROUND(I414*H414,2)</f>
        <v>0</v>
      </c>
      <c r="BL414" s="18" t="s">
        <v>165</v>
      </c>
      <c r="BM414" s="218" t="s">
        <v>1028</v>
      </c>
    </row>
    <row r="415" s="2" customFormat="1">
      <c r="A415" s="40"/>
      <c r="B415" s="41"/>
      <c r="C415" s="42"/>
      <c r="D415" s="220" t="s">
        <v>157</v>
      </c>
      <c r="E415" s="42"/>
      <c r="F415" s="221" t="s">
        <v>1029</v>
      </c>
      <c r="G415" s="42"/>
      <c r="H415" s="42"/>
      <c r="I415" s="222"/>
      <c r="J415" s="42"/>
      <c r="K415" s="42"/>
      <c r="L415" s="46"/>
      <c r="M415" s="223"/>
      <c r="N415" s="224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8" t="s">
        <v>157</v>
      </c>
      <c r="AU415" s="18" t="s">
        <v>92</v>
      </c>
    </row>
    <row r="416" s="14" customFormat="1">
      <c r="A416" s="14"/>
      <c r="B416" s="251"/>
      <c r="C416" s="252"/>
      <c r="D416" s="220" t="s">
        <v>697</v>
      </c>
      <c r="E416" s="252"/>
      <c r="F416" s="254" t="s">
        <v>1030</v>
      </c>
      <c r="G416" s="252"/>
      <c r="H416" s="255">
        <v>16.501999999999999</v>
      </c>
      <c r="I416" s="256"/>
      <c r="J416" s="252"/>
      <c r="K416" s="252"/>
      <c r="L416" s="257"/>
      <c r="M416" s="258"/>
      <c r="N416" s="259"/>
      <c r="O416" s="259"/>
      <c r="P416" s="259"/>
      <c r="Q416" s="259"/>
      <c r="R416" s="259"/>
      <c r="S416" s="259"/>
      <c r="T416" s="260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1" t="s">
        <v>697</v>
      </c>
      <c r="AU416" s="261" t="s">
        <v>92</v>
      </c>
      <c r="AV416" s="14" t="s">
        <v>92</v>
      </c>
      <c r="AW416" s="14" t="s">
        <v>4</v>
      </c>
      <c r="AX416" s="14" t="s">
        <v>90</v>
      </c>
      <c r="AY416" s="261" t="s">
        <v>147</v>
      </c>
    </row>
    <row r="417" s="2" customFormat="1" ht="21.75" customHeight="1">
      <c r="A417" s="40"/>
      <c r="B417" s="41"/>
      <c r="C417" s="225" t="s">
        <v>387</v>
      </c>
      <c r="D417" s="225" t="s">
        <v>268</v>
      </c>
      <c r="E417" s="226" t="s">
        <v>1031</v>
      </c>
      <c r="F417" s="227" t="s">
        <v>1032</v>
      </c>
      <c r="G417" s="228" t="s">
        <v>691</v>
      </c>
      <c r="H417" s="229">
        <v>38.274999999999999</v>
      </c>
      <c r="I417" s="230"/>
      <c r="J417" s="231">
        <f>ROUND(I417*H417,2)</f>
        <v>0</v>
      </c>
      <c r="K417" s="227" t="s">
        <v>692</v>
      </c>
      <c r="L417" s="46"/>
      <c r="M417" s="232" t="s">
        <v>44</v>
      </c>
      <c r="N417" s="233" t="s">
        <v>53</v>
      </c>
      <c r="O417" s="86"/>
      <c r="P417" s="216">
        <f>O417*H417</f>
        <v>0</v>
      </c>
      <c r="Q417" s="216">
        <v>0.00012999999999999999</v>
      </c>
      <c r="R417" s="216">
        <f>Q417*H417</f>
        <v>0.0049757499999999993</v>
      </c>
      <c r="S417" s="216">
        <v>0</v>
      </c>
      <c r="T417" s="217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8" t="s">
        <v>165</v>
      </c>
      <c r="AT417" s="218" t="s">
        <v>268</v>
      </c>
      <c r="AU417" s="218" t="s">
        <v>92</v>
      </c>
      <c r="AY417" s="18" t="s">
        <v>147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18" t="s">
        <v>90</v>
      </c>
      <c r="BK417" s="219">
        <f>ROUND(I417*H417,2)</f>
        <v>0</v>
      </c>
      <c r="BL417" s="18" t="s">
        <v>165</v>
      </c>
      <c r="BM417" s="218" t="s">
        <v>1033</v>
      </c>
    </row>
    <row r="418" s="2" customFormat="1">
      <c r="A418" s="40"/>
      <c r="B418" s="41"/>
      <c r="C418" s="42"/>
      <c r="D418" s="220" t="s">
        <v>157</v>
      </c>
      <c r="E418" s="42"/>
      <c r="F418" s="221" t="s">
        <v>1034</v>
      </c>
      <c r="G418" s="42"/>
      <c r="H418" s="42"/>
      <c r="I418" s="222"/>
      <c r="J418" s="42"/>
      <c r="K418" s="42"/>
      <c r="L418" s="46"/>
      <c r="M418" s="223"/>
      <c r="N418" s="224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8" t="s">
        <v>157</v>
      </c>
      <c r="AU418" s="18" t="s">
        <v>92</v>
      </c>
    </row>
    <row r="419" s="2" customFormat="1">
      <c r="A419" s="40"/>
      <c r="B419" s="41"/>
      <c r="C419" s="42"/>
      <c r="D419" s="239" t="s">
        <v>695</v>
      </c>
      <c r="E419" s="42"/>
      <c r="F419" s="240" t="s">
        <v>1035</v>
      </c>
      <c r="G419" s="42"/>
      <c r="H419" s="42"/>
      <c r="I419" s="222"/>
      <c r="J419" s="42"/>
      <c r="K419" s="42"/>
      <c r="L419" s="46"/>
      <c r="M419" s="223"/>
      <c r="N419" s="224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8" t="s">
        <v>695</v>
      </c>
      <c r="AU419" s="18" t="s">
        <v>92</v>
      </c>
    </row>
    <row r="420" s="13" customFormat="1">
      <c r="A420" s="13"/>
      <c r="B420" s="241"/>
      <c r="C420" s="242"/>
      <c r="D420" s="220" t="s">
        <v>697</v>
      </c>
      <c r="E420" s="243" t="s">
        <v>44</v>
      </c>
      <c r="F420" s="244" t="s">
        <v>698</v>
      </c>
      <c r="G420" s="242"/>
      <c r="H420" s="243" t="s">
        <v>44</v>
      </c>
      <c r="I420" s="245"/>
      <c r="J420" s="242"/>
      <c r="K420" s="242"/>
      <c r="L420" s="246"/>
      <c r="M420" s="247"/>
      <c r="N420" s="248"/>
      <c r="O420" s="248"/>
      <c r="P420" s="248"/>
      <c r="Q420" s="248"/>
      <c r="R420" s="248"/>
      <c r="S420" s="248"/>
      <c r="T420" s="249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0" t="s">
        <v>697</v>
      </c>
      <c r="AU420" s="250" t="s">
        <v>92</v>
      </c>
      <c r="AV420" s="13" t="s">
        <v>90</v>
      </c>
      <c r="AW420" s="13" t="s">
        <v>42</v>
      </c>
      <c r="AX420" s="13" t="s">
        <v>82</v>
      </c>
      <c r="AY420" s="250" t="s">
        <v>147</v>
      </c>
    </row>
    <row r="421" s="14" customFormat="1">
      <c r="A421" s="14"/>
      <c r="B421" s="251"/>
      <c r="C421" s="252"/>
      <c r="D421" s="220" t="s">
        <v>697</v>
      </c>
      <c r="E421" s="253" t="s">
        <v>44</v>
      </c>
      <c r="F421" s="254" t="s">
        <v>1036</v>
      </c>
      <c r="G421" s="252"/>
      <c r="H421" s="255">
        <v>14.574999999999999</v>
      </c>
      <c r="I421" s="256"/>
      <c r="J421" s="252"/>
      <c r="K421" s="252"/>
      <c r="L421" s="257"/>
      <c r="M421" s="258"/>
      <c r="N421" s="259"/>
      <c r="O421" s="259"/>
      <c r="P421" s="259"/>
      <c r="Q421" s="259"/>
      <c r="R421" s="259"/>
      <c r="S421" s="259"/>
      <c r="T421" s="260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1" t="s">
        <v>697</v>
      </c>
      <c r="AU421" s="261" t="s">
        <v>92</v>
      </c>
      <c r="AV421" s="14" t="s">
        <v>92</v>
      </c>
      <c r="AW421" s="14" t="s">
        <v>42</v>
      </c>
      <c r="AX421" s="14" t="s">
        <v>82</v>
      </c>
      <c r="AY421" s="261" t="s">
        <v>147</v>
      </c>
    </row>
    <row r="422" s="14" customFormat="1">
      <c r="A422" s="14"/>
      <c r="B422" s="251"/>
      <c r="C422" s="252"/>
      <c r="D422" s="220" t="s">
        <v>697</v>
      </c>
      <c r="E422" s="253" t="s">
        <v>44</v>
      </c>
      <c r="F422" s="254" t="s">
        <v>1037</v>
      </c>
      <c r="G422" s="252"/>
      <c r="H422" s="255">
        <v>23.699999999999999</v>
      </c>
      <c r="I422" s="256"/>
      <c r="J422" s="252"/>
      <c r="K422" s="252"/>
      <c r="L422" s="257"/>
      <c r="M422" s="258"/>
      <c r="N422" s="259"/>
      <c r="O422" s="259"/>
      <c r="P422" s="259"/>
      <c r="Q422" s="259"/>
      <c r="R422" s="259"/>
      <c r="S422" s="259"/>
      <c r="T422" s="26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1" t="s">
        <v>697</v>
      </c>
      <c r="AU422" s="261" t="s">
        <v>92</v>
      </c>
      <c r="AV422" s="14" t="s">
        <v>92</v>
      </c>
      <c r="AW422" s="14" t="s">
        <v>42</v>
      </c>
      <c r="AX422" s="14" t="s">
        <v>82</v>
      </c>
      <c r="AY422" s="261" t="s">
        <v>147</v>
      </c>
    </row>
    <row r="423" s="15" customFormat="1">
      <c r="A423" s="15"/>
      <c r="B423" s="262"/>
      <c r="C423" s="263"/>
      <c r="D423" s="220" t="s">
        <v>697</v>
      </c>
      <c r="E423" s="264" t="s">
        <v>44</v>
      </c>
      <c r="F423" s="265" t="s">
        <v>701</v>
      </c>
      <c r="G423" s="263"/>
      <c r="H423" s="266">
        <v>38.274999999999999</v>
      </c>
      <c r="I423" s="267"/>
      <c r="J423" s="263"/>
      <c r="K423" s="263"/>
      <c r="L423" s="268"/>
      <c r="M423" s="269"/>
      <c r="N423" s="270"/>
      <c r="O423" s="270"/>
      <c r="P423" s="270"/>
      <c r="Q423" s="270"/>
      <c r="R423" s="270"/>
      <c r="S423" s="270"/>
      <c r="T423" s="271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2" t="s">
        <v>697</v>
      </c>
      <c r="AU423" s="272" t="s">
        <v>92</v>
      </c>
      <c r="AV423" s="15" t="s">
        <v>165</v>
      </c>
      <c r="AW423" s="15" t="s">
        <v>42</v>
      </c>
      <c r="AX423" s="15" t="s">
        <v>90</v>
      </c>
      <c r="AY423" s="272" t="s">
        <v>147</v>
      </c>
    </row>
    <row r="424" s="2" customFormat="1" ht="16.5" customHeight="1">
      <c r="A424" s="40"/>
      <c r="B424" s="41"/>
      <c r="C424" s="225" t="s">
        <v>494</v>
      </c>
      <c r="D424" s="225" t="s">
        <v>268</v>
      </c>
      <c r="E424" s="226" t="s">
        <v>1038</v>
      </c>
      <c r="F424" s="227" t="s">
        <v>1039</v>
      </c>
      <c r="G424" s="228" t="s">
        <v>691</v>
      </c>
      <c r="H424" s="229">
        <v>22.629999999999999</v>
      </c>
      <c r="I424" s="230"/>
      <c r="J424" s="231">
        <f>ROUND(I424*H424,2)</f>
        <v>0</v>
      </c>
      <c r="K424" s="227" t="s">
        <v>692</v>
      </c>
      <c r="L424" s="46"/>
      <c r="M424" s="232" t="s">
        <v>44</v>
      </c>
      <c r="N424" s="233" t="s">
        <v>53</v>
      </c>
      <c r="O424" s="86"/>
      <c r="P424" s="216">
        <f>O424*H424</f>
        <v>0</v>
      </c>
      <c r="Q424" s="216">
        <v>3.0000000000000001E-05</v>
      </c>
      <c r="R424" s="216">
        <f>Q424*H424</f>
        <v>0.00067889999999999997</v>
      </c>
      <c r="S424" s="216">
        <v>0</v>
      </c>
      <c r="T424" s="217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8" t="s">
        <v>165</v>
      </c>
      <c r="AT424" s="218" t="s">
        <v>268</v>
      </c>
      <c r="AU424" s="218" t="s">
        <v>92</v>
      </c>
      <c r="AY424" s="18" t="s">
        <v>147</v>
      </c>
      <c r="BE424" s="219">
        <f>IF(N424="základní",J424,0)</f>
        <v>0</v>
      </c>
      <c r="BF424" s="219">
        <f>IF(N424="snížená",J424,0)</f>
        <v>0</v>
      </c>
      <c r="BG424" s="219">
        <f>IF(N424="zákl. přenesená",J424,0)</f>
        <v>0</v>
      </c>
      <c r="BH424" s="219">
        <f>IF(N424="sníž. přenesená",J424,0)</f>
        <v>0</v>
      </c>
      <c r="BI424" s="219">
        <f>IF(N424="nulová",J424,0)</f>
        <v>0</v>
      </c>
      <c r="BJ424" s="18" t="s">
        <v>90</v>
      </c>
      <c r="BK424" s="219">
        <f>ROUND(I424*H424,2)</f>
        <v>0</v>
      </c>
      <c r="BL424" s="18" t="s">
        <v>165</v>
      </c>
      <c r="BM424" s="218" t="s">
        <v>1040</v>
      </c>
    </row>
    <row r="425" s="2" customFormat="1">
      <c r="A425" s="40"/>
      <c r="B425" s="41"/>
      <c r="C425" s="42"/>
      <c r="D425" s="220" t="s">
        <v>157</v>
      </c>
      <c r="E425" s="42"/>
      <c r="F425" s="221" t="s">
        <v>1041</v>
      </c>
      <c r="G425" s="42"/>
      <c r="H425" s="42"/>
      <c r="I425" s="222"/>
      <c r="J425" s="42"/>
      <c r="K425" s="42"/>
      <c r="L425" s="46"/>
      <c r="M425" s="223"/>
      <c r="N425" s="224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8" t="s">
        <v>157</v>
      </c>
      <c r="AU425" s="18" t="s">
        <v>92</v>
      </c>
    </row>
    <row r="426" s="2" customFormat="1">
      <c r="A426" s="40"/>
      <c r="B426" s="41"/>
      <c r="C426" s="42"/>
      <c r="D426" s="239" t="s">
        <v>695</v>
      </c>
      <c r="E426" s="42"/>
      <c r="F426" s="240" t="s">
        <v>1042</v>
      </c>
      <c r="G426" s="42"/>
      <c r="H426" s="42"/>
      <c r="I426" s="222"/>
      <c r="J426" s="42"/>
      <c r="K426" s="42"/>
      <c r="L426" s="46"/>
      <c r="M426" s="223"/>
      <c r="N426" s="224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8" t="s">
        <v>695</v>
      </c>
      <c r="AU426" s="18" t="s">
        <v>92</v>
      </c>
    </row>
    <row r="427" s="13" customFormat="1">
      <c r="A427" s="13"/>
      <c r="B427" s="241"/>
      <c r="C427" s="242"/>
      <c r="D427" s="220" t="s">
        <v>697</v>
      </c>
      <c r="E427" s="243" t="s">
        <v>44</v>
      </c>
      <c r="F427" s="244" t="s">
        <v>926</v>
      </c>
      <c r="G427" s="242"/>
      <c r="H427" s="243" t="s">
        <v>44</v>
      </c>
      <c r="I427" s="245"/>
      <c r="J427" s="242"/>
      <c r="K427" s="242"/>
      <c r="L427" s="246"/>
      <c r="M427" s="247"/>
      <c r="N427" s="248"/>
      <c r="O427" s="248"/>
      <c r="P427" s="248"/>
      <c r="Q427" s="248"/>
      <c r="R427" s="248"/>
      <c r="S427" s="248"/>
      <c r="T427" s="24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0" t="s">
        <v>697</v>
      </c>
      <c r="AU427" s="250" t="s">
        <v>92</v>
      </c>
      <c r="AV427" s="13" t="s">
        <v>90</v>
      </c>
      <c r="AW427" s="13" t="s">
        <v>42</v>
      </c>
      <c r="AX427" s="13" t="s">
        <v>82</v>
      </c>
      <c r="AY427" s="250" t="s">
        <v>147</v>
      </c>
    </row>
    <row r="428" s="14" customFormat="1">
      <c r="A428" s="14"/>
      <c r="B428" s="251"/>
      <c r="C428" s="252"/>
      <c r="D428" s="220" t="s">
        <v>697</v>
      </c>
      <c r="E428" s="253" t="s">
        <v>44</v>
      </c>
      <c r="F428" s="254" t="s">
        <v>1043</v>
      </c>
      <c r="G428" s="252"/>
      <c r="H428" s="255">
        <v>22.629999999999999</v>
      </c>
      <c r="I428" s="256"/>
      <c r="J428" s="252"/>
      <c r="K428" s="252"/>
      <c r="L428" s="257"/>
      <c r="M428" s="258"/>
      <c r="N428" s="259"/>
      <c r="O428" s="259"/>
      <c r="P428" s="259"/>
      <c r="Q428" s="259"/>
      <c r="R428" s="259"/>
      <c r="S428" s="259"/>
      <c r="T428" s="26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1" t="s">
        <v>697</v>
      </c>
      <c r="AU428" s="261" t="s">
        <v>92</v>
      </c>
      <c r="AV428" s="14" t="s">
        <v>92</v>
      </c>
      <c r="AW428" s="14" t="s">
        <v>42</v>
      </c>
      <c r="AX428" s="14" t="s">
        <v>90</v>
      </c>
      <c r="AY428" s="261" t="s">
        <v>147</v>
      </c>
    </row>
    <row r="429" s="2" customFormat="1" ht="16.5" customHeight="1">
      <c r="A429" s="40"/>
      <c r="B429" s="41"/>
      <c r="C429" s="225" t="s">
        <v>390</v>
      </c>
      <c r="D429" s="225" t="s">
        <v>268</v>
      </c>
      <c r="E429" s="226" t="s">
        <v>1044</v>
      </c>
      <c r="F429" s="227" t="s">
        <v>1045</v>
      </c>
      <c r="G429" s="228" t="s">
        <v>691</v>
      </c>
      <c r="H429" s="229">
        <v>15.08</v>
      </c>
      <c r="I429" s="230"/>
      <c r="J429" s="231">
        <f>ROUND(I429*H429,2)</f>
        <v>0</v>
      </c>
      <c r="K429" s="227" t="s">
        <v>692</v>
      </c>
      <c r="L429" s="46"/>
      <c r="M429" s="232" t="s">
        <v>44</v>
      </c>
      <c r="N429" s="233" t="s">
        <v>53</v>
      </c>
      <c r="O429" s="86"/>
      <c r="P429" s="216">
        <f>O429*H429</f>
        <v>0</v>
      </c>
      <c r="Q429" s="216">
        <v>1.0000000000000001E-05</v>
      </c>
      <c r="R429" s="216">
        <f>Q429*H429</f>
        <v>0.00015080000000000001</v>
      </c>
      <c r="S429" s="216">
        <v>0</v>
      </c>
      <c r="T429" s="217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8" t="s">
        <v>165</v>
      </c>
      <c r="AT429" s="218" t="s">
        <v>268</v>
      </c>
      <c r="AU429" s="218" t="s">
        <v>92</v>
      </c>
      <c r="AY429" s="18" t="s">
        <v>147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18" t="s">
        <v>90</v>
      </c>
      <c r="BK429" s="219">
        <f>ROUND(I429*H429,2)</f>
        <v>0</v>
      </c>
      <c r="BL429" s="18" t="s">
        <v>165</v>
      </c>
      <c r="BM429" s="218" t="s">
        <v>1046</v>
      </c>
    </row>
    <row r="430" s="2" customFormat="1">
      <c r="A430" s="40"/>
      <c r="B430" s="41"/>
      <c r="C430" s="42"/>
      <c r="D430" s="220" t="s">
        <v>157</v>
      </c>
      <c r="E430" s="42"/>
      <c r="F430" s="221" t="s">
        <v>1047</v>
      </c>
      <c r="G430" s="42"/>
      <c r="H430" s="42"/>
      <c r="I430" s="222"/>
      <c r="J430" s="42"/>
      <c r="K430" s="42"/>
      <c r="L430" s="46"/>
      <c r="M430" s="223"/>
      <c r="N430" s="224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8" t="s">
        <v>157</v>
      </c>
      <c r="AU430" s="18" t="s">
        <v>92</v>
      </c>
    </row>
    <row r="431" s="2" customFormat="1">
      <c r="A431" s="40"/>
      <c r="B431" s="41"/>
      <c r="C431" s="42"/>
      <c r="D431" s="239" t="s">
        <v>695</v>
      </c>
      <c r="E431" s="42"/>
      <c r="F431" s="240" t="s">
        <v>1048</v>
      </c>
      <c r="G431" s="42"/>
      <c r="H431" s="42"/>
      <c r="I431" s="222"/>
      <c r="J431" s="42"/>
      <c r="K431" s="42"/>
      <c r="L431" s="46"/>
      <c r="M431" s="223"/>
      <c r="N431" s="224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8" t="s">
        <v>695</v>
      </c>
      <c r="AU431" s="18" t="s">
        <v>92</v>
      </c>
    </row>
    <row r="432" s="13" customFormat="1">
      <c r="A432" s="13"/>
      <c r="B432" s="241"/>
      <c r="C432" s="242"/>
      <c r="D432" s="220" t="s">
        <v>697</v>
      </c>
      <c r="E432" s="243" t="s">
        <v>44</v>
      </c>
      <c r="F432" s="244" t="s">
        <v>926</v>
      </c>
      <c r="G432" s="242"/>
      <c r="H432" s="243" t="s">
        <v>44</v>
      </c>
      <c r="I432" s="245"/>
      <c r="J432" s="242"/>
      <c r="K432" s="242"/>
      <c r="L432" s="246"/>
      <c r="M432" s="247"/>
      <c r="N432" s="248"/>
      <c r="O432" s="248"/>
      <c r="P432" s="248"/>
      <c r="Q432" s="248"/>
      <c r="R432" s="248"/>
      <c r="S432" s="248"/>
      <c r="T432" s="249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0" t="s">
        <v>697</v>
      </c>
      <c r="AU432" s="250" t="s">
        <v>92</v>
      </c>
      <c r="AV432" s="13" t="s">
        <v>90</v>
      </c>
      <c r="AW432" s="13" t="s">
        <v>42</v>
      </c>
      <c r="AX432" s="13" t="s">
        <v>82</v>
      </c>
      <c r="AY432" s="250" t="s">
        <v>147</v>
      </c>
    </row>
    <row r="433" s="14" customFormat="1">
      <c r="A433" s="14"/>
      <c r="B433" s="251"/>
      <c r="C433" s="252"/>
      <c r="D433" s="220" t="s">
        <v>697</v>
      </c>
      <c r="E433" s="253" t="s">
        <v>44</v>
      </c>
      <c r="F433" s="254" t="s">
        <v>1049</v>
      </c>
      <c r="G433" s="252"/>
      <c r="H433" s="255">
        <v>15.08</v>
      </c>
      <c r="I433" s="256"/>
      <c r="J433" s="252"/>
      <c r="K433" s="252"/>
      <c r="L433" s="257"/>
      <c r="M433" s="258"/>
      <c r="N433" s="259"/>
      <c r="O433" s="259"/>
      <c r="P433" s="259"/>
      <c r="Q433" s="259"/>
      <c r="R433" s="259"/>
      <c r="S433" s="259"/>
      <c r="T433" s="260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1" t="s">
        <v>697</v>
      </c>
      <c r="AU433" s="261" t="s">
        <v>92</v>
      </c>
      <c r="AV433" s="14" t="s">
        <v>92</v>
      </c>
      <c r="AW433" s="14" t="s">
        <v>42</v>
      </c>
      <c r="AX433" s="14" t="s">
        <v>90</v>
      </c>
      <c r="AY433" s="261" t="s">
        <v>147</v>
      </c>
    </row>
    <row r="434" s="2" customFormat="1" ht="16.5" customHeight="1">
      <c r="A434" s="40"/>
      <c r="B434" s="41"/>
      <c r="C434" s="225" t="s">
        <v>501</v>
      </c>
      <c r="D434" s="225" t="s">
        <v>268</v>
      </c>
      <c r="E434" s="226" t="s">
        <v>1050</v>
      </c>
      <c r="F434" s="227" t="s">
        <v>1051</v>
      </c>
      <c r="G434" s="228" t="s">
        <v>704</v>
      </c>
      <c r="H434" s="229">
        <v>0.59999999999999998</v>
      </c>
      <c r="I434" s="230"/>
      <c r="J434" s="231">
        <f>ROUND(I434*H434,2)</f>
        <v>0</v>
      </c>
      <c r="K434" s="227" t="s">
        <v>692</v>
      </c>
      <c r="L434" s="46"/>
      <c r="M434" s="232" t="s">
        <v>44</v>
      </c>
      <c r="N434" s="233" t="s">
        <v>53</v>
      </c>
      <c r="O434" s="86"/>
      <c r="P434" s="216">
        <f>O434*H434</f>
        <v>0</v>
      </c>
      <c r="Q434" s="216">
        <v>0</v>
      </c>
      <c r="R434" s="216">
        <f>Q434*H434</f>
        <v>0</v>
      </c>
      <c r="S434" s="216">
        <v>2.3999999999999999</v>
      </c>
      <c r="T434" s="217">
        <f>S434*H434</f>
        <v>1.44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8" t="s">
        <v>165</v>
      </c>
      <c r="AT434" s="218" t="s">
        <v>268</v>
      </c>
      <c r="AU434" s="218" t="s">
        <v>92</v>
      </c>
      <c r="AY434" s="18" t="s">
        <v>147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18" t="s">
        <v>90</v>
      </c>
      <c r="BK434" s="219">
        <f>ROUND(I434*H434,2)</f>
        <v>0</v>
      </c>
      <c r="BL434" s="18" t="s">
        <v>165</v>
      </c>
      <c r="BM434" s="218" t="s">
        <v>1052</v>
      </c>
    </row>
    <row r="435" s="2" customFormat="1">
      <c r="A435" s="40"/>
      <c r="B435" s="41"/>
      <c r="C435" s="42"/>
      <c r="D435" s="220" t="s">
        <v>157</v>
      </c>
      <c r="E435" s="42"/>
      <c r="F435" s="221" t="s">
        <v>1053</v>
      </c>
      <c r="G435" s="42"/>
      <c r="H435" s="42"/>
      <c r="I435" s="222"/>
      <c r="J435" s="42"/>
      <c r="K435" s="42"/>
      <c r="L435" s="46"/>
      <c r="M435" s="223"/>
      <c r="N435" s="224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8" t="s">
        <v>157</v>
      </c>
      <c r="AU435" s="18" t="s">
        <v>92</v>
      </c>
    </row>
    <row r="436" s="2" customFormat="1">
      <c r="A436" s="40"/>
      <c r="B436" s="41"/>
      <c r="C436" s="42"/>
      <c r="D436" s="239" t="s">
        <v>695</v>
      </c>
      <c r="E436" s="42"/>
      <c r="F436" s="240" t="s">
        <v>1054</v>
      </c>
      <c r="G436" s="42"/>
      <c r="H436" s="42"/>
      <c r="I436" s="222"/>
      <c r="J436" s="42"/>
      <c r="K436" s="42"/>
      <c r="L436" s="46"/>
      <c r="M436" s="223"/>
      <c r="N436" s="224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8" t="s">
        <v>695</v>
      </c>
      <c r="AU436" s="18" t="s">
        <v>92</v>
      </c>
    </row>
    <row r="437" s="14" customFormat="1">
      <c r="A437" s="14"/>
      <c r="B437" s="251"/>
      <c r="C437" s="252"/>
      <c r="D437" s="220" t="s">
        <v>697</v>
      </c>
      <c r="E437" s="253" t="s">
        <v>44</v>
      </c>
      <c r="F437" s="254" t="s">
        <v>1055</v>
      </c>
      <c r="G437" s="252"/>
      <c r="H437" s="255">
        <v>0.59999999999999998</v>
      </c>
      <c r="I437" s="256"/>
      <c r="J437" s="252"/>
      <c r="K437" s="252"/>
      <c r="L437" s="257"/>
      <c r="M437" s="258"/>
      <c r="N437" s="259"/>
      <c r="O437" s="259"/>
      <c r="P437" s="259"/>
      <c r="Q437" s="259"/>
      <c r="R437" s="259"/>
      <c r="S437" s="259"/>
      <c r="T437" s="260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1" t="s">
        <v>697</v>
      </c>
      <c r="AU437" s="261" t="s">
        <v>92</v>
      </c>
      <c r="AV437" s="14" t="s">
        <v>92</v>
      </c>
      <c r="AW437" s="14" t="s">
        <v>42</v>
      </c>
      <c r="AX437" s="14" t="s">
        <v>90</v>
      </c>
      <c r="AY437" s="261" t="s">
        <v>147</v>
      </c>
    </row>
    <row r="438" s="2" customFormat="1" ht="16.5" customHeight="1">
      <c r="A438" s="40"/>
      <c r="B438" s="41"/>
      <c r="C438" s="225" t="s">
        <v>393</v>
      </c>
      <c r="D438" s="225" t="s">
        <v>268</v>
      </c>
      <c r="E438" s="226" t="s">
        <v>1056</v>
      </c>
      <c r="F438" s="227" t="s">
        <v>1057</v>
      </c>
      <c r="G438" s="228" t="s">
        <v>691</v>
      </c>
      <c r="H438" s="229">
        <v>6.3639999999999999</v>
      </c>
      <c r="I438" s="230"/>
      <c r="J438" s="231">
        <f>ROUND(I438*H438,2)</f>
        <v>0</v>
      </c>
      <c r="K438" s="227" t="s">
        <v>692</v>
      </c>
      <c r="L438" s="46"/>
      <c r="M438" s="232" t="s">
        <v>44</v>
      </c>
      <c r="N438" s="233" t="s">
        <v>53</v>
      </c>
      <c r="O438" s="86"/>
      <c r="P438" s="216">
        <f>O438*H438</f>
        <v>0</v>
      </c>
      <c r="Q438" s="216">
        <v>0</v>
      </c>
      <c r="R438" s="216">
        <f>Q438*H438</f>
        <v>0</v>
      </c>
      <c r="S438" s="216">
        <v>0.26100000000000001</v>
      </c>
      <c r="T438" s="217">
        <f>S438*H438</f>
        <v>1.6610039999999999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18" t="s">
        <v>165</v>
      </c>
      <c r="AT438" s="218" t="s">
        <v>268</v>
      </c>
      <c r="AU438" s="218" t="s">
        <v>92</v>
      </c>
      <c r="AY438" s="18" t="s">
        <v>147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18" t="s">
        <v>90</v>
      </c>
      <c r="BK438" s="219">
        <f>ROUND(I438*H438,2)</f>
        <v>0</v>
      </c>
      <c r="BL438" s="18" t="s">
        <v>165</v>
      </c>
      <c r="BM438" s="218" t="s">
        <v>1058</v>
      </c>
    </row>
    <row r="439" s="2" customFormat="1">
      <c r="A439" s="40"/>
      <c r="B439" s="41"/>
      <c r="C439" s="42"/>
      <c r="D439" s="220" t="s">
        <v>157</v>
      </c>
      <c r="E439" s="42"/>
      <c r="F439" s="221" t="s">
        <v>1059</v>
      </c>
      <c r="G439" s="42"/>
      <c r="H439" s="42"/>
      <c r="I439" s="222"/>
      <c r="J439" s="42"/>
      <c r="K439" s="42"/>
      <c r="L439" s="46"/>
      <c r="M439" s="223"/>
      <c r="N439" s="224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8" t="s">
        <v>157</v>
      </c>
      <c r="AU439" s="18" t="s">
        <v>92</v>
      </c>
    </row>
    <row r="440" s="2" customFormat="1">
      <c r="A440" s="40"/>
      <c r="B440" s="41"/>
      <c r="C440" s="42"/>
      <c r="D440" s="239" t="s">
        <v>695</v>
      </c>
      <c r="E440" s="42"/>
      <c r="F440" s="240" t="s">
        <v>1060</v>
      </c>
      <c r="G440" s="42"/>
      <c r="H440" s="42"/>
      <c r="I440" s="222"/>
      <c r="J440" s="42"/>
      <c r="K440" s="42"/>
      <c r="L440" s="46"/>
      <c r="M440" s="223"/>
      <c r="N440" s="224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8" t="s">
        <v>695</v>
      </c>
      <c r="AU440" s="18" t="s">
        <v>92</v>
      </c>
    </row>
    <row r="441" s="13" customFormat="1">
      <c r="A441" s="13"/>
      <c r="B441" s="241"/>
      <c r="C441" s="242"/>
      <c r="D441" s="220" t="s">
        <v>697</v>
      </c>
      <c r="E441" s="243" t="s">
        <v>44</v>
      </c>
      <c r="F441" s="244" t="s">
        <v>1061</v>
      </c>
      <c r="G441" s="242"/>
      <c r="H441" s="243" t="s">
        <v>44</v>
      </c>
      <c r="I441" s="245"/>
      <c r="J441" s="242"/>
      <c r="K441" s="242"/>
      <c r="L441" s="246"/>
      <c r="M441" s="247"/>
      <c r="N441" s="248"/>
      <c r="O441" s="248"/>
      <c r="P441" s="248"/>
      <c r="Q441" s="248"/>
      <c r="R441" s="248"/>
      <c r="S441" s="248"/>
      <c r="T441" s="249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0" t="s">
        <v>697</v>
      </c>
      <c r="AU441" s="250" t="s">
        <v>92</v>
      </c>
      <c r="AV441" s="13" t="s">
        <v>90</v>
      </c>
      <c r="AW441" s="13" t="s">
        <v>42</v>
      </c>
      <c r="AX441" s="13" t="s">
        <v>82</v>
      </c>
      <c r="AY441" s="250" t="s">
        <v>147</v>
      </c>
    </row>
    <row r="442" s="14" customFormat="1">
      <c r="A442" s="14"/>
      <c r="B442" s="251"/>
      <c r="C442" s="252"/>
      <c r="D442" s="220" t="s">
        <v>697</v>
      </c>
      <c r="E442" s="253" t="s">
        <v>44</v>
      </c>
      <c r="F442" s="254" t="s">
        <v>1062</v>
      </c>
      <c r="G442" s="252"/>
      <c r="H442" s="255">
        <v>6.3639999999999999</v>
      </c>
      <c r="I442" s="256"/>
      <c r="J442" s="252"/>
      <c r="K442" s="252"/>
      <c r="L442" s="257"/>
      <c r="M442" s="258"/>
      <c r="N442" s="259"/>
      <c r="O442" s="259"/>
      <c r="P442" s="259"/>
      <c r="Q442" s="259"/>
      <c r="R442" s="259"/>
      <c r="S442" s="259"/>
      <c r="T442" s="260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1" t="s">
        <v>697</v>
      </c>
      <c r="AU442" s="261" t="s">
        <v>92</v>
      </c>
      <c r="AV442" s="14" t="s">
        <v>92</v>
      </c>
      <c r="AW442" s="14" t="s">
        <v>42</v>
      </c>
      <c r="AX442" s="14" t="s">
        <v>90</v>
      </c>
      <c r="AY442" s="261" t="s">
        <v>147</v>
      </c>
    </row>
    <row r="443" s="2" customFormat="1" ht="16.5" customHeight="1">
      <c r="A443" s="40"/>
      <c r="B443" s="41"/>
      <c r="C443" s="225" t="s">
        <v>508</v>
      </c>
      <c r="D443" s="225" t="s">
        <v>268</v>
      </c>
      <c r="E443" s="226" t="s">
        <v>1063</v>
      </c>
      <c r="F443" s="227" t="s">
        <v>1064</v>
      </c>
      <c r="G443" s="228" t="s">
        <v>704</v>
      </c>
      <c r="H443" s="229">
        <v>0.94299999999999995</v>
      </c>
      <c r="I443" s="230"/>
      <c r="J443" s="231">
        <f>ROUND(I443*H443,2)</f>
        <v>0</v>
      </c>
      <c r="K443" s="227" t="s">
        <v>692</v>
      </c>
      <c r="L443" s="46"/>
      <c r="M443" s="232" t="s">
        <v>44</v>
      </c>
      <c r="N443" s="233" t="s">
        <v>53</v>
      </c>
      <c r="O443" s="86"/>
      <c r="P443" s="216">
        <f>O443*H443</f>
        <v>0</v>
      </c>
      <c r="Q443" s="216">
        <v>0</v>
      </c>
      <c r="R443" s="216">
        <f>Q443*H443</f>
        <v>0</v>
      </c>
      <c r="S443" s="216">
        <v>1.8</v>
      </c>
      <c r="T443" s="217">
        <f>S443*H443</f>
        <v>1.6974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8" t="s">
        <v>165</v>
      </c>
      <c r="AT443" s="218" t="s">
        <v>268</v>
      </c>
      <c r="AU443" s="218" t="s">
        <v>92</v>
      </c>
      <c r="AY443" s="18" t="s">
        <v>147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18" t="s">
        <v>90</v>
      </c>
      <c r="BK443" s="219">
        <f>ROUND(I443*H443,2)</f>
        <v>0</v>
      </c>
      <c r="BL443" s="18" t="s">
        <v>165</v>
      </c>
      <c r="BM443" s="218" t="s">
        <v>1065</v>
      </c>
    </row>
    <row r="444" s="2" customFormat="1">
      <c r="A444" s="40"/>
      <c r="B444" s="41"/>
      <c r="C444" s="42"/>
      <c r="D444" s="220" t="s">
        <v>157</v>
      </c>
      <c r="E444" s="42"/>
      <c r="F444" s="221" t="s">
        <v>1066</v>
      </c>
      <c r="G444" s="42"/>
      <c r="H444" s="42"/>
      <c r="I444" s="222"/>
      <c r="J444" s="42"/>
      <c r="K444" s="42"/>
      <c r="L444" s="46"/>
      <c r="M444" s="223"/>
      <c r="N444" s="224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8" t="s">
        <v>157</v>
      </c>
      <c r="AU444" s="18" t="s">
        <v>92</v>
      </c>
    </row>
    <row r="445" s="2" customFormat="1">
      <c r="A445" s="40"/>
      <c r="B445" s="41"/>
      <c r="C445" s="42"/>
      <c r="D445" s="239" t="s">
        <v>695</v>
      </c>
      <c r="E445" s="42"/>
      <c r="F445" s="240" t="s">
        <v>1067</v>
      </c>
      <c r="G445" s="42"/>
      <c r="H445" s="42"/>
      <c r="I445" s="222"/>
      <c r="J445" s="42"/>
      <c r="K445" s="42"/>
      <c r="L445" s="46"/>
      <c r="M445" s="223"/>
      <c r="N445" s="224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8" t="s">
        <v>695</v>
      </c>
      <c r="AU445" s="18" t="s">
        <v>92</v>
      </c>
    </row>
    <row r="446" s="14" customFormat="1">
      <c r="A446" s="14"/>
      <c r="B446" s="251"/>
      <c r="C446" s="252"/>
      <c r="D446" s="220" t="s">
        <v>697</v>
      </c>
      <c r="E446" s="253" t="s">
        <v>44</v>
      </c>
      <c r="F446" s="254" t="s">
        <v>1068</v>
      </c>
      <c r="G446" s="252"/>
      <c r="H446" s="255">
        <v>0.5</v>
      </c>
      <c r="I446" s="256"/>
      <c r="J446" s="252"/>
      <c r="K446" s="252"/>
      <c r="L446" s="257"/>
      <c r="M446" s="258"/>
      <c r="N446" s="259"/>
      <c r="O446" s="259"/>
      <c r="P446" s="259"/>
      <c r="Q446" s="259"/>
      <c r="R446" s="259"/>
      <c r="S446" s="259"/>
      <c r="T446" s="260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1" t="s">
        <v>697</v>
      </c>
      <c r="AU446" s="261" t="s">
        <v>92</v>
      </c>
      <c r="AV446" s="14" t="s">
        <v>92</v>
      </c>
      <c r="AW446" s="14" t="s">
        <v>42</v>
      </c>
      <c r="AX446" s="14" t="s">
        <v>82</v>
      </c>
      <c r="AY446" s="261" t="s">
        <v>147</v>
      </c>
    </row>
    <row r="447" s="14" customFormat="1">
      <c r="A447" s="14"/>
      <c r="B447" s="251"/>
      <c r="C447" s="252"/>
      <c r="D447" s="220" t="s">
        <v>697</v>
      </c>
      <c r="E447" s="253" t="s">
        <v>44</v>
      </c>
      <c r="F447" s="254" t="s">
        <v>1069</v>
      </c>
      <c r="G447" s="252"/>
      <c r="H447" s="255">
        <v>0.443</v>
      </c>
      <c r="I447" s="256"/>
      <c r="J447" s="252"/>
      <c r="K447" s="252"/>
      <c r="L447" s="257"/>
      <c r="M447" s="258"/>
      <c r="N447" s="259"/>
      <c r="O447" s="259"/>
      <c r="P447" s="259"/>
      <c r="Q447" s="259"/>
      <c r="R447" s="259"/>
      <c r="S447" s="259"/>
      <c r="T447" s="260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1" t="s">
        <v>697</v>
      </c>
      <c r="AU447" s="261" t="s">
        <v>92</v>
      </c>
      <c r="AV447" s="14" t="s">
        <v>92</v>
      </c>
      <c r="AW447" s="14" t="s">
        <v>42</v>
      </c>
      <c r="AX447" s="14" t="s">
        <v>82</v>
      </c>
      <c r="AY447" s="261" t="s">
        <v>147</v>
      </c>
    </row>
    <row r="448" s="15" customFormat="1">
      <c r="A448" s="15"/>
      <c r="B448" s="262"/>
      <c r="C448" s="263"/>
      <c r="D448" s="220" t="s">
        <v>697</v>
      </c>
      <c r="E448" s="264" t="s">
        <v>44</v>
      </c>
      <c r="F448" s="265" t="s">
        <v>701</v>
      </c>
      <c r="G448" s="263"/>
      <c r="H448" s="266">
        <v>0.94299999999999995</v>
      </c>
      <c r="I448" s="267"/>
      <c r="J448" s="263"/>
      <c r="K448" s="263"/>
      <c r="L448" s="268"/>
      <c r="M448" s="269"/>
      <c r="N448" s="270"/>
      <c r="O448" s="270"/>
      <c r="P448" s="270"/>
      <c r="Q448" s="270"/>
      <c r="R448" s="270"/>
      <c r="S448" s="270"/>
      <c r="T448" s="271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72" t="s">
        <v>697</v>
      </c>
      <c r="AU448" s="272" t="s">
        <v>92</v>
      </c>
      <c r="AV448" s="15" t="s">
        <v>165</v>
      </c>
      <c r="AW448" s="15" t="s">
        <v>42</v>
      </c>
      <c r="AX448" s="15" t="s">
        <v>90</v>
      </c>
      <c r="AY448" s="272" t="s">
        <v>147</v>
      </c>
    </row>
    <row r="449" s="2" customFormat="1" ht="16.5" customHeight="1">
      <c r="A449" s="40"/>
      <c r="B449" s="41"/>
      <c r="C449" s="225" t="s">
        <v>396</v>
      </c>
      <c r="D449" s="225" t="s">
        <v>268</v>
      </c>
      <c r="E449" s="226" t="s">
        <v>1070</v>
      </c>
      <c r="F449" s="227" t="s">
        <v>1071</v>
      </c>
      <c r="G449" s="228" t="s">
        <v>691</v>
      </c>
      <c r="H449" s="229">
        <v>1.6000000000000001</v>
      </c>
      <c r="I449" s="230"/>
      <c r="J449" s="231">
        <f>ROUND(I449*H449,2)</f>
        <v>0</v>
      </c>
      <c r="K449" s="227" t="s">
        <v>692</v>
      </c>
      <c r="L449" s="46"/>
      <c r="M449" s="232" t="s">
        <v>44</v>
      </c>
      <c r="N449" s="233" t="s">
        <v>53</v>
      </c>
      <c r="O449" s="86"/>
      <c r="P449" s="216">
        <f>O449*H449</f>
        <v>0</v>
      </c>
      <c r="Q449" s="216">
        <v>0</v>
      </c>
      <c r="R449" s="216">
        <f>Q449*H449</f>
        <v>0</v>
      </c>
      <c r="S449" s="216">
        <v>0.055</v>
      </c>
      <c r="T449" s="217">
        <f>S449*H449</f>
        <v>0.088000000000000009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8" t="s">
        <v>165</v>
      </c>
      <c r="AT449" s="218" t="s">
        <v>268</v>
      </c>
      <c r="AU449" s="218" t="s">
        <v>92</v>
      </c>
      <c r="AY449" s="18" t="s">
        <v>147</v>
      </c>
      <c r="BE449" s="219">
        <f>IF(N449="základní",J449,0)</f>
        <v>0</v>
      </c>
      <c r="BF449" s="219">
        <f>IF(N449="snížená",J449,0)</f>
        <v>0</v>
      </c>
      <c r="BG449" s="219">
        <f>IF(N449="zákl. přenesená",J449,0)</f>
        <v>0</v>
      </c>
      <c r="BH449" s="219">
        <f>IF(N449="sníž. přenesená",J449,0)</f>
        <v>0</v>
      </c>
      <c r="BI449" s="219">
        <f>IF(N449="nulová",J449,0)</f>
        <v>0</v>
      </c>
      <c r="BJ449" s="18" t="s">
        <v>90</v>
      </c>
      <c r="BK449" s="219">
        <f>ROUND(I449*H449,2)</f>
        <v>0</v>
      </c>
      <c r="BL449" s="18" t="s">
        <v>165</v>
      </c>
      <c r="BM449" s="218" t="s">
        <v>1072</v>
      </c>
    </row>
    <row r="450" s="2" customFormat="1">
      <c r="A450" s="40"/>
      <c r="B450" s="41"/>
      <c r="C450" s="42"/>
      <c r="D450" s="220" t="s">
        <v>157</v>
      </c>
      <c r="E450" s="42"/>
      <c r="F450" s="221" t="s">
        <v>1073</v>
      </c>
      <c r="G450" s="42"/>
      <c r="H450" s="42"/>
      <c r="I450" s="222"/>
      <c r="J450" s="42"/>
      <c r="K450" s="42"/>
      <c r="L450" s="46"/>
      <c r="M450" s="223"/>
      <c r="N450" s="224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8" t="s">
        <v>157</v>
      </c>
      <c r="AU450" s="18" t="s">
        <v>92</v>
      </c>
    </row>
    <row r="451" s="2" customFormat="1">
      <c r="A451" s="40"/>
      <c r="B451" s="41"/>
      <c r="C451" s="42"/>
      <c r="D451" s="239" t="s">
        <v>695</v>
      </c>
      <c r="E451" s="42"/>
      <c r="F451" s="240" t="s">
        <v>1074</v>
      </c>
      <c r="G451" s="42"/>
      <c r="H451" s="42"/>
      <c r="I451" s="222"/>
      <c r="J451" s="42"/>
      <c r="K451" s="42"/>
      <c r="L451" s="46"/>
      <c r="M451" s="223"/>
      <c r="N451" s="224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8" t="s">
        <v>695</v>
      </c>
      <c r="AU451" s="18" t="s">
        <v>92</v>
      </c>
    </row>
    <row r="452" s="14" customFormat="1">
      <c r="A452" s="14"/>
      <c r="B452" s="251"/>
      <c r="C452" s="252"/>
      <c r="D452" s="220" t="s">
        <v>697</v>
      </c>
      <c r="E452" s="253" t="s">
        <v>44</v>
      </c>
      <c r="F452" s="254" t="s">
        <v>1075</v>
      </c>
      <c r="G452" s="252"/>
      <c r="H452" s="255">
        <v>1.6000000000000001</v>
      </c>
      <c r="I452" s="256"/>
      <c r="J452" s="252"/>
      <c r="K452" s="252"/>
      <c r="L452" s="257"/>
      <c r="M452" s="258"/>
      <c r="N452" s="259"/>
      <c r="O452" s="259"/>
      <c r="P452" s="259"/>
      <c r="Q452" s="259"/>
      <c r="R452" s="259"/>
      <c r="S452" s="259"/>
      <c r="T452" s="260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1" t="s">
        <v>697</v>
      </c>
      <c r="AU452" s="261" t="s">
        <v>92</v>
      </c>
      <c r="AV452" s="14" t="s">
        <v>92</v>
      </c>
      <c r="AW452" s="14" t="s">
        <v>42</v>
      </c>
      <c r="AX452" s="14" t="s">
        <v>90</v>
      </c>
      <c r="AY452" s="261" t="s">
        <v>147</v>
      </c>
    </row>
    <row r="453" s="2" customFormat="1" ht="16.5" customHeight="1">
      <c r="A453" s="40"/>
      <c r="B453" s="41"/>
      <c r="C453" s="225" t="s">
        <v>515</v>
      </c>
      <c r="D453" s="225" t="s">
        <v>268</v>
      </c>
      <c r="E453" s="226" t="s">
        <v>1076</v>
      </c>
      <c r="F453" s="227" t="s">
        <v>1077</v>
      </c>
      <c r="G453" s="228" t="s">
        <v>691</v>
      </c>
      <c r="H453" s="229">
        <v>22</v>
      </c>
      <c r="I453" s="230"/>
      <c r="J453" s="231">
        <f>ROUND(I453*H453,2)</f>
        <v>0</v>
      </c>
      <c r="K453" s="227" t="s">
        <v>692</v>
      </c>
      <c r="L453" s="46"/>
      <c r="M453" s="232" t="s">
        <v>44</v>
      </c>
      <c r="N453" s="233" t="s">
        <v>53</v>
      </c>
      <c r="O453" s="86"/>
      <c r="P453" s="216">
        <f>O453*H453</f>
        <v>0</v>
      </c>
      <c r="Q453" s="216">
        <v>0</v>
      </c>
      <c r="R453" s="216">
        <f>Q453*H453</f>
        <v>0</v>
      </c>
      <c r="S453" s="216">
        <v>0.089999999999999997</v>
      </c>
      <c r="T453" s="217">
        <f>S453*H453</f>
        <v>1.98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8" t="s">
        <v>165</v>
      </c>
      <c r="AT453" s="218" t="s">
        <v>268</v>
      </c>
      <c r="AU453" s="218" t="s">
        <v>92</v>
      </c>
      <c r="AY453" s="18" t="s">
        <v>147</v>
      </c>
      <c r="BE453" s="219">
        <f>IF(N453="základní",J453,0)</f>
        <v>0</v>
      </c>
      <c r="BF453" s="219">
        <f>IF(N453="snížená",J453,0)</f>
        <v>0</v>
      </c>
      <c r="BG453" s="219">
        <f>IF(N453="zákl. přenesená",J453,0)</f>
        <v>0</v>
      </c>
      <c r="BH453" s="219">
        <f>IF(N453="sníž. přenesená",J453,0)</f>
        <v>0</v>
      </c>
      <c r="BI453" s="219">
        <f>IF(N453="nulová",J453,0)</f>
        <v>0</v>
      </c>
      <c r="BJ453" s="18" t="s">
        <v>90</v>
      </c>
      <c r="BK453" s="219">
        <f>ROUND(I453*H453,2)</f>
        <v>0</v>
      </c>
      <c r="BL453" s="18" t="s">
        <v>165</v>
      </c>
      <c r="BM453" s="218" t="s">
        <v>1078</v>
      </c>
    </row>
    <row r="454" s="2" customFormat="1">
      <c r="A454" s="40"/>
      <c r="B454" s="41"/>
      <c r="C454" s="42"/>
      <c r="D454" s="220" t="s">
        <v>157</v>
      </c>
      <c r="E454" s="42"/>
      <c r="F454" s="221" t="s">
        <v>1079</v>
      </c>
      <c r="G454" s="42"/>
      <c r="H454" s="42"/>
      <c r="I454" s="222"/>
      <c r="J454" s="42"/>
      <c r="K454" s="42"/>
      <c r="L454" s="46"/>
      <c r="M454" s="223"/>
      <c r="N454" s="224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8" t="s">
        <v>157</v>
      </c>
      <c r="AU454" s="18" t="s">
        <v>92</v>
      </c>
    </row>
    <row r="455" s="2" customFormat="1">
      <c r="A455" s="40"/>
      <c r="B455" s="41"/>
      <c r="C455" s="42"/>
      <c r="D455" s="239" t="s">
        <v>695</v>
      </c>
      <c r="E455" s="42"/>
      <c r="F455" s="240" t="s">
        <v>1080</v>
      </c>
      <c r="G455" s="42"/>
      <c r="H455" s="42"/>
      <c r="I455" s="222"/>
      <c r="J455" s="42"/>
      <c r="K455" s="42"/>
      <c r="L455" s="46"/>
      <c r="M455" s="223"/>
      <c r="N455" s="224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8" t="s">
        <v>695</v>
      </c>
      <c r="AU455" s="18" t="s">
        <v>92</v>
      </c>
    </row>
    <row r="456" s="14" customFormat="1">
      <c r="A456" s="14"/>
      <c r="B456" s="251"/>
      <c r="C456" s="252"/>
      <c r="D456" s="220" t="s">
        <v>697</v>
      </c>
      <c r="E456" s="253" t="s">
        <v>44</v>
      </c>
      <c r="F456" s="254" t="s">
        <v>1081</v>
      </c>
      <c r="G456" s="252"/>
      <c r="H456" s="255">
        <v>22</v>
      </c>
      <c r="I456" s="256"/>
      <c r="J456" s="252"/>
      <c r="K456" s="252"/>
      <c r="L456" s="257"/>
      <c r="M456" s="258"/>
      <c r="N456" s="259"/>
      <c r="O456" s="259"/>
      <c r="P456" s="259"/>
      <c r="Q456" s="259"/>
      <c r="R456" s="259"/>
      <c r="S456" s="259"/>
      <c r="T456" s="260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1" t="s">
        <v>697</v>
      </c>
      <c r="AU456" s="261" t="s">
        <v>92</v>
      </c>
      <c r="AV456" s="14" t="s">
        <v>92</v>
      </c>
      <c r="AW456" s="14" t="s">
        <v>42</v>
      </c>
      <c r="AX456" s="14" t="s">
        <v>90</v>
      </c>
      <c r="AY456" s="261" t="s">
        <v>147</v>
      </c>
    </row>
    <row r="457" s="2" customFormat="1" ht="16.5" customHeight="1">
      <c r="A457" s="40"/>
      <c r="B457" s="41"/>
      <c r="C457" s="225" t="s">
        <v>399</v>
      </c>
      <c r="D457" s="225" t="s">
        <v>268</v>
      </c>
      <c r="E457" s="226" t="s">
        <v>1082</v>
      </c>
      <c r="F457" s="227" t="s">
        <v>1083</v>
      </c>
      <c r="G457" s="228" t="s">
        <v>691</v>
      </c>
      <c r="H457" s="229">
        <v>7.7300000000000004</v>
      </c>
      <c r="I457" s="230"/>
      <c r="J457" s="231">
        <f>ROUND(I457*H457,2)</f>
        <v>0</v>
      </c>
      <c r="K457" s="227" t="s">
        <v>692</v>
      </c>
      <c r="L457" s="46"/>
      <c r="M457" s="232" t="s">
        <v>44</v>
      </c>
      <c r="N457" s="233" t="s">
        <v>53</v>
      </c>
      <c r="O457" s="86"/>
      <c r="P457" s="216">
        <f>O457*H457</f>
        <v>0</v>
      </c>
      <c r="Q457" s="216">
        <v>0</v>
      </c>
      <c r="R457" s="216">
        <f>Q457*H457</f>
        <v>0</v>
      </c>
      <c r="S457" s="216">
        <v>0.063</v>
      </c>
      <c r="T457" s="217">
        <f>S457*H457</f>
        <v>0.48699000000000003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8" t="s">
        <v>165</v>
      </c>
      <c r="AT457" s="218" t="s">
        <v>268</v>
      </c>
      <c r="AU457" s="218" t="s">
        <v>92</v>
      </c>
      <c r="AY457" s="18" t="s">
        <v>147</v>
      </c>
      <c r="BE457" s="219">
        <f>IF(N457="základní",J457,0)</f>
        <v>0</v>
      </c>
      <c r="BF457" s="219">
        <f>IF(N457="snížená",J457,0)</f>
        <v>0</v>
      </c>
      <c r="BG457" s="219">
        <f>IF(N457="zákl. přenesená",J457,0)</f>
        <v>0</v>
      </c>
      <c r="BH457" s="219">
        <f>IF(N457="sníž. přenesená",J457,0)</f>
        <v>0</v>
      </c>
      <c r="BI457" s="219">
        <f>IF(N457="nulová",J457,0)</f>
        <v>0</v>
      </c>
      <c r="BJ457" s="18" t="s">
        <v>90</v>
      </c>
      <c r="BK457" s="219">
        <f>ROUND(I457*H457,2)</f>
        <v>0</v>
      </c>
      <c r="BL457" s="18" t="s">
        <v>165</v>
      </c>
      <c r="BM457" s="218" t="s">
        <v>1084</v>
      </c>
    </row>
    <row r="458" s="2" customFormat="1">
      <c r="A458" s="40"/>
      <c r="B458" s="41"/>
      <c r="C458" s="42"/>
      <c r="D458" s="220" t="s">
        <v>157</v>
      </c>
      <c r="E458" s="42"/>
      <c r="F458" s="221" t="s">
        <v>1085</v>
      </c>
      <c r="G458" s="42"/>
      <c r="H458" s="42"/>
      <c r="I458" s="222"/>
      <c r="J458" s="42"/>
      <c r="K458" s="42"/>
      <c r="L458" s="46"/>
      <c r="M458" s="223"/>
      <c r="N458" s="224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8" t="s">
        <v>157</v>
      </c>
      <c r="AU458" s="18" t="s">
        <v>92</v>
      </c>
    </row>
    <row r="459" s="2" customFormat="1">
      <c r="A459" s="40"/>
      <c r="B459" s="41"/>
      <c r="C459" s="42"/>
      <c r="D459" s="239" t="s">
        <v>695</v>
      </c>
      <c r="E459" s="42"/>
      <c r="F459" s="240" t="s">
        <v>1086</v>
      </c>
      <c r="G459" s="42"/>
      <c r="H459" s="42"/>
      <c r="I459" s="222"/>
      <c r="J459" s="42"/>
      <c r="K459" s="42"/>
      <c r="L459" s="46"/>
      <c r="M459" s="223"/>
      <c r="N459" s="224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8" t="s">
        <v>695</v>
      </c>
      <c r="AU459" s="18" t="s">
        <v>92</v>
      </c>
    </row>
    <row r="460" s="14" customFormat="1">
      <c r="A460" s="14"/>
      <c r="B460" s="251"/>
      <c r="C460" s="252"/>
      <c r="D460" s="220" t="s">
        <v>697</v>
      </c>
      <c r="E460" s="253" t="s">
        <v>44</v>
      </c>
      <c r="F460" s="254" t="s">
        <v>1087</v>
      </c>
      <c r="G460" s="252"/>
      <c r="H460" s="255">
        <v>1.8200000000000001</v>
      </c>
      <c r="I460" s="256"/>
      <c r="J460" s="252"/>
      <c r="K460" s="252"/>
      <c r="L460" s="257"/>
      <c r="M460" s="258"/>
      <c r="N460" s="259"/>
      <c r="O460" s="259"/>
      <c r="P460" s="259"/>
      <c r="Q460" s="259"/>
      <c r="R460" s="259"/>
      <c r="S460" s="259"/>
      <c r="T460" s="260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1" t="s">
        <v>697</v>
      </c>
      <c r="AU460" s="261" t="s">
        <v>92</v>
      </c>
      <c r="AV460" s="14" t="s">
        <v>92</v>
      </c>
      <c r="AW460" s="14" t="s">
        <v>42</v>
      </c>
      <c r="AX460" s="14" t="s">
        <v>82</v>
      </c>
      <c r="AY460" s="261" t="s">
        <v>147</v>
      </c>
    </row>
    <row r="461" s="14" customFormat="1">
      <c r="A461" s="14"/>
      <c r="B461" s="251"/>
      <c r="C461" s="252"/>
      <c r="D461" s="220" t="s">
        <v>697</v>
      </c>
      <c r="E461" s="253" t="s">
        <v>44</v>
      </c>
      <c r="F461" s="254" t="s">
        <v>1088</v>
      </c>
      <c r="G461" s="252"/>
      <c r="H461" s="255">
        <v>5.9100000000000001</v>
      </c>
      <c r="I461" s="256"/>
      <c r="J461" s="252"/>
      <c r="K461" s="252"/>
      <c r="L461" s="257"/>
      <c r="M461" s="258"/>
      <c r="N461" s="259"/>
      <c r="O461" s="259"/>
      <c r="P461" s="259"/>
      <c r="Q461" s="259"/>
      <c r="R461" s="259"/>
      <c r="S461" s="259"/>
      <c r="T461" s="260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1" t="s">
        <v>697</v>
      </c>
      <c r="AU461" s="261" t="s">
        <v>92</v>
      </c>
      <c r="AV461" s="14" t="s">
        <v>92</v>
      </c>
      <c r="AW461" s="14" t="s">
        <v>42</v>
      </c>
      <c r="AX461" s="14" t="s">
        <v>82</v>
      </c>
      <c r="AY461" s="261" t="s">
        <v>147</v>
      </c>
    </row>
    <row r="462" s="15" customFormat="1">
      <c r="A462" s="15"/>
      <c r="B462" s="262"/>
      <c r="C462" s="263"/>
      <c r="D462" s="220" t="s">
        <v>697</v>
      </c>
      <c r="E462" s="264" t="s">
        <v>44</v>
      </c>
      <c r="F462" s="265" t="s">
        <v>701</v>
      </c>
      <c r="G462" s="263"/>
      <c r="H462" s="266">
        <v>7.7300000000000004</v>
      </c>
      <c r="I462" s="267"/>
      <c r="J462" s="263"/>
      <c r="K462" s="263"/>
      <c r="L462" s="268"/>
      <c r="M462" s="269"/>
      <c r="N462" s="270"/>
      <c r="O462" s="270"/>
      <c r="P462" s="270"/>
      <c r="Q462" s="270"/>
      <c r="R462" s="270"/>
      <c r="S462" s="270"/>
      <c r="T462" s="271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72" t="s">
        <v>697</v>
      </c>
      <c r="AU462" s="272" t="s">
        <v>92</v>
      </c>
      <c r="AV462" s="15" t="s">
        <v>165</v>
      </c>
      <c r="AW462" s="15" t="s">
        <v>42</v>
      </c>
      <c r="AX462" s="15" t="s">
        <v>90</v>
      </c>
      <c r="AY462" s="272" t="s">
        <v>147</v>
      </c>
    </row>
    <row r="463" s="2" customFormat="1" ht="16.5" customHeight="1">
      <c r="A463" s="40"/>
      <c r="B463" s="41"/>
      <c r="C463" s="225" t="s">
        <v>524</v>
      </c>
      <c r="D463" s="225" t="s">
        <v>268</v>
      </c>
      <c r="E463" s="226" t="s">
        <v>1089</v>
      </c>
      <c r="F463" s="227" t="s">
        <v>1090</v>
      </c>
      <c r="G463" s="228" t="s">
        <v>174</v>
      </c>
      <c r="H463" s="229">
        <v>3</v>
      </c>
      <c r="I463" s="230"/>
      <c r="J463" s="231">
        <f>ROUND(I463*H463,2)</f>
        <v>0</v>
      </c>
      <c r="K463" s="227" t="s">
        <v>153</v>
      </c>
      <c r="L463" s="46"/>
      <c r="M463" s="232" t="s">
        <v>44</v>
      </c>
      <c r="N463" s="233" t="s">
        <v>53</v>
      </c>
      <c r="O463" s="86"/>
      <c r="P463" s="216">
        <f>O463*H463</f>
        <v>0</v>
      </c>
      <c r="Q463" s="216">
        <v>0</v>
      </c>
      <c r="R463" s="216">
        <f>Q463*H463</f>
        <v>0</v>
      </c>
      <c r="S463" s="216">
        <v>0</v>
      </c>
      <c r="T463" s="217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18" t="s">
        <v>165</v>
      </c>
      <c r="AT463" s="218" t="s">
        <v>268</v>
      </c>
      <c r="AU463" s="218" t="s">
        <v>92</v>
      </c>
      <c r="AY463" s="18" t="s">
        <v>147</v>
      </c>
      <c r="BE463" s="219">
        <f>IF(N463="základní",J463,0)</f>
        <v>0</v>
      </c>
      <c r="BF463" s="219">
        <f>IF(N463="snížená",J463,0)</f>
        <v>0</v>
      </c>
      <c r="BG463" s="219">
        <f>IF(N463="zákl. přenesená",J463,0)</f>
        <v>0</v>
      </c>
      <c r="BH463" s="219">
        <f>IF(N463="sníž. přenesená",J463,0)</f>
        <v>0</v>
      </c>
      <c r="BI463" s="219">
        <f>IF(N463="nulová",J463,0)</f>
        <v>0</v>
      </c>
      <c r="BJ463" s="18" t="s">
        <v>90</v>
      </c>
      <c r="BK463" s="219">
        <f>ROUND(I463*H463,2)</f>
        <v>0</v>
      </c>
      <c r="BL463" s="18" t="s">
        <v>165</v>
      </c>
      <c r="BM463" s="218" t="s">
        <v>1091</v>
      </c>
    </row>
    <row r="464" s="2" customFormat="1">
      <c r="A464" s="40"/>
      <c r="B464" s="41"/>
      <c r="C464" s="42"/>
      <c r="D464" s="220" t="s">
        <v>157</v>
      </c>
      <c r="E464" s="42"/>
      <c r="F464" s="221" t="s">
        <v>1090</v>
      </c>
      <c r="G464" s="42"/>
      <c r="H464" s="42"/>
      <c r="I464" s="222"/>
      <c r="J464" s="42"/>
      <c r="K464" s="42"/>
      <c r="L464" s="46"/>
      <c r="M464" s="223"/>
      <c r="N464" s="224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8" t="s">
        <v>157</v>
      </c>
      <c r="AU464" s="18" t="s">
        <v>92</v>
      </c>
    </row>
    <row r="465" s="2" customFormat="1">
      <c r="A465" s="40"/>
      <c r="B465" s="41"/>
      <c r="C465" s="42"/>
      <c r="D465" s="220" t="s">
        <v>277</v>
      </c>
      <c r="E465" s="42"/>
      <c r="F465" s="234" t="s">
        <v>1092</v>
      </c>
      <c r="G465" s="42"/>
      <c r="H465" s="42"/>
      <c r="I465" s="222"/>
      <c r="J465" s="42"/>
      <c r="K465" s="42"/>
      <c r="L465" s="46"/>
      <c r="M465" s="223"/>
      <c r="N465" s="224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8" t="s">
        <v>277</v>
      </c>
      <c r="AU465" s="18" t="s">
        <v>92</v>
      </c>
    </row>
    <row r="466" s="2" customFormat="1" ht="16.5" customHeight="1">
      <c r="A466" s="40"/>
      <c r="B466" s="41"/>
      <c r="C466" s="225" t="s">
        <v>402</v>
      </c>
      <c r="D466" s="225" t="s">
        <v>268</v>
      </c>
      <c r="E466" s="226" t="s">
        <v>1093</v>
      </c>
      <c r="F466" s="227" t="s">
        <v>1094</v>
      </c>
      <c r="G466" s="228" t="s">
        <v>174</v>
      </c>
      <c r="H466" s="229">
        <v>1</v>
      </c>
      <c r="I466" s="230"/>
      <c r="J466" s="231">
        <f>ROUND(I466*H466,2)</f>
        <v>0</v>
      </c>
      <c r="K466" s="227" t="s">
        <v>153</v>
      </c>
      <c r="L466" s="46"/>
      <c r="M466" s="232" t="s">
        <v>44</v>
      </c>
      <c r="N466" s="233" t="s">
        <v>53</v>
      </c>
      <c r="O466" s="86"/>
      <c r="P466" s="216">
        <f>O466*H466</f>
        <v>0</v>
      </c>
      <c r="Q466" s="216">
        <v>0</v>
      </c>
      <c r="R466" s="216">
        <f>Q466*H466</f>
        <v>0</v>
      </c>
      <c r="S466" s="216">
        <v>0</v>
      </c>
      <c r="T466" s="217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8" t="s">
        <v>165</v>
      </c>
      <c r="AT466" s="218" t="s">
        <v>268</v>
      </c>
      <c r="AU466" s="218" t="s">
        <v>92</v>
      </c>
      <c r="AY466" s="18" t="s">
        <v>147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18" t="s">
        <v>90</v>
      </c>
      <c r="BK466" s="219">
        <f>ROUND(I466*H466,2)</f>
        <v>0</v>
      </c>
      <c r="BL466" s="18" t="s">
        <v>165</v>
      </c>
      <c r="BM466" s="218" t="s">
        <v>1095</v>
      </c>
    </row>
    <row r="467" s="2" customFormat="1">
      <c r="A467" s="40"/>
      <c r="B467" s="41"/>
      <c r="C467" s="42"/>
      <c r="D467" s="220" t="s">
        <v>157</v>
      </c>
      <c r="E467" s="42"/>
      <c r="F467" s="221" t="s">
        <v>1094</v>
      </c>
      <c r="G467" s="42"/>
      <c r="H467" s="42"/>
      <c r="I467" s="222"/>
      <c r="J467" s="42"/>
      <c r="K467" s="42"/>
      <c r="L467" s="46"/>
      <c r="M467" s="223"/>
      <c r="N467" s="224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8" t="s">
        <v>157</v>
      </c>
      <c r="AU467" s="18" t="s">
        <v>92</v>
      </c>
    </row>
    <row r="468" s="2" customFormat="1">
      <c r="A468" s="40"/>
      <c r="B468" s="41"/>
      <c r="C468" s="42"/>
      <c r="D468" s="220" t="s">
        <v>277</v>
      </c>
      <c r="E468" s="42"/>
      <c r="F468" s="234" t="s">
        <v>1092</v>
      </c>
      <c r="G468" s="42"/>
      <c r="H468" s="42"/>
      <c r="I468" s="222"/>
      <c r="J468" s="42"/>
      <c r="K468" s="42"/>
      <c r="L468" s="46"/>
      <c r="M468" s="223"/>
      <c r="N468" s="224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8" t="s">
        <v>277</v>
      </c>
      <c r="AU468" s="18" t="s">
        <v>92</v>
      </c>
    </row>
    <row r="469" s="2" customFormat="1" ht="16.5" customHeight="1">
      <c r="A469" s="40"/>
      <c r="B469" s="41"/>
      <c r="C469" s="225" t="s">
        <v>533</v>
      </c>
      <c r="D469" s="225" t="s">
        <v>268</v>
      </c>
      <c r="E469" s="226" t="s">
        <v>1096</v>
      </c>
      <c r="F469" s="227" t="s">
        <v>1097</v>
      </c>
      <c r="G469" s="228" t="s">
        <v>174</v>
      </c>
      <c r="H469" s="229">
        <v>2</v>
      </c>
      <c r="I469" s="230"/>
      <c r="J469" s="231">
        <f>ROUND(I469*H469,2)</f>
        <v>0</v>
      </c>
      <c r="K469" s="227" t="s">
        <v>153</v>
      </c>
      <c r="L469" s="46"/>
      <c r="M469" s="232" t="s">
        <v>44</v>
      </c>
      <c r="N469" s="233" t="s">
        <v>53</v>
      </c>
      <c r="O469" s="86"/>
      <c r="P469" s="216">
        <f>O469*H469</f>
        <v>0</v>
      </c>
      <c r="Q469" s="216">
        <v>0</v>
      </c>
      <c r="R469" s="216">
        <f>Q469*H469</f>
        <v>0</v>
      </c>
      <c r="S469" s="216">
        <v>0</v>
      </c>
      <c r="T469" s="217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8" t="s">
        <v>165</v>
      </c>
      <c r="AT469" s="218" t="s">
        <v>268</v>
      </c>
      <c r="AU469" s="218" t="s">
        <v>92</v>
      </c>
      <c r="AY469" s="18" t="s">
        <v>147</v>
      </c>
      <c r="BE469" s="219">
        <f>IF(N469="základní",J469,0)</f>
        <v>0</v>
      </c>
      <c r="BF469" s="219">
        <f>IF(N469="snížená",J469,0)</f>
        <v>0</v>
      </c>
      <c r="BG469" s="219">
        <f>IF(N469="zákl. přenesená",J469,0)</f>
        <v>0</v>
      </c>
      <c r="BH469" s="219">
        <f>IF(N469="sníž. přenesená",J469,0)</f>
        <v>0</v>
      </c>
      <c r="BI469" s="219">
        <f>IF(N469="nulová",J469,0)</f>
        <v>0</v>
      </c>
      <c r="BJ469" s="18" t="s">
        <v>90</v>
      </c>
      <c r="BK469" s="219">
        <f>ROUND(I469*H469,2)</f>
        <v>0</v>
      </c>
      <c r="BL469" s="18" t="s">
        <v>165</v>
      </c>
      <c r="BM469" s="218" t="s">
        <v>1098</v>
      </c>
    </row>
    <row r="470" s="2" customFormat="1">
      <c r="A470" s="40"/>
      <c r="B470" s="41"/>
      <c r="C470" s="42"/>
      <c r="D470" s="220" t="s">
        <v>157</v>
      </c>
      <c r="E470" s="42"/>
      <c r="F470" s="221" t="s">
        <v>1097</v>
      </c>
      <c r="G470" s="42"/>
      <c r="H470" s="42"/>
      <c r="I470" s="222"/>
      <c r="J470" s="42"/>
      <c r="K470" s="42"/>
      <c r="L470" s="46"/>
      <c r="M470" s="223"/>
      <c r="N470" s="224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8" t="s">
        <v>157</v>
      </c>
      <c r="AU470" s="18" t="s">
        <v>92</v>
      </c>
    </row>
    <row r="471" s="2" customFormat="1">
      <c r="A471" s="40"/>
      <c r="B471" s="41"/>
      <c r="C471" s="42"/>
      <c r="D471" s="220" t="s">
        <v>277</v>
      </c>
      <c r="E471" s="42"/>
      <c r="F471" s="234" t="s">
        <v>1099</v>
      </c>
      <c r="G471" s="42"/>
      <c r="H471" s="42"/>
      <c r="I471" s="222"/>
      <c r="J471" s="42"/>
      <c r="K471" s="42"/>
      <c r="L471" s="46"/>
      <c r="M471" s="223"/>
      <c r="N471" s="224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8" t="s">
        <v>277</v>
      </c>
      <c r="AU471" s="18" t="s">
        <v>92</v>
      </c>
    </row>
    <row r="472" s="2" customFormat="1" ht="16.5" customHeight="1">
      <c r="A472" s="40"/>
      <c r="B472" s="41"/>
      <c r="C472" s="225" t="s">
        <v>155</v>
      </c>
      <c r="D472" s="225" t="s">
        <v>268</v>
      </c>
      <c r="E472" s="226" t="s">
        <v>1100</v>
      </c>
      <c r="F472" s="227" t="s">
        <v>1101</v>
      </c>
      <c r="G472" s="228" t="s">
        <v>174</v>
      </c>
      <c r="H472" s="229">
        <v>5</v>
      </c>
      <c r="I472" s="230"/>
      <c r="J472" s="231">
        <f>ROUND(I472*H472,2)</f>
        <v>0</v>
      </c>
      <c r="K472" s="227" t="s">
        <v>692</v>
      </c>
      <c r="L472" s="46"/>
      <c r="M472" s="232" t="s">
        <v>44</v>
      </c>
      <c r="N472" s="233" t="s">
        <v>53</v>
      </c>
      <c r="O472" s="86"/>
      <c r="P472" s="216">
        <f>O472*H472</f>
        <v>0</v>
      </c>
      <c r="Q472" s="216">
        <v>0</v>
      </c>
      <c r="R472" s="216">
        <f>Q472*H472</f>
        <v>0</v>
      </c>
      <c r="S472" s="216">
        <v>0.01</v>
      </c>
      <c r="T472" s="217">
        <f>S472*H472</f>
        <v>0.050000000000000003</v>
      </c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218" t="s">
        <v>165</v>
      </c>
      <c r="AT472" s="218" t="s">
        <v>268</v>
      </c>
      <c r="AU472" s="218" t="s">
        <v>92</v>
      </c>
      <c r="AY472" s="18" t="s">
        <v>147</v>
      </c>
      <c r="BE472" s="219">
        <f>IF(N472="základní",J472,0)</f>
        <v>0</v>
      </c>
      <c r="BF472" s="219">
        <f>IF(N472="snížená",J472,0)</f>
        <v>0</v>
      </c>
      <c r="BG472" s="219">
        <f>IF(N472="zákl. přenesená",J472,0)</f>
        <v>0</v>
      </c>
      <c r="BH472" s="219">
        <f>IF(N472="sníž. přenesená",J472,0)</f>
        <v>0</v>
      </c>
      <c r="BI472" s="219">
        <f>IF(N472="nulová",J472,0)</f>
        <v>0</v>
      </c>
      <c r="BJ472" s="18" t="s">
        <v>90</v>
      </c>
      <c r="BK472" s="219">
        <f>ROUND(I472*H472,2)</f>
        <v>0</v>
      </c>
      <c r="BL472" s="18" t="s">
        <v>165</v>
      </c>
      <c r="BM472" s="218" t="s">
        <v>1102</v>
      </c>
    </row>
    <row r="473" s="2" customFormat="1">
      <c r="A473" s="40"/>
      <c r="B473" s="41"/>
      <c r="C473" s="42"/>
      <c r="D473" s="220" t="s">
        <v>157</v>
      </c>
      <c r="E473" s="42"/>
      <c r="F473" s="221" t="s">
        <v>1103</v>
      </c>
      <c r="G473" s="42"/>
      <c r="H473" s="42"/>
      <c r="I473" s="222"/>
      <c r="J473" s="42"/>
      <c r="K473" s="42"/>
      <c r="L473" s="46"/>
      <c r="M473" s="223"/>
      <c r="N473" s="224"/>
      <c r="O473" s="86"/>
      <c r="P473" s="86"/>
      <c r="Q473" s="86"/>
      <c r="R473" s="86"/>
      <c r="S473" s="86"/>
      <c r="T473" s="87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8" t="s">
        <v>157</v>
      </c>
      <c r="AU473" s="18" t="s">
        <v>92</v>
      </c>
    </row>
    <row r="474" s="2" customFormat="1">
      <c r="A474" s="40"/>
      <c r="B474" s="41"/>
      <c r="C474" s="42"/>
      <c r="D474" s="239" t="s">
        <v>695</v>
      </c>
      <c r="E474" s="42"/>
      <c r="F474" s="240" t="s">
        <v>1104</v>
      </c>
      <c r="G474" s="42"/>
      <c r="H474" s="42"/>
      <c r="I474" s="222"/>
      <c r="J474" s="42"/>
      <c r="K474" s="42"/>
      <c r="L474" s="46"/>
      <c r="M474" s="223"/>
      <c r="N474" s="224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8" t="s">
        <v>695</v>
      </c>
      <c r="AU474" s="18" t="s">
        <v>92</v>
      </c>
    </row>
    <row r="475" s="13" customFormat="1">
      <c r="A475" s="13"/>
      <c r="B475" s="241"/>
      <c r="C475" s="242"/>
      <c r="D475" s="220" t="s">
        <v>697</v>
      </c>
      <c r="E475" s="243" t="s">
        <v>44</v>
      </c>
      <c r="F475" s="244" t="s">
        <v>1014</v>
      </c>
      <c r="G475" s="242"/>
      <c r="H475" s="243" t="s">
        <v>44</v>
      </c>
      <c r="I475" s="245"/>
      <c r="J475" s="242"/>
      <c r="K475" s="242"/>
      <c r="L475" s="246"/>
      <c r="M475" s="247"/>
      <c r="N475" s="248"/>
      <c r="O475" s="248"/>
      <c r="P475" s="248"/>
      <c r="Q475" s="248"/>
      <c r="R475" s="248"/>
      <c r="S475" s="248"/>
      <c r="T475" s="249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0" t="s">
        <v>697</v>
      </c>
      <c r="AU475" s="250" t="s">
        <v>92</v>
      </c>
      <c r="AV475" s="13" t="s">
        <v>90</v>
      </c>
      <c r="AW475" s="13" t="s">
        <v>42</v>
      </c>
      <c r="AX475" s="13" t="s">
        <v>82</v>
      </c>
      <c r="AY475" s="250" t="s">
        <v>147</v>
      </c>
    </row>
    <row r="476" s="14" customFormat="1">
      <c r="A476" s="14"/>
      <c r="B476" s="251"/>
      <c r="C476" s="252"/>
      <c r="D476" s="220" t="s">
        <v>697</v>
      </c>
      <c r="E476" s="253" t="s">
        <v>44</v>
      </c>
      <c r="F476" s="254" t="s">
        <v>1105</v>
      </c>
      <c r="G476" s="252"/>
      <c r="H476" s="255">
        <v>5</v>
      </c>
      <c r="I476" s="256"/>
      <c r="J476" s="252"/>
      <c r="K476" s="252"/>
      <c r="L476" s="257"/>
      <c r="M476" s="258"/>
      <c r="N476" s="259"/>
      <c r="O476" s="259"/>
      <c r="P476" s="259"/>
      <c r="Q476" s="259"/>
      <c r="R476" s="259"/>
      <c r="S476" s="259"/>
      <c r="T476" s="260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1" t="s">
        <v>697</v>
      </c>
      <c r="AU476" s="261" t="s">
        <v>92</v>
      </c>
      <c r="AV476" s="14" t="s">
        <v>92</v>
      </c>
      <c r="AW476" s="14" t="s">
        <v>42</v>
      </c>
      <c r="AX476" s="14" t="s">
        <v>82</v>
      </c>
      <c r="AY476" s="261" t="s">
        <v>147</v>
      </c>
    </row>
    <row r="477" s="15" customFormat="1">
      <c r="A477" s="15"/>
      <c r="B477" s="262"/>
      <c r="C477" s="263"/>
      <c r="D477" s="220" t="s">
        <v>697</v>
      </c>
      <c r="E477" s="264" t="s">
        <v>44</v>
      </c>
      <c r="F477" s="265" t="s">
        <v>701</v>
      </c>
      <c r="G477" s="263"/>
      <c r="H477" s="266">
        <v>5</v>
      </c>
      <c r="I477" s="267"/>
      <c r="J477" s="263"/>
      <c r="K477" s="263"/>
      <c r="L477" s="268"/>
      <c r="M477" s="269"/>
      <c r="N477" s="270"/>
      <c r="O477" s="270"/>
      <c r="P477" s="270"/>
      <c r="Q477" s="270"/>
      <c r="R477" s="270"/>
      <c r="S477" s="270"/>
      <c r="T477" s="271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72" t="s">
        <v>697</v>
      </c>
      <c r="AU477" s="272" t="s">
        <v>92</v>
      </c>
      <c r="AV477" s="15" t="s">
        <v>165</v>
      </c>
      <c r="AW477" s="15" t="s">
        <v>42</v>
      </c>
      <c r="AX477" s="15" t="s">
        <v>90</v>
      </c>
      <c r="AY477" s="272" t="s">
        <v>147</v>
      </c>
    </row>
    <row r="478" s="2" customFormat="1" ht="21.75" customHeight="1">
      <c r="A478" s="40"/>
      <c r="B478" s="41"/>
      <c r="C478" s="225" t="s">
        <v>541</v>
      </c>
      <c r="D478" s="225" t="s">
        <v>268</v>
      </c>
      <c r="E478" s="226" t="s">
        <v>1106</v>
      </c>
      <c r="F478" s="227" t="s">
        <v>1107</v>
      </c>
      <c r="G478" s="228" t="s">
        <v>691</v>
      </c>
      <c r="H478" s="229">
        <v>17.5</v>
      </c>
      <c r="I478" s="230"/>
      <c r="J478" s="231">
        <f>ROUND(I478*H478,2)</f>
        <v>0</v>
      </c>
      <c r="K478" s="227" t="s">
        <v>692</v>
      </c>
      <c r="L478" s="46"/>
      <c r="M478" s="232" t="s">
        <v>44</v>
      </c>
      <c r="N478" s="233" t="s">
        <v>53</v>
      </c>
      <c r="O478" s="86"/>
      <c r="P478" s="216">
        <f>O478*H478</f>
        <v>0</v>
      </c>
      <c r="Q478" s="216">
        <v>0</v>
      </c>
      <c r="R478" s="216">
        <f>Q478*H478</f>
        <v>0</v>
      </c>
      <c r="S478" s="216">
        <v>0.050000000000000003</v>
      </c>
      <c r="T478" s="217">
        <f>S478*H478</f>
        <v>0.875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218" t="s">
        <v>165</v>
      </c>
      <c r="AT478" s="218" t="s">
        <v>268</v>
      </c>
      <c r="AU478" s="218" t="s">
        <v>92</v>
      </c>
      <c r="AY478" s="18" t="s">
        <v>147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18" t="s">
        <v>90</v>
      </c>
      <c r="BK478" s="219">
        <f>ROUND(I478*H478,2)</f>
        <v>0</v>
      </c>
      <c r="BL478" s="18" t="s">
        <v>165</v>
      </c>
      <c r="BM478" s="218" t="s">
        <v>1108</v>
      </c>
    </row>
    <row r="479" s="2" customFormat="1">
      <c r="A479" s="40"/>
      <c r="B479" s="41"/>
      <c r="C479" s="42"/>
      <c r="D479" s="220" t="s">
        <v>157</v>
      </c>
      <c r="E479" s="42"/>
      <c r="F479" s="221" t="s">
        <v>1109</v>
      </c>
      <c r="G479" s="42"/>
      <c r="H479" s="42"/>
      <c r="I479" s="222"/>
      <c r="J479" s="42"/>
      <c r="K479" s="42"/>
      <c r="L479" s="46"/>
      <c r="M479" s="223"/>
      <c r="N479" s="224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8" t="s">
        <v>157</v>
      </c>
      <c r="AU479" s="18" t="s">
        <v>92</v>
      </c>
    </row>
    <row r="480" s="2" customFormat="1">
      <c r="A480" s="40"/>
      <c r="B480" s="41"/>
      <c r="C480" s="42"/>
      <c r="D480" s="239" t="s">
        <v>695</v>
      </c>
      <c r="E480" s="42"/>
      <c r="F480" s="240" t="s">
        <v>1110</v>
      </c>
      <c r="G480" s="42"/>
      <c r="H480" s="42"/>
      <c r="I480" s="222"/>
      <c r="J480" s="42"/>
      <c r="K480" s="42"/>
      <c r="L480" s="46"/>
      <c r="M480" s="223"/>
      <c r="N480" s="224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8" t="s">
        <v>695</v>
      </c>
      <c r="AU480" s="18" t="s">
        <v>92</v>
      </c>
    </row>
    <row r="481" s="14" customFormat="1">
      <c r="A481" s="14"/>
      <c r="B481" s="251"/>
      <c r="C481" s="252"/>
      <c r="D481" s="220" t="s">
        <v>697</v>
      </c>
      <c r="E481" s="253" t="s">
        <v>44</v>
      </c>
      <c r="F481" s="254" t="s">
        <v>1111</v>
      </c>
      <c r="G481" s="252"/>
      <c r="H481" s="255">
        <v>17.5</v>
      </c>
      <c r="I481" s="256"/>
      <c r="J481" s="252"/>
      <c r="K481" s="252"/>
      <c r="L481" s="257"/>
      <c r="M481" s="258"/>
      <c r="N481" s="259"/>
      <c r="O481" s="259"/>
      <c r="P481" s="259"/>
      <c r="Q481" s="259"/>
      <c r="R481" s="259"/>
      <c r="S481" s="259"/>
      <c r="T481" s="260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1" t="s">
        <v>697</v>
      </c>
      <c r="AU481" s="261" t="s">
        <v>92</v>
      </c>
      <c r="AV481" s="14" t="s">
        <v>92</v>
      </c>
      <c r="AW481" s="14" t="s">
        <v>42</v>
      </c>
      <c r="AX481" s="14" t="s">
        <v>90</v>
      </c>
      <c r="AY481" s="261" t="s">
        <v>147</v>
      </c>
    </row>
    <row r="482" s="2" customFormat="1" ht="21.75" customHeight="1">
      <c r="A482" s="40"/>
      <c r="B482" s="41"/>
      <c r="C482" s="225" t="s">
        <v>409</v>
      </c>
      <c r="D482" s="225" t="s">
        <v>268</v>
      </c>
      <c r="E482" s="226" t="s">
        <v>1112</v>
      </c>
      <c r="F482" s="227" t="s">
        <v>1113</v>
      </c>
      <c r="G482" s="228" t="s">
        <v>691</v>
      </c>
      <c r="H482" s="229">
        <v>52</v>
      </c>
      <c r="I482" s="230"/>
      <c r="J482" s="231">
        <f>ROUND(I482*H482,2)</f>
        <v>0</v>
      </c>
      <c r="K482" s="227" t="s">
        <v>692</v>
      </c>
      <c r="L482" s="46"/>
      <c r="M482" s="232" t="s">
        <v>44</v>
      </c>
      <c r="N482" s="233" t="s">
        <v>53</v>
      </c>
      <c r="O482" s="86"/>
      <c r="P482" s="216">
        <f>O482*H482</f>
        <v>0</v>
      </c>
      <c r="Q482" s="216">
        <v>0</v>
      </c>
      <c r="R482" s="216">
        <f>Q482*H482</f>
        <v>0</v>
      </c>
      <c r="S482" s="216">
        <v>0.045999999999999999</v>
      </c>
      <c r="T482" s="217">
        <f>S482*H482</f>
        <v>2.3919999999999999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18" t="s">
        <v>165</v>
      </c>
      <c r="AT482" s="218" t="s">
        <v>268</v>
      </c>
      <c r="AU482" s="218" t="s">
        <v>92</v>
      </c>
      <c r="AY482" s="18" t="s">
        <v>147</v>
      </c>
      <c r="BE482" s="219">
        <f>IF(N482="základní",J482,0)</f>
        <v>0</v>
      </c>
      <c r="BF482" s="219">
        <f>IF(N482="snížená",J482,0)</f>
        <v>0</v>
      </c>
      <c r="BG482" s="219">
        <f>IF(N482="zákl. přenesená",J482,0)</f>
        <v>0</v>
      </c>
      <c r="BH482" s="219">
        <f>IF(N482="sníž. přenesená",J482,0)</f>
        <v>0</v>
      </c>
      <c r="BI482" s="219">
        <f>IF(N482="nulová",J482,0)</f>
        <v>0</v>
      </c>
      <c r="BJ482" s="18" t="s">
        <v>90</v>
      </c>
      <c r="BK482" s="219">
        <f>ROUND(I482*H482,2)</f>
        <v>0</v>
      </c>
      <c r="BL482" s="18" t="s">
        <v>165</v>
      </c>
      <c r="BM482" s="218" t="s">
        <v>1114</v>
      </c>
    </row>
    <row r="483" s="2" customFormat="1">
      <c r="A483" s="40"/>
      <c r="B483" s="41"/>
      <c r="C483" s="42"/>
      <c r="D483" s="220" t="s">
        <v>157</v>
      </c>
      <c r="E483" s="42"/>
      <c r="F483" s="221" t="s">
        <v>1115</v>
      </c>
      <c r="G483" s="42"/>
      <c r="H483" s="42"/>
      <c r="I483" s="222"/>
      <c r="J483" s="42"/>
      <c r="K483" s="42"/>
      <c r="L483" s="46"/>
      <c r="M483" s="223"/>
      <c r="N483" s="224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8" t="s">
        <v>157</v>
      </c>
      <c r="AU483" s="18" t="s">
        <v>92</v>
      </c>
    </row>
    <row r="484" s="2" customFormat="1">
      <c r="A484" s="40"/>
      <c r="B484" s="41"/>
      <c r="C484" s="42"/>
      <c r="D484" s="239" t="s">
        <v>695</v>
      </c>
      <c r="E484" s="42"/>
      <c r="F484" s="240" t="s">
        <v>1116</v>
      </c>
      <c r="G484" s="42"/>
      <c r="H484" s="42"/>
      <c r="I484" s="222"/>
      <c r="J484" s="42"/>
      <c r="K484" s="42"/>
      <c r="L484" s="46"/>
      <c r="M484" s="223"/>
      <c r="N484" s="224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8" t="s">
        <v>695</v>
      </c>
      <c r="AU484" s="18" t="s">
        <v>92</v>
      </c>
    </row>
    <row r="485" s="14" customFormat="1">
      <c r="A485" s="14"/>
      <c r="B485" s="251"/>
      <c r="C485" s="252"/>
      <c r="D485" s="220" t="s">
        <v>697</v>
      </c>
      <c r="E485" s="253" t="s">
        <v>44</v>
      </c>
      <c r="F485" s="254" t="s">
        <v>1117</v>
      </c>
      <c r="G485" s="252"/>
      <c r="H485" s="255">
        <v>52</v>
      </c>
      <c r="I485" s="256"/>
      <c r="J485" s="252"/>
      <c r="K485" s="252"/>
      <c r="L485" s="257"/>
      <c r="M485" s="258"/>
      <c r="N485" s="259"/>
      <c r="O485" s="259"/>
      <c r="P485" s="259"/>
      <c r="Q485" s="259"/>
      <c r="R485" s="259"/>
      <c r="S485" s="259"/>
      <c r="T485" s="260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1" t="s">
        <v>697</v>
      </c>
      <c r="AU485" s="261" t="s">
        <v>92</v>
      </c>
      <c r="AV485" s="14" t="s">
        <v>92</v>
      </c>
      <c r="AW485" s="14" t="s">
        <v>42</v>
      </c>
      <c r="AX485" s="14" t="s">
        <v>90</v>
      </c>
      <c r="AY485" s="261" t="s">
        <v>147</v>
      </c>
    </row>
    <row r="486" s="2" customFormat="1" ht="21.75" customHeight="1">
      <c r="A486" s="40"/>
      <c r="B486" s="41"/>
      <c r="C486" s="225" t="s">
        <v>550</v>
      </c>
      <c r="D486" s="225" t="s">
        <v>268</v>
      </c>
      <c r="E486" s="226" t="s">
        <v>1118</v>
      </c>
      <c r="F486" s="227" t="s">
        <v>1119</v>
      </c>
      <c r="G486" s="228" t="s">
        <v>691</v>
      </c>
      <c r="H486" s="229">
        <v>53.738</v>
      </c>
      <c r="I486" s="230"/>
      <c r="J486" s="231">
        <f>ROUND(I486*H486,2)</f>
        <v>0</v>
      </c>
      <c r="K486" s="227" t="s">
        <v>692</v>
      </c>
      <c r="L486" s="46"/>
      <c r="M486" s="232" t="s">
        <v>44</v>
      </c>
      <c r="N486" s="233" t="s">
        <v>53</v>
      </c>
      <c r="O486" s="86"/>
      <c r="P486" s="216">
        <f>O486*H486</f>
        <v>0</v>
      </c>
      <c r="Q486" s="216">
        <v>0</v>
      </c>
      <c r="R486" s="216">
        <f>Q486*H486</f>
        <v>0</v>
      </c>
      <c r="S486" s="216">
        <v>0.0050000000000000001</v>
      </c>
      <c r="T486" s="217">
        <f>S486*H486</f>
        <v>0.26868999999999998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8" t="s">
        <v>165</v>
      </c>
      <c r="AT486" s="218" t="s">
        <v>268</v>
      </c>
      <c r="AU486" s="218" t="s">
        <v>92</v>
      </c>
      <c r="AY486" s="18" t="s">
        <v>147</v>
      </c>
      <c r="BE486" s="219">
        <f>IF(N486="základní",J486,0)</f>
        <v>0</v>
      </c>
      <c r="BF486" s="219">
        <f>IF(N486="snížená",J486,0)</f>
        <v>0</v>
      </c>
      <c r="BG486" s="219">
        <f>IF(N486="zákl. přenesená",J486,0)</f>
        <v>0</v>
      </c>
      <c r="BH486" s="219">
        <f>IF(N486="sníž. přenesená",J486,0)</f>
        <v>0</v>
      </c>
      <c r="BI486" s="219">
        <f>IF(N486="nulová",J486,0)</f>
        <v>0</v>
      </c>
      <c r="BJ486" s="18" t="s">
        <v>90</v>
      </c>
      <c r="BK486" s="219">
        <f>ROUND(I486*H486,2)</f>
        <v>0</v>
      </c>
      <c r="BL486" s="18" t="s">
        <v>165</v>
      </c>
      <c r="BM486" s="218" t="s">
        <v>1120</v>
      </c>
    </row>
    <row r="487" s="2" customFormat="1">
      <c r="A487" s="40"/>
      <c r="B487" s="41"/>
      <c r="C487" s="42"/>
      <c r="D487" s="220" t="s">
        <v>157</v>
      </c>
      <c r="E487" s="42"/>
      <c r="F487" s="221" t="s">
        <v>1121</v>
      </c>
      <c r="G487" s="42"/>
      <c r="H487" s="42"/>
      <c r="I487" s="222"/>
      <c r="J487" s="42"/>
      <c r="K487" s="42"/>
      <c r="L487" s="46"/>
      <c r="M487" s="223"/>
      <c r="N487" s="224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8" t="s">
        <v>157</v>
      </c>
      <c r="AU487" s="18" t="s">
        <v>92</v>
      </c>
    </row>
    <row r="488" s="2" customFormat="1">
      <c r="A488" s="40"/>
      <c r="B488" s="41"/>
      <c r="C488" s="42"/>
      <c r="D488" s="239" t="s">
        <v>695</v>
      </c>
      <c r="E488" s="42"/>
      <c r="F488" s="240" t="s">
        <v>1122</v>
      </c>
      <c r="G488" s="42"/>
      <c r="H488" s="42"/>
      <c r="I488" s="222"/>
      <c r="J488" s="42"/>
      <c r="K488" s="42"/>
      <c r="L488" s="46"/>
      <c r="M488" s="223"/>
      <c r="N488" s="224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8" t="s">
        <v>695</v>
      </c>
      <c r="AU488" s="18" t="s">
        <v>92</v>
      </c>
    </row>
    <row r="489" s="13" customFormat="1">
      <c r="A489" s="13"/>
      <c r="B489" s="241"/>
      <c r="C489" s="242"/>
      <c r="D489" s="220" t="s">
        <v>697</v>
      </c>
      <c r="E489" s="243" t="s">
        <v>44</v>
      </c>
      <c r="F489" s="244" t="s">
        <v>926</v>
      </c>
      <c r="G489" s="242"/>
      <c r="H489" s="243" t="s">
        <v>44</v>
      </c>
      <c r="I489" s="245"/>
      <c r="J489" s="242"/>
      <c r="K489" s="242"/>
      <c r="L489" s="246"/>
      <c r="M489" s="247"/>
      <c r="N489" s="248"/>
      <c r="O489" s="248"/>
      <c r="P489" s="248"/>
      <c r="Q489" s="248"/>
      <c r="R489" s="248"/>
      <c r="S489" s="248"/>
      <c r="T489" s="249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0" t="s">
        <v>697</v>
      </c>
      <c r="AU489" s="250" t="s">
        <v>92</v>
      </c>
      <c r="AV489" s="13" t="s">
        <v>90</v>
      </c>
      <c r="AW489" s="13" t="s">
        <v>42</v>
      </c>
      <c r="AX489" s="13" t="s">
        <v>82</v>
      </c>
      <c r="AY489" s="250" t="s">
        <v>147</v>
      </c>
    </row>
    <row r="490" s="14" customFormat="1">
      <c r="A490" s="14"/>
      <c r="B490" s="251"/>
      <c r="C490" s="252"/>
      <c r="D490" s="220" t="s">
        <v>697</v>
      </c>
      <c r="E490" s="253" t="s">
        <v>44</v>
      </c>
      <c r="F490" s="254" t="s">
        <v>927</v>
      </c>
      <c r="G490" s="252"/>
      <c r="H490" s="255">
        <v>21.390000000000001</v>
      </c>
      <c r="I490" s="256"/>
      <c r="J490" s="252"/>
      <c r="K490" s="252"/>
      <c r="L490" s="257"/>
      <c r="M490" s="258"/>
      <c r="N490" s="259"/>
      <c r="O490" s="259"/>
      <c r="P490" s="259"/>
      <c r="Q490" s="259"/>
      <c r="R490" s="259"/>
      <c r="S490" s="259"/>
      <c r="T490" s="260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1" t="s">
        <v>697</v>
      </c>
      <c r="AU490" s="261" t="s">
        <v>92</v>
      </c>
      <c r="AV490" s="14" t="s">
        <v>92</v>
      </c>
      <c r="AW490" s="14" t="s">
        <v>42</v>
      </c>
      <c r="AX490" s="14" t="s">
        <v>82</v>
      </c>
      <c r="AY490" s="261" t="s">
        <v>147</v>
      </c>
    </row>
    <row r="491" s="14" customFormat="1">
      <c r="A491" s="14"/>
      <c r="B491" s="251"/>
      <c r="C491" s="252"/>
      <c r="D491" s="220" t="s">
        <v>697</v>
      </c>
      <c r="E491" s="253" t="s">
        <v>44</v>
      </c>
      <c r="F491" s="254" t="s">
        <v>928</v>
      </c>
      <c r="G491" s="252"/>
      <c r="H491" s="255">
        <v>23.542999999999999</v>
      </c>
      <c r="I491" s="256"/>
      <c r="J491" s="252"/>
      <c r="K491" s="252"/>
      <c r="L491" s="257"/>
      <c r="M491" s="258"/>
      <c r="N491" s="259"/>
      <c r="O491" s="259"/>
      <c r="P491" s="259"/>
      <c r="Q491" s="259"/>
      <c r="R491" s="259"/>
      <c r="S491" s="259"/>
      <c r="T491" s="260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1" t="s">
        <v>697</v>
      </c>
      <c r="AU491" s="261" t="s">
        <v>92</v>
      </c>
      <c r="AV491" s="14" t="s">
        <v>92</v>
      </c>
      <c r="AW491" s="14" t="s">
        <v>42</v>
      </c>
      <c r="AX491" s="14" t="s">
        <v>82</v>
      </c>
      <c r="AY491" s="261" t="s">
        <v>147</v>
      </c>
    </row>
    <row r="492" s="14" customFormat="1">
      <c r="A492" s="14"/>
      <c r="B492" s="251"/>
      <c r="C492" s="252"/>
      <c r="D492" s="220" t="s">
        <v>697</v>
      </c>
      <c r="E492" s="253" t="s">
        <v>44</v>
      </c>
      <c r="F492" s="254" t="s">
        <v>929</v>
      </c>
      <c r="G492" s="252"/>
      <c r="H492" s="255">
        <v>11.779999999999999</v>
      </c>
      <c r="I492" s="256"/>
      <c r="J492" s="252"/>
      <c r="K492" s="252"/>
      <c r="L492" s="257"/>
      <c r="M492" s="258"/>
      <c r="N492" s="259"/>
      <c r="O492" s="259"/>
      <c r="P492" s="259"/>
      <c r="Q492" s="259"/>
      <c r="R492" s="259"/>
      <c r="S492" s="259"/>
      <c r="T492" s="260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1" t="s">
        <v>697</v>
      </c>
      <c r="AU492" s="261" t="s">
        <v>92</v>
      </c>
      <c r="AV492" s="14" t="s">
        <v>92</v>
      </c>
      <c r="AW492" s="14" t="s">
        <v>42</v>
      </c>
      <c r="AX492" s="14" t="s">
        <v>82</v>
      </c>
      <c r="AY492" s="261" t="s">
        <v>147</v>
      </c>
    </row>
    <row r="493" s="14" customFormat="1">
      <c r="A493" s="14"/>
      <c r="B493" s="251"/>
      <c r="C493" s="252"/>
      <c r="D493" s="220" t="s">
        <v>697</v>
      </c>
      <c r="E493" s="253" t="s">
        <v>44</v>
      </c>
      <c r="F493" s="254" t="s">
        <v>930</v>
      </c>
      <c r="G493" s="252"/>
      <c r="H493" s="255">
        <v>2.2999999999999998</v>
      </c>
      <c r="I493" s="256"/>
      <c r="J493" s="252"/>
      <c r="K493" s="252"/>
      <c r="L493" s="257"/>
      <c r="M493" s="258"/>
      <c r="N493" s="259"/>
      <c r="O493" s="259"/>
      <c r="P493" s="259"/>
      <c r="Q493" s="259"/>
      <c r="R493" s="259"/>
      <c r="S493" s="259"/>
      <c r="T493" s="260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1" t="s">
        <v>697</v>
      </c>
      <c r="AU493" s="261" t="s">
        <v>92</v>
      </c>
      <c r="AV493" s="14" t="s">
        <v>92</v>
      </c>
      <c r="AW493" s="14" t="s">
        <v>42</v>
      </c>
      <c r="AX493" s="14" t="s">
        <v>82</v>
      </c>
      <c r="AY493" s="261" t="s">
        <v>147</v>
      </c>
    </row>
    <row r="494" s="13" customFormat="1">
      <c r="A494" s="13"/>
      <c r="B494" s="241"/>
      <c r="C494" s="242"/>
      <c r="D494" s="220" t="s">
        <v>697</v>
      </c>
      <c r="E494" s="243" t="s">
        <v>44</v>
      </c>
      <c r="F494" s="244" t="s">
        <v>931</v>
      </c>
      <c r="G494" s="242"/>
      <c r="H494" s="243" t="s">
        <v>44</v>
      </c>
      <c r="I494" s="245"/>
      <c r="J494" s="242"/>
      <c r="K494" s="242"/>
      <c r="L494" s="246"/>
      <c r="M494" s="247"/>
      <c r="N494" s="248"/>
      <c r="O494" s="248"/>
      <c r="P494" s="248"/>
      <c r="Q494" s="248"/>
      <c r="R494" s="248"/>
      <c r="S494" s="248"/>
      <c r="T494" s="249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0" t="s">
        <v>697</v>
      </c>
      <c r="AU494" s="250" t="s">
        <v>92</v>
      </c>
      <c r="AV494" s="13" t="s">
        <v>90</v>
      </c>
      <c r="AW494" s="13" t="s">
        <v>42</v>
      </c>
      <c r="AX494" s="13" t="s">
        <v>82</v>
      </c>
      <c r="AY494" s="250" t="s">
        <v>147</v>
      </c>
    </row>
    <row r="495" s="14" customFormat="1">
      <c r="A495" s="14"/>
      <c r="B495" s="251"/>
      <c r="C495" s="252"/>
      <c r="D495" s="220" t="s">
        <v>697</v>
      </c>
      <c r="E495" s="253" t="s">
        <v>44</v>
      </c>
      <c r="F495" s="254" t="s">
        <v>894</v>
      </c>
      <c r="G495" s="252"/>
      <c r="H495" s="255">
        <v>-1.2</v>
      </c>
      <c r="I495" s="256"/>
      <c r="J495" s="252"/>
      <c r="K495" s="252"/>
      <c r="L495" s="257"/>
      <c r="M495" s="258"/>
      <c r="N495" s="259"/>
      <c r="O495" s="259"/>
      <c r="P495" s="259"/>
      <c r="Q495" s="259"/>
      <c r="R495" s="259"/>
      <c r="S495" s="259"/>
      <c r="T495" s="260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1" t="s">
        <v>697</v>
      </c>
      <c r="AU495" s="261" t="s">
        <v>92</v>
      </c>
      <c r="AV495" s="14" t="s">
        <v>92</v>
      </c>
      <c r="AW495" s="14" t="s">
        <v>42</v>
      </c>
      <c r="AX495" s="14" t="s">
        <v>82</v>
      </c>
      <c r="AY495" s="261" t="s">
        <v>147</v>
      </c>
    </row>
    <row r="496" s="14" customFormat="1">
      <c r="A496" s="14"/>
      <c r="B496" s="251"/>
      <c r="C496" s="252"/>
      <c r="D496" s="220" t="s">
        <v>697</v>
      </c>
      <c r="E496" s="253" t="s">
        <v>44</v>
      </c>
      <c r="F496" s="254" t="s">
        <v>895</v>
      </c>
      <c r="G496" s="252"/>
      <c r="H496" s="255">
        <v>-2.9550000000000001</v>
      </c>
      <c r="I496" s="256"/>
      <c r="J496" s="252"/>
      <c r="K496" s="252"/>
      <c r="L496" s="257"/>
      <c r="M496" s="258"/>
      <c r="N496" s="259"/>
      <c r="O496" s="259"/>
      <c r="P496" s="259"/>
      <c r="Q496" s="259"/>
      <c r="R496" s="259"/>
      <c r="S496" s="259"/>
      <c r="T496" s="260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1" t="s">
        <v>697</v>
      </c>
      <c r="AU496" s="261" t="s">
        <v>92</v>
      </c>
      <c r="AV496" s="14" t="s">
        <v>92</v>
      </c>
      <c r="AW496" s="14" t="s">
        <v>42</v>
      </c>
      <c r="AX496" s="14" t="s">
        <v>82</v>
      </c>
      <c r="AY496" s="261" t="s">
        <v>147</v>
      </c>
    </row>
    <row r="497" s="14" customFormat="1">
      <c r="A497" s="14"/>
      <c r="B497" s="251"/>
      <c r="C497" s="252"/>
      <c r="D497" s="220" t="s">
        <v>697</v>
      </c>
      <c r="E497" s="253" t="s">
        <v>44</v>
      </c>
      <c r="F497" s="254" t="s">
        <v>896</v>
      </c>
      <c r="G497" s="252"/>
      <c r="H497" s="255">
        <v>-1.1200000000000001</v>
      </c>
      <c r="I497" s="256"/>
      <c r="J497" s="252"/>
      <c r="K497" s="252"/>
      <c r="L497" s="257"/>
      <c r="M497" s="258"/>
      <c r="N497" s="259"/>
      <c r="O497" s="259"/>
      <c r="P497" s="259"/>
      <c r="Q497" s="259"/>
      <c r="R497" s="259"/>
      <c r="S497" s="259"/>
      <c r="T497" s="260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1" t="s">
        <v>697</v>
      </c>
      <c r="AU497" s="261" t="s">
        <v>92</v>
      </c>
      <c r="AV497" s="14" t="s">
        <v>92</v>
      </c>
      <c r="AW497" s="14" t="s">
        <v>42</v>
      </c>
      <c r="AX497" s="14" t="s">
        <v>82</v>
      </c>
      <c r="AY497" s="261" t="s">
        <v>147</v>
      </c>
    </row>
    <row r="498" s="15" customFormat="1">
      <c r="A498" s="15"/>
      <c r="B498" s="262"/>
      <c r="C498" s="263"/>
      <c r="D498" s="220" t="s">
        <v>697</v>
      </c>
      <c r="E498" s="264" t="s">
        <v>44</v>
      </c>
      <c r="F498" s="265" t="s">
        <v>701</v>
      </c>
      <c r="G498" s="263"/>
      <c r="H498" s="266">
        <v>53.738</v>
      </c>
      <c r="I498" s="267"/>
      <c r="J498" s="263"/>
      <c r="K498" s="263"/>
      <c r="L498" s="268"/>
      <c r="M498" s="269"/>
      <c r="N498" s="270"/>
      <c r="O498" s="270"/>
      <c r="P498" s="270"/>
      <c r="Q498" s="270"/>
      <c r="R498" s="270"/>
      <c r="S498" s="270"/>
      <c r="T498" s="271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72" t="s">
        <v>697</v>
      </c>
      <c r="AU498" s="272" t="s">
        <v>92</v>
      </c>
      <c r="AV498" s="15" t="s">
        <v>165</v>
      </c>
      <c r="AW498" s="15" t="s">
        <v>42</v>
      </c>
      <c r="AX498" s="15" t="s">
        <v>90</v>
      </c>
      <c r="AY498" s="272" t="s">
        <v>147</v>
      </c>
    </row>
    <row r="499" s="2" customFormat="1" ht="16.5" customHeight="1">
      <c r="A499" s="40"/>
      <c r="B499" s="41"/>
      <c r="C499" s="225" t="s">
        <v>412</v>
      </c>
      <c r="D499" s="225" t="s">
        <v>268</v>
      </c>
      <c r="E499" s="226" t="s">
        <v>1123</v>
      </c>
      <c r="F499" s="227" t="s">
        <v>1124</v>
      </c>
      <c r="G499" s="228" t="s">
        <v>691</v>
      </c>
      <c r="H499" s="229">
        <v>14.300000000000001</v>
      </c>
      <c r="I499" s="230"/>
      <c r="J499" s="231">
        <f>ROUND(I499*H499,2)</f>
        <v>0</v>
      </c>
      <c r="K499" s="227" t="s">
        <v>692</v>
      </c>
      <c r="L499" s="46"/>
      <c r="M499" s="232" t="s">
        <v>44</v>
      </c>
      <c r="N499" s="233" t="s">
        <v>53</v>
      </c>
      <c r="O499" s="86"/>
      <c r="P499" s="216">
        <f>O499*H499</f>
        <v>0</v>
      </c>
      <c r="Q499" s="216">
        <v>0</v>
      </c>
      <c r="R499" s="216">
        <f>Q499*H499</f>
        <v>0</v>
      </c>
      <c r="S499" s="216">
        <v>0</v>
      </c>
      <c r="T499" s="217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18" t="s">
        <v>165</v>
      </c>
      <c r="AT499" s="218" t="s">
        <v>268</v>
      </c>
      <c r="AU499" s="218" t="s">
        <v>92</v>
      </c>
      <c r="AY499" s="18" t="s">
        <v>147</v>
      </c>
      <c r="BE499" s="219">
        <f>IF(N499="základní",J499,0)</f>
        <v>0</v>
      </c>
      <c r="BF499" s="219">
        <f>IF(N499="snížená",J499,0)</f>
        <v>0</v>
      </c>
      <c r="BG499" s="219">
        <f>IF(N499="zákl. přenesená",J499,0)</f>
        <v>0</v>
      </c>
      <c r="BH499" s="219">
        <f>IF(N499="sníž. přenesená",J499,0)</f>
        <v>0</v>
      </c>
      <c r="BI499" s="219">
        <f>IF(N499="nulová",J499,0)</f>
        <v>0</v>
      </c>
      <c r="BJ499" s="18" t="s">
        <v>90</v>
      </c>
      <c r="BK499" s="219">
        <f>ROUND(I499*H499,2)</f>
        <v>0</v>
      </c>
      <c r="BL499" s="18" t="s">
        <v>165</v>
      </c>
      <c r="BM499" s="218" t="s">
        <v>1125</v>
      </c>
    </row>
    <row r="500" s="2" customFormat="1">
      <c r="A500" s="40"/>
      <c r="B500" s="41"/>
      <c r="C500" s="42"/>
      <c r="D500" s="220" t="s">
        <v>157</v>
      </c>
      <c r="E500" s="42"/>
      <c r="F500" s="221" t="s">
        <v>1124</v>
      </c>
      <c r="G500" s="42"/>
      <c r="H500" s="42"/>
      <c r="I500" s="222"/>
      <c r="J500" s="42"/>
      <c r="K500" s="42"/>
      <c r="L500" s="46"/>
      <c r="M500" s="223"/>
      <c r="N500" s="224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8" t="s">
        <v>157</v>
      </c>
      <c r="AU500" s="18" t="s">
        <v>92</v>
      </c>
    </row>
    <row r="501" s="2" customFormat="1">
      <c r="A501" s="40"/>
      <c r="B501" s="41"/>
      <c r="C501" s="42"/>
      <c r="D501" s="239" t="s">
        <v>695</v>
      </c>
      <c r="E501" s="42"/>
      <c r="F501" s="240" t="s">
        <v>1126</v>
      </c>
      <c r="G501" s="42"/>
      <c r="H501" s="42"/>
      <c r="I501" s="222"/>
      <c r="J501" s="42"/>
      <c r="K501" s="42"/>
      <c r="L501" s="46"/>
      <c r="M501" s="223"/>
      <c r="N501" s="224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8" t="s">
        <v>695</v>
      </c>
      <c r="AU501" s="18" t="s">
        <v>92</v>
      </c>
    </row>
    <row r="502" s="13" customFormat="1">
      <c r="A502" s="13"/>
      <c r="B502" s="241"/>
      <c r="C502" s="242"/>
      <c r="D502" s="220" t="s">
        <v>697</v>
      </c>
      <c r="E502" s="243" t="s">
        <v>44</v>
      </c>
      <c r="F502" s="244" t="s">
        <v>1127</v>
      </c>
      <c r="G502" s="242"/>
      <c r="H502" s="243" t="s">
        <v>44</v>
      </c>
      <c r="I502" s="245"/>
      <c r="J502" s="242"/>
      <c r="K502" s="242"/>
      <c r="L502" s="246"/>
      <c r="M502" s="247"/>
      <c r="N502" s="248"/>
      <c r="O502" s="248"/>
      <c r="P502" s="248"/>
      <c r="Q502" s="248"/>
      <c r="R502" s="248"/>
      <c r="S502" s="248"/>
      <c r="T502" s="249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0" t="s">
        <v>697</v>
      </c>
      <c r="AU502" s="250" t="s">
        <v>92</v>
      </c>
      <c r="AV502" s="13" t="s">
        <v>90</v>
      </c>
      <c r="AW502" s="13" t="s">
        <v>42</v>
      </c>
      <c r="AX502" s="13" t="s">
        <v>82</v>
      </c>
      <c r="AY502" s="250" t="s">
        <v>147</v>
      </c>
    </row>
    <row r="503" s="14" customFormat="1">
      <c r="A503" s="14"/>
      <c r="B503" s="251"/>
      <c r="C503" s="252"/>
      <c r="D503" s="220" t="s">
        <v>697</v>
      </c>
      <c r="E503" s="253" t="s">
        <v>44</v>
      </c>
      <c r="F503" s="254" t="s">
        <v>1128</v>
      </c>
      <c r="G503" s="252"/>
      <c r="H503" s="255">
        <v>14.300000000000001</v>
      </c>
      <c r="I503" s="256"/>
      <c r="J503" s="252"/>
      <c r="K503" s="252"/>
      <c r="L503" s="257"/>
      <c r="M503" s="258"/>
      <c r="N503" s="259"/>
      <c r="O503" s="259"/>
      <c r="P503" s="259"/>
      <c r="Q503" s="259"/>
      <c r="R503" s="259"/>
      <c r="S503" s="259"/>
      <c r="T503" s="260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1" t="s">
        <v>697</v>
      </c>
      <c r="AU503" s="261" t="s">
        <v>92</v>
      </c>
      <c r="AV503" s="14" t="s">
        <v>92</v>
      </c>
      <c r="AW503" s="14" t="s">
        <v>42</v>
      </c>
      <c r="AX503" s="14" t="s">
        <v>90</v>
      </c>
      <c r="AY503" s="261" t="s">
        <v>147</v>
      </c>
    </row>
    <row r="504" s="2" customFormat="1" ht="16.5" customHeight="1">
      <c r="A504" s="40"/>
      <c r="B504" s="41"/>
      <c r="C504" s="225" t="s">
        <v>557</v>
      </c>
      <c r="D504" s="225" t="s">
        <v>268</v>
      </c>
      <c r="E504" s="226" t="s">
        <v>1129</v>
      </c>
      <c r="F504" s="227" t="s">
        <v>1130</v>
      </c>
      <c r="G504" s="228" t="s">
        <v>257</v>
      </c>
      <c r="H504" s="229">
        <v>1</v>
      </c>
      <c r="I504" s="230"/>
      <c r="J504" s="231">
        <f>ROUND(I504*H504,2)</f>
        <v>0</v>
      </c>
      <c r="K504" s="227" t="s">
        <v>153</v>
      </c>
      <c r="L504" s="46"/>
      <c r="M504" s="232" t="s">
        <v>44</v>
      </c>
      <c r="N504" s="233" t="s">
        <v>53</v>
      </c>
      <c r="O504" s="86"/>
      <c r="P504" s="216">
        <f>O504*H504</f>
        <v>0</v>
      </c>
      <c r="Q504" s="216">
        <v>0</v>
      </c>
      <c r="R504" s="216">
        <f>Q504*H504</f>
        <v>0</v>
      </c>
      <c r="S504" s="216">
        <v>0</v>
      </c>
      <c r="T504" s="217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8" t="s">
        <v>165</v>
      </c>
      <c r="AT504" s="218" t="s">
        <v>268</v>
      </c>
      <c r="AU504" s="218" t="s">
        <v>92</v>
      </c>
      <c r="AY504" s="18" t="s">
        <v>147</v>
      </c>
      <c r="BE504" s="219">
        <f>IF(N504="základní",J504,0)</f>
        <v>0</v>
      </c>
      <c r="BF504" s="219">
        <f>IF(N504="snížená",J504,0)</f>
        <v>0</v>
      </c>
      <c r="BG504" s="219">
        <f>IF(N504="zákl. přenesená",J504,0)</f>
        <v>0</v>
      </c>
      <c r="BH504" s="219">
        <f>IF(N504="sníž. přenesená",J504,0)</f>
        <v>0</v>
      </c>
      <c r="BI504" s="219">
        <f>IF(N504="nulová",J504,0)</f>
        <v>0</v>
      </c>
      <c r="BJ504" s="18" t="s">
        <v>90</v>
      </c>
      <c r="BK504" s="219">
        <f>ROUND(I504*H504,2)</f>
        <v>0</v>
      </c>
      <c r="BL504" s="18" t="s">
        <v>165</v>
      </c>
      <c r="BM504" s="218" t="s">
        <v>1131</v>
      </c>
    </row>
    <row r="505" s="2" customFormat="1">
      <c r="A505" s="40"/>
      <c r="B505" s="41"/>
      <c r="C505" s="42"/>
      <c r="D505" s="220" t="s">
        <v>157</v>
      </c>
      <c r="E505" s="42"/>
      <c r="F505" s="221" t="s">
        <v>1130</v>
      </c>
      <c r="G505" s="42"/>
      <c r="H505" s="42"/>
      <c r="I505" s="222"/>
      <c r="J505" s="42"/>
      <c r="K505" s="42"/>
      <c r="L505" s="46"/>
      <c r="M505" s="223"/>
      <c r="N505" s="224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8" t="s">
        <v>157</v>
      </c>
      <c r="AU505" s="18" t="s">
        <v>92</v>
      </c>
    </row>
    <row r="506" s="2" customFormat="1">
      <c r="A506" s="40"/>
      <c r="B506" s="41"/>
      <c r="C506" s="42"/>
      <c r="D506" s="220" t="s">
        <v>277</v>
      </c>
      <c r="E506" s="42"/>
      <c r="F506" s="234" t="s">
        <v>1132</v>
      </c>
      <c r="G506" s="42"/>
      <c r="H506" s="42"/>
      <c r="I506" s="222"/>
      <c r="J506" s="42"/>
      <c r="K506" s="42"/>
      <c r="L506" s="46"/>
      <c r="M506" s="223"/>
      <c r="N506" s="224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8" t="s">
        <v>277</v>
      </c>
      <c r="AU506" s="18" t="s">
        <v>92</v>
      </c>
    </row>
    <row r="507" s="12" customFormat="1" ht="22.8" customHeight="1">
      <c r="A507" s="12"/>
      <c r="B507" s="190"/>
      <c r="C507" s="191"/>
      <c r="D507" s="192" t="s">
        <v>81</v>
      </c>
      <c r="E507" s="204" t="s">
        <v>1133</v>
      </c>
      <c r="F507" s="204" t="s">
        <v>1134</v>
      </c>
      <c r="G507" s="191"/>
      <c r="H507" s="191"/>
      <c r="I507" s="194"/>
      <c r="J507" s="205">
        <f>BK507</f>
        <v>0</v>
      </c>
      <c r="K507" s="191"/>
      <c r="L507" s="196"/>
      <c r="M507" s="197"/>
      <c r="N507" s="198"/>
      <c r="O507" s="198"/>
      <c r="P507" s="199">
        <f>SUM(P508:P529)</f>
        <v>0</v>
      </c>
      <c r="Q507" s="198"/>
      <c r="R507" s="199">
        <f>SUM(R508:R529)</f>
        <v>0</v>
      </c>
      <c r="S507" s="198"/>
      <c r="T507" s="200">
        <f>SUM(T508:T529)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201" t="s">
        <v>90</v>
      </c>
      <c r="AT507" s="202" t="s">
        <v>81</v>
      </c>
      <c r="AU507" s="202" t="s">
        <v>90</v>
      </c>
      <c r="AY507" s="201" t="s">
        <v>147</v>
      </c>
      <c r="BK507" s="203">
        <f>SUM(BK508:BK529)</f>
        <v>0</v>
      </c>
    </row>
    <row r="508" s="2" customFormat="1" ht="16.5" customHeight="1">
      <c r="A508" s="40"/>
      <c r="B508" s="41"/>
      <c r="C508" s="225" t="s">
        <v>417</v>
      </c>
      <c r="D508" s="225" t="s">
        <v>268</v>
      </c>
      <c r="E508" s="226" t="s">
        <v>1135</v>
      </c>
      <c r="F508" s="227" t="s">
        <v>1136</v>
      </c>
      <c r="G508" s="228" t="s">
        <v>763</v>
      </c>
      <c r="H508" s="229">
        <v>14.103</v>
      </c>
      <c r="I508" s="230"/>
      <c r="J508" s="231">
        <f>ROUND(I508*H508,2)</f>
        <v>0</v>
      </c>
      <c r="K508" s="227" t="s">
        <v>692</v>
      </c>
      <c r="L508" s="46"/>
      <c r="M508" s="232" t="s">
        <v>44</v>
      </c>
      <c r="N508" s="233" t="s">
        <v>53</v>
      </c>
      <c r="O508" s="86"/>
      <c r="P508" s="216">
        <f>O508*H508</f>
        <v>0</v>
      </c>
      <c r="Q508" s="216">
        <v>0</v>
      </c>
      <c r="R508" s="216">
        <f>Q508*H508</f>
        <v>0</v>
      </c>
      <c r="S508" s="216">
        <v>0</v>
      </c>
      <c r="T508" s="217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8" t="s">
        <v>165</v>
      </c>
      <c r="AT508" s="218" t="s">
        <v>268</v>
      </c>
      <c r="AU508" s="218" t="s">
        <v>92</v>
      </c>
      <c r="AY508" s="18" t="s">
        <v>147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18" t="s">
        <v>90</v>
      </c>
      <c r="BK508" s="219">
        <f>ROUND(I508*H508,2)</f>
        <v>0</v>
      </c>
      <c r="BL508" s="18" t="s">
        <v>165</v>
      </c>
      <c r="BM508" s="218" t="s">
        <v>1137</v>
      </c>
    </row>
    <row r="509" s="2" customFormat="1">
      <c r="A509" s="40"/>
      <c r="B509" s="41"/>
      <c r="C509" s="42"/>
      <c r="D509" s="220" t="s">
        <v>157</v>
      </c>
      <c r="E509" s="42"/>
      <c r="F509" s="221" t="s">
        <v>1138</v>
      </c>
      <c r="G509" s="42"/>
      <c r="H509" s="42"/>
      <c r="I509" s="222"/>
      <c r="J509" s="42"/>
      <c r="K509" s="42"/>
      <c r="L509" s="46"/>
      <c r="M509" s="223"/>
      <c r="N509" s="224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8" t="s">
        <v>157</v>
      </c>
      <c r="AU509" s="18" t="s">
        <v>92</v>
      </c>
    </row>
    <row r="510" s="2" customFormat="1">
      <c r="A510" s="40"/>
      <c r="B510" s="41"/>
      <c r="C510" s="42"/>
      <c r="D510" s="239" t="s">
        <v>695</v>
      </c>
      <c r="E510" s="42"/>
      <c r="F510" s="240" t="s">
        <v>1139</v>
      </c>
      <c r="G510" s="42"/>
      <c r="H510" s="42"/>
      <c r="I510" s="222"/>
      <c r="J510" s="42"/>
      <c r="K510" s="42"/>
      <c r="L510" s="46"/>
      <c r="M510" s="223"/>
      <c r="N510" s="224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8" t="s">
        <v>695</v>
      </c>
      <c r="AU510" s="18" t="s">
        <v>92</v>
      </c>
    </row>
    <row r="511" s="2" customFormat="1" ht="16.5" customHeight="1">
      <c r="A511" s="40"/>
      <c r="B511" s="41"/>
      <c r="C511" s="225" t="s">
        <v>564</v>
      </c>
      <c r="D511" s="225" t="s">
        <v>268</v>
      </c>
      <c r="E511" s="226" t="s">
        <v>1140</v>
      </c>
      <c r="F511" s="227" t="s">
        <v>1141</v>
      </c>
      <c r="G511" s="228" t="s">
        <v>763</v>
      </c>
      <c r="H511" s="229">
        <v>14.103</v>
      </c>
      <c r="I511" s="230"/>
      <c r="J511" s="231">
        <f>ROUND(I511*H511,2)</f>
        <v>0</v>
      </c>
      <c r="K511" s="227" t="s">
        <v>692</v>
      </c>
      <c r="L511" s="46"/>
      <c r="M511" s="232" t="s">
        <v>44</v>
      </c>
      <c r="N511" s="233" t="s">
        <v>53</v>
      </c>
      <c r="O511" s="86"/>
      <c r="P511" s="216">
        <f>O511*H511</f>
        <v>0</v>
      </c>
      <c r="Q511" s="216">
        <v>0</v>
      </c>
      <c r="R511" s="216">
        <f>Q511*H511</f>
        <v>0</v>
      </c>
      <c r="S511" s="216">
        <v>0</v>
      </c>
      <c r="T511" s="217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8" t="s">
        <v>165</v>
      </c>
      <c r="AT511" s="218" t="s">
        <v>268</v>
      </c>
      <c r="AU511" s="218" t="s">
        <v>92</v>
      </c>
      <c r="AY511" s="18" t="s">
        <v>147</v>
      </c>
      <c r="BE511" s="219">
        <f>IF(N511="základní",J511,0)</f>
        <v>0</v>
      </c>
      <c r="BF511" s="219">
        <f>IF(N511="snížená",J511,0)</f>
        <v>0</v>
      </c>
      <c r="BG511" s="219">
        <f>IF(N511="zákl. přenesená",J511,0)</f>
        <v>0</v>
      </c>
      <c r="BH511" s="219">
        <f>IF(N511="sníž. přenesená",J511,0)</f>
        <v>0</v>
      </c>
      <c r="BI511" s="219">
        <f>IF(N511="nulová",J511,0)</f>
        <v>0</v>
      </c>
      <c r="BJ511" s="18" t="s">
        <v>90</v>
      </c>
      <c r="BK511" s="219">
        <f>ROUND(I511*H511,2)</f>
        <v>0</v>
      </c>
      <c r="BL511" s="18" t="s">
        <v>165</v>
      </c>
      <c r="BM511" s="218" t="s">
        <v>1142</v>
      </c>
    </row>
    <row r="512" s="2" customFormat="1">
      <c r="A512" s="40"/>
      <c r="B512" s="41"/>
      <c r="C512" s="42"/>
      <c r="D512" s="220" t="s">
        <v>157</v>
      </c>
      <c r="E512" s="42"/>
      <c r="F512" s="221" t="s">
        <v>1143</v>
      </c>
      <c r="G512" s="42"/>
      <c r="H512" s="42"/>
      <c r="I512" s="222"/>
      <c r="J512" s="42"/>
      <c r="K512" s="42"/>
      <c r="L512" s="46"/>
      <c r="M512" s="223"/>
      <c r="N512" s="224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8" t="s">
        <v>157</v>
      </c>
      <c r="AU512" s="18" t="s">
        <v>92</v>
      </c>
    </row>
    <row r="513" s="2" customFormat="1">
      <c r="A513" s="40"/>
      <c r="B513" s="41"/>
      <c r="C513" s="42"/>
      <c r="D513" s="239" t="s">
        <v>695</v>
      </c>
      <c r="E513" s="42"/>
      <c r="F513" s="240" t="s">
        <v>1144</v>
      </c>
      <c r="G513" s="42"/>
      <c r="H513" s="42"/>
      <c r="I513" s="222"/>
      <c r="J513" s="42"/>
      <c r="K513" s="42"/>
      <c r="L513" s="46"/>
      <c r="M513" s="223"/>
      <c r="N513" s="224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8" t="s">
        <v>695</v>
      </c>
      <c r="AU513" s="18" t="s">
        <v>92</v>
      </c>
    </row>
    <row r="514" s="2" customFormat="1" ht="16.5" customHeight="1">
      <c r="A514" s="40"/>
      <c r="B514" s="41"/>
      <c r="C514" s="225" t="s">
        <v>422</v>
      </c>
      <c r="D514" s="225" t="s">
        <v>268</v>
      </c>
      <c r="E514" s="226" t="s">
        <v>1145</v>
      </c>
      <c r="F514" s="227" t="s">
        <v>1146</v>
      </c>
      <c r="G514" s="228" t="s">
        <v>763</v>
      </c>
      <c r="H514" s="229">
        <v>126.92700000000001</v>
      </c>
      <c r="I514" s="230"/>
      <c r="J514" s="231">
        <f>ROUND(I514*H514,2)</f>
        <v>0</v>
      </c>
      <c r="K514" s="227" t="s">
        <v>692</v>
      </c>
      <c r="L514" s="46"/>
      <c r="M514" s="232" t="s">
        <v>44</v>
      </c>
      <c r="N514" s="233" t="s">
        <v>53</v>
      </c>
      <c r="O514" s="86"/>
      <c r="P514" s="216">
        <f>O514*H514</f>
        <v>0</v>
      </c>
      <c r="Q514" s="216">
        <v>0</v>
      </c>
      <c r="R514" s="216">
        <f>Q514*H514</f>
        <v>0</v>
      </c>
      <c r="S514" s="216">
        <v>0</v>
      </c>
      <c r="T514" s="217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18" t="s">
        <v>165</v>
      </c>
      <c r="AT514" s="218" t="s">
        <v>268</v>
      </c>
      <c r="AU514" s="218" t="s">
        <v>92</v>
      </c>
      <c r="AY514" s="18" t="s">
        <v>147</v>
      </c>
      <c r="BE514" s="219">
        <f>IF(N514="základní",J514,0)</f>
        <v>0</v>
      </c>
      <c r="BF514" s="219">
        <f>IF(N514="snížená",J514,0)</f>
        <v>0</v>
      </c>
      <c r="BG514" s="219">
        <f>IF(N514="zákl. přenesená",J514,0)</f>
        <v>0</v>
      </c>
      <c r="BH514" s="219">
        <f>IF(N514="sníž. přenesená",J514,0)</f>
        <v>0</v>
      </c>
      <c r="BI514" s="219">
        <f>IF(N514="nulová",J514,0)</f>
        <v>0</v>
      </c>
      <c r="BJ514" s="18" t="s">
        <v>90</v>
      </c>
      <c r="BK514" s="219">
        <f>ROUND(I514*H514,2)</f>
        <v>0</v>
      </c>
      <c r="BL514" s="18" t="s">
        <v>165</v>
      </c>
      <c r="BM514" s="218" t="s">
        <v>1147</v>
      </c>
    </row>
    <row r="515" s="2" customFormat="1">
      <c r="A515" s="40"/>
      <c r="B515" s="41"/>
      <c r="C515" s="42"/>
      <c r="D515" s="220" t="s">
        <v>157</v>
      </c>
      <c r="E515" s="42"/>
      <c r="F515" s="221" t="s">
        <v>1148</v>
      </c>
      <c r="G515" s="42"/>
      <c r="H515" s="42"/>
      <c r="I515" s="222"/>
      <c r="J515" s="42"/>
      <c r="K515" s="42"/>
      <c r="L515" s="46"/>
      <c r="M515" s="223"/>
      <c r="N515" s="224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8" t="s">
        <v>157</v>
      </c>
      <c r="AU515" s="18" t="s">
        <v>92</v>
      </c>
    </row>
    <row r="516" s="2" customFormat="1">
      <c r="A516" s="40"/>
      <c r="B516" s="41"/>
      <c r="C516" s="42"/>
      <c r="D516" s="239" t="s">
        <v>695</v>
      </c>
      <c r="E516" s="42"/>
      <c r="F516" s="240" t="s">
        <v>1149</v>
      </c>
      <c r="G516" s="42"/>
      <c r="H516" s="42"/>
      <c r="I516" s="222"/>
      <c r="J516" s="42"/>
      <c r="K516" s="42"/>
      <c r="L516" s="46"/>
      <c r="M516" s="223"/>
      <c r="N516" s="224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8" t="s">
        <v>695</v>
      </c>
      <c r="AU516" s="18" t="s">
        <v>92</v>
      </c>
    </row>
    <row r="517" s="14" customFormat="1">
      <c r="A517" s="14"/>
      <c r="B517" s="251"/>
      <c r="C517" s="252"/>
      <c r="D517" s="220" t="s">
        <v>697</v>
      </c>
      <c r="E517" s="252"/>
      <c r="F517" s="254" t="s">
        <v>1150</v>
      </c>
      <c r="G517" s="252"/>
      <c r="H517" s="255">
        <v>126.92700000000001</v>
      </c>
      <c r="I517" s="256"/>
      <c r="J517" s="252"/>
      <c r="K517" s="252"/>
      <c r="L517" s="257"/>
      <c r="M517" s="258"/>
      <c r="N517" s="259"/>
      <c r="O517" s="259"/>
      <c r="P517" s="259"/>
      <c r="Q517" s="259"/>
      <c r="R517" s="259"/>
      <c r="S517" s="259"/>
      <c r="T517" s="260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1" t="s">
        <v>697</v>
      </c>
      <c r="AU517" s="261" t="s">
        <v>92</v>
      </c>
      <c r="AV517" s="14" t="s">
        <v>92</v>
      </c>
      <c r="AW517" s="14" t="s">
        <v>4</v>
      </c>
      <c r="AX517" s="14" t="s">
        <v>90</v>
      </c>
      <c r="AY517" s="261" t="s">
        <v>147</v>
      </c>
    </row>
    <row r="518" s="2" customFormat="1" ht="24.15" customHeight="1">
      <c r="A518" s="40"/>
      <c r="B518" s="41"/>
      <c r="C518" s="225" t="s">
        <v>571</v>
      </c>
      <c r="D518" s="225" t="s">
        <v>268</v>
      </c>
      <c r="E518" s="226" t="s">
        <v>1151</v>
      </c>
      <c r="F518" s="227" t="s">
        <v>1152</v>
      </c>
      <c r="G518" s="228" t="s">
        <v>763</v>
      </c>
      <c r="H518" s="229">
        <v>12.472</v>
      </c>
      <c r="I518" s="230"/>
      <c r="J518" s="231">
        <f>ROUND(I518*H518,2)</f>
        <v>0</v>
      </c>
      <c r="K518" s="227" t="s">
        <v>692</v>
      </c>
      <c r="L518" s="46"/>
      <c r="M518" s="232" t="s">
        <v>44</v>
      </c>
      <c r="N518" s="233" t="s">
        <v>53</v>
      </c>
      <c r="O518" s="86"/>
      <c r="P518" s="216">
        <f>O518*H518</f>
        <v>0</v>
      </c>
      <c r="Q518" s="216">
        <v>0</v>
      </c>
      <c r="R518" s="216">
        <f>Q518*H518</f>
        <v>0</v>
      </c>
      <c r="S518" s="216">
        <v>0</v>
      </c>
      <c r="T518" s="217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8" t="s">
        <v>165</v>
      </c>
      <c r="AT518" s="218" t="s">
        <v>268</v>
      </c>
      <c r="AU518" s="218" t="s">
        <v>92</v>
      </c>
      <c r="AY518" s="18" t="s">
        <v>147</v>
      </c>
      <c r="BE518" s="219">
        <f>IF(N518="základní",J518,0)</f>
        <v>0</v>
      </c>
      <c r="BF518" s="219">
        <f>IF(N518="snížená",J518,0)</f>
        <v>0</v>
      </c>
      <c r="BG518" s="219">
        <f>IF(N518="zákl. přenesená",J518,0)</f>
        <v>0</v>
      </c>
      <c r="BH518" s="219">
        <f>IF(N518="sníž. přenesená",J518,0)</f>
        <v>0</v>
      </c>
      <c r="BI518" s="219">
        <f>IF(N518="nulová",J518,0)</f>
        <v>0</v>
      </c>
      <c r="BJ518" s="18" t="s">
        <v>90</v>
      </c>
      <c r="BK518" s="219">
        <f>ROUND(I518*H518,2)</f>
        <v>0</v>
      </c>
      <c r="BL518" s="18" t="s">
        <v>165</v>
      </c>
      <c r="BM518" s="218" t="s">
        <v>1153</v>
      </c>
    </row>
    <row r="519" s="2" customFormat="1">
      <c r="A519" s="40"/>
      <c r="B519" s="41"/>
      <c r="C519" s="42"/>
      <c r="D519" s="220" t="s">
        <v>157</v>
      </c>
      <c r="E519" s="42"/>
      <c r="F519" s="221" t="s">
        <v>1154</v>
      </c>
      <c r="G519" s="42"/>
      <c r="H519" s="42"/>
      <c r="I519" s="222"/>
      <c r="J519" s="42"/>
      <c r="K519" s="42"/>
      <c r="L519" s="46"/>
      <c r="M519" s="223"/>
      <c r="N519" s="224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8" t="s">
        <v>157</v>
      </c>
      <c r="AU519" s="18" t="s">
        <v>92</v>
      </c>
    </row>
    <row r="520" s="2" customFormat="1">
      <c r="A520" s="40"/>
      <c r="B520" s="41"/>
      <c r="C520" s="42"/>
      <c r="D520" s="239" t="s">
        <v>695</v>
      </c>
      <c r="E520" s="42"/>
      <c r="F520" s="240" t="s">
        <v>1155</v>
      </c>
      <c r="G520" s="42"/>
      <c r="H520" s="42"/>
      <c r="I520" s="222"/>
      <c r="J520" s="42"/>
      <c r="K520" s="42"/>
      <c r="L520" s="46"/>
      <c r="M520" s="223"/>
      <c r="N520" s="224"/>
      <c r="O520" s="86"/>
      <c r="P520" s="86"/>
      <c r="Q520" s="86"/>
      <c r="R520" s="86"/>
      <c r="S520" s="86"/>
      <c r="T520" s="87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18" t="s">
        <v>695</v>
      </c>
      <c r="AU520" s="18" t="s">
        <v>92</v>
      </c>
    </row>
    <row r="521" s="2" customFormat="1" ht="21.75" customHeight="1">
      <c r="A521" s="40"/>
      <c r="B521" s="41"/>
      <c r="C521" s="225" t="s">
        <v>426</v>
      </c>
      <c r="D521" s="225" t="s">
        <v>268</v>
      </c>
      <c r="E521" s="226" t="s">
        <v>1156</v>
      </c>
      <c r="F521" s="227" t="s">
        <v>1157</v>
      </c>
      <c r="G521" s="228" t="s">
        <v>763</v>
      </c>
      <c r="H521" s="229">
        <v>0.10299999999999999</v>
      </c>
      <c r="I521" s="230"/>
      <c r="J521" s="231">
        <f>ROUND(I521*H521,2)</f>
        <v>0</v>
      </c>
      <c r="K521" s="227" t="s">
        <v>692</v>
      </c>
      <c r="L521" s="46"/>
      <c r="M521" s="232" t="s">
        <v>44</v>
      </c>
      <c r="N521" s="233" t="s">
        <v>53</v>
      </c>
      <c r="O521" s="86"/>
      <c r="P521" s="216">
        <f>O521*H521</f>
        <v>0</v>
      </c>
      <c r="Q521" s="216">
        <v>0</v>
      </c>
      <c r="R521" s="216">
        <f>Q521*H521</f>
        <v>0</v>
      </c>
      <c r="S521" s="216">
        <v>0</v>
      </c>
      <c r="T521" s="217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8" t="s">
        <v>165</v>
      </c>
      <c r="AT521" s="218" t="s">
        <v>268</v>
      </c>
      <c r="AU521" s="218" t="s">
        <v>92</v>
      </c>
      <c r="AY521" s="18" t="s">
        <v>147</v>
      </c>
      <c r="BE521" s="219">
        <f>IF(N521="základní",J521,0)</f>
        <v>0</v>
      </c>
      <c r="BF521" s="219">
        <f>IF(N521="snížená",J521,0)</f>
        <v>0</v>
      </c>
      <c r="BG521" s="219">
        <f>IF(N521="zákl. přenesená",J521,0)</f>
        <v>0</v>
      </c>
      <c r="BH521" s="219">
        <f>IF(N521="sníž. přenesená",J521,0)</f>
        <v>0</v>
      </c>
      <c r="BI521" s="219">
        <f>IF(N521="nulová",J521,0)</f>
        <v>0</v>
      </c>
      <c r="BJ521" s="18" t="s">
        <v>90</v>
      </c>
      <c r="BK521" s="219">
        <f>ROUND(I521*H521,2)</f>
        <v>0</v>
      </c>
      <c r="BL521" s="18" t="s">
        <v>165</v>
      </c>
      <c r="BM521" s="218" t="s">
        <v>1158</v>
      </c>
    </row>
    <row r="522" s="2" customFormat="1">
      <c r="A522" s="40"/>
      <c r="B522" s="41"/>
      <c r="C522" s="42"/>
      <c r="D522" s="220" t="s">
        <v>157</v>
      </c>
      <c r="E522" s="42"/>
      <c r="F522" s="221" t="s">
        <v>1159</v>
      </c>
      <c r="G522" s="42"/>
      <c r="H522" s="42"/>
      <c r="I522" s="222"/>
      <c r="J522" s="42"/>
      <c r="K522" s="42"/>
      <c r="L522" s="46"/>
      <c r="M522" s="223"/>
      <c r="N522" s="224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8" t="s">
        <v>157</v>
      </c>
      <c r="AU522" s="18" t="s">
        <v>92</v>
      </c>
    </row>
    <row r="523" s="2" customFormat="1">
      <c r="A523" s="40"/>
      <c r="B523" s="41"/>
      <c r="C523" s="42"/>
      <c r="D523" s="239" t="s">
        <v>695</v>
      </c>
      <c r="E523" s="42"/>
      <c r="F523" s="240" t="s">
        <v>1160</v>
      </c>
      <c r="G523" s="42"/>
      <c r="H523" s="42"/>
      <c r="I523" s="222"/>
      <c r="J523" s="42"/>
      <c r="K523" s="42"/>
      <c r="L523" s="46"/>
      <c r="M523" s="223"/>
      <c r="N523" s="224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8" t="s">
        <v>695</v>
      </c>
      <c r="AU523" s="18" t="s">
        <v>92</v>
      </c>
    </row>
    <row r="524" s="2" customFormat="1" ht="16.5" customHeight="1">
      <c r="A524" s="40"/>
      <c r="B524" s="41"/>
      <c r="C524" s="225" t="s">
        <v>580</v>
      </c>
      <c r="D524" s="225" t="s">
        <v>268</v>
      </c>
      <c r="E524" s="226" t="s">
        <v>1161</v>
      </c>
      <c r="F524" s="227" t="s">
        <v>1162</v>
      </c>
      <c r="G524" s="228" t="s">
        <v>763</v>
      </c>
      <c r="H524" s="229">
        <v>0.087999999999999995</v>
      </c>
      <c r="I524" s="230"/>
      <c r="J524" s="231">
        <f>ROUND(I524*H524,2)</f>
        <v>0</v>
      </c>
      <c r="K524" s="227" t="s">
        <v>692</v>
      </c>
      <c r="L524" s="46"/>
      <c r="M524" s="232" t="s">
        <v>44</v>
      </c>
      <c r="N524" s="233" t="s">
        <v>53</v>
      </c>
      <c r="O524" s="86"/>
      <c r="P524" s="216">
        <f>O524*H524</f>
        <v>0</v>
      </c>
      <c r="Q524" s="216">
        <v>0</v>
      </c>
      <c r="R524" s="216">
        <f>Q524*H524</f>
        <v>0</v>
      </c>
      <c r="S524" s="216">
        <v>0</v>
      </c>
      <c r="T524" s="217">
        <f>S524*H524</f>
        <v>0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218" t="s">
        <v>165</v>
      </c>
      <c r="AT524" s="218" t="s">
        <v>268</v>
      </c>
      <c r="AU524" s="218" t="s">
        <v>92</v>
      </c>
      <c r="AY524" s="18" t="s">
        <v>147</v>
      </c>
      <c r="BE524" s="219">
        <f>IF(N524="základní",J524,0)</f>
        <v>0</v>
      </c>
      <c r="BF524" s="219">
        <f>IF(N524="snížená",J524,0)</f>
        <v>0</v>
      </c>
      <c r="BG524" s="219">
        <f>IF(N524="zákl. přenesená",J524,0)</f>
        <v>0</v>
      </c>
      <c r="BH524" s="219">
        <f>IF(N524="sníž. přenesená",J524,0)</f>
        <v>0</v>
      </c>
      <c r="BI524" s="219">
        <f>IF(N524="nulová",J524,0)</f>
        <v>0</v>
      </c>
      <c r="BJ524" s="18" t="s">
        <v>90</v>
      </c>
      <c r="BK524" s="219">
        <f>ROUND(I524*H524,2)</f>
        <v>0</v>
      </c>
      <c r="BL524" s="18" t="s">
        <v>165</v>
      </c>
      <c r="BM524" s="218" t="s">
        <v>1163</v>
      </c>
    </row>
    <row r="525" s="2" customFormat="1">
      <c r="A525" s="40"/>
      <c r="B525" s="41"/>
      <c r="C525" s="42"/>
      <c r="D525" s="220" t="s">
        <v>157</v>
      </c>
      <c r="E525" s="42"/>
      <c r="F525" s="221" t="s">
        <v>1164</v>
      </c>
      <c r="G525" s="42"/>
      <c r="H525" s="42"/>
      <c r="I525" s="222"/>
      <c r="J525" s="42"/>
      <c r="K525" s="42"/>
      <c r="L525" s="46"/>
      <c r="M525" s="223"/>
      <c r="N525" s="224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18" t="s">
        <v>157</v>
      </c>
      <c r="AU525" s="18" t="s">
        <v>92</v>
      </c>
    </row>
    <row r="526" s="2" customFormat="1">
      <c r="A526" s="40"/>
      <c r="B526" s="41"/>
      <c r="C526" s="42"/>
      <c r="D526" s="239" t="s">
        <v>695</v>
      </c>
      <c r="E526" s="42"/>
      <c r="F526" s="240" t="s">
        <v>1165</v>
      </c>
      <c r="G526" s="42"/>
      <c r="H526" s="42"/>
      <c r="I526" s="222"/>
      <c r="J526" s="42"/>
      <c r="K526" s="42"/>
      <c r="L526" s="46"/>
      <c r="M526" s="223"/>
      <c r="N526" s="224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8" t="s">
        <v>695</v>
      </c>
      <c r="AU526" s="18" t="s">
        <v>92</v>
      </c>
    </row>
    <row r="527" s="2" customFormat="1" ht="24.15" customHeight="1">
      <c r="A527" s="40"/>
      <c r="B527" s="41"/>
      <c r="C527" s="225" t="s">
        <v>431</v>
      </c>
      <c r="D527" s="225" t="s">
        <v>268</v>
      </c>
      <c r="E527" s="226" t="s">
        <v>1166</v>
      </c>
      <c r="F527" s="227" t="s">
        <v>1167</v>
      </c>
      <c r="G527" s="228" t="s">
        <v>763</v>
      </c>
      <c r="H527" s="229">
        <v>1.44</v>
      </c>
      <c r="I527" s="230"/>
      <c r="J527" s="231">
        <f>ROUND(I527*H527,2)</f>
        <v>0</v>
      </c>
      <c r="K527" s="227" t="s">
        <v>692</v>
      </c>
      <c r="L527" s="46"/>
      <c r="M527" s="232" t="s">
        <v>44</v>
      </c>
      <c r="N527" s="233" t="s">
        <v>53</v>
      </c>
      <c r="O527" s="86"/>
      <c r="P527" s="216">
        <f>O527*H527</f>
        <v>0</v>
      </c>
      <c r="Q527" s="216">
        <v>0</v>
      </c>
      <c r="R527" s="216">
        <f>Q527*H527</f>
        <v>0</v>
      </c>
      <c r="S527" s="216">
        <v>0</v>
      </c>
      <c r="T527" s="217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18" t="s">
        <v>165</v>
      </c>
      <c r="AT527" s="218" t="s">
        <v>268</v>
      </c>
      <c r="AU527" s="218" t="s">
        <v>92</v>
      </c>
      <c r="AY527" s="18" t="s">
        <v>147</v>
      </c>
      <c r="BE527" s="219">
        <f>IF(N527="základní",J527,0)</f>
        <v>0</v>
      </c>
      <c r="BF527" s="219">
        <f>IF(N527="snížená",J527,0)</f>
        <v>0</v>
      </c>
      <c r="BG527" s="219">
        <f>IF(N527="zákl. přenesená",J527,0)</f>
        <v>0</v>
      </c>
      <c r="BH527" s="219">
        <f>IF(N527="sníž. přenesená",J527,0)</f>
        <v>0</v>
      </c>
      <c r="BI527" s="219">
        <f>IF(N527="nulová",J527,0)</f>
        <v>0</v>
      </c>
      <c r="BJ527" s="18" t="s">
        <v>90</v>
      </c>
      <c r="BK527" s="219">
        <f>ROUND(I527*H527,2)</f>
        <v>0</v>
      </c>
      <c r="BL527" s="18" t="s">
        <v>165</v>
      </c>
      <c r="BM527" s="218" t="s">
        <v>1168</v>
      </c>
    </row>
    <row r="528" s="2" customFormat="1">
      <c r="A528" s="40"/>
      <c r="B528" s="41"/>
      <c r="C528" s="42"/>
      <c r="D528" s="220" t="s">
        <v>157</v>
      </c>
      <c r="E528" s="42"/>
      <c r="F528" s="221" t="s">
        <v>1169</v>
      </c>
      <c r="G528" s="42"/>
      <c r="H528" s="42"/>
      <c r="I528" s="222"/>
      <c r="J528" s="42"/>
      <c r="K528" s="42"/>
      <c r="L528" s="46"/>
      <c r="M528" s="223"/>
      <c r="N528" s="224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8" t="s">
        <v>157</v>
      </c>
      <c r="AU528" s="18" t="s">
        <v>92</v>
      </c>
    </row>
    <row r="529" s="2" customFormat="1">
      <c r="A529" s="40"/>
      <c r="B529" s="41"/>
      <c r="C529" s="42"/>
      <c r="D529" s="239" t="s">
        <v>695</v>
      </c>
      <c r="E529" s="42"/>
      <c r="F529" s="240" t="s">
        <v>1170</v>
      </c>
      <c r="G529" s="42"/>
      <c r="H529" s="42"/>
      <c r="I529" s="222"/>
      <c r="J529" s="42"/>
      <c r="K529" s="42"/>
      <c r="L529" s="46"/>
      <c r="M529" s="223"/>
      <c r="N529" s="224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8" t="s">
        <v>695</v>
      </c>
      <c r="AU529" s="18" t="s">
        <v>92</v>
      </c>
    </row>
    <row r="530" s="12" customFormat="1" ht="22.8" customHeight="1">
      <c r="A530" s="12"/>
      <c r="B530" s="190"/>
      <c r="C530" s="191"/>
      <c r="D530" s="192" t="s">
        <v>81</v>
      </c>
      <c r="E530" s="204" t="s">
        <v>1171</v>
      </c>
      <c r="F530" s="204" t="s">
        <v>1172</v>
      </c>
      <c r="G530" s="191"/>
      <c r="H530" s="191"/>
      <c r="I530" s="194"/>
      <c r="J530" s="205">
        <f>BK530</f>
        <v>0</v>
      </c>
      <c r="K530" s="191"/>
      <c r="L530" s="196"/>
      <c r="M530" s="197"/>
      <c r="N530" s="198"/>
      <c r="O530" s="198"/>
      <c r="P530" s="199">
        <f>SUM(P531:P533)</f>
        <v>0</v>
      </c>
      <c r="Q530" s="198"/>
      <c r="R530" s="199">
        <f>SUM(R531:R533)</f>
        <v>0</v>
      </c>
      <c r="S530" s="198"/>
      <c r="T530" s="200">
        <f>SUM(T531:T533)</f>
        <v>0</v>
      </c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R530" s="201" t="s">
        <v>90</v>
      </c>
      <c r="AT530" s="202" t="s">
        <v>81</v>
      </c>
      <c r="AU530" s="202" t="s">
        <v>90</v>
      </c>
      <c r="AY530" s="201" t="s">
        <v>147</v>
      </c>
      <c r="BK530" s="203">
        <f>SUM(BK531:BK533)</f>
        <v>0</v>
      </c>
    </row>
    <row r="531" s="2" customFormat="1" ht="16.5" customHeight="1">
      <c r="A531" s="40"/>
      <c r="B531" s="41"/>
      <c r="C531" s="225" t="s">
        <v>589</v>
      </c>
      <c r="D531" s="225" t="s">
        <v>268</v>
      </c>
      <c r="E531" s="226" t="s">
        <v>1173</v>
      </c>
      <c r="F531" s="227" t="s">
        <v>1174</v>
      </c>
      <c r="G531" s="228" t="s">
        <v>763</v>
      </c>
      <c r="H531" s="229">
        <v>8.5779999999999994</v>
      </c>
      <c r="I531" s="230"/>
      <c r="J531" s="231">
        <f>ROUND(I531*H531,2)</f>
        <v>0</v>
      </c>
      <c r="K531" s="227" t="s">
        <v>692</v>
      </c>
      <c r="L531" s="46"/>
      <c r="M531" s="232" t="s">
        <v>44</v>
      </c>
      <c r="N531" s="233" t="s">
        <v>53</v>
      </c>
      <c r="O531" s="86"/>
      <c r="P531" s="216">
        <f>O531*H531</f>
        <v>0</v>
      </c>
      <c r="Q531" s="216">
        <v>0</v>
      </c>
      <c r="R531" s="216">
        <f>Q531*H531</f>
        <v>0</v>
      </c>
      <c r="S531" s="216">
        <v>0</v>
      </c>
      <c r="T531" s="217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18" t="s">
        <v>165</v>
      </c>
      <c r="AT531" s="218" t="s">
        <v>268</v>
      </c>
      <c r="AU531" s="218" t="s">
        <v>92</v>
      </c>
      <c r="AY531" s="18" t="s">
        <v>147</v>
      </c>
      <c r="BE531" s="219">
        <f>IF(N531="základní",J531,0)</f>
        <v>0</v>
      </c>
      <c r="BF531" s="219">
        <f>IF(N531="snížená",J531,0)</f>
        <v>0</v>
      </c>
      <c r="BG531" s="219">
        <f>IF(N531="zákl. přenesená",J531,0)</f>
        <v>0</v>
      </c>
      <c r="BH531" s="219">
        <f>IF(N531="sníž. přenesená",J531,0)</f>
        <v>0</v>
      </c>
      <c r="BI531" s="219">
        <f>IF(N531="nulová",J531,0)</f>
        <v>0</v>
      </c>
      <c r="BJ531" s="18" t="s">
        <v>90</v>
      </c>
      <c r="BK531" s="219">
        <f>ROUND(I531*H531,2)</f>
        <v>0</v>
      </c>
      <c r="BL531" s="18" t="s">
        <v>165</v>
      </c>
      <c r="BM531" s="218" t="s">
        <v>1175</v>
      </c>
    </row>
    <row r="532" s="2" customFormat="1">
      <c r="A532" s="40"/>
      <c r="B532" s="41"/>
      <c r="C532" s="42"/>
      <c r="D532" s="220" t="s">
        <v>157</v>
      </c>
      <c r="E532" s="42"/>
      <c r="F532" s="221" t="s">
        <v>1176</v>
      </c>
      <c r="G532" s="42"/>
      <c r="H532" s="42"/>
      <c r="I532" s="222"/>
      <c r="J532" s="42"/>
      <c r="K532" s="42"/>
      <c r="L532" s="46"/>
      <c r="M532" s="223"/>
      <c r="N532" s="224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8" t="s">
        <v>157</v>
      </c>
      <c r="AU532" s="18" t="s">
        <v>92</v>
      </c>
    </row>
    <row r="533" s="2" customFormat="1">
      <c r="A533" s="40"/>
      <c r="B533" s="41"/>
      <c r="C533" s="42"/>
      <c r="D533" s="239" t="s">
        <v>695</v>
      </c>
      <c r="E533" s="42"/>
      <c r="F533" s="240" t="s">
        <v>1177</v>
      </c>
      <c r="G533" s="42"/>
      <c r="H533" s="42"/>
      <c r="I533" s="222"/>
      <c r="J533" s="42"/>
      <c r="K533" s="42"/>
      <c r="L533" s="46"/>
      <c r="M533" s="223"/>
      <c r="N533" s="224"/>
      <c r="O533" s="86"/>
      <c r="P533" s="86"/>
      <c r="Q533" s="86"/>
      <c r="R533" s="86"/>
      <c r="S533" s="86"/>
      <c r="T533" s="87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T533" s="18" t="s">
        <v>695</v>
      </c>
      <c r="AU533" s="18" t="s">
        <v>92</v>
      </c>
    </row>
    <row r="534" s="12" customFormat="1" ht="25.92" customHeight="1">
      <c r="A534" s="12"/>
      <c r="B534" s="190"/>
      <c r="C534" s="191"/>
      <c r="D534" s="192" t="s">
        <v>81</v>
      </c>
      <c r="E534" s="193" t="s">
        <v>1178</v>
      </c>
      <c r="F534" s="193" t="s">
        <v>1179</v>
      </c>
      <c r="G534" s="191"/>
      <c r="H534" s="191"/>
      <c r="I534" s="194"/>
      <c r="J534" s="195">
        <f>BK534</f>
        <v>0</v>
      </c>
      <c r="K534" s="191"/>
      <c r="L534" s="196"/>
      <c r="M534" s="197"/>
      <c r="N534" s="198"/>
      <c r="O534" s="198"/>
      <c r="P534" s="199">
        <f>P535+P652+P670+P708+P771+P783+P813+P847+P881+P896+P903</f>
        <v>0</v>
      </c>
      <c r="Q534" s="198"/>
      <c r="R534" s="199">
        <f>R535+R652+R670+R708+R771+R783+R813+R847+R881+R896+R903</f>
        <v>3.5854690499999999</v>
      </c>
      <c r="S534" s="198"/>
      <c r="T534" s="200">
        <f>T535+T652+T670+T708+T771+T783+T813+T847+T881+T896+T903</f>
        <v>0</v>
      </c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R534" s="201" t="s">
        <v>92</v>
      </c>
      <c r="AT534" s="202" t="s">
        <v>81</v>
      </c>
      <c r="AU534" s="202" t="s">
        <v>82</v>
      </c>
      <c r="AY534" s="201" t="s">
        <v>147</v>
      </c>
      <c r="BK534" s="203">
        <f>BK535+BK652+BK670+BK708+BK771+BK783+BK813+BK847+BK881+BK896+BK903</f>
        <v>0</v>
      </c>
    </row>
    <row r="535" s="12" customFormat="1" ht="22.8" customHeight="1">
      <c r="A535" s="12"/>
      <c r="B535" s="190"/>
      <c r="C535" s="191"/>
      <c r="D535" s="192" t="s">
        <v>81</v>
      </c>
      <c r="E535" s="204" t="s">
        <v>1180</v>
      </c>
      <c r="F535" s="204" t="s">
        <v>1181</v>
      </c>
      <c r="G535" s="191"/>
      <c r="H535" s="191"/>
      <c r="I535" s="194"/>
      <c r="J535" s="205">
        <f>BK535</f>
        <v>0</v>
      </c>
      <c r="K535" s="191"/>
      <c r="L535" s="196"/>
      <c r="M535" s="197"/>
      <c r="N535" s="198"/>
      <c r="O535" s="198"/>
      <c r="P535" s="199">
        <f>SUM(P536:P651)</f>
        <v>0</v>
      </c>
      <c r="Q535" s="198"/>
      <c r="R535" s="199">
        <f>SUM(R536:R651)</f>
        <v>0.4535000500000001</v>
      </c>
      <c r="S535" s="198"/>
      <c r="T535" s="200">
        <f>SUM(T536:T651)</f>
        <v>0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01" t="s">
        <v>92</v>
      </c>
      <c r="AT535" s="202" t="s">
        <v>81</v>
      </c>
      <c r="AU535" s="202" t="s">
        <v>90</v>
      </c>
      <c r="AY535" s="201" t="s">
        <v>147</v>
      </c>
      <c r="BK535" s="203">
        <f>SUM(BK536:BK651)</f>
        <v>0</v>
      </c>
    </row>
    <row r="536" s="2" customFormat="1" ht="16.5" customHeight="1">
      <c r="A536" s="40"/>
      <c r="B536" s="41"/>
      <c r="C536" s="225" t="s">
        <v>435</v>
      </c>
      <c r="D536" s="225" t="s">
        <v>268</v>
      </c>
      <c r="E536" s="226" t="s">
        <v>1182</v>
      </c>
      <c r="F536" s="227" t="s">
        <v>1183</v>
      </c>
      <c r="G536" s="228" t="s">
        <v>691</v>
      </c>
      <c r="H536" s="229">
        <v>25.239999999999998</v>
      </c>
      <c r="I536" s="230"/>
      <c r="J536" s="231">
        <f>ROUND(I536*H536,2)</f>
        <v>0</v>
      </c>
      <c r="K536" s="227" t="s">
        <v>692</v>
      </c>
      <c r="L536" s="46"/>
      <c r="M536" s="232" t="s">
        <v>44</v>
      </c>
      <c r="N536" s="233" t="s">
        <v>53</v>
      </c>
      <c r="O536" s="86"/>
      <c r="P536" s="216">
        <f>O536*H536</f>
        <v>0</v>
      </c>
      <c r="Q536" s="216">
        <v>0</v>
      </c>
      <c r="R536" s="216">
        <f>Q536*H536</f>
        <v>0</v>
      </c>
      <c r="S536" s="216">
        <v>0</v>
      </c>
      <c r="T536" s="217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8" t="s">
        <v>217</v>
      </c>
      <c r="AT536" s="218" t="s">
        <v>268</v>
      </c>
      <c r="AU536" s="218" t="s">
        <v>92</v>
      </c>
      <c r="AY536" s="18" t="s">
        <v>147</v>
      </c>
      <c r="BE536" s="219">
        <f>IF(N536="základní",J536,0)</f>
        <v>0</v>
      </c>
      <c r="BF536" s="219">
        <f>IF(N536="snížená",J536,0)</f>
        <v>0</v>
      </c>
      <c r="BG536" s="219">
        <f>IF(N536="zákl. přenesená",J536,0)</f>
        <v>0</v>
      </c>
      <c r="BH536" s="219">
        <f>IF(N536="sníž. přenesená",J536,0)</f>
        <v>0</v>
      </c>
      <c r="BI536" s="219">
        <f>IF(N536="nulová",J536,0)</f>
        <v>0</v>
      </c>
      <c r="BJ536" s="18" t="s">
        <v>90</v>
      </c>
      <c r="BK536" s="219">
        <f>ROUND(I536*H536,2)</f>
        <v>0</v>
      </c>
      <c r="BL536" s="18" t="s">
        <v>217</v>
      </c>
      <c r="BM536" s="218" t="s">
        <v>1184</v>
      </c>
    </row>
    <row r="537" s="2" customFormat="1">
      <c r="A537" s="40"/>
      <c r="B537" s="41"/>
      <c r="C537" s="42"/>
      <c r="D537" s="220" t="s">
        <v>157</v>
      </c>
      <c r="E537" s="42"/>
      <c r="F537" s="221" t="s">
        <v>1185</v>
      </c>
      <c r="G537" s="42"/>
      <c r="H537" s="42"/>
      <c r="I537" s="222"/>
      <c r="J537" s="42"/>
      <c r="K537" s="42"/>
      <c r="L537" s="46"/>
      <c r="M537" s="223"/>
      <c r="N537" s="224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8" t="s">
        <v>157</v>
      </c>
      <c r="AU537" s="18" t="s">
        <v>92</v>
      </c>
    </row>
    <row r="538" s="2" customFormat="1">
      <c r="A538" s="40"/>
      <c r="B538" s="41"/>
      <c r="C538" s="42"/>
      <c r="D538" s="239" t="s">
        <v>695</v>
      </c>
      <c r="E538" s="42"/>
      <c r="F538" s="240" t="s">
        <v>1186</v>
      </c>
      <c r="G538" s="42"/>
      <c r="H538" s="42"/>
      <c r="I538" s="222"/>
      <c r="J538" s="42"/>
      <c r="K538" s="42"/>
      <c r="L538" s="46"/>
      <c r="M538" s="223"/>
      <c r="N538" s="224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8" t="s">
        <v>695</v>
      </c>
      <c r="AU538" s="18" t="s">
        <v>92</v>
      </c>
    </row>
    <row r="539" s="14" customFormat="1">
      <c r="A539" s="14"/>
      <c r="B539" s="251"/>
      <c r="C539" s="252"/>
      <c r="D539" s="220" t="s">
        <v>697</v>
      </c>
      <c r="E539" s="253" t="s">
        <v>44</v>
      </c>
      <c r="F539" s="254" t="s">
        <v>1187</v>
      </c>
      <c r="G539" s="252"/>
      <c r="H539" s="255">
        <v>22.940000000000001</v>
      </c>
      <c r="I539" s="256"/>
      <c r="J539" s="252"/>
      <c r="K539" s="252"/>
      <c r="L539" s="257"/>
      <c r="M539" s="258"/>
      <c r="N539" s="259"/>
      <c r="O539" s="259"/>
      <c r="P539" s="259"/>
      <c r="Q539" s="259"/>
      <c r="R539" s="259"/>
      <c r="S539" s="259"/>
      <c r="T539" s="260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61" t="s">
        <v>697</v>
      </c>
      <c r="AU539" s="261" t="s">
        <v>92</v>
      </c>
      <c r="AV539" s="14" t="s">
        <v>92</v>
      </c>
      <c r="AW539" s="14" t="s">
        <v>42</v>
      </c>
      <c r="AX539" s="14" t="s">
        <v>82</v>
      </c>
      <c r="AY539" s="261" t="s">
        <v>147</v>
      </c>
    </row>
    <row r="540" s="14" customFormat="1">
      <c r="A540" s="14"/>
      <c r="B540" s="251"/>
      <c r="C540" s="252"/>
      <c r="D540" s="220" t="s">
        <v>697</v>
      </c>
      <c r="E540" s="253" t="s">
        <v>44</v>
      </c>
      <c r="F540" s="254" t="s">
        <v>1188</v>
      </c>
      <c r="G540" s="252"/>
      <c r="H540" s="255">
        <v>2.2999999999999998</v>
      </c>
      <c r="I540" s="256"/>
      <c r="J540" s="252"/>
      <c r="K540" s="252"/>
      <c r="L540" s="257"/>
      <c r="M540" s="258"/>
      <c r="N540" s="259"/>
      <c r="O540" s="259"/>
      <c r="P540" s="259"/>
      <c r="Q540" s="259"/>
      <c r="R540" s="259"/>
      <c r="S540" s="259"/>
      <c r="T540" s="260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1" t="s">
        <v>697</v>
      </c>
      <c r="AU540" s="261" t="s">
        <v>92</v>
      </c>
      <c r="AV540" s="14" t="s">
        <v>92</v>
      </c>
      <c r="AW540" s="14" t="s">
        <v>42</v>
      </c>
      <c r="AX540" s="14" t="s">
        <v>82</v>
      </c>
      <c r="AY540" s="261" t="s">
        <v>147</v>
      </c>
    </row>
    <row r="541" s="15" customFormat="1">
      <c r="A541" s="15"/>
      <c r="B541" s="262"/>
      <c r="C541" s="263"/>
      <c r="D541" s="220" t="s">
        <v>697</v>
      </c>
      <c r="E541" s="264" t="s">
        <v>44</v>
      </c>
      <c r="F541" s="265" t="s">
        <v>701</v>
      </c>
      <c r="G541" s="263"/>
      <c r="H541" s="266">
        <v>25.239999999999998</v>
      </c>
      <c r="I541" s="267"/>
      <c r="J541" s="263"/>
      <c r="K541" s="263"/>
      <c r="L541" s="268"/>
      <c r="M541" s="269"/>
      <c r="N541" s="270"/>
      <c r="O541" s="270"/>
      <c r="P541" s="270"/>
      <c r="Q541" s="270"/>
      <c r="R541" s="270"/>
      <c r="S541" s="270"/>
      <c r="T541" s="271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72" t="s">
        <v>697</v>
      </c>
      <c r="AU541" s="272" t="s">
        <v>92</v>
      </c>
      <c r="AV541" s="15" t="s">
        <v>165</v>
      </c>
      <c r="AW541" s="15" t="s">
        <v>42</v>
      </c>
      <c r="AX541" s="15" t="s">
        <v>90</v>
      </c>
      <c r="AY541" s="272" t="s">
        <v>147</v>
      </c>
    </row>
    <row r="542" s="2" customFormat="1" ht="16.5" customHeight="1">
      <c r="A542" s="40"/>
      <c r="B542" s="41"/>
      <c r="C542" s="206" t="s">
        <v>598</v>
      </c>
      <c r="D542" s="206" t="s">
        <v>144</v>
      </c>
      <c r="E542" s="207" t="s">
        <v>1189</v>
      </c>
      <c r="F542" s="208" t="s">
        <v>1190</v>
      </c>
      <c r="G542" s="209" t="s">
        <v>763</v>
      </c>
      <c r="H542" s="210">
        <v>0.0080000000000000002</v>
      </c>
      <c r="I542" s="211"/>
      <c r="J542" s="212">
        <f>ROUND(I542*H542,2)</f>
        <v>0</v>
      </c>
      <c r="K542" s="208" t="s">
        <v>692</v>
      </c>
      <c r="L542" s="213"/>
      <c r="M542" s="214" t="s">
        <v>44</v>
      </c>
      <c r="N542" s="215" t="s">
        <v>53</v>
      </c>
      <c r="O542" s="86"/>
      <c r="P542" s="216">
        <f>O542*H542</f>
        <v>0</v>
      </c>
      <c r="Q542" s="216">
        <v>1</v>
      </c>
      <c r="R542" s="216">
        <f>Q542*H542</f>
        <v>0.0080000000000000002</v>
      </c>
      <c r="S542" s="216">
        <v>0</v>
      </c>
      <c r="T542" s="217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8" t="s">
        <v>296</v>
      </c>
      <c r="AT542" s="218" t="s">
        <v>144</v>
      </c>
      <c r="AU542" s="218" t="s">
        <v>92</v>
      </c>
      <c r="AY542" s="18" t="s">
        <v>147</v>
      </c>
      <c r="BE542" s="219">
        <f>IF(N542="základní",J542,0)</f>
        <v>0</v>
      </c>
      <c r="BF542" s="219">
        <f>IF(N542="snížená",J542,0)</f>
        <v>0</v>
      </c>
      <c r="BG542" s="219">
        <f>IF(N542="zákl. přenesená",J542,0)</f>
        <v>0</v>
      </c>
      <c r="BH542" s="219">
        <f>IF(N542="sníž. přenesená",J542,0)</f>
        <v>0</v>
      </c>
      <c r="BI542" s="219">
        <f>IF(N542="nulová",J542,0)</f>
        <v>0</v>
      </c>
      <c r="BJ542" s="18" t="s">
        <v>90</v>
      </c>
      <c r="BK542" s="219">
        <f>ROUND(I542*H542,2)</f>
        <v>0</v>
      </c>
      <c r="BL542" s="18" t="s">
        <v>217</v>
      </c>
      <c r="BM542" s="218" t="s">
        <v>1191</v>
      </c>
    </row>
    <row r="543" s="2" customFormat="1">
      <c r="A543" s="40"/>
      <c r="B543" s="41"/>
      <c r="C543" s="42"/>
      <c r="D543" s="220" t="s">
        <v>157</v>
      </c>
      <c r="E543" s="42"/>
      <c r="F543" s="221" t="s">
        <v>1190</v>
      </c>
      <c r="G543" s="42"/>
      <c r="H543" s="42"/>
      <c r="I543" s="222"/>
      <c r="J543" s="42"/>
      <c r="K543" s="42"/>
      <c r="L543" s="46"/>
      <c r="M543" s="223"/>
      <c r="N543" s="224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8" t="s">
        <v>157</v>
      </c>
      <c r="AU543" s="18" t="s">
        <v>92</v>
      </c>
    </row>
    <row r="544" s="14" customFormat="1">
      <c r="A544" s="14"/>
      <c r="B544" s="251"/>
      <c r="C544" s="252"/>
      <c r="D544" s="220" t="s">
        <v>697</v>
      </c>
      <c r="E544" s="252"/>
      <c r="F544" s="254" t="s">
        <v>1192</v>
      </c>
      <c r="G544" s="252"/>
      <c r="H544" s="255">
        <v>0.0080000000000000002</v>
      </c>
      <c r="I544" s="256"/>
      <c r="J544" s="252"/>
      <c r="K544" s="252"/>
      <c r="L544" s="257"/>
      <c r="M544" s="258"/>
      <c r="N544" s="259"/>
      <c r="O544" s="259"/>
      <c r="P544" s="259"/>
      <c r="Q544" s="259"/>
      <c r="R544" s="259"/>
      <c r="S544" s="259"/>
      <c r="T544" s="260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1" t="s">
        <v>697</v>
      </c>
      <c r="AU544" s="261" t="s">
        <v>92</v>
      </c>
      <c r="AV544" s="14" t="s">
        <v>92</v>
      </c>
      <c r="AW544" s="14" t="s">
        <v>4</v>
      </c>
      <c r="AX544" s="14" t="s">
        <v>90</v>
      </c>
      <c r="AY544" s="261" t="s">
        <v>147</v>
      </c>
    </row>
    <row r="545" s="2" customFormat="1" ht="16.5" customHeight="1">
      <c r="A545" s="40"/>
      <c r="B545" s="41"/>
      <c r="C545" s="225" t="s">
        <v>439</v>
      </c>
      <c r="D545" s="225" t="s">
        <v>268</v>
      </c>
      <c r="E545" s="226" t="s">
        <v>1193</v>
      </c>
      <c r="F545" s="227" t="s">
        <v>1194</v>
      </c>
      <c r="G545" s="228" t="s">
        <v>691</v>
      </c>
      <c r="H545" s="229">
        <v>14.4</v>
      </c>
      <c r="I545" s="230"/>
      <c r="J545" s="231">
        <f>ROUND(I545*H545,2)</f>
        <v>0</v>
      </c>
      <c r="K545" s="227" t="s">
        <v>692</v>
      </c>
      <c r="L545" s="46"/>
      <c r="M545" s="232" t="s">
        <v>44</v>
      </c>
      <c r="N545" s="233" t="s">
        <v>53</v>
      </c>
      <c r="O545" s="86"/>
      <c r="P545" s="216">
        <f>O545*H545</f>
        <v>0</v>
      </c>
      <c r="Q545" s="216">
        <v>0</v>
      </c>
      <c r="R545" s="216">
        <f>Q545*H545</f>
        <v>0</v>
      </c>
      <c r="S545" s="216">
        <v>0</v>
      </c>
      <c r="T545" s="217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8" t="s">
        <v>217</v>
      </c>
      <c r="AT545" s="218" t="s">
        <v>268</v>
      </c>
      <c r="AU545" s="218" t="s">
        <v>92</v>
      </c>
      <c r="AY545" s="18" t="s">
        <v>147</v>
      </c>
      <c r="BE545" s="219">
        <f>IF(N545="základní",J545,0)</f>
        <v>0</v>
      </c>
      <c r="BF545" s="219">
        <f>IF(N545="snížená",J545,0)</f>
        <v>0</v>
      </c>
      <c r="BG545" s="219">
        <f>IF(N545="zákl. přenesená",J545,0)</f>
        <v>0</v>
      </c>
      <c r="BH545" s="219">
        <f>IF(N545="sníž. přenesená",J545,0)</f>
        <v>0</v>
      </c>
      <c r="BI545" s="219">
        <f>IF(N545="nulová",J545,0)</f>
        <v>0</v>
      </c>
      <c r="BJ545" s="18" t="s">
        <v>90</v>
      </c>
      <c r="BK545" s="219">
        <f>ROUND(I545*H545,2)</f>
        <v>0</v>
      </c>
      <c r="BL545" s="18" t="s">
        <v>217</v>
      </c>
      <c r="BM545" s="218" t="s">
        <v>1195</v>
      </c>
    </row>
    <row r="546" s="2" customFormat="1">
      <c r="A546" s="40"/>
      <c r="B546" s="41"/>
      <c r="C546" s="42"/>
      <c r="D546" s="220" t="s">
        <v>157</v>
      </c>
      <c r="E546" s="42"/>
      <c r="F546" s="221" t="s">
        <v>1196</v>
      </c>
      <c r="G546" s="42"/>
      <c r="H546" s="42"/>
      <c r="I546" s="222"/>
      <c r="J546" s="42"/>
      <c r="K546" s="42"/>
      <c r="L546" s="46"/>
      <c r="M546" s="223"/>
      <c r="N546" s="224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8" t="s">
        <v>157</v>
      </c>
      <c r="AU546" s="18" t="s">
        <v>92</v>
      </c>
    </row>
    <row r="547" s="2" customFormat="1">
      <c r="A547" s="40"/>
      <c r="B547" s="41"/>
      <c r="C547" s="42"/>
      <c r="D547" s="239" t="s">
        <v>695</v>
      </c>
      <c r="E547" s="42"/>
      <c r="F547" s="240" t="s">
        <v>1197</v>
      </c>
      <c r="G547" s="42"/>
      <c r="H547" s="42"/>
      <c r="I547" s="222"/>
      <c r="J547" s="42"/>
      <c r="K547" s="42"/>
      <c r="L547" s="46"/>
      <c r="M547" s="223"/>
      <c r="N547" s="224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18" t="s">
        <v>695</v>
      </c>
      <c r="AU547" s="18" t="s">
        <v>92</v>
      </c>
    </row>
    <row r="548" s="14" customFormat="1">
      <c r="A548" s="14"/>
      <c r="B548" s="251"/>
      <c r="C548" s="252"/>
      <c r="D548" s="220" t="s">
        <v>697</v>
      </c>
      <c r="E548" s="253" t="s">
        <v>44</v>
      </c>
      <c r="F548" s="254" t="s">
        <v>1198</v>
      </c>
      <c r="G548" s="252"/>
      <c r="H548" s="255">
        <v>14.4</v>
      </c>
      <c r="I548" s="256"/>
      <c r="J548" s="252"/>
      <c r="K548" s="252"/>
      <c r="L548" s="257"/>
      <c r="M548" s="258"/>
      <c r="N548" s="259"/>
      <c r="O548" s="259"/>
      <c r="P548" s="259"/>
      <c r="Q548" s="259"/>
      <c r="R548" s="259"/>
      <c r="S548" s="259"/>
      <c r="T548" s="260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61" t="s">
        <v>697</v>
      </c>
      <c r="AU548" s="261" t="s">
        <v>92</v>
      </c>
      <c r="AV548" s="14" t="s">
        <v>92</v>
      </c>
      <c r="AW548" s="14" t="s">
        <v>42</v>
      </c>
      <c r="AX548" s="14" t="s">
        <v>90</v>
      </c>
      <c r="AY548" s="261" t="s">
        <v>147</v>
      </c>
    </row>
    <row r="549" s="2" customFormat="1" ht="16.5" customHeight="1">
      <c r="A549" s="40"/>
      <c r="B549" s="41"/>
      <c r="C549" s="206" t="s">
        <v>607</v>
      </c>
      <c r="D549" s="206" t="s">
        <v>144</v>
      </c>
      <c r="E549" s="207" t="s">
        <v>1189</v>
      </c>
      <c r="F549" s="208" t="s">
        <v>1190</v>
      </c>
      <c r="G549" s="209" t="s">
        <v>763</v>
      </c>
      <c r="H549" s="210">
        <v>0.0050000000000000001</v>
      </c>
      <c r="I549" s="211"/>
      <c r="J549" s="212">
        <f>ROUND(I549*H549,2)</f>
        <v>0</v>
      </c>
      <c r="K549" s="208" t="s">
        <v>692</v>
      </c>
      <c r="L549" s="213"/>
      <c r="M549" s="214" t="s">
        <v>44</v>
      </c>
      <c r="N549" s="215" t="s">
        <v>53</v>
      </c>
      <c r="O549" s="86"/>
      <c r="P549" s="216">
        <f>O549*H549</f>
        <v>0</v>
      </c>
      <c r="Q549" s="216">
        <v>1</v>
      </c>
      <c r="R549" s="216">
        <f>Q549*H549</f>
        <v>0.0050000000000000001</v>
      </c>
      <c r="S549" s="216">
        <v>0</v>
      </c>
      <c r="T549" s="217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8" t="s">
        <v>296</v>
      </c>
      <c r="AT549" s="218" t="s">
        <v>144</v>
      </c>
      <c r="AU549" s="218" t="s">
        <v>92</v>
      </c>
      <c r="AY549" s="18" t="s">
        <v>147</v>
      </c>
      <c r="BE549" s="219">
        <f>IF(N549="základní",J549,0)</f>
        <v>0</v>
      </c>
      <c r="BF549" s="219">
        <f>IF(N549="snížená",J549,0)</f>
        <v>0</v>
      </c>
      <c r="BG549" s="219">
        <f>IF(N549="zákl. přenesená",J549,0)</f>
        <v>0</v>
      </c>
      <c r="BH549" s="219">
        <f>IF(N549="sníž. přenesená",J549,0)</f>
        <v>0</v>
      </c>
      <c r="BI549" s="219">
        <f>IF(N549="nulová",J549,0)</f>
        <v>0</v>
      </c>
      <c r="BJ549" s="18" t="s">
        <v>90</v>
      </c>
      <c r="BK549" s="219">
        <f>ROUND(I549*H549,2)</f>
        <v>0</v>
      </c>
      <c r="BL549" s="18" t="s">
        <v>217</v>
      </c>
      <c r="BM549" s="218" t="s">
        <v>1199</v>
      </c>
    </row>
    <row r="550" s="2" customFormat="1">
      <c r="A550" s="40"/>
      <c r="B550" s="41"/>
      <c r="C550" s="42"/>
      <c r="D550" s="220" t="s">
        <v>157</v>
      </c>
      <c r="E550" s="42"/>
      <c r="F550" s="221" t="s">
        <v>1190</v>
      </c>
      <c r="G550" s="42"/>
      <c r="H550" s="42"/>
      <c r="I550" s="222"/>
      <c r="J550" s="42"/>
      <c r="K550" s="42"/>
      <c r="L550" s="46"/>
      <c r="M550" s="223"/>
      <c r="N550" s="224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8" t="s">
        <v>157</v>
      </c>
      <c r="AU550" s="18" t="s">
        <v>92</v>
      </c>
    </row>
    <row r="551" s="14" customFormat="1">
      <c r="A551" s="14"/>
      <c r="B551" s="251"/>
      <c r="C551" s="252"/>
      <c r="D551" s="220" t="s">
        <v>697</v>
      </c>
      <c r="E551" s="252"/>
      <c r="F551" s="254" t="s">
        <v>1200</v>
      </c>
      <c r="G551" s="252"/>
      <c r="H551" s="255">
        <v>0.0050000000000000001</v>
      </c>
      <c r="I551" s="256"/>
      <c r="J551" s="252"/>
      <c r="K551" s="252"/>
      <c r="L551" s="257"/>
      <c r="M551" s="258"/>
      <c r="N551" s="259"/>
      <c r="O551" s="259"/>
      <c r="P551" s="259"/>
      <c r="Q551" s="259"/>
      <c r="R551" s="259"/>
      <c r="S551" s="259"/>
      <c r="T551" s="260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61" t="s">
        <v>697</v>
      </c>
      <c r="AU551" s="261" t="s">
        <v>92</v>
      </c>
      <c r="AV551" s="14" t="s">
        <v>92</v>
      </c>
      <c r="AW551" s="14" t="s">
        <v>4</v>
      </c>
      <c r="AX551" s="14" t="s">
        <v>90</v>
      </c>
      <c r="AY551" s="261" t="s">
        <v>147</v>
      </c>
    </row>
    <row r="552" s="2" customFormat="1" ht="16.5" customHeight="1">
      <c r="A552" s="40"/>
      <c r="B552" s="41"/>
      <c r="C552" s="225" t="s">
        <v>442</v>
      </c>
      <c r="D552" s="225" t="s">
        <v>268</v>
      </c>
      <c r="E552" s="226" t="s">
        <v>1201</v>
      </c>
      <c r="F552" s="227" t="s">
        <v>1202</v>
      </c>
      <c r="G552" s="228" t="s">
        <v>691</v>
      </c>
      <c r="H552" s="229">
        <v>25.239999999999998</v>
      </c>
      <c r="I552" s="230"/>
      <c r="J552" s="231">
        <f>ROUND(I552*H552,2)</f>
        <v>0</v>
      </c>
      <c r="K552" s="227" t="s">
        <v>692</v>
      </c>
      <c r="L552" s="46"/>
      <c r="M552" s="232" t="s">
        <v>44</v>
      </c>
      <c r="N552" s="233" t="s">
        <v>53</v>
      </c>
      <c r="O552" s="86"/>
      <c r="P552" s="216">
        <f>O552*H552</f>
        <v>0</v>
      </c>
      <c r="Q552" s="216">
        <v>0.00040000000000000002</v>
      </c>
      <c r="R552" s="216">
        <f>Q552*H552</f>
        <v>0.010095999999999999</v>
      </c>
      <c r="S552" s="216">
        <v>0</v>
      </c>
      <c r="T552" s="217">
        <f>S552*H552</f>
        <v>0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8" t="s">
        <v>217</v>
      </c>
      <c r="AT552" s="218" t="s">
        <v>268</v>
      </c>
      <c r="AU552" s="218" t="s">
        <v>92</v>
      </c>
      <c r="AY552" s="18" t="s">
        <v>147</v>
      </c>
      <c r="BE552" s="219">
        <f>IF(N552="základní",J552,0)</f>
        <v>0</v>
      </c>
      <c r="BF552" s="219">
        <f>IF(N552="snížená",J552,0)</f>
        <v>0</v>
      </c>
      <c r="BG552" s="219">
        <f>IF(N552="zákl. přenesená",J552,0)</f>
        <v>0</v>
      </c>
      <c r="BH552" s="219">
        <f>IF(N552="sníž. přenesená",J552,0)</f>
        <v>0</v>
      </c>
      <c r="BI552" s="219">
        <f>IF(N552="nulová",J552,0)</f>
        <v>0</v>
      </c>
      <c r="BJ552" s="18" t="s">
        <v>90</v>
      </c>
      <c r="BK552" s="219">
        <f>ROUND(I552*H552,2)</f>
        <v>0</v>
      </c>
      <c r="BL552" s="18" t="s">
        <v>217</v>
      </c>
      <c r="BM552" s="218" t="s">
        <v>1203</v>
      </c>
    </row>
    <row r="553" s="2" customFormat="1">
      <c r="A553" s="40"/>
      <c r="B553" s="41"/>
      <c r="C553" s="42"/>
      <c r="D553" s="220" t="s">
        <v>157</v>
      </c>
      <c r="E553" s="42"/>
      <c r="F553" s="221" t="s">
        <v>1204</v>
      </c>
      <c r="G553" s="42"/>
      <c r="H553" s="42"/>
      <c r="I553" s="222"/>
      <c r="J553" s="42"/>
      <c r="K553" s="42"/>
      <c r="L553" s="46"/>
      <c r="M553" s="223"/>
      <c r="N553" s="224"/>
      <c r="O553" s="86"/>
      <c r="P553" s="86"/>
      <c r="Q553" s="86"/>
      <c r="R553" s="86"/>
      <c r="S553" s="86"/>
      <c r="T553" s="87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8" t="s">
        <v>157</v>
      </c>
      <c r="AU553" s="18" t="s">
        <v>92</v>
      </c>
    </row>
    <row r="554" s="2" customFormat="1">
      <c r="A554" s="40"/>
      <c r="B554" s="41"/>
      <c r="C554" s="42"/>
      <c r="D554" s="239" t="s">
        <v>695</v>
      </c>
      <c r="E554" s="42"/>
      <c r="F554" s="240" t="s">
        <v>1205</v>
      </c>
      <c r="G554" s="42"/>
      <c r="H554" s="42"/>
      <c r="I554" s="222"/>
      <c r="J554" s="42"/>
      <c r="K554" s="42"/>
      <c r="L554" s="46"/>
      <c r="M554" s="223"/>
      <c r="N554" s="224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8" t="s">
        <v>695</v>
      </c>
      <c r="AU554" s="18" t="s">
        <v>92</v>
      </c>
    </row>
    <row r="555" s="14" customFormat="1">
      <c r="A555" s="14"/>
      <c r="B555" s="251"/>
      <c r="C555" s="252"/>
      <c r="D555" s="220" t="s">
        <v>697</v>
      </c>
      <c r="E555" s="253" t="s">
        <v>44</v>
      </c>
      <c r="F555" s="254" t="s">
        <v>1187</v>
      </c>
      <c r="G555" s="252"/>
      <c r="H555" s="255">
        <v>22.940000000000001</v>
      </c>
      <c r="I555" s="256"/>
      <c r="J555" s="252"/>
      <c r="K555" s="252"/>
      <c r="L555" s="257"/>
      <c r="M555" s="258"/>
      <c r="N555" s="259"/>
      <c r="O555" s="259"/>
      <c r="P555" s="259"/>
      <c r="Q555" s="259"/>
      <c r="R555" s="259"/>
      <c r="S555" s="259"/>
      <c r="T555" s="260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1" t="s">
        <v>697</v>
      </c>
      <c r="AU555" s="261" t="s">
        <v>92</v>
      </c>
      <c r="AV555" s="14" t="s">
        <v>92</v>
      </c>
      <c r="AW555" s="14" t="s">
        <v>42</v>
      </c>
      <c r="AX555" s="14" t="s">
        <v>82</v>
      </c>
      <c r="AY555" s="261" t="s">
        <v>147</v>
      </c>
    </row>
    <row r="556" s="14" customFormat="1">
      <c r="A556" s="14"/>
      <c r="B556" s="251"/>
      <c r="C556" s="252"/>
      <c r="D556" s="220" t="s">
        <v>697</v>
      </c>
      <c r="E556" s="253" t="s">
        <v>44</v>
      </c>
      <c r="F556" s="254" t="s">
        <v>1188</v>
      </c>
      <c r="G556" s="252"/>
      <c r="H556" s="255">
        <v>2.2999999999999998</v>
      </c>
      <c r="I556" s="256"/>
      <c r="J556" s="252"/>
      <c r="K556" s="252"/>
      <c r="L556" s="257"/>
      <c r="M556" s="258"/>
      <c r="N556" s="259"/>
      <c r="O556" s="259"/>
      <c r="P556" s="259"/>
      <c r="Q556" s="259"/>
      <c r="R556" s="259"/>
      <c r="S556" s="259"/>
      <c r="T556" s="260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61" t="s">
        <v>697</v>
      </c>
      <c r="AU556" s="261" t="s">
        <v>92</v>
      </c>
      <c r="AV556" s="14" t="s">
        <v>92</v>
      </c>
      <c r="AW556" s="14" t="s">
        <v>42</v>
      </c>
      <c r="AX556" s="14" t="s">
        <v>82</v>
      </c>
      <c r="AY556" s="261" t="s">
        <v>147</v>
      </c>
    </row>
    <row r="557" s="15" customFormat="1">
      <c r="A557" s="15"/>
      <c r="B557" s="262"/>
      <c r="C557" s="263"/>
      <c r="D557" s="220" t="s">
        <v>697</v>
      </c>
      <c r="E557" s="264" t="s">
        <v>44</v>
      </c>
      <c r="F557" s="265" t="s">
        <v>701</v>
      </c>
      <c r="G557" s="263"/>
      <c r="H557" s="266">
        <v>25.239999999999998</v>
      </c>
      <c r="I557" s="267"/>
      <c r="J557" s="263"/>
      <c r="K557" s="263"/>
      <c r="L557" s="268"/>
      <c r="M557" s="269"/>
      <c r="N557" s="270"/>
      <c r="O557" s="270"/>
      <c r="P557" s="270"/>
      <c r="Q557" s="270"/>
      <c r="R557" s="270"/>
      <c r="S557" s="270"/>
      <c r="T557" s="271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72" t="s">
        <v>697</v>
      </c>
      <c r="AU557" s="272" t="s">
        <v>92</v>
      </c>
      <c r="AV557" s="15" t="s">
        <v>165</v>
      </c>
      <c r="AW557" s="15" t="s">
        <v>42</v>
      </c>
      <c r="AX557" s="15" t="s">
        <v>90</v>
      </c>
      <c r="AY557" s="272" t="s">
        <v>147</v>
      </c>
    </row>
    <row r="558" s="2" customFormat="1" ht="24.15" customHeight="1">
      <c r="A558" s="40"/>
      <c r="B558" s="41"/>
      <c r="C558" s="206" t="s">
        <v>617</v>
      </c>
      <c r="D558" s="206" t="s">
        <v>144</v>
      </c>
      <c r="E558" s="207" t="s">
        <v>1206</v>
      </c>
      <c r="F558" s="208" t="s">
        <v>1207</v>
      </c>
      <c r="G558" s="209" t="s">
        <v>691</v>
      </c>
      <c r="H558" s="210">
        <v>29.417000000000002</v>
      </c>
      <c r="I558" s="211"/>
      <c r="J558" s="212">
        <f>ROUND(I558*H558,2)</f>
        <v>0</v>
      </c>
      <c r="K558" s="208" t="s">
        <v>692</v>
      </c>
      <c r="L558" s="213"/>
      <c r="M558" s="214" t="s">
        <v>44</v>
      </c>
      <c r="N558" s="215" t="s">
        <v>53</v>
      </c>
      <c r="O558" s="86"/>
      <c r="P558" s="216">
        <f>O558*H558</f>
        <v>0</v>
      </c>
      <c r="Q558" s="216">
        <v>0.0054000000000000003</v>
      </c>
      <c r="R558" s="216">
        <f>Q558*H558</f>
        <v>0.15885180000000002</v>
      </c>
      <c r="S558" s="216">
        <v>0</v>
      </c>
      <c r="T558" s="217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8" t="s">
        <v>296</v>
      </c>
      <c r="AT558" s="218" t="s">
        <v>144</v>
      </c>
      <c r="AU558" s="218" t="s">
        <v>92</v>
      </c>
      <c r="AY558" s="18" t="s">
        <v>147</v>
      </c>
      <c r="BE558" s="219">
        <f>IF(N558="základní",J558,0)</f>
        <v>0</v>
      </c>
      <c r="BF558" s="219">
        <f>IF(N558="snížená",J558,0)</f>
        <v>0</v>
      </c>
      <c r="BG558" s="219">
        <f>IF(N558="zákl. přenesená",J558,0)</f>
        <v>0</v>
      </c>
      <c r="BH558" s="219">
        <f>IF(N558="sníž. přenesená",J558,0)</f>
        <v>0</v>
      </c>
      <c r="BI558" s="219">
        <f>IF(N558="nulová",J558,0)</f>
        <v>0</v>
      </c>
      <c r="BJ558" s="18" t="s">
        <v>90</v>
      </c>
      <c r="BK558" s="219">
        <f>ROUND(I558*H558,2)</f>
        <v>0</v>
      </c>
      <c r="BL558" s="18" t="s">
        <v>217</v>
      </c>
      <c r="BM558" s="218" t="s">
        <v>1208</v>
      </c>
    </row>
    <row r="559" s="2" customFormat="1">
      <c r="A559" s="40"/>
      <c r="B559" s="41"/>
      <c r="C559" s="42"/>
      <c r="D559" s="220" t="s">
        <v>157</v>
      </c>
      <c r="E559" s="42"/>
      <c r="F559" s="221" t="s">
        <v>1207</v>
      </c>
      <c r="G559" s="42"/>
      <c r="H559" s="42"/>
      <c r="I559" s="222"/>
      <c r="J559" s="42"/>
      <c r="K559" s="42"/>
      <c r="L559" s="46"/>
      <c r="M559" s="223"/>
      <c r="N559" s="224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8" t="s">
        <v>157</v>
      </c>
      <c r="AU559" s="18" t="s">
        <v>92</v>
      </c>
    </row>
    <row r="560" s="14" customFormat="1">
      <c r="A560" s="14"/>
      <c r="B560" s="251"/>
      <c r="C560" s="252"/>
      <c r="D560" s="220" t="s">
        <v>697</v>
      </c>
      <c r="E560" s="252"/>
      <c r="F560" s="254" t="s">
        <v>1209</v>
      </c>
      <c r="G560" s="252"/>
      <c r="H560" s="255">
        <v>29.417000000000002</v>
      </c>
      <c r="I560" s="256"/>
      <c r="J560" s="252"/>
      <c r="K560" s="252"/>
      <c r="L560" s="257"/>
      <c r="M560" s="258"/>
      <c r="N560" s="259"/>
      <c r="O560" s="259"/>
      <c r="P560" s="259"/>
      <c r="Q560" s="259"/>
      <c r="R560" s="259"/>
      <c r="S560" s="259"/>
      <c r="T560" s="260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61" t="s">
        <v>697</v>
      </c>
      <c r="AU560" s="261" t="s">
        <v>92</v>
      </c>
      <c r="AV560" s="14" t="s">
        <v>92</v>
      </c>
      <c r="AW560" s="14" t="s">
        <v>4</v>
      </c>
      <c r="AX560" s="14" t="s">
        <v>90</v>
      </c>
      <c r="AY560" s="261" t="s">
        <v>147</v>
      </c>
    </row>
    <row r="561" s="2" customFormat="1" ht="16.5" customHeight="1">
      <c r="A561" s="40"/>
      <c r="B561" s="41"/>
      <c r="C561" s="225" t="s">
        <v>447</v>
      </c>
      <c r="D561" s="225" t="s">
        <v>268</v>
      </c>
      <c r="E561" s="226" t="s">
        <v>1210</v>
      </c>
      <c r="F561" s="227" t="s">
        <v>1211</v>
      </c>
      <c r="G561" s="228" t="s">
        <v>691</v>
      </c>
      <c r="H561" s="229">
        <v>14.4</v>
      </c>
      <c r="I561" s="230"/>
      <c r="J561" s="231">
        <f>ROUND(I561*H561,2)</f>
        <v>0</v>
      </c>
      <c r="K561" s="227" t="s">
        <v>692</v>
      </c>
      <c r="L561" s="46"/>
      <c r="M561" s="232" t="s">
        <v>44</v>
      </c>
      <c r="N561" s="233" t="s">
        <v>53</v>
      </c>
      <c r="O561" s="86"/>
      <c r="P561" s="216">
        <f>O561*H561</f>
        <v>0</v>
      </c>
      <c r="Q561" s="216">
        <v>0.00040000000000000002</v>
      </c>
      <c r="R561" s="216">
        <f>Q561*H561</f>
        <v>0.0057600000000000004</v>
      </c>
      <c r="S561" s="216">
        <v>0</v>
      </c>
      <c r="T561" s="217">
        <f>S561*H561</f>
        <v>0</v>
      </c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18" t="s">
        <v>217</v>
      </c>
      <c r="AT561" s="218" t="s">
        <v>268</v>
      </c>
      <c r="AU561" s="218" t="s">
        <v>92</v>
      </c>
      <c r="AY561" s="18" t="s">
        <v>147</v>
      </c>
      <c r="BE561" s="219">
        <f>IF(N561="základní",J561,0)</f>
        <v>0</v>
      </c>
      <c r="BF561" s="219">
        <f>IF(N561="snížená",J561,0)</f>
        <v>0</v>
      </c>
      <c r="BG561" s="219">
        <f>IF(N561="zákl. přenesená",J561,0)</f>
        <v>0</v>
      </c>
      <c r="BH561" s="219">
        <f>IF(N561="sníž. přenesená",J561,0)</f>
        <v>0</v>
      </c>
      <c r="BI561" s="219">
        <f>IF(N561="nulová",J561,0)</f>
        <v>0</v>
      </c>
      <c r="BJ561" s="18" t="s">
        <v>90</v>
      </c>
      <c r="BK561" s="219">
        <f>ROUND(I561*H561,2)</f>
        <v>0</v>
      </c>
      <c r="BL561" s="18" t="s">
        <v>217</v>
      </c>
      <c r="BM561" s="218" t="s">
        <v>1212</v>
      </c>
    </row>
    <row r="562" s="2" customFormat="1">
      <c r="A562" s="40"/>
      <c r="B562" s="41"/>
      <c r="C562" s="42"/>
      <c r="D562" s="220" t="s">
        <v>157</v>
      </c>
      <c r="E562" s="42"/>
      <c r="F562" s="221" t="s">
        <v>1213</v>
      </c>
      <c r="G562" s="42"/>
      <c r="H562" s="42"/>
      <c r="I562" s="222"/>
      <c r="J562" s="42"/>
      <c r="K562" s="42"/>
      <c r="L562" s="46"/>
      <c r="M562" s="223"/>
      <c r="N562" s="224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8" t="s">
        <v>157</v>
      </c>
      <c r="AU562" s="18" t="s">
        <v>92</v>
      </c>
    </row>
    <row r="563" s="2" customFormat="1">
      <c r="A563" s="40"/>
      <c r="B563" s="41"/>
      <c r="C563" s="42"/>
      <c r="D563" s="239" t="s">
        <v>695</v>
      </c>
      <c r="E563" s="42"/>
      <c r="F563" s="240" t="s">
        <v>1214</v>
      </c>
      <c r="G563" s="42"/>
      <c r="H563" s="42"/>
      <c r="I563" s="222"/>
      <c r="J563" s="42"/>
      <c r="K563" s="42"/>
      <c r="L563" s="46"/>
      <c r="M563" s="223"/>
      <c r="N563" s="224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8" t="s">
        <v>695</v>
      </c>
      <c r="AU563" s="18" t="s">
        <v>92</v>
      </c>
    </row>
    <row r="564" s="14" customFormat="1">
      <c r="A564" s="14"/>
      <c r="B564" s="251"/>
      <c r="C564" s="252"/>
      <c r="D564" s="220" t="s">
        <v>697</v>
      </c>
      <c r="E564" s="253" t="s">
        <v>44</v>
      </c>
      <c r="F564" s="254" t="s">
        <v>1198</v>
      </c>
      <c r="G564" s="252"/>
      <c r="H564" s="255">
        <v>14.4</v>
      </c>
      <c r="I564" s="256"/>
      <c r="J564" s="252"/>
      <c r="K564" s="252"/>
      <c r="L564" s="257"/>
      <c r="M564" s="258"/>
      <c r="N564" s="259"/>
      <c r="O564" s="259"/>
      <c r="P564" s="259"/>
      <c r="Q564" s="259"/>
      <c r="R564" s="259"/>
      <c r="S564" s="259"/>
      <c r="T564" s="260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61" t="s">
        <v>697</v>
      </c>
      <c r="AU564" s="261" t="s">
        <v>92</v>
      </c>
      <c r="AV564" s="14" t="s">
        <v>92</v>
      </c>
      <c r="AW564" s="14" t="s">
        <v>42</v>
      </c>
      <c r="AX564" s="14" t="s">
        <v>90</v>
      </c>
      <c r="AY564" s="261" t="s">
        <v>147</v>
      </c>
    </row>
    <row r="565" s="2" customFormat="1" ht="24.15" customHeight="1">
      <c r="A565" s="40"/>
      <c r="B565" s="41"/>
      <c r="C565" s="206" t="s">
        <v>625</v>
      </c>
      <c r="D565" s="206" t="s">
        <v>144</v>
      </c>
      <c r="E565" s="207" t="s">
        <v>1215</v>
      </c>
      <c r="F565" s="208" t="s">
        <v>1216</v>
      </c>
      <c r="G565" s="209" t="s">
        <v>691</v>
      </c>
      <c r="H565" s="210">
        <v>17.582000000000001</v>
      </c>
      <c r="I565" s="211"/>
      <c r="J565" s="212">
        <f>ROUND(I565*H565,2)</f>
        <v>0</v>
      </c>
      <c r="K565" s="208" t="s">
        <v>692</v>
      </c>
      <c r="L565" s="213"/>
      <c r="M565" s="214" t="s">
        <v>44</v>
      </c>
      <c r="N565" s="215" t="s">
        <v>53</v>
      </c>
      <c r="O565" s="86"/>
      <c r="P565" s="216">
        <f>O565*H565</f>
        <v>0</v>
      </c>
      <c r="Q565" s="216">
        <v>0.0054000000000000003</v>
      </c>
      <c r="R565" s="216">
        <f>Q565*H565</f>
        <v>0.094942800000000008</v>
      </c>
      <c r="S565" s="216">
        <v>0</v>
      </c>
      <c r="T565" s="217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8" t="s">
        <v>296</v>
      </c>
      <c r="AT565" s="218" t="s">
        <v>144</v>
      </c>
      <c r="AU565" s="218" t="s">
        <v>92</v>
      </c>
      <c r="AY565" s="18" t="s">
        <v>147</v>
      </c>
      <c r="BE565" s="219">
        <f>IF(N565="základní",J565,0)</f>
        <v>0</v>
      </c>
      <c r="BF565" s="219">
        <f>IF(N565="snížená",J565,0)</f>
        <v>0</v>
      </c>
      <c r="BG565" s="219">
        <f>IF(N565="zákl. přenesená",J565,0)</f>
        <v>0</v>
      </c>
      <c r="BH565" s="219">
        <f>IF(N565="sníž. přenesená",J565,0)</f>
        <v>0</v>
      </c>
      <c r="BI565" s="219">
        <f>IF(N565="nulová",J565,0)</f>
        <v>0</v>
      </c>
      <c r="BJ565" s="18" t="s">
        <v>90</v>
      </c>
      <c r="BK565" s="219">
        <f>ROUND(I565*H565,2)</f>
        <v>0</v>
      </c>
      <c r="BL565" s="18" t="s">
        <v>217</v>
      </c>
      <c r="BM565" s="218" t="s">
        <v>1217</v>
      </c>
    </row>
    <row r="566" s="2" customFormat="1">
      <c r="A566" s="40"/>
      <c r="B566" s="41"/>
      <c r="C566" s="42"/>
      <c r="D566" s="220" t="s">
        <v>157</v>
      </c>
      <c r="E566" s="42"/>
      <c r="F566" s="221" t="s">
        <v>1216</v>
      </c>
      <c r="G566" s="42"/>
      <c r="H566" s="42"/>
      <c r="I566" s="222"/>
      <c r="J566" s="42"/>
      <c r="K566" s="42"/>
      <c r="L566" s="46"/>
      <c r="M566" s="223"/>
      <c r="N566" s="224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8" t="s">
        <v>157</v>
      </c>
      <c r="AU566" s="18" t="s">
        <v>92</v>
      </c>
    </row>
    <row r="567" s="14" customFormat="1">
      <c r="A567" s="14"/>
      <c r="B567" s="251"/>
      <c r="C567" s="252"/>
      <c r="D567" s="220" t="s">
        <v>697</v>
      </c>
      <c r="E567" s="252"/>
      <c r="F567" s="254" t="s">
        <v>1218</v>
      </c>
      <c r="G567" s="252"/>
      <c r="H567" s="255">
        <v>17.582000000000001</v>
      </c>
      <c r="I567" s="256"/>
      <c r="J567" s="252"/>
      <c r="K567" s="252"/>
      <c r="L567" s="257"/>
      <c r="M567" s="258"/>
      <c r="N567" s="259"/>
      <c r="O567" s="259"/>
      <c r="P567" s="259"/>
      <c r="Q567" s="259"/>
      <c r="R567" s="259"/>
      <c r="S567" s="259"/>
      <c r="T567" s="260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61" t="s">
        <v>697</v>
      </c>
      <c r="AU567" s="261" t="s">
        <v>92</v>
      </c>
      <c r="AV567" s="14" t="s">
        <v>92</v>
      </c>
      <c r="AW567" s="14" t="s">
        <v>4</v>
      </c>
      <c r="AX567" s="14" t="s">
        <v>90</v>
      </c>
      <c r="AY567" s="261" t="s">
        <v>147</v>
      </c>
    </row>
    <row r="568" s="2" customFormat="1" ht="16.5" customHeight="1">
      <c r="A568" s="40"/>
      <c r="B568" s="41"/>
      <c r="C568" s="225" t="s">
        <v>451</v>
      </c>
      <c r="D568" s="225" t="s">
        <v>268</v>
      </c>
      <c r="E568" s="226" t="s">
        <v>1219</v>
      </c>
      <c r="F568" s="227" t="s">
        <v>1220</v>
      </c>
      <c r="G568" s="228" t="s">
        <v>691</v>
      </c>
      <c r="H568" s="229">
        <v>15.08</v>
      </c>
      <c r="I568" s="230"/>
      <c r="J568" s="231">
        <f>ROUND(I568*H568,2)</f>
        <v>0</v>
      </c>
      <c r="K568" s="227" t="s">
        <v>692</v>
      </c>
      <c r="L568" s="46"/>
      <c r="M568" s="232" t="s">
        <v>44</v>
      </c>
      <c r="N568" s="233" t="s">
        <v>53</v>
      </c>
      <c r="O568" s="86"/>
      <c r="P568" s="216">
        <f>O568*H568</f>
        <v>0</v>
      </c>
      <c r="Q568" s="216">
        <v>0</v>
      </c>
      <c r="R568" s="216">
        <f>Q568*H568</f>
        <v>0</v>
      </c>
      <c r="S568" s="216">
        <v>0</v>
      </c>
      <c r="T568" s="217">
        <f>S568*H568</f>
        <v>0</v>
      </c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R568" s="218" t="s">
        <v>217</v>
      </c>
      <c r="AT568" s="218" t="s">
        <v>268</v>
      </c>
      <c r="AU568" s="218" t="s">
        <v>92</v>
      </c>
      <c r="AY568" s="18" t="s">
        <v>147</v>
      </c>
      <c r="BE568" s="219">
        <f>IF(N568="základní",J568,0)</f>
        <v>0</v>
      </c>
      <c r="BF568" s="219">
        <f>IF(N568="snížená",J568,0)</f>
        <v>0</v>
      </c>
      <c r="BG568" s="219">
        <f>IF(N568="zákl. přenesená",J568,0)</f>
        <v>0</v>
      </c>
      <c r="BH568" s="219">
        <f>IF(N568="sníž. přenesená",J568,0)</f>
        <v>0</v>
      </c>
      <c r="BI568" s="219">
        <f>IF(N568="nulová",J568,0)</f>
        <v>0</v>
      </c>
      <c r="BJ568" s="18" t="s">
        <v>90</v>
      </c>
      <c r="BK568" s="219">
        <f>ROUND(I568*H568,2)</f>
        <v>0</v>
      </c>
      <c r="BL568" s="18" t="s">
        <v>217</v>
      </c>
      <c r="BM568" s="218" t="s">
        <v>1221</v>
      </c>
    </row>
    <row r="569" s="2" customFormat="1">
      <c r="A569" s="40"/>
      <c r="B569" s="41"/>
      <c r="C569" s="42"/>
      <c r="D569" s="220" t="s">
        <v>157</v>
      </c>
      <c r="E569" s="42"/>
      <c r="F569" s="221" t="s">
        <v>1222</v>
      </c>
      <c r="G569" s="42"/>
      <c r="H569" s="42"/>
      <c r="I569" s="222"/>
      <c r="J569" s="42"/>
      <c r="K569" s="42"/>
      <c r="L569" s="46"/>
      <c r="M569" s="223"/>
      <c r="N569" s="224"/>
      <c r="O569" s="86"/>
      <c r="P569" s="86"/>
      <c r="Q569" s="86"/>
      <c r="R569" s="86"/>
      <c r="S569" s="86"/>
      <c r="T569" s="87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18" t="s">
        <v>157</v>
      </c>
      <c r="AU569" s="18" t="s">
        <v>92</v>
      </c>
    </row>
    <row r="570" s="2" customFormat="1">
      <c r="A570" s="40"/>
      <c r="B570" s="41"/>
      <c r="C570" s="42"/>
      <c r="D570" s="239" t="s">
        <v>695</v>
      </c>
      <c r="E570" s="42"/>
      <c r="F570" s="240" t="s">
        <v>1223</v>
      </c>
      <c r="G570" s="42"/>
      <c r="H570" s="42"/>
      <c r="I570" s="222"/>
      <c r="J570" s="42"/>
      <c r="K570" s="42"/>
      <c r="L570" s="46"/>
      <c r="M570" s="223"/>
      <c r="N570" s="224"/>
      <c r="O570" s="86"/>
      <c r="P570" s="86"/>
      <c r="Q570" s="86"/>
      <c r="R570" s="86"/>
      <c r="S570" s="86"/>
      <c r="T570" s="87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18" t="s">
        <v>695</v>
      </c>
      <c r="AU570" s="18" t="s">
        <v>92</v>
      </c>
    </row>
    <row r="571" s="13" customFormat="1">
      <c r="A571" s="13"/>
      <c r="B571" s="241"/>
      <c r="C571" s="242"/>
      <c r="D571" s="220" t="s">
        <v>697</v>
      </c>
      <c r="E571" s="243" t="s">
        <v>44</v>
      </c>
      <c r="F571" s="244" t="s">
        <v>1224</v>
      </c>
      <c r="G571" s="242"/>
      <c r="H571" s="243" t="s">
        <v>44</v>
      </c>
      <c r="I571" s="245"/>
      <c r="J571" s="242"/>
      <c r="K571" s="242"/>
      <c r="L571" s="246"/>
      <c r="M571" s="247"/>
      <c r="N571" s="248"/>
      <c r="O571" s="248"/>
      <c r="P571" s="248"/>
      <c r="Q571" s="248"/>
      <c r="R571" s="248"/>
      <c r="S571" s="248"/>
      <c r="T571" s="249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50" t="s">
        <v>697</v>
      </c>
      <c r="AU571" s="250" t="s">
        <v>92</v>
      </c>
      <c r="AV571" s="13" t="s">
        <v>90</v>
      </c>
      <c r="AW571" s="13" t="s">
        <v>42</v>
      </c>
      <c r="AX571" s="13" t="s">
        <v>82</v>
      </c>
      <c r="AY571" s="250" t="s">
        <v>147</v>
      </c>
    </row>
    <row r="572" s="14" customFormat="1">
      <c r="A572" s="14"/>
      <c r="B572" s="251"/>
      <c r="C572" s="252"/>
      <c r="D572" s="220" t="s">
        <v>697</v>
      </c>
      <c r="E572" s="253" t="s">
        <v>44</v>
      </c>
      <c r="F572" s="254" t="s">
        <v>1225</v>
      </c>
      <c r="G572" s="252"/>
      <c r="H572" s="255">
        <v>15.08</v>
      </c>
      <c r="I572" s="256"/>
      <c r="J572" s="252"/>
      <c r="K572" s="252"/>
      <c r="L572" s="257"/>
      <c r="M572" s="258"/>
      <c r="N572" s="259"/>
      <c r="O572" s="259"/>
      <c r="P572" s="259"/>
      <c r="Q572" s="259"/>
      <c r="R572" s="259"/>
      <c r="S572" s="259"/>
      <c r="T572" s="260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1" t="s">
        <v>697</v>
      </c>
      <c r="AU572" s="261" t="s">
        <v>92</v>
      </c>
      <c r="AV572" s="14" t="s">
        <v>92</v>
      </c>
      <c r="AW572" s="14" t="s">
        <v>42</v>
      </c>
      <c r="AX572" s="14" t="s">
        <v>90</v>
      </c>
      <c r="AY572" s="261" t="s">
        <v>147</v>
      </c>
    </row>
    <row r="573" s="2" customFormat="1" ht="16.5" customHeight="1">
      <c r="A573" s="40"/>
      <c r="B573" s="41"/>
      <c r="C573" s="206" t="s">
        <v>633</v>
      </c>
      <c r="D573" s="206" t="s">
        <v>144</v>
      </c>
      <c r="E573" s="207" t="s">
        <v>1226</v>
      </c>
      <c r="F573" s="208" t="s">
        <v>1227</v>
      </c>
      <c r="G573" s="209" t="s">
        <v>691</v>
      </c>
      <c r="H573" s="210">
        <v>17.576000000000001</v>
      </c>
      <c r="I573" s="211"/>
      <c r="J573" s="212">
        <f>ROUND(I573*H573,2)</f>
        <v>0</v>
      </c>
      <c r="K573" s="208" t="s">
        <v>692</v>
      </c>
      <c r="L573" s="213"/>
      <c r="M573" s="214" t="s">
        <v>44</v>
      </c>
      <c r="N573" s="215" t="s">
        <v>53</v>
      </c>
      <c r="O573" s="86"/>
      <c r="P573" s="216">
        <f>O573*H573</f>
        <v>0</v>
      </c>
      <c r="Q573" s="216">
        <v>0.00064999999999999997</v>
      </c>
      <c r="R573" s="216">
        <f>Q573*H573</f>
        <v>0.0114244</v>
      </c>
      <c r="S573" s="216">
        <v>0</v>
      </c>
      <c r="T573" s="217">
        <f>S573*H573</f>
        <v>0</v>
      </c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R573" s="218" t="s">
        <v>296</v>
      </c>
      <c r="AT573" s="218" t="s">
        <v>144</v>
      </c>
      <c r="AU573" s="218" t="s">
        <v>92</v>
      </c>
      <c r="AY573" s="18" t="s">
        <v>147</v>
      </c>
      <c r="BE573" s="219">
        <f>IF(N573="základní",J573,0)</f>
        <v>0</v>
      </c>
      <c r="BF573" s="219">
        <f>IF(N573="snížená",J573,0)</f>
        <v>0</v>
      </c>
      <c r="BG573" s="219">
        <f>IF(N573="zákl. přenesená",J573,0)</f>
        <v>0</v>
      </c>
      <c r="BH573" s="219">
        <f>IF(N573="sníž. přenesená",J573,0)</f>
        <v>0</v>
      </c>
      <c r="BI573" s="219">
        <f>IF(N573="nulová",J573,0)</f>
        <v>0</v>
      </c>
      <c r="BJ573" s="18" t="s">
        <v>90</v>
      </c>
      <c r="BK573" s="219">
        <f>ROUND(I573*H573,2)</f>
        <v>0</v>
      </c>
      <c r="BL573" s="18" t="s">
        <v>217</v>
      </c>
      <c r="BM573" s="218" t="s">
        <v>1228</v>
      </c>
    </row>
    <row r="574" s="2" customFormat="1">
      <c r="A574" s="40"/>
      <c r="B574" s="41"/>
      <c r="C574" s="42"/>
      <c r="D574" s="220" t="s">
        <v>157</v>
      </c>
      <c r="E574" s="42"/>
      <c r="F574" s="221" t="s">
        <v>1227</v>
      </c>
      <c r="G574" s="42"/>
      <c r="H574" s="42"/>
      <c r="I574" s="222"/>
      <c r="J574" s="42"/>
      <c r="K574" s="42"/>
      <c r="L574" s="46"/>
      <c r="M574" s="223"/>
      <c r="N574" s="224"/>
      <c r="O574" s="86"/>
      <c r="P574" s="86"/>
      <c r="Q574" s="86"/>
      <c r="R574" s="86"/>
      <c r="S574" s="86"/>
      <c r="T574" s="87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T574" s="18" t="s">
        <v>157</v>
      </c>
      <c r="AU574" s="18" t="s">
        <v>92</v>
      </c>
    </row>
    <row r="575" s="14" customFormat="1">
      <c r="A575" s="14"/>
      <c r="B575" s="251"/>
      <c r="C575" s="252"/>
      <c r="D575" s="220" t="s">
        <v>697</v>
      </c>
      <c r="E575" s="252"/>
      <c r="F575" s="254" t="s">
        <v>1229</v>
      </c>
      <c r="G575" s="252"/>
      <c r="H575" s="255">
        <v>17.576000000000001</v>
      </c>
      <c r="I575" s="256"/>
      <c r="J575" s="252"/>
      <c r="K575" s="252"/>
      <c r="L575" s="257"/>
      <c r="M575" s="258"/>
      <c r="N575" s="259"/>
      <c r="O575" s="259"/>
      <c r="P575" s="259"/>
      <c r="Q575" s="259"/>
      <c r="R575" s="259"/>
      <c r="S575" s="259"/>
      <c r="T575" s="260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1" t="s">
        <v>697</v>
      </c>
      <c r="AU575" s="261" t="s">
        <v>92</v>
      </c>
      <c r="AV575" s="14" t="s">
        <v>92</v>
      </c>
      <c r="AW575" s="14" t="s">
        <v>4</v>
      </c>
      <c r="AX575" s="14" t="s">
        <v>90</v>
      </c>
      <c r="AY575" s="261" t="s">
        <v>147</v>
      </c>
    </row>
    <row r="576" s="2" customFormat="1" ht="16.5" customHeight="1">
      <c r="A576" s="40"/>
      <c r="B576" s="41"/>
      <c r="C576" s="225" t="s">
        <v>456</v>
      </c>
      <c r="D576" s="225" t="s">
        <v>268</v>
      </c>
      <c r="E576" s="226" t="s">
        <v>1230</v>
      </c>
      <c r="F576" s="227" t="s">
        <v>1231</v>
      </c>
      <c r="G576" s="228" t="s">
        <v>691</v>
      </c>
      <c r="H576" s="229">
        <v>10.83</v>
      </c>
      <c r="I576" s="230"/>
      <c r="J576" s="231">
        <f>ROUND(I576*H576,2)</f>
        <v>0</v>
      </c>
      <c r="K576" s="227" t="s">
        <v>692</v>
      </c>
      <c r="L576" s="46"/>
      <c r="M576" s="232" t="s">
        <v>44</v>
      </c>
      <c r="N576" s="233" t="s">
        <v>53</v>
      </c>
      <c r="O576" s="86"/>
      <c r="P576" s="216">
        <f>O576*H576</f>
        <v>0</v>
      </c>
      <c r="Q576" s="216">
        <v>4.0000000000000003E-05</v>
      </c>
      <c r="R576" s="216">
        <f>Q576*H576</f>
        <v>0.00043320000000000001</v>
      </c>
      <c r="S576" s="216">
        <v>0</v>
      </c>
      <c r="T576" s="217">
        <f>S576*H576</f>
        <v>0</v>
      </c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R576" s="218" t="s">
        <v>217</v>
      </c>
      <c r="AT576" s="218" t="s">
        <v>268</v>
      </c>
      <c r="AU576" s="218" t="s">
        <v>92</v>
      </c>
      <c r="AY576" s="18" t="s">
        <v>147</v>
      </c>
      <c r="BE576" s="219">
        <f>IF(N576="základní",J576,0)</f>
        <v>0</v>
      </c>
      <c r="BF576" s="219">
        <f>IF(N576="snížená",J576,0)</f>
        <v>0</v>
      </c>
      <c r="BG576" s="219">
        <f>IF(N576="zákl. přenesená",J576,0)</f>
        <v>0</v>
      </c>
      <c r="BH576" s="219">
        <f>IF(N576="sníž. přenesená",J576,0)</f>
        <v>0</v>
      </c>
      <c r="BI576" s="219">
        <f>IF(N576="nulová",J576,0)</f>
        <v>0</v>
      </c>
      <c r="BJ576" s="18" t="s">
        <v>90</v>
      </c>
      <c r="BK576" s="219">
        <f>ROUND(I576*H576,2)</f>
        <v>0</v>
      </c>
      <c r="BL576" s="18" t="s">
        <v>217</v>
      </c>
      <c r="BM576" s="218" t="s">
        <v>1232</v>
      </c>
    </row>
    <row r="577" s="2" customFormat="1">
      <c r="A577" s="40"/>
      <c r="B577" s="41"/>
      <c r="C577" s="42"/>
      <c r="D577" s="220" t="s">
        <v>157</v>
      </c>
      <c r="E577" s="42"/>
      <c r="F577" s="221" t="s">
        <v>1233</v>
      </c>
      <c r="G577" s="42"/>
      <c r="H577" s="42"/>
      <c r="I577" s="222"/>
      <c r="J577" s="42"/>
      <c r="K577" s="42"/>
      <c r="L577" s="46"/>
      <c r="M577" s="223"/>
      <c r="N577" s="224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8" t="s">
        <v>157</v>
      </c>
      <c r="AU577" s="18" t="s">
        <v>92</v>
      </c>
    </row>
    <row r="578" s="2" customFormat="1">
      <c r="A578" s="40"/>
      <c r="B578" s="41"/>
      <c r="C578" s="42"/>
      <c r="D578" s="239" t="s">
        <v>695</v>
      </c>
      <c r="E578" s="42"/>
      <c r="F578" s="240" t="s">
        <v>1234</v>
      </c>
      <c r="G578" s="42"/>
      <c r="H578" s="42"/>
      <c r="I578" s="222"/>
      <c r="J578" s="42"/>
      <c r="K578" s="42"/>
      <c r="L578" s="46"/>
      <c r="M578" s="223"/>
      <c r="N578" s="224"/>
      <c r="O578" s="86"/>
      <c r="P578" s="86"/>
      <c r="Q578" s="86"/>
      <c r="R578" s="86"/>
      <c r="S578" s="86"/>
      <c r="T578" s="87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T578" s="18" t="s">
        <v>695</v>
      </c>
      <c r="AU578" s="18" t="s">
        <v>92</v>
      </c>
    </row>
    <row r="579" s="13" customFormat="1">
      <c r="A579" s="13"/>
      <c r="B579" s="241"/>
      <c r="C579" s="242"/>
      <c r="D579" s="220" t="s">
        <v>697</v>
      </c>
      <c r="E579" s="243" t="s">
        <v>44</v>
      </c>
      <c r="F579" s="244" t="s">
        <v>1235</v>
      </c>
      <c r="G579" s="242"/>
      <c r="H579" s="243" t="s">
        <v>44</v>
      </c>
      <c r="I579" s="245"/>
      <c r="J579" s="242"/>
      <c r="K579" s="242"/>
      <c r="L579" s="246"/>
      <c r="M579" s="247"/>
      <c r="N579" s="248"/>
      <c r="O579" s="248"/>
      <c r="P579" s="248"/>
      <c r="Q579" s="248"/>
      <c r="R579" s="248"/>
      <c r="S579" s="248"/>
      <c r="T579" s="249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50" t="s">
        <v>697</v>
      </c>
      <c r="AU579" s="250" t="s">
        <v>92</v>
      </c>
      <c r="AV579" s="13" t="s">
        <v>90</v>
      </c>
      <c r="AW579" s="13" t="s">
        <v>42</v>
      </c>
      <c r="AX579" s="13" t="s">
        <v>82</v>
      </c>
      <c r="AY579" s="250" t="s">
        <v>147</v>
      </c>
    </row>
    <row r="580" s="14" customFormat="1">
      <c r="A580" s="14"/>
      <c r="B580" s="251"/>
      <c r="C580" s="252"/>
      <c r="D580" s="220" t="s">
        <v>697</v>
      </c>
      <c r="E580" s="253" t="s">
        <v>44</v>
      </c>
      <c r="F580" s="254" t="s">
        <v>1236</v>
      </c>
      <c r="G580" s="252"/>
      <c r="H580" s="255">
        <v>5.5</v>
      </c>
      <c r="I580" s="256"/>
      <c r="J580" s="252"/>
      <c r="K580" s="252"/>
      <c r="L580" s="257"/>
      <c r="M580" s="258"/>
      <c r="N580" s="259"/>
      <c r="O580" s="259"/>
      <c r="P580" s="259"/>
      <c r="Q580" s="259"/>
      <c r="R580" s="259"/>
      <c r="S580" s="259"/>
      <c r="T580" s="260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61" t="s">
        <v>697</v>
      </c>
      <c r="AU580" s="261" t="s">
        <v>92</v>
      </c>
      <c r="AV580" s="14" t="s">
        <v>92</v>
      </c>
      <c r="AW580" s="14" t="s">
        <v>42</v>
      </c>
      <c r="AX580" s="14" t="s">
        <v>82</v>
      </c>
      <c r="AY580" s="261" t="s">
        <v>147</v>
      </c>
    </row>
    <row r="581" s="14" customFormat="1">
      <c r="A581" s="14"/>
      <c r="B581" s="251"/>
      <c r="C581" s="252"/>
      <c r="D581" s="220" t="s">
        <v>697</v>
      </c>
      <c r="E581" s="253" t="s">
        <v>44</v>
      </c>
      <c r="F581" s="254" t="s">
        <v>1237</v>
      </c>
      <c r="G581" s="252"/>
      <c r="H581" s="255">
        <v>5.3300000000000001</v>
      </c>
      <c r="I581" s="256"/>
      <c r="J581" s="252"/>
      <c r="K581" s="252"/>
      <c r="L581" s="257"/>
      <c r="M581" s="258"/>
      <c r="N581" s="259"/>
      <c r="O581" s="259"/>
      <c r="P581" s="259"/>
      <c r="Q581" s="259"/>
      <c r="R581" s="259"/>
      <c r="S581" s="259"/>
      <c r="T581" s="260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1" t="s">
        <v>697</v>
      </c>
      <c r="AU581" s="261" t="s">
        <v>92</v>
      </c>
      <c r="AV581" s="14" t="s">
        <v>92</v>
      </c>
      <c r="AW581" s="14" t="s">
        <v>42</v>
      </c>
      <c r="AX581" s="14" t="s">
        <v>82</v>
      </c>
      <c r="AY581" s="261" t="s">
        <v>147</v>
      </c>
    </row>
    <row r="582" s="15" customFormat="1">
      <c r="A582" s="15"/>
      <c r="B582" s="262"/>
      <c r="C582" s="263"/>
      <c r="D582" s="220" t="s">
        <v>697</v>
      </c>
      <c r="E582" s="264" t="s">
        <v>44</v>
      </c>
      <c r="F582" s="265" t="s">
        <v>701</v>
      </c>
      <c r="G582" s="263"/>
      <c r="H582" s="266">
        <v>10.83</v>
      </c>
      <c r="I582" s="267"/>
      <c r="J582" s="263"/>
      <c r="K582" s="263"/>
      <c r="L582" s="268"/>
      <c r="M582" s="269"/>
      <c r="N582" s="270"/>
      <c r="O582" s="270"/>
      <c r="P582" s="270"/>
      <c r="Q582" s="270"/>
      <c r="R582" s="270"/>
      <c r="S582" s="270"/>
      <c r="T582" s="271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72" t="s">
        <v>697</v>
      </c>
      <c r="AU582" s="272" t="s">
        <v>92</v>
      </c>
      <c r="AV582" s="15" t="s">
        <v>165</v>
      </c>
      <c r="AW582" s="15" t="s">
        <v>42</v>
      </c>
      <c r="AX582" s="15" t="s">
        <v>90</v>
      </c>
      <c r="AY582" s="272" t="s">
        <v>147</v>
      </c>
    </row>
    <row r="583" s="2" customFormat="1" ht="16.5" customHeight="1">
      <c r="A583" s="40"/>
      <c r="B583" s="41"/>
      <c r="C583" s="206" t="s">
        <v>1238</v>
      </c>
      <c r="D583" s="206" t="s">
        <v>144</v>
      </c>
      <c r="E583" s="207" t="s">
        <v>1226</v>
      </c>
      <c r="F583" s="208" t="s">
        <v>1227</v>
      </c>
      <c r="G583" s="209" t="s">
        <v>691</v>
      </c>
      <c r="H583" s="210">
        <v>13.223000000000001</v>
      </c>
      <c r="I583" s="211"/>
      <c r="J583" s="212">
        <f>ROUND(I583*H583,2)</f>
        <v>0</v>
      </c>
      <c r="K583" s="208" t="s">
        <v>692</v>
      </c>
      <c r="L583" s="213"/>
      <c r="M583" s="214" t="s">
        <v>44</v>
      </c>
      <c r="N583" s="215" t="s">
        <v>53</v>
      </c>
      <c r="O583" s="86"/>
      <c r="P583" s="216">
        <f>O583*H583</f>
        <v>0</v>
      </c>
      <c r="Q583" s="216">
        <v>0.00064999999999999997</v>
      </c>
      <c r="R583" s="216">
        <f>Q583*H583</f>
        <v>0.0085949500000000005</v>
      </c>
      <c r="S583" s="216">
        <v>0</v>
      </c>
      <c r="T583" s="217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8" t="s">
        <v>296</v>
      </c>
      <c r="AT583" s="218" t="s">
        <v>144</v>
      </c>
      <c r="AU583" s="218" t="s">
        <v>92</v>
      </c>
      <c r="AY583" s="18" t="s">
        <v>147</v>
      </c>
      <c r="BE583" s="219">
        <f>IF(N583="základní",J583,0)</f>
        <v>0</v>
      </c>
      <c r="BF583" s="219">
        <f>IF(N583="snížená",J583,0)</f>
        <v>0</v>
      </c>
      <c r="BG583" s="219">
        <f>IF(N583="zákl. přenesená",J583,0)</f>
        <v>0</v>
      </c>
      <c r="BH583" s="219">
        <f>IF(N583="sníž. přenesená",J583,0)</f>
        <v>0</v>
      </c>
      <c r="BI583" s="219">
        <f>IF(N583="nulová",J583,0)</f>
        <v>0</v>
      </c>
      <c r="BJ583" s="18" t="s">
        <v>90</v>
      </c>
      <c r="BK583" s="219">
        <f>ROUND(I583*H583,2)</f>
        <v>0</v>
      </c>
      <c r="BL583" s="18" t="s">
        <v>217</v>
      </c>
      <c r="BM583" s="218" t="s">
        <v>1239</v>
      </c>
    </row>
    <row r="584" s="2" customFormat="1">
      <c r="A584" s="40"/>
      <c r="B584" s="41"/>
      <c r="C584" s="42"/>
      <c r="D584" s="220" t="s">
        <v>157</v>
      </c>
      <c r="E584" s="42"/>
      <c r="F584" s="221" t="s">
        <v>1227</v>
      </c>
      <c r="G584" s="42"/>
      <c r="H584" s="42"/>
      <c r="I584" s="222"/>
      <c r="J584" s="42"/>
      <c r="K584" s="42"/>
      <c r="L584" s="46"/>
      <c r="M584" s="223"/>
      <c r="N584" s="224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8" t="s">
        <v>157</v>
      </c>
      <c r="AU584" s="18" t="s">
        <v>92</v>
      </c>
    </row>
    <row r="585" s="14" customFormat="1">
      <c r="A585" s="14"/>
      <c r="B585" s="251"/>
      <c r="C585" s="252"/>
      <c r="D585" s="220" t="s">
        <v>697</v>
      </c>
      <c r="E585" s="252"/>
      <c r="F585" s="254" t="s">
        <v>1240</v>
      </c>
      <c r="G585" s="252"/>
      <c r="H585" s="255">
        <v>13.223000000000001</v>
      </c>
      <c r="I585" s="256"/>
      <c r="J585" s="252"/>
      <c r="K585" s="252"/>
      <c r="L585" s="257"/>
      <c r="M585" s="258"/>
      <c r="N585" s="259"/>
      <c r="O585" s="259"/>
      <c r="P585" s="259"/>
      <c r="Q585" s="259"/>
      <c r="R585" s="259"/>
      <c r="S585" s="259"/>
      <c r="T585" s="260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1" t="s">
        <v>697</v>
      </c>
      <c r="AU585" s="261" t="s">
        <v>92</v>
      </c>
      <c r="AV585" s="14" t="s">
        <v>92</v>
      </c>
      <c r="AW585" s="14" t="s">
        <v>4</v>
      </c>
      <c r="AX585" s="14" t="s">
        <v>90</v>
      </c>
      <c r="AY585" s="261" t="s">
        <v>147</v>
      </c>
    </row>
    <row r="586" s="2" customFormat="1" ht="16.5" customHeight="1">
      <c r="A586" s="40"/>
      <c r="B586" s="41"/>
      <c r="C586" s="225" t="s">
        <v>460</v>
      </c>
      <c r="D586" s="225" t="s">
        <v>268</v>
      </c>
      <c r="E586" s="226" t="s">
        <v>1241</v>
      </c>
      <c r="F586" s="227" t="s">
        <v>1242</v>
      </c>
      <c r="G586" s="228" t="s">
        <v>691</v>
      </c>
      <c r="H586" s="229">
        <v>12.550000000000001</v>
      </c>
      <c r="I586" s="230"/>
      <c r="J586" s="231">
        <f>ROUND(I586*H586,2)</f>
        <v>0</v>
      </c>
      <c r="K586" s="227" t="s">
        <v>692</v>
      </c>
      <c r="L586" s="46"/>
      <c r="M586" s="232" t="s">
        <v>44</v>
      </c>
      <c r="N586" s="233" t="s">
        <v>53</v>
      </c>
      <c r="O586" s="86"/>
      <c r="P586" s="216">
        <f>O586*H586</f>
        <v>0</v>
      </c>
      <c r="Q586" s="216">
        <v>0</v>
      </c>
      <c r="R586" s="216">
        <f>Q586*H586</f>
        <v>0</v>
      </c>
      <c r="S586" s="216">
        <v>0</v>
      </c>
      <c r="T586" s="217">
        <f>S586*H586</f>
        <v>0</v>
      </c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R586" s="218" t="s">
        <v>217</v>
      </c>
      <c r="AT586" s="218" t="s">
        <v>268</v>
      </c>
      <c r="AU586" s="218" t="s">
        <v>92</v>
      </c>
      <c r="AY586" s="18" t="s">
        <v>147</v>
      </c>
      <c r="BE586" s="219">
        <f>IF(N586="základní",J586,0)</f>
        <v>0</v>
      </c>
      <c r="BF586" s="219">
        <f>IF(N586="snížená",J586,0)</f>
        <v>0</v>
      </c>
      <c r="BG586" s="219">
        <f>IF(N586="zákl. přenesená",J586,0)</f>
        <v>0</v>
      </c>
      <c r="BH586" s="219">
        <f>IF(N586="sníž. přenesená",J586,0)</f>
        <v>0</v>
      </c>
      <c r="BI586" s="219">
        <f>IF(N586="nulová",J586,0)</f>
        <v>0</v>
      </c>
      <c r="BJ586" s="18" t="s">
        <v>90</v>
      </c>
      <c r="BK586" s="219">
        <f>ROUND(I586*H586,2)</f>
        <v>0</v>
      </c>
      <c r="BL586" s="18" t="s">
        <v>217</v>
      </c>
      <c r="BM586" s="218" t="s">
        <v>1243</v>
      </c>
    </row>
    <row r="587" s="2" customFormat="1">
      <c r="A587" s="40"/>
      <c r="B587" s="41"/>
      <c r="C587" s="42"/>
      <c r="D587" s="220" t="s">
        <v>157</v>
      </c>
      <c r="E587" s="42"/>
      <c r="F587" s="221" t="s">
        <v>1244</v>
      </c>
      <c r="G587" s="42"/>
      <c r="H587" s="42"/>
      <c r="I587" s="222"/>
      <c r="J587" s="42"/>
      <c r="K587" s="42"/>
      <c r="L587" s="46"/>
      <c r="M587" s="223"/>
      <c r="N587" s="224"/>
      <c r="O587" s="86"/>
      <c r="P587" s="86"/>
      <c r="Q587" s="86"/>
      <c r="R587" s="86"/>
      <c r="S587" s="86"/>
      <c r="T587" s="87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T587" s="18" t="s">
        <v>157</v>
      </c>
      <c r="AU587" s="18" t="s">
        <v>92</v>
      </c>
    </row>
    <row r="588" s="2" customFormat="1">
      <c r="A588" s="40"/>
      <c r="B588" s="41"/>
      <c r="C588" s="42"/>
      <c r="D588" s="239" t="s">
        <v>695</v>
      </c>
      <c r="E588" s="42"/>
      <c r="F588" s="240" t="s">
        <v>1245</v>
      </c>
      <c r="G588" s="42"/>
      <c r="H588" s="42"/>
      <c r="I588" s="222"/>
      <c r="J588" s="42"/>
      <c r="K588" s="42"/>
      <c r="L588" s="46"/>
      <c r="M588" s="223"/>
      <c r="N588" s="224"/>
      <c r="O588" s="86"/>
      <c r="P588" s="86"/>
      <c r="Q588" s="86"/>
      <c r="R588" s="86"/>
      <c r="S588" s="86"/>
      <c r="T588" s="87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8" t="s">
        <v>695</v>
      </c>
      <c r="AU588" s="18" t="s">
        <v>92</v>
      </c>
    </row>
    <row r="589" s="14" customFormat="1">
      <c r="A589" s="14"/>
      <c r="B589" s="251"/>
      <c r="C589" s="252"/>
      <c r="D589" s="220" t="s">
        <v>697</v>
      </c>
      <c r="E589" s="253" t="s">
        <v>44</v>
      </c>
      <c r="F589" s="254" t="s">
        <v>1246</v>
      </c>
      <c r="G589" s="252"/>
      <c r="H589" s="255">
        <v>12.550000000000001</v>
      </c>
      <c r="I589" s="256"/>
      <c r="J589" s="252"/>
      <c r="K589" s="252"/>
      <c r="L589" s="257"/>
      <c r="M589" s="258"/>
      <c r="N589" s="259"/>
      <c r="O589" s="259"/>
      <c r="P589" s="259"/>
      <c r="Q589" s="259"/>
      <c r="R589" s="259"/>
      <c r="S589" s="259"/>
      <c r="T589" s="260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1" t="s">
        <v>697</v>
      </c>
      <c r="AU589" s="261" t="s">
        <v>92</v>
      </c>
      <c r="AV589" s="14" t="s">
        <v>92</v>
      </c>
      <c r="AW589" s="14" t="s">
        <v>42</v>
      </c>
      <c r="AX589" s="14" t="s">
        <v>90</v>
      </c>
      <c r="AY589" s="261" t="s">
        <v>147</v>
      </c>
    </row>
    <row r="590" s="2" customFormat="1" ht="16.5" customHeight="1">
      <c r="A590" s="40"/>
      <c r="B590" s="41"/>
      <c r="C590" s="206" t="s">
        <v>1247</v>
      </c>
      <c r="D590" s="206" t="s">
        <v>144</v>
      </c>
      <c r="E590" s="207" t="s">
        <v>1248</v>
      </c>
      <c r="F590" s="208" t="s">
        <v>1249</v>
      </c>
      <c r="G590" s="209" t="s">
        <v>799</v>
      </c>
      <c r="H590" s="210">
        <v>60.240000000000002</v>
      </c>
      <c r="I590" s="211"/>
      <c r="J590" s="212">
        <f>ROUND(I590*H590,2)</f>
        <v>0</v>
      </c>
      <c r="K590" s="208" t="s">
        <v>692</v>
      </c>
      <c r="L590" s="213"/>
      <c r="M590" s="214" t="s">
        <v>44</v>
      </c>
      <c r="N590" s="215" t="s">
        <v>53</v>
      </c>
      <c r="O590" s="86"/>
      <c r="P590" s="216">
        <f>O590*H590</f>
        <v>0</v>
      </c>
      <c r="Q590" s="216">
        <v>0.001</v>
      </c>
      <c r="R590" s="216">
        <f>Q590*H590</f>
        <v>0.060240000000000002</v>
      </c>
      <c r="S590" s="216">
        <v>0</v>
      </c>
      <c r="T590" s="217">
        <f>S590*H590</f>
        <v>0</v>
      </c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R590" s="218" t="s">
        <v>296</v>
      </c>
      <c r="AT590" s="218" t="s">
        <v>144</v>
      </c>
      <c r="AU590" s="218" t="s">
        <v>92</v>
      </c>
      <c r="AY590" s="18" t="s">
        <v>147</v>
      </c>
      <c r="BE590" s="219">
        <f>IF(N590="základní",J590,0)</f>
        <v>0</v>
      </c>
      <c r="BF590" s="219">
        <f>IF(N590="snížená",J590,0)</f>
        <v>0</v>
      </c>
      <c r="BG590" s="219">
        <f>IF(N590="zákl. přenesená",J590,0)</f>
        <v>0</v>
      </c>
      <c r="BH590" s="219">
        <f>IF(N590="sníž. přenesená",J590,0)</f>
        <v>0</v>
      </c>
      <c r="BI590" s="219">
        <f>IF(N590="nulová",J590,0)</f>
        <v>0</v>
      </c>
      <c r="BJ590" s="18" t="s">
        <v>90</v>
      </c>
      <c r="BK590" s="219">
        <f>ROUND(I590*H590,2)</f>
        <v>0</v>
      </c>
      <c r="BL590" s="18" t="s">
        <v>217</v>
      </c>
      <c r="BM590" s="218" t="s">
        <v>1250</v>
      </c>
    </row>
    <row r="591" s="2" customFormat="1">
      <c r="A591" s="40"/>
      <c r="B591" s="41"/>
      <c r="C591" s="42"/>
      <c r="D591" s="220" t="s">
        <v>157</v>
      </c>
      <c r="E591" s="42"/>
      <c r="F591" s="221" t="s">
        <v>1249</v>
      </c>
      <c r="G591" s="42"/>
      <c r="H591" s="42"/>
      <c r="I591" s="222"/>
      <c r="J591" s="42"/>
      <c r="K591" s="42"/>
      <c r="L591" s="46"/>
      <c r="M591" s="223"/>
      <c r="N591" s="224"/>
      <c r="O591" s="86"/>
      <c r="P591" s="86"/>
      <c r="Q591" s="86"/>
      <c r="R591" s="86"/>
      <c r="S591" s="86"/>
      <c r="T591" s="87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T591" s="18" t="s">
        <v>157</v>
      </c>
      <c r="AU591" s="18" t="s">
        <v>92</v>
      </c>
    </row>
    <row r="592" s="14" customFormat="1">
      <c r="A592" s="14"/>
      <c r="B592" s="251"/>
      <c r="C592" s="252"/>
      <c r="D592" s="220" t="s">
        <v>697</v>
      </c>
      <c r="E592" s="252"/>
      <c r="F592" s="254" t="s">
        <v>1251</v>
      </c>
      <c r="G592" s="252"/>
      <c r="H592" s="255">
        <v>60.240000000000002</v>
      </c>
      <c r="I592" s="256"/>
      <c r="J592" s="252"/>
      <c r="K592" s="252"/>
      <c r="L592" s="257"/>
      <c r="M592" s="258"/>
      <c r="N592" s="259"/>
      <c r="O592" s="259"/>
      <c r="P592" s="259"/>
      <c r="Q592" s="259"/>
      <c r="R592" s="259"/>
      <c r="S592" s="259"/>
      <c r="T592" s="260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1" t="s">
        <v>697</v>
      </c>
      <c r="AU592" s="261" t="s">
        <v>92</v>
      </c>
      <c r="AV592" s="14" t="s">
        <v>92</v>
      </c>
      <c r="AW592" s="14" t="s">
        <v>4</v>
      </c>
      <c r="AX592" s="14" t="s">
        <v>90</v>
      </c>
      <c r="AY592" s="261" t="s">
        <v>147</v>
      </c>
    </row>
    <row r="593" s="2" customFormat="1" ht="16.5" customHeight="1">
      <c r="A593" s="40"/>
      <c r="B593" s="41"/>
      <c r="C593" s="225" t="s">
        <v>465</v>
      </c>
      <c r="D593" s="225" t="s">
        <v>268</v>
      </c>
      <c r="E593" s="226" t="s">
        <v>1252</v>
      </c>
      <c r="F593" s="227" t="s">
        <v>1253</v>
      </c>
      <c r="G593" s="228" t="s">
        <v>691</v>
      </c>
      <c r="H593" s="229">
        <v>15.08</v>
      </c>
      <c r="I593" s="230"/>
      <c r="J593" s="231">
        <f>ROUND(I593*H593,2)</f>
        <v>0</v>
      </c>
      <c r="K593" s="227" t="s">
        <v>692</v>
      </c>
      <c r="L593" s="46"/>
      <c r="M593" s="232" t="s">
        <v>44</v>
      </c>
      <c r="N593" s="233" t="s">
        <v>53</v>
      </c>
      <c r="O593" s="86"/>
      <c r="P593" s="216">
        <f>O593*H593</f>
        <v>0</v>
      </c>
      <c r="Q593" s="216">
        <v>3.0000000000000001E-05</v>
      </c>
      <c r="R593" s="216">
        <f>Q593*H593</f>
        <v>0.00045239999999999999</v>
      </c>
      <c r="S593" s="216">
        <v>0</v>
      </c>
      <c r="T593" s="217">
        <f>S593*H593</f>
        <v>0</v>
      </c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R593" s="218" t="s">
        <v>217</v>
      </c>
      <c r="AT593" s="218" t="s">
        <v>268</v>
      </c>
      <c r="AU593" s="218" t="s">
        <v>92</v>
      </c>
      <c r="AY593" s="18" t="s">
        <v>147</v>
      </c>
      <c r="BE593" s="219">
        <f>IF(N593="základní",J593,0)</f>
        <v>0</v>
      </c>
      <c r="BF593" s="219">
        <f>IF(N593="snížená",J593,0)</f>
        <v>0</v>
      </c>
      <c r="BG593" s="219">
        <f>IF(N593="zákl. přenesená",J593,0)</f>
        <v>0</v>
      </c>
      <c r="BH593" s="219">
        <f>IF(N593="sníž. přenesená",J593,0)</f>
        <v>0</v>
      </c>
      <c r="BI593" s="219">
        <f>IF(N593="nulová",J593,0)</f>
        <v>0</v>
      </c>
      <c r="BJ593" s="18" t="s">
        <v>90</v>
      </c>
      <c r="BK593" s="219">
        <f>ROUND(I593*H593,2)</f>
        <v>0</v>
      </c>
      <c r="BL593" s="18" t="s">
        <v>217</v>
      </c>
      <c r="BM593" s="218" t="s">
        <v>1254</v>
      </c>
    </row>
    <row r="594" s="2" customFormat="1">
      <c r="A594" s="40"/>
      <c r="B594" s="41"/>
      <c r="C594" s="42"/>
      <c r="D594" s="220" t="s">
        <v>157</v>
      </c>
      <c r="E594" s="42"/>
      <c r="F594" s="221" t="s">
        <v>1255</v>
      </c>
      <c r="G594" s="42"/>
      <c r="H594" s="42"/>
      <c r="I594" s="222"/>
      <c r="J594" s="42"/>
      <c r="K594" s="42"/>
      <c r="L594" s="46"/>
      <c r="M594" s="223"/>
      <c r="N594" s="224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8" t="s">
        <v>157</v>
      </c>
      <c r="AU594" s="18" t="s">
        <v>92</v>
      </c>
    </row>
    <row r="595" s="2" customFormat="1">
      <c r="A595" s="40"/>
      <c r="B595" s="41"/>
      <c r="C595" s="42"/>
      <c r="D595" s="239" t="s">
        <v>695</v>
      </c>
      <c r="E595" s="42"/>
      <c r="F595" s="240" t="s">
        <v>1256</v>
      </c>
      <c r="G595" s="42"/>
      <c r="H595" s="42"/>
      <c r="I595" s="222"/>
      <c r="J595" s="42"/>
      <c r="K595" s="42"/>
      <c r="L595" s="46"/>
      <c r="M595" s="223"/>
      <c r="N595" s="224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18" t="s">
        <v>695</v>
      </c>
      <c r="AU595" s="18" t="s">
        <v>92</v>
      </c>
    </row>
    <row r="596" s="13" customFormat="1">
      <c r="A596" s="13"/>
      <c r="B596" s="241"/>
      <c r="C596" s="242"/>
      <c r="D596" s="220" t="s">
        <v>697</v>
      </c>
      <c r="E596" s="243" t="s">
        <v>44</v>
      </c>
      <c r="F596" s="244" t="s">
        <v>1257</v>
      </c>
      <c r="G596" s="242"/>
      <c r="H596" s="243" t="s">
        <v>44</v>
      </c>
      <c r="I596" s="245"/>
      <c r="J596" s="242"/>
      <c r="K596" s="242"/>
      <c r="L596" s="246"/>
      <c r="M596" s="247"/>
      <c r="N596" s="248"/>
      <c r="O596" s="248"/>
      <c r="P596" s="248"/>
      <c r="Q596" s="248"/>
      <c r="R596" s="248"/>
      <c r="S596" s="248"/>
      <c r="T596" s="249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50" t="s">
        <v>697</v>
      </c>
      <c r="AU596" s="250" t="s">
        <v>92</v>
      </c>
      <c r="AV596" s="13" t="s">
        <v>90</v>
      </c>
      <c r="AW596" s="13" t="s">
        <v>42</v>
      </c>
      <c r="AX596" s="13" t="s">
        <v>82</v>
      </c>
      <c r="AY596" s="250" t="s">
        <v>147</v>
      </c>
    </row>
    <row r="597" s="14" customFormat="1">
      <c r="A597" s="14"/>
      <c r="B597" s="251"/>
      <c r="C597" s="252"/>
      <c r="D597" s="220" t="s">
        <v>697</v>
      </c>
      <c r="E597" s="253" t="s">
        <v>44</v>
      </c>
      <c r="F597" s="254" t="s">
        <v>1225</v>
      </c>
      <c r="G597" s="252"/>
      <c r="H597" s="255">
        <v>15.08</v>
      </c>
      <c r="I597" s="256"/>
      <c r="J597" s="252"/>
      <c r="K597" s="252"/>
      <c r="L597" s="257"/>
      <c r="M597" s="258"/>
      <c r="N597" s="259"/>
      <c r="O597" s="259"/>
      <c r="P597" s="259"/>
      <c r="Q597" s="259"/>
      <c r="R597" s="259"/>
      <c r="S597" s="259"/>
      <c r="T597" s="260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61" t="s">
        <v>697</v>
      </c>
      <c r="AU597" s="261" t="s">
        <v>92</v>
      </c>
      <c r="AV597" s="14" t="s">
        <v>92</v>
      </c>
      <c r="AW597" s="14" t="s">
        <v>42</v>
      </c>
      <c r="AX597" s="14" t="s">
        <v>90</v>
      </c>
      <c r="AY597" s="261" t="s">
        <v>147</v>
      </c>
    </row>
    <row r="598" s="2" customFormat="1" ht="16.5" customHeight="1">
      <c r="A598" s="40"/>
      <c r="B598" s="41"/>
      <c r="C598" s="206" t="s">
        <v>1258</v>
      </c>
      <c r="D598" s="206" t="s">
        <v>144</v>
      </c>
      <c r="E598" s="207" t="s">
        <v>1259</v>
      </c>
      <c r="F598" s="208" t="s">
        <v>1260</v>
      </c>
      <c r="G598" s="209" t="s">
        <v>691</v>
      </c>
      <c r="H598" s="210">
        <v>17.576000000000001</v>
      </c>
      <c r="I598" s="211"/>
      <c r="J598" s="212">
        <f>ROUND(I598*H598,2)</f>
        <v>0</v>
      </c>
      <c r="K598" s="208" t="s">
        <v>692</v>
      </c>
      <c r="L598" s="213"/>
      <c r="M598" s="214" t="s">
        <v>44</v>
      </c>
      <c r="N598" s="215" t="s">
        <v>53</v>
      </c>
      <c r="O598" s="86"/>
      <c r="P598" s="216">
        <f>O598*H598</f>
        <v>0</v>
      </c>
      <c r="Q598" s="216">
        <v>0.0020999999999999999</v>
      </c>
      <c r="R598" s="216">
        <f>Q598*H598</f>
        <v>0.036909600000000001</v>
      </c>
      <c r="S598" s="216">
        <v>0</v>
      </c>
      <c r="T598" s="217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18" t="s">
        <v>296</v>
      </c>
      <c r="AT598" s="218" t="s">
        <v>144</v>
      </c>
      <c r="AU598" s="218" t="s">
        <v>92</v>
      </c>
      <c r="AY598" s="18" t="s">
        <v>147</v>
      </c>
      <c r="BE598" s="219">
        <f>IF(N598="základní",J598,0)</f>
        <v>0</v>
      </c>
      <c r="BF598" s="219">
        <f>IF(N598="snížená",J598,0)</f>
        <v>0</v>
      </c>
      <c r="BG598" s="219">
        <f>IF(N598="zákl. přenesená",J598,0)</f>
        <v>0</v>
      </c>
      <c r="BH598" s="219">
        <f>IF(N598="sníž. přenesená",J598,0)</f>
        <v>0</v>
      </c>
      <c r="BI598" s="219">
        <f>IF(N598="nulová",J598,0)</f>
        <v>0</v>
      </c>
      <c r="BJ598" s="18" t="s">
        <v>90</v>
      </c>
      <c r="BK598" s="219">
        <f>ROUND(I598*H598,2)</f>
        <v>0</v>
      </c>
      <c r="BL598" s="18" t="s">
        <v>217</v>
      </c>
      <c r="BM598" s="218" t="s">
        <v>1261</v>
      </c>
    </row>
    <row r="599" s="2" customFormat="1">
      <c r="A599" s="40"/>
      <c r="B599" s="41"/>
      <c r="C599" s="42"/>
      <c r="D599" s="220" t="s">
        <v>157</v>
      </c>
      <c r="E599" s="42"/>
      <c r="F599" s="221" t="s">
        <v>1260</v>
      </c>
      <c r="G599" s="42"/>
      <c r="H599" s="42"/>
      <c r="I599" s="222"/>
      <c r="J599" s="42"/>
      <c r="K599" s="42"/>
      <c r="L599" s="46"/>
      <c r="M599" s="223"/>
      <c r="N599" s="224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8" t="s">
        <v>157</v>
      </c>
      <c r="AU599" s="18" t="s">
        <v>92</v>
      </c>
    </row>
    <row r="600" s="14" customFormat="1">
      <c r="A600" s="14"/>
      <c r="B600" s="251"/>
      <c r="C600" s="252"/>
      <c r="D600" s="220" t="s">
        <v>697</v>
      </c>
      <c r="E600" s="252"/>
      <c r="F600" s="254" t="s">
        <v>1229</v>
      </c>
      <c r="G600" s="252"/>
      <c r="H600" s="255">
        <v>17.576000000000001</v>
      </c>
      <c r="I600" s="256"/>
      <c r="J600" s="252"/>
      <c r="K600" s="252"/>
      <c r="L600" s="257"/>
      <c r="M600" s="258"/>
      <c r="N600" s="259"/>
      <c r="O600" s="259"/>
      <c r="P600" s="259"/>
      <c r="Q600" s="259"/>
      <c r="R600" s="259"/>
      <c r="S600" s="259"/>
      <c r="T600" s="260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61" t="s">
        <v>697</v>
      </c>
      <c r="AU600" s="261" t="s">
        <v>92</v>
      </c>
      <c r="AV600" s="14" t="s">
        <v>92</v>
      </c>
      <c r="AW600" s="14" t="s">
        <v>4</v>
      </c>
      <c r="AX600" s="14" t="s">
        <v>90</v>
      </c>
      <c r="AY600" s="261" t="s">
        <v>147</v>
      </c>
    </row>
    <row r="601" s="2" customFormat="1" ht="16.5" customHeight="1">
      <c r="A601" s="40"/>
      <c r="B601" s="41"/>
      <c r="C601" s="225" t="s">
        <v>468</v>
      </c>
      <c r="D601" s="225" t="s">
        <v>268</v>
      </c>
      <c r="E601" s="226" t="s">
        <v>1262</v>
      </c>
      <c r="F601" s="227" t="s">
        <v>1263</v>
      </c>
      <c r="G601" s="228" t="s">
        <v>691</v>
      </c>
      <c r="H601" s="229">
        <v>10.83</v>
      </c>
      <c r="I601" s="230"/>
      <c r="J601" s="231">
        <f>ROUND(I601*H601,2)</f>
        <v>0</v>
      </c>
      <c r="K601" s="227" t="s">
        <v>692</v>
      </c>
      <c r="L601" s="46"/>
      <c r="M601" s="232" t="s">
        <v>44</v>
      </c>
      <c r="N601" s="233" t="s">
        <v>53</v>
      </c>
      <c r="O601" s="86"/>
      <c r="P601" s="216">
        <f>O601*H601</f>
        <v>0</v>
      </c>
      <c r="Q601" s="216">
        <v>5.0000000000000002E-05</v>
      </c>
      <c r="R601" s="216">
        <f>Q601*H601</f>
        <v>0.00054149999999999999</v>
      </c>
      <c r="S601" s="216">
        <v>0</v>
      </c>
      <c r="T601" s="217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18" t="s">
        <v>217</v>
      </c>
      <c r="AT601" s="218" t="s">
        <v>268</v>
      </c>
      <c r="AU601" s="218" t="s">
        <v>92</v>
      </c>
      <c r="AY601" s="18" t="s">
        <v>147</v>
      </c>
      <c r="BE601" s="219">
        <f>IF(N601="základní",J601,0)</f>
        <v>0</v>
      </c>
      <c r="BF601" s="219">
        <f>IF(N601="snížená",J601,0)</f>
        <v>0</v>
      </c>
      <c r="BG601" s="219">
        <f>IF(N601="zákl. přenesená",J601,0)</f>
        <v>0</v>
      </c>
      <c r="BH601" s="219">
        <f>IF(N601="sníž. přenesená",J601,0)</f>
        <v>0</v>
      </c>
      <c r="BI601" s="219">
        <f>IF(N601="nulová",J601,0)</f>
        <v>0</v>
      </c>
      <c r="BJ601" s="18" t="s">
        <v>90</v>
      </c>
      <c r="BK601" s="219">
        <f>ROUND(I601*H601,2)</f>
        <v>0</v>
      </c>
      <c r="BL601" s="18" t="s">
        <v>217</v>
      </c>
      <c r="BM601" s="218" t="s">
        <v>1264</v>
      </c>
    </row>
    <row r="602" s="2" customFormat="1">
      <c r="A602" s="40"/>
      <c r="B602" s="41"/>
      <c r="C602" s="42"/>
      <c r="D602" s="220" t="s">
        <v>157</v>
      </c>
      <c r="E602" s="42"/>
      <c r="F602" s="221" t="s">
        <v>1265</v>
      </c>
      <c r="G602" s="42"/>
      <c r="H602" s="42"/>
      <c r="I602" s="222"/>
      <c r="J602" s="42"/>
      <c r="K602" s="42"/>
      <c r="L602" s="46"/>
      <c r="M602" s="223"/>
      <c r="N602" s="224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8" t="s">
        <v>157</v>
      </c>
      <c r="AU602" s="18" t="s">
        <v>92</v>
      </c>
    </row>
    <row r="603" s="2" customFormat="1">
      <c r="A603" s="40"/>
      <c r="B603" s="41"/>
      <c r="C603" s="42"/>
      <c r="D603" s="239" t="s">
        <v>695</v>
      </c>
      <c r="E603" s="42"/>
      <c r="F603" s="240" t="s">
        <v>1266</v>
      </c>
      <c r="G603" s="42"/>
      <c r="H603" s="42"/>
      <c r="I603" s="222"/>
      <c r="J603" s="42"/>
      <c r="K603" s="42"/>
      <c r="L603" s="46"/>
      <c r="M603" s="223"/>
      <c r="N603" s="224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8" t="s">
        <v>695</v>
      </c>
      <c r="AU603" s="18" t="s">
        <v>92</v>
      </c>
    </row>
    <row r="604" s="13" customFormat="1">
      <c r="A604" s="13"/>
      <c r="B604" s="241"/>
      <c r="C604" s="242"/>
      <c r="D604" s="220" t="s">
        <v>697</v>
      </c>
      <c r="E604" s="243" t="s">
        <v>44</v>
      </c>
      <c r="F604" s="244" t="s">
        <v>1267</v>
      </c>
      <c r="G604" s="242"/>
      <c r="H604" s="243" t="s">
        <v>44</v>
      </c>
      <c r="I604" s="245"/>
      <c r="J604" s="242"/>
      <c r="K604" s="242"/>
      <c r="L604" s="246"/>
      <c r="M604" s="247"/>
      <c r="N604" s="248"/>
      <c r="O604" s="248"/>
      <c r="P604" s="248"/>
      <c r="Q604" s="248"/>
      <c r="R604" s="248"/>
      <c r="S604" s="248"/>
      <c r="T604" s="249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50" t="s">
        <v>697</v>
      </c>
      <c r="AU604" s="250" t="s">
        <v>92</v>
      </c>
      <c r="AV604" s="13" t="s">
        <v>90</v>
      </c>
      <c r="AW604" s="13" t="s">
        <v>42</v>
      </c>
      <c r="AX604" s="13" t="s">
        <v>82</v>
      </c>
      <c r="AY604" s="250" t="s">
        <v>147</v>
      </c>
    </row>
    <row r="605" s="14" customFormat="1">
      <c r="A605" s="14"/>
      <c r="B605" s="251"/>
      <c r="C605" s="252"/>
      <c r="D605" s="220" t="s">
        <v>697</v>
      </c>
      <c r="E605" s="253" t="s">
        <v>44</v>
      </c>
      <c r="F605" s="254" t="s">
        <v>1236</v>
      </c>
      <c r="G605" s="252"/>
      <c r="H605" s="255">
        <v>5.5</v>
      </c>
      <c r="I605" s="256"/>
      <c r="J605" s="252"/>
      <c r="K605" s="252"/>
      <c r="L605" s="257"/>
      <c r="M605" s="258"/>
      <c r="N605" s="259"/>
      <c r="O605" s="259"/>
      <c r="P605" s="259"/>
      <c r="Q605" s="259"/>
      <c r="R605" s="259"/>
      <c r="S605" s="259"/>
      <c r="T605" s="260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61" t="s">
        <v>697</v>
      </c>
      <c r="AU605" s="261" t="s">
        <v>92</v>
      </c>
      <c r="AV605" s="14" t="s">
        <v>92</v>
      </c>
      <c r="AW605" s="14" t="s">
        <v>42</v>
      </c>
      <c r="AX605" s="14" t="s">
        <v>82</v>
      </c>
      <c r="AY605" s="261" t="s">
        <v>147</v>
      </c>
    </row>
    <row r="606" s="14" customFormat="1">
      <c r="A606" s="14"/>
      <c r="B606" s="251"/>
      <c r="C606" s="252"/>
      <c r="D606" s="220" t="s">
        <v>697</v>
      </c>
      <c r="E606" s="253" t="s">
        <v>44</v>
      </c>
      <c r="F606" s="254" t="s">
        <v>1237</v>
      </c>
      <c r="G606" s="252"/>
      <c r="H606" s="255">
        <v>5.3300000000000001</v>
      </c>
      <c r="I606" s="256"/>
      <c r="J606" s="252"/>
      <c r="K606" s="252"/>
      <c r="L606" s="257"/>
      <c r="M606" s="258"/>
      <c r="N606" s="259"/>
      <c r="O606" s="259"/>
      <c r="P606" s="259"/>
      <c r="Q606" s="259"/>
      <c r="R606" s="259"/>
      <c r="S606" s="259"/>
      <c r="T606" s="260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1" t="s">
        <v>697</v>
      </c>
      <c r="AU606" s="261" t="s">
        <v>92</v>
      </c>
      <c r="AV606" s="14" t="s">
        <v>92</v>
      </c>
      <c r="AW606" s="14" t="s">
        <v>42</v>
      </c>
      <c r="AX606" s="14" t="s">
        <v>82</v>
      </c>
      <c r="AY606" s="261" t="s">
        <v>147</v>
      </c>
    </row>
    <row r="607" s="15" customFormat="1">
      <c r="A607" s="15"/>
      <c r="B607" s="262"/>
      <c r="C607" s="263"/>
      <c r="D607" s="220" t="s">
        <v>697</v>
      </c>
      <c r="E607" s="264" t="s">
        <v>44</v>
      </c>
      <c r="F607" s="265" t="s">
        <v>701</v>
      </c>
      <c r="G607" s="263"/>
      <c r="H607" s="266">
        <v>10.83</v>
      </c>
      <c r="I607" s="267"/>
      <c r="J607" s="263"/>
      <c r="K607" s="263"/>
      <c r="L607" s="268"/>
      <c r="M607" s="269"/>
      <c r="N607" s="270"/>
      <c r="O607" s="270"/>
      <c r="P607" s="270"/>
      <c r="Q607" s="270"/>
      <c r="R607" s="270"/>
      <c r="S607" s="270"/>
      <c r="T607" s="271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72" t="s">
        <v>697</v>
      </c>
      <c r="AU607" s="272" t="s">
        <v>92</v>
      </c>
      <c r="AV607" s="15" t="s">
        <v>165</v>
      </c>
      <c r="AW607" s="15" t="s">
        <v>42</v>
      </c>
      <c r="AX607" s="15" t="s">
        <v>90</v>
      </c>
      <c r="AY607" s="272" t="s">
        <v>147</v>
      </c>
    </row>
    <row r="608" s="2" customFormat="1" ht="16.5" customHeight="1">
      <c r="A608" s="40"/>
      <c r="B608" s="41"/>
      <c r="C608" s="206" t="s">
        <v>1268</v>
      </c>
      <c r="D608" s="206" t="s">
        <v>144</v>
      </c>
      <c r="E608" s="207" t="s">
        <v>1259</v>
      </c>
      <c r="F608" s="208" t="s">
        <v>1260</v>
      </c>
      <c r="G608" s="209" t="s">
        <v>691</v>
      </c>
      <c r="H608" s="210">
        <v>13.223000000000001</v>
      </c>
      <c r="I608" s="211"/>
      <c r="J608" s="212">
        <f>ROUND(I608*H608,2)</f>
        <v>0</v>
      </c>
      <c r="K608" s="208" t="s">
        <v>692</v>
      </c>
      <c r="L608" s="213"/>
      <c r="M608" s="214" t="s">
        <v>44</v>
      </c>
      <c r="N608" s="215" t="s">
        <v>53</v>
      </c>
      <c r="O608" s="86"/>
      <c r="P608" s="216">
        <f>O608*H608</f>
        <v>0</v>
      </c>
      <c r="Q608" s="216">
        <v>0.0020999999999999999</v>
      </c>
      <c r="R608" s="216">
        <f>Q608*H608</f>
        <v>0.027768299999999999</v>
      </c>
      <c r="S608" s="216">
        <v>0</v>
      </c>
      <c r="T608" s="217">
        <f>S608*H608</f>
        <v>0</v>
      </c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R608" s="218" t="s">
        <v>296</v>
      </c>
      <c r="AT608" s="218" t="s">
        <v>144</v>
      </c>
      <c r="AU608" s="218" t="s">
        <v>92</v>
      </c>
      <c r="AY608" s="18" t="s">
        <v>147</v>
      </c>
      <c r="BE608" s="219">
        <f>IF(N608="základní",J608,0)</f>
        <v>0</v>
      </c>
      <c r="BF608" s="219">
        <f>IF(N608="snížená",J608,0)</f>
        <v>0</v>
      </c>
      <c r="BG608" s="219">
        <f>IF(N608="zákl. přenesená",J608,0)</f>
        <v>0</v>
      </c>
      <c r="BH608" s="219">
        <f>IF(N608="sníž. přenesená",J608,0)</f>
        <v>0</v>
      </c>
      <c r="BI608" s="219">
        <f>IF(N608="nulová",J608,0)</f>
        <v>0</v>
      </c>
      <c r="BJ608" s="18" t="s">
        <v>90</v>
      </c>
      <c r="BK608" s="219">
        <f>ROUND(I608*H608,2)</f>
        <v>0</v>
      </c>
      <c r="BL608" s="18" t="s">
        <v>217</v>
      </c>
      <c r="BM608" s="218" t="s">
        <v>1269</v>
      </c>
    </row>
    <row r="609" s="2" customFormat="1">
      <c r="A609" s="40"/>
      <c r="B609" s="41"/>
      <c r="C609" s="42"/>
      <c r="D609" s="220" t="s">
        <v>157</v>
      </c>
      <c r="E609" s="42"/>
      <c r="F609" s="221" t="s">
        <v>1260</v>
      </c>
      <c r="G609" s="42"/>
      <c r="H609" s="42"/>
      <c r="I609" s="222"/>
      <c r="J609" s="42"/>
      <c r="K609" s="42"/>
      <c r="L609" s="46"/>
      <c r="M609" s="223"/>
      <c r="N609" s="224"/>
      <c r="O609" s="86"/>
      <c r="P609" s="86"/>
      <c r="Q609" s="86"/>
      <c r="R609" s="86"/>
      <c r="S609" s="86"/>
      <c r="T609" s="8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8" t="s">
        <v>157</v>
      </c>
      <c r="AU609" s="18" t="s">
        <v>92</v>
      </c>
    </row>
    <row r="610" s="14" customFormat="1">
      <c r="A610" s="14"/>
      <c r="B610" s="251"/>
      <c r="C610" s="252"/>
      <c r="D610" s="220" t="s">
        <v>697</v>
      </c>
      <c r="E610" s="252"/>
      <c r="F610" s="254" t="s">
        <v>1240</v>
      </c>
      <c r="G610" s="252"/>
      <c r="H610" s="255">
        <v>13.223000000000001</v>
      </c>
      <c r="I610" s="256"/>
      <c r="J610" s="252"/>
      <c r="K610" s="252"/>
      <c r="L610" s="257"/>
      <c r="M610" s="258"/>
      <c r="N610" s="259"/>
      <c r="O610" s="259"/>
      <c r="P610" s="259"/>
      <c r="Q610" s="259"/>
      <c r="R610" s="259"/>
      <c r="S610" s="259"/>
      <c r="T610" s="260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61" t="s">
        <v>697</v>
      </c>
      <c r="AU610" s="261" t="s">
        <v>92</v>
      </c>
      <c r="AV610" s="14" t="s">
        <v>92</v>
      </c>
      <c r="AW610" s="14" t="s">
        <v>4</v>
      </c>
      <c r="AX610" s="14" t="s">
        <v>90</v>
      </c>
      <c r="AY610" s="261" t="s">
        <v>147</v>
      </c>
    </row>
    <row r="611" s="2" customFormat="1" ht="16.5" customHeight="1">
      <c r="A611" s="40"/>
      <c r="B611" s="41"/>
      <c r="C611" s="225" t="s">
        <v>472</v>
      </c>
      <c r="D611" s="225" t="s">
        <v>268</v>
      </c>
      <c r="E611" s="226" t="s">
        <v>1270</v>
      </c>
      <c r="F611" s="227" t="s">
        <v>1271</v>
      </c>
      <c r="G611" s="228" t="s">
        <v>691</v>
      </c>
      <c r="H611" s="229">
        <v>15.08</v>
      </c>
      <c r="I611" s="230"/>
      <c r="J611" s="231">
        <f>ROUND(I611*H611,2)</f>
        <v>0</v>
      </c>
      <c r="K611" s="227" t="s">
        <v>692</v>
      </c>
      <c r="L611" s="46"/>
      <c r="M611" s="232" t="s">
        <v>44</v>
      </c>
      <c r="N611" s="233" t="s">
        <v>53</v>
      </c>
      <c r="O611" s="86"/>
      <c r="P611" s="216">
        <f>O611*H611</f>
        <v>0</v>
      </c>
      <c r="Q611" s="216">
        <v>0</v>
      </c>
      <c r="R611" s="216">
        <f>Q611*H611</f>
        <v>0</v>
      </c>
      <c r="S611" s="216">
        <v>0</v>
      </c>
      <c r="T611" s="217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18" t="s">
        <v>217</v>
      </c>
      <c r="AT611" s="218" t="s">
        <v>268</v>
      </c>
      <c r="AU611" s="218" t="s">
        <v>92</v>
      </c>
      <c r="AY611" s="18" t="s">
        <v>147</v>
      </c>
      <c r="BE611" s="219">
        <f>IF(N611="základní",J611,0)</f>
        <v>0</v>
      </c>
      <c r="BF611" s="219">
        <f>IF(N611="snížená",J611,0)</f>
        <v>0</v>
      </c>
      <c r="BG611" s="219">
        <f>IF(N611="zákl. přenesená",J611,0)</f>
        <v>0</v>
      </c>
      <c r="BH611" s="219">
        <f>IF(N611="sníž. přenesená",J611,0)</f>
        <v>0</v>
      </c>
      <c r="BI611" s="219">
        <f>IF(N611="nulová",J611,0)</f>
        <v>0</v>
      </c>
      <c r="BJ611" s="18" t="s">
        <v>90</v>
      </c>
      <c r="BK611" s="219">
        <f>ROUND(I611*H611,2)</f>
        <v>0</v>
      </c>
      <c r="BL611" s="18" t="s">
        <v>217</v>
      </c>
      <c r="BM611" s="218" t="s">
        <v>1272</v>
      </c>
    </row>
    <row r="612" s="2" customFormat="1">
      <c r="A612" s="40"/>
      <c r="B612" s="41"/>
      <c r="C612" s="42"/>
      <c r="D612" s="220" t="s">
        <v>157</v>
      </c>
      <c r="E612" s="42"/>
      <c r="F612" s="221" t="s">
        <v>1273</v>
      </c>
      <c r="G612" s="42"/>
      <c r="H612" s="42"/>
      <c r="I612" s="222"/>
      <c r="J612" s="42"/>
      <c r="K612" s="42"/>
      <c r="L612" s="46"/>
      <c r="M612" s="223"/>
      <c r="N612" s="224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8" t="s">
        <v>157</v>
      </c>
      <c r="AU612" s="18" t="s">
        <v>92</v>
      </c>
    </row>
    <row r="613" s="2" customFormat="1">
      <c r="A613" s="40"/>
      <c r="B613" s="41"/>
      <c r="C613" s="42"/>
      <c r="D613" s="239" t="s">
        <v>695</v>
      </c>
      <c r="E613" s="42"/>
      <c r="F613" s="240" t="s">
        <v>1274</v>
      </c>
      <c r="G613" s="42"/>
      <c r="H613" s="42"/>
      <c r="I613" s="222"/>
      <c r="J613" s="42"/>
      <c r="K613" s="42"/>
      <c r="L613" s="46"/>
      <c r="M613" s="223"/>
      <c r="N613" s="224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8" t="s">
        <v>695</v>
      </c>
      <c r="AU613" s="18" t="s">
        <v>92</v>
      </c>
    </row>
    <row r="614" s="13" customFormat="1">
      <c r="A614" s="13"/>
      <c r="B614" s="241"/>
      <c r="C614" s="242"/>
      <c r="D614" s="220" t="s">
        <v>697</v>
      </c>
      <c r="E614" s="243" t="s">
        <v>44</v>
      </c>
      <c r="F614" s="244" t="s">
        <v>1257</v>
      </c>
      <c r="G614" s="242"/>
      <c r="H614" s="243" t="s">
        <v>44</v>
      </c>
      <c r="I614" s="245"/>
      <c r="J614" s="242"/>
      <c r="K614" s="242"/>
      <c r="L614" s="246"/>
      <c r="M614" s="247"/>
      <c r="N614" s="248"/>
      <c r="O614" s="248"/>
      <c r="P614" s="248"/>
      <c r="Q614" s="248"/>
      <c r="R614" s="248"/>
      <c r="S614" s="248"/>
      <c r="T614" s="249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50" t="s">
        <v>697</v>
      </c>
      <c r="AU614" s="250" t="s">
        <v>92</v>
      </c>
      <c r="AV614" s="13" t="s">
        <v>90</v>
      </c>
      <c r="AW614" s="13" t="s">
        <v>42</v>
      </c>
      <c r="AX614" s="13" t="s">
        <v>82</v>
      </c>
      <c r="AY614" s="250" t="s">
        <v>147</v>
      </c>
    </row>
    <row r="615" s="14" customFormat="1">
      <c r="A615" s="14"/>
      <c r="B615" s="251"/>
      <c r="C615" s="252"/>
      <c r="D615" s="220" t="s">
        <v>697</v>
      </c>
      <c r="E615" s="253" t="s">
        <v>44</v>
      </c>
      <c r="F615" s="254" t="s">
        <v>1225</v>
      </c>
      <c r="G615" s="252"/>
      <c r="H615" s="255">
        <v>15.08</v>
      </c>
      <c r="I615" s="256"/>
      <c r="J615" s="252"/>
      <c r="K615" s="252"/>
      <c r="L615" s="257"/>
      <c r="M615" s="258"/>
      <c r="N615" s="259"/>
      <c r="O615" s="259"/>
      <c r="P615" s="259"/>
      <c r="Q615" s="259"/>
      <c r="R615" s="259"/>
      <c r="S615" s="259"/>
      <c r="T615" s="260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1" t="s">
        <v>697</v>
      </c>
      <c r="AU615" s="261" t="s">
        <v>92</v>
      </c>
      <c r="AV615" s="14" t="s">
        <v>92</v>
      </c>
      <c r="AW615" s="14" t="s">
        <v>42</v>
      </c>
      <c r="AX615" s="14" t="s">
        <v>90</v>
      </c>
      <c r="AY615" s="261" t="s">
        <v>147</v>
      </c>
    </row>
    <row r="616" s="2" customFormat="1" ht="16.5" customHeight="1">
      <c r="A616" s="40"/>
      <c r="B616" s="41"/>
      <c r="C616" s="206" t="s">
        <v>1275</v>
      </c>
      <c r="D616" s="206" t="s">
        <v>144</v>
      </c>
      <c r="E616" s="207" t="s">
        <v>1276</v>
      </c>
      <c r="F616" s="208" t="s">
        <v>1277</v>
      </c>
      <c r="G616" s="209" t="s">
        <v>691</v>
      </c>
      <c r="H616" s="210">
        <v>15.834</v>
      </c>
      <c r="I616" s="211"/>
      <c r="J616" s="212">
        <f>ROUND(I616*H616,2)</f>
        <v>0</v>
      </c>
      <c r="K616" s="208" t="s">
        <v>692</v>
      </c>
      <c r="L616" s="213"/>
      <c r="M616" s="214" t="s">
        <v>44</v>
      </c>
      <c r="N616" s="215" t="s">
        <v>53</v>
      </c>
      <c r="O616" s="86"/>
      <c r="P616" s="216">
        <f>O616*H616</f>
        <v>0</v>
      </c>
      <c r="Q616" s="216">
        <v>0.00029999999999999997</v>
      </c>
      <c r="R616" s="216">
        <f>Q616*H616</f>
        <v>0.0047501999999999996</v>
      </c>
      <c r="S616" s="216">
        <v>0</v>
      </c>
      <c r="T616" s="217">
        <f>S616*H616</f>
        <v>0</v>
      </c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R616" s="218" t="s">
        <v>296</v>
      </c>
      <c r="AT616" s="218" t="s">
        <v>144</v>
      </c>
      <c r="AU616" s="218" t="s">
        <v>92</v>
      </c>
      <c r="AY616" s="18" t="s">
        <v>147</v>
      </c>
      <c r="BE616" s="219">
        <f>IF(N616="základní",J616,0)</f>
        <v>0</v>
      </c>
      <c r="BF616" s="219">
        <f>IF(N616="snížená",J616,0)</f>
        <v>0</v>
      </c>
      <c r="BG616" s="219">
        <f>IF(N616="zákl. přenesená",J616,0)</f>
        <v>0</v>
      </c>
      <c r="BH616" s="219">
        <f>IF(N616="sníž. přenesená",J616,0)</f>
        <v>0</v>
      </c>
      <c r="BI616" s="219">
        <f>IF(N616="nulová",J616,0)</f>
        <v>0</v>
      </c>
      <c r="BJ616" s="18" t="s">
        <v>90</v>
      </c>
      <c r="BK616" s="219">
        <f>ROUND(I616*H616,2)</f>
        <v>0</v>
      </c>
      <c r="BL616" s="18" t="s">
        <v>217</v>
      </c>
      <c r="BM616" s="218" t="s">
        <v>1278</v>
      </c>
    </row>
    <row r="617" s="2" customFormat="1">
      <c r="A617" s="40"/>
      <c r="B617" s="41"/>
      <c r="C617" s="42"/>
      <c r="D617" s="220" t="s">
        <v>157</v>
      </c>
      <c r="E617" s="42"/>
      <c r="F617" s="221" t="s">
        <v>1277</v>
      </c>
      <c r="G617" s="42"/>
      <c r="H617" s="42"/>
      <c r="I617" s="222"/>
      <c r="J617" s="42"/>
      <c r="K617" s="42"/>
      <c r="L617" s="46"/>
      <c r="M617" s="223"/>
      <c r="N617" s="224"/>
      <c r="O617" s="86"/>
      <c r="P617" s="86"/>
      <c r="Q617" s="86"/>
      <c r="R617" s="86"/>
      <c r="S617" s="86"/>
      <c r="T617" s="87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18" t="s">
        <v>157</v>
      </c>
      <c r="AU617" s="18" t="s">
        <v>92</v>
      </c>
    </row>
    <row r="618" s="14" customFormat="1">
      <c r="A618" s="14"/>
      <c r="B618" s="251"/>
      <c r="C618" s="252"/>
      <c r="D618" s="220" t="s">
        <v>697</v>
      </c>
      <c r="E618" s="252"/>
      <c r="F618" s="254" t="s">
        <v>1279</v>
      </c>
      <c r="G618" s="252"/>
      <c r="H618" s="255">
        <v>15.834</v>
      </c>
      <c r="I618" s="256"/>
      <c r="J618" s="252"/>
      <c r="K618" s="252"/>
      <c r="L618" s="257"/>
      <c r="M618" s="258"/>
      <c r="N618" s="259"/>
      <c r="O618" s="259"/>
      <c r="P618" s="259"/>
      <c r="Q618" s="259"/>
      <c r="R618" s="259"/>
      <c r="S618" s="259"/>
      <c r="T618" s="260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1" t="s">
        <v>697</v>
      </c>
      <c r="AU618" s="261" t="s">
        <v>92</v>
      </c>
      <c r="AV618" s="14" t="s">
        <v>92</v>
      </c>
      <c r="AW618" s="14" t="s">
        <v>4</v>
      </c>
      <c r="AX618" s="14" t="s">
        <v>90</v>
      </c>
      <c r="AY618" s="261" t="s">
        <v>147</v>
      </c>
    </row>
    <row r="619" s="2" customFormat="1" ht="16.5" customHeight="1">
      <c r="A619" s="40"/>
      <c r="B619" s="41"/>
      <c r="C619" s="225" t="s">
        <v>475</v>
      </c>
      <c r="D619" s="225" t="s">
        <v>268</v>
      </c>
      <c r="E619" s="226" t="s">
        <v>1280</v>
      </c>
      <c r="F619" s="227" t="s">
        <v>1281</v>
      </c>
      <c r="G619" s="228" t="s">
        <v>691</v>
      </c>
      <c r="H619" s="229">
        <v>30.16</v>
      </c>
      <c r="I619" s="230"/>
      <c r="J619" s="231">
        <f>ROUND(I619*H619,2)</f>
        <v>0</v>
      </c>
      <c r="K619" s="227" t="s">
        <v>692</v>
      </c>
      <c r="L619" s="46"/>
      <c r="M619" s="232" t="s">
        <v>44</v>
      </c>
      <c r="N619" s="233" t="s">
        <v>53</v>
      </c>
      <c r="O619" s="86"/>
      <c r="P619" s="216">
        <f>O619*H619</f>
        <v>0</v>
      </c>
      <c r="Q619" s="216">
        <v>0</v>
      </c>
      <c r="R619" s="216">
        <f>Q619*H619</f>
        <v>0</v>
      </c>
      <c r="S619" s="216">
        <v>0</v>
      </c>
      <c r="T619" s="217">
        <f>S619*H619</f>
        <v>0</v>
      </c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R619" s="218" t="s">
        <v>217</v>
      </c>
      <c r="AT619" s="218" t="s">
        <v>268</v>
      </c>
      <c r="AU619" s="218" t="s">
        <v>92</v>
      </c>
      <c r="AY619" s="18" t="s">
        <v>147</v>
      </c>
      <c r="BE619" s="219">
        <f>IF(N619="základní",J619,0)</f>
        <v>0</v>
      </c>
      <c r="BF619" s="219">
        <f>IF(N619="snížená",J619,0)</f>
        <v>0</v>
      </c>
      <c r="BG619" s="219">
        <f>IF(N619="zákl. přenesená",J619,0)</f>
        <v>0</v>
      </c>
      <c r="BH619" s="219">
        <f>IF(N619="sníž. přenesená",J619,0)</f>
        <v>0</v>
      </c>
      <c r="BI619" s="219">
        <f>IF(N619="nulová",J619,0)</f>
        <v>0</v>
      </c>
      <c r="BJ619" s="18" t="s">
        <v>90</v>
      </c>
      <c r="BK619" s="219">
        <f>ROUND(I619*H619,2)</f>
        <v>0</v>
      </c>
      <c r="BL619" s="18" t="s">
        <v>217</v>
      </c>
      <c r="BM619" s="218" t="s">
        <v>1282</v>
      </c>
    </row>
    <row r="620" s="2" customFormat="1">
      <c r="A620" s="40"/>
      <c r="B620" s="41"/>
      <c r="C620" s="42"/>
      <c r="D620" s="220" t="s">
        <v>157</v>
      </c>
      <c r="E620" s="42"/>
      <c r="F620" s="221" t="s">
        <v>1283</v>
      </c>
      <c r="G620" s="42"/>
      <c r="H620" s="42"/>
      <c r="I620" s="222"/>
      <c r="J620" s="42"/>
      <c r="K620" s="42"/>
      <c r="L620" s="46"/>
      <c r="M620" s="223"/>
      <c r="N620" s="224"/>
      <c r="O620" s="86"/>
      <c r="P620" s="86"/>
      <c r="Q620" s="86"/>
      <c r="R620" s="86"/>
      <c r="S620" s="86"/>
      <c r="T620" s="87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T620" s="18" t="s">
        <v>157</v>
      </c>
      <c r="AU620" s="18" t="s">
        <v>92</v>
      </c>
    </row>
    <row r="621" s="2" customFormat="1">
      <c r="A621" s="40"/>
      <c r="B621" s="41"/>
      <c r="C621" s="42"/>
      <c r="D621" s="239" t="s">
        <v>695</v>
      </c>
      <c r="E621" s="42"/>
      <c r="F621" s="240" t="s">
        <v>1284</v>
      </c>
      <c r="G621" s="42"/>
      <c r="H621" s="42"/>
      <c r="I621" s="222"/>
      <c r="J621" s="42"/>
      <c r="K621" s="42"/>
      <c r="L621" s="46"/>
      <c r="M621" s="223"/>
      <c r="N621" s="224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8" t="s">
        <v>695</v>
      </c>
      <c r="AU621" s="18" t="s">
        <v>92</v>
      </c>
    </row>
    <row r="622" s="13" customFormat="1">
      <c r="A622" s="13"/>
      <c r="B622" s="241"/>
      <c r="C622" s="242"/>
      <c r="D622" s="220" t="s">
        <v>697</v>
      </c>
      <c r="E622" s="243" t="s">
        <v>44</v>
      </c>
      <c r="F622" s="244" t="s">
        <v>1285</v>
      </c>
      <c r="G622" s="242"/>
      <c r="H622" s="243" t="s">
        <v>44</v>
      </c>
      <c r="I622" s="245"/>
      <c r="J622" s="242"/>
      <c r="K622" s="242"/>
      <c r="L622" s="246"/>
      <c r="M622" s="247"/>
      <c r="N622" s="248"/>
      <c r="O622" s="248"/>
      <c r="P622" s="248"/>
      <c r="Q622" s="248"/>
      <c r="R622" s="248"/>
      <c r="S622" s="248"/>
      <c r="T622" s="249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50" t="s">
        <v>697</v>
      </c>
      <c r="AU622" s="250" t="s">
        <v>92</v>
      </c>
      <c r="AV622" s="13" t="s">
        <v>90</v>
      </c>
      <c r="AW622" s="13" t="s">
        <v>42</v>
      </c>
      <c r="AX622" s="13" t="s">
        <v>82</v>
      </c>
      <c r="AY622" s="250" t="s">
        <v>147</v>
      </c>
    </row>
    <row r="623" s="14" customFormat="1">
      <c r="A623" s="14"/>
      <c r="B623" s="251"/>
      <c r="C623" s="252"/>
      <c r="D623" s="220" t="s">
        <v>697</v>
      </c>
      <c r="E623" s="253" t="s">
        <v>44</v>
      </c>
      <c r="F623" s="254" t="s">
        <v>1286</v>
      </c>
      <c r="G623" s="252"/>
      <c r="H623" s="255">
        <v>15.08</v>
      </c>
      <c r="I623" s="256"/>
      <c r="J623" s="252"/>
      <c r="K623" s="252"/>
      <c r="L623" s="257"/>
      <c r="M623" s="258"/>
      <c r="N623" s="259"/>
      <c r="O623" s="259"/>
      <c r="P623" s="259"/>
      <c r="Q623" s="259"/>
      <c r="R623" s="259"/>
      <c r="S623" s="259"/>
      <c r="T623" s="260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1" t="s">
        <v>697</v>
      </c>
      <c r="AU623" s="261" t="s">
        <v>92</v>
      </c>
      <c r="AV623" s="14" t="s">
        <v>92</v>
      </c>
      <c r="AW623" s="14" t="s">
        <v>42</v>
      </c>
      <c r="AX623" s="14" t="s">
        <v>82</v>
      </c>
      <c r="AY623" s="261" t="s">
        <v>147</v>
      </c>
    </row>
    <row r="624" s="14" customFormat="1">
      <c r="A624" s="14"/>
      <c r="B624" s="251"/>
      <c r="C624" s="252"/>
      <c r="D624" s="220" t="s">
        <v>697</v>
      </c>
      <c r="E624" s="253" t="s">
        <v>44</v>
      </c>
      <c r="F624" s="254" t="s">
        <v>1287</v>
      </c>
      <c r="G624" s="252"/>
      <c r="H624" s="255">
        <v>15.08</v>
      </c>
      <c r="I624" s="256"/>
      <c r="J624" s="252"/>
      <c r="K624" s="252"/>
      <c r="L624" s="257"/>
      <c r="M624" s="258"/>
      <c r="N624" s="259"/>
      <c r="O624" s="259"/>
      <c r="P624" s="259"/>
      <c r="Q624" s="259"/>
      <c r="R624" s="259"/>
      <c r="S624" s="259"/>
      <c r="T624" s="260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61" t="s">
        <v>697</v>
      </c>
      <c r="AU624" s="261" t="s">
        <v>92</v>
      </c>
      <c r="AV624" s="14" t="s">
        <v>92</v>
      </c>
      <c r="AW624" s="14" t="s">
        <v>42</v>
      </c>
      <c r="AX624" s="14" t="s">
        <v>82</v>
      </c>
      <c r="AY624" s="261" t="s">
        <v>147</v>
      </c>
    </row>
    <row r="625" s="15" customFormat="1">
      <c r="A625" s="15"/>
      <c r="B625" s="262"/>
      <c r="C625" s="263"/>
      <c r="D625" s="220" t="s">
        <v>697</v>
      </c>
      <c r="E625" s="264" t="s">
        <v>44</v>
      </c>
      <c r="F625" s="265" t="s">
        <v>701</v>
      </c>
      <c r="G625" s="263"/>
      <c r="H625" s="266">
        <v>30.16</v>
      </c>
      <c r="I625" s="267"/>
      <c r="J625" s="263"/>
      <c r="K625" s="263"/>
      <c r="L625" s="268"/>
      <c r="M625" s="269"/>
      <c r="N625" s="270"/>
      <c r="O625" s="270"/>
      <c r="P625" s="270"/>
      <c r="Q625" s="270"/>
      <c r="R625" s="270"/>
      <c r="S625" s="270"/>
      <c r="T625" s="271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72" t="s">
        <v>697</v>
      </c>
      <c r="AU625" s="272" t="s">
        <v>92</v>
      </c>
      <c r="AV625" s="15" t="s">
        <v>165</v>
      </c>
      <c r="AW625" s="15" t="s">
        <v>42</v>
      </c>
      <c r="AX625" s="15" t="s">
        <v>90</v>
      </c>
      <c r="AY625" s="272" t="s">
        <v>147</v>
      </c>
    </row>
    <row r="626" s="2" customFormat="1" ht="16.5" customHeight="1">
      <c r="A626" s="40"/>
      <c r="B626" s="41"/>
      <c r="C626" s="206" t="s">
        <v>1288</v>
      </c>
      <c r="D626" s="206" t="s">
        <v>144</v>
      </c>
      <c r="E626" s="207" t="s">
        <v>1276</v>
      </c>
      <c r="F626" s="208" t="s">
        <v>1277</v>
      </c>
      <c r="G626" s="209" t="s">
        <v>691</v>
      </c>
      <c r="H626" s="210">
        <v>31.667999999999999</v>
      </c>
      <c r="I626" s="211"/>
      <c r="J626" s="212">
        <f>ROUND(I626*H626,2)</f>
        <v>0</v>
      </c>
      <c r="K626" s="208" t="s">
        <v>692</v>
      </c>
      <c r="L626" s="213"/>
      <c r="M626" s="214" t="s">
        <v>44</v>
      </c>
      <c r="N626" s="215" t="s">
        <v>53</v>
      </c>
      <c r="O626" s="86"/>
      <c r="P626" s="216">
        <f>O626*H626</f>
        <v>0</v>
      </c>
      <c r="Q626" s="216">
        <v>0.00029999999999999997</v>
      </c>
      <c r="R626" s="216">
        <f>Q626*H626</f>
        <v>0.0095003999999999991</v>
      </c>
      <c r="S626" s="216">
        <v>0</v>
      </c>
      <c r="T626" s="217">
        <f>S626*H626</f>
        <v>0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18" t="s">
        <v>296</v>
      </c>
      <c r="AT626" s="218" t="s">
        <v>144</v>
      </c>
      <c r="AU626" s="218" t="s">
        <v>92</v>
      </c>
      <c r="AY626" s="18" t="s">
        <v>147</v>
      </c>
      <c r="BE626" s="219">
        <f>IF(N626="základní",J626,0)</f>
        <v>0</v>
      </c>
      <c r="BF626" s="219">
        <f>IF(N626="snížená",J626,0)</f>
        <v>0</v>
      </c>
      <c r="BG626" s="219">
        <f>IF(N626="zákl. přenesená",J626,0)</f>
        <v>0</v>
      </c>
      <c r="BH626" s="219">
        <f>IF(N626="sníž. přenesená",J626,0)</f>
        <v>0</v>
      </c>
      <c r="BI626" s="219">
        <f>IF(N626="nulová",J626,0)</f>
        <v>0</v>
      </c>
      <c r="BJ626" s="18" t="s">
        <v>90</v>
      </c>
      <c r="BK626" s="219">
        <f>ROUND(I626*H626,2)</f>
        <v>0</v>
      </c>
      <c r="BL626" s="18" t="s">
        <v>217</v>
      </c>
      <c r="BM626" s="218" t="s">
        <v>1289</v>
      </c>
    </row>
    <row r="627" s="2" customFormat="1">
      <c r="A627" s="40"/>
      <c r="B627" s="41"/>
      <c r="C627" s="42"/>
      <c r="D627" s="220" t="s">
        <v>157</v>
      </c>
      <c r="E627" s="42"/>
      <c r="F627" s="221" t="s">
        <v>1277</v>
      </c>
      <c r="G627" s="42"/>
      <c r="H627" s="42"/>
      <c r="I627" s="222"/>
      <c r="J627" s="42"/>
      <c r="K627" s="42"/>
      <c r="L627" s="46"/>
      <c r="M627" s="223"/>
      <c r="N627" s="224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8" t="s">
        <v>157</v>
      </c>
      <c r="AU627" s="18" t="s">
        <v>92</v>
      </c>
    </row>
    <row r="628" s="14" customFormat="1">
      <c r="A628" s="14"/>
      <c r="B628" s="251"/>
      <c r="C628" s="252"/>
      <c r="D628" s="220" t="s">
        <v>697</v>
      </c>
      <c r="E628" s="252"/>
      <c r="F628" s="254" t="s">
        <v>1290</v>
      </c>
      <c r="G628" s="252"/>
      <c r="H628" s="255">
        <v>31.667999999999999</v>
      </c>
      <c r="I628" s="256"/>
      <c r="J628" s="252"/>
      <c r="K628" s="252"/>
      <c r="L628" s="257"/>
      <c r="M628" s="258"/>
      <c r="N628" s="259"/>
      <c r="O628" s="259"/>
      <c r="P628" s="259"/>
      <c r="Q628" s="259"/>
      <c r="R628" s="259"/>
      <c r="S628" s="259"/>
      <c r="T628" s="260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1" t="s">
        <v>697</v>
      </c>
      <c r="AU628" s="261" t="s">
        <v>92</v>
      </c>
      <c r="AV628" s="14" t="s">
        <v>92</v>
      </c>
      <c r="AW628" s="14" t="s">
        <v>4</v>
      </c>
      <c r="AX628" s="14" t="s">
        <v>90</v>
      </c>
      <c r="AY628" s="261" t="s">
        <v>147</v>
      </c>
    </row>
    <row r="629" s="2" customFormat="1" ht="16.5" customHeight="1">
      <c r="A629" s="40"/>
      <c r="B629" s="41"/>
      <c r="C629" s="225" t="s">
        <v>479</v>
      </c>
      <c r="D629" s="225" t="s">
        <v>268</v>
      </c>
      <c r="E629" s="226" t="s">
        <v>1291</v>
      </c>
      <c r="F629" s="227" t="s">
        <v>1292</v>
      </c>
      <c r="G629" s="228" t="s">
        <v>691</v>
      </c>
      <c r="H629" s="229">
        <v>10.83</v>
      </c>
      <c r="I629" s="230"/>
      <c r="J629" s="231">
        <f>ROUND(I629*H629,2)</f>
        <v>0</v>
      </c>
      <c r="K629" s="227" t="s">
        <v>692</v>
      </c>
      <c r="L629" s="46"/>
      <c r="M629" s="232" t="s">
        <v>44</v>
      </c>
      <c r="N629" s="233" t="s">
        <v>53</v>
      </c>
      <c r="O629" s="86"/>
      <c r="P629" s="216">
        <f>O629*H629</f>
        <v>0</v>
      </c>
      <c r="Q629" s="216">
        <v>0</v>
      </c>
      <c r="R629" s="216">
        <f>Q629*H629</f>
        <v>0</v>
      </c>
      <c r="S629" s="216">
        <v>0</v>
      </c>
      <c r="T629" s="217">
        <f>S629*H629</f>
        <v>0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218" t="s">
        <v>217</v>
      </c>
      <c r="AT629" s="218" t="s">
        <v>268</v>
      </c>
      <c r="AU629" s="218" t="s">
        <v>92</v>
      </c>
      <c r="AY629" s="18" t="s">
        <v>147</v>
      </c>
      <c r="BE629" s="219">
        <f>IF(N629="základní",J629,0)</f>
        <v>0</v>
      </c>
      <c r="BF629" s="219">
        <f>IF(N629="snížená",J629,0)</f>
        <v>0</v>
      </c>
      <c r="BG629" s="219">
        <f>IF(N629="zákl. přenesená",J629,0)</f>
        <v>0</v>
      </c>
      <c r="BH629" s="219">
        <f>IF(N629="sníž. přenesená",J629,0)</f>
        <v>0</v>
      </c>
      <c r="BI629" s="219">
        <f>IF(N629="nulová",J629,0)</f>
        <v>0</v>
      </c>
      <c r="BJ629" s="18" t="s">
        <v>90</v>
      </c>
      <c r="BK629" s="219">
        <f>ROUND(I629*H629,2)</f>
        <v>0</v>
      </c>
      <c r="BL629" s="18" t="s">
        <v>217</v>
      </c>
      <c r="BM629" s="218" t="s">
        <v>1293</v>
      </c>
    </row>
    <row r="630" s="2" customFormat="1">
      <c r="A630" s="40"/>
      <c r="B630" s="41"/>
      <c r="C630" s="42"/>
      <c r="D630" s="220" t="s">
        <v>157</v>
      </c>
      <c r="E630" s="42"/>
      <c r="F630" s="221" t="s">
        <v>1294</v>
      </c>
      <c r="G630" s="42"/>
      <c r="H630" s="42"/>
      <c r="I630" s="222"/>
      <c r="J630" s="42"/>
      <c r="K630" s="42"/>
      <c r="L630" s="46"/>
      <c r="M630" s="223"/>
      <c r="N630" s="224"/>
      <c r="O630" s="86"/>
      <c r="P630" s="86"/>
      <c r="Q630" s="86"/>
      <c r="R630" s="86"/>
      <c r="S630" s="86"/>
      <c r="T630" s="87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T630" s="18" t="s">
        <v>157</v>
      </c>
      <c r="AU630" s="18" t="s">
        <v>92</v>
      </c>
    </row>
    <row r="631" s="2" customFormat="1">
      <c r="A631" s="40"/>
      <c r="B631" s="41"/>
      <c r="C631" s="42"/>
      <c r="D631" s="239" t="s">
        <v>695</v>
      </c>
      <c r="E631" s="42"/>
      <c r="F631" s="240" t="s">
        <v>1295</v>
      </c>
      <c r="G631" s="42"/>
      <c r="H631" s="42"/>
      <c r="I631" s="222"/>
      <c r="J631" s="42"/>
      <c r="K631" s="42"/>
      <c r="L631" s="46"/>
      <c r="M631" s="223"/>
      <c r="N631" s="224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8" t="s">
        <v>695</v>
      </c>
      <c r="AU631" s="18" t="s">
        <v>92</v>
      </c>
    </row>
    <row r="632" s="13" customFormat="1">
      <c r="A632" s="13"/>
      <c r="B632" s="241"/>
      <c r="C632" s="242"/>
      <c r="D632" s="220" t="s">
        <v>697</v>
      </c>
      <c r="E632" s="243" t="s">
        <v>44</v>
      </c>
      <c r="F632" s="244" t="s">
        <v>1267</v>
      </c>
      <c r="G632" s="242"/>
      <c r="H632" s="243" t="s">
        <v>44</v>
      </c>
      <c r="I632" s="245"/>
      <c r="J632" s="242"/>
      <c r="K632" s="242"/>
      <c r="L632" s="246"/>
      <c r="M632" s="247"/>
      <c r="N632" s="248"/>
      <c r="O632" s="248"/>
      <c r="P632" s="248"/>
      <c r="Q632" s="248"/>
      <c r="R632" s="248"/>
      <c r="S632" s="248"/>
      <c r="T632" s="249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0" t="s">
        <v>697</v>
      </c>
      <c r="AU632" s="250" t="s">
        <v>92</v>
      </c>
      <c r="AV632" s="13" t="s">
        <v>90</v>
      </c>
      <c r="AW632" s="13" t="s">
        <v>42</v>
      </c>
      <c r="AX632" s="13" t="s">
        <v>82</v>
      </c>
      <c r="AY632" s="250" t="s">
        <v>147</v>
      </c>
    </row>
    <row r="633" s="14" customFormat="1">
      <c r="A633" s="14"/>
      <c r="B633" s="251"/>
      <c r="C633" s="252"/>
      <c r="D633" s="220" t="s">
        <v>697</v>
      </c>
      <c r="E633" s="253" t="s">
        <v>44</v>
      </c>
      <c r="F633" s="254" t="s">
        <v>1236</v>
      </c>
      <c r="G633" s="252"/>
      <c r="H633" s="255">
        <v>5.5</v>
      </c>
      <c r="I633" s="256"/>
      <c r="J633" s="252"/>
      <c r="K633" s="252"/>
      <c r="L633" s="257"/>
      <c r="M633" s="258"/>
      <c r="N633" s="259"/>
      <c r="O633" s="259"/>
      <c r="P633" s="259"/>
      <c r="Q633" s="259"/>
      <c r="R633" s="259"/>
      <c r="S633" s="259"/>
      <c r="T633" s="260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61" t="s">
        <v>697</v>
      </c>
      <c r="AU633" s="261" t="s">
        <v>92</v>
      </c>
      <c r="AV633" s="14" t="s">
        <v>92</v>
      </c>
      <c r="AW633" s="14" t="s">
        <v>42</v>
      </c>
      <c r="AX633" s="14" t="s">
        <v>82</v>
      </c>
      <c r="AY633" s="261" t="s">
        <v>147</v>
      </c>
    </row>
    <row r="634" s="14" customFormat="1">
      <c r="A634" s="14"/>
      <c r="B634" s="251"/>
      <c r="C634" s="252"/>
      <c r="D634" s="220" t="s">
        <v>697</v>
      </c>
      <c r="E634" s="253" t="s">
        <v>44</v>
      </c>
      <c r="F634" s="254" t="s">
        <v>1237</v>
      </c>
      <c r="G634" s="252"/>
      <c r="H634" s="255">
        <v>5.3300000000000001</v>
      </c>
      <c r="I634" s="256"/>
      <c r="J634" s="252"/>
      <c r="K634" s="252"/>
      <c r="L634" s="257"/>
      <c r="M634" s="258"/>
      <c r="N634" s="259"/>
      <c r="O634" s="259"/>
      <c r="P634" s="259"/>
      <c r="Q634" s="259"/>
      <c r="R634" s="259"/>
      <c r="S634" s="259"/>
      <c r="T634" s="260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1" t="s">
        <v>697</v>
      </c>
      <c r="AU634" s="261" t="s">
        <v>92</v>
      </c>
      <c r="AV634" s="14" t="s">
        <v>92</v>
      </c>
      <c r="AW634" s="14" t="s">
        <v>42</v>
      </c>
      <c r="AX634" s="14" t="s">
        <v>82</v>
      </c>
      <c r="AY634" s="261" t="s">
        <v>147</v>
      </c>
    </row>
    <row r="635" s="15" customFormat="1">
      <c r="A635" s="15"/>
      <c r="B635" s="262"/>
      <c r="C635" s="263"/>
      <c r="D635" s="220" t="s">
        <v>697</v>
      </c>
      <c r="E635" s="264" t="s">
        <v>44</v>
      </c>
      <c r="F635" s="265" t="s">
        <v>701</v>
      </c>
      <c r="G635" s="263"/>
      <c r="H635" s="266">
        <v>10.83</v>
      </c>
      <c r="I635" s="267"/>
      <c r="J635" s="263"/>
      <c r="K635" s="263"/>
      <c r="L635" s="268"/>
      <c r="M635" s="269"/>
      <c r="N635" s="270"/>
      <c r="O635" s="270"/>
      <c r="P635" s="270"/>
      <c r="Q635" s="270"/>
      <c r="R635" s="270"/>
      <c r="S635" s="270"/>
      <c r="T635" s="271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72" t="s">
        <v>697</v>
      </c>
      <c r="AU635" s="272" t="s">
        <v>92</v>
      </c>
      <c r="AV635" s="15" t="s">
        <v>165</v>
      </c>
      <c r="AW635" s="15" t="s">
        <v>42</v>
      </c>
      <c r="AX635" s="15" t="s">
        <v>90</v>
      </c>
      <c r="AY635" s="272" t="s">
        <v>147</v>
      </c>
    </row>
    <row r="636" s="2" customFormat="1" ht="16.5" customHeight="1">
      <c r="A636" s="40"/>
      <c r="B636" s="41"/>
      <c r="C636" s="206" t="s">
        <v>1296</v>
      </c>
      <c r="D636" s="206" t="s">
        <v>144</v>
      </c>
      <c r="E636" s="207" t="s">
        <v>1276</v>
      </c>
      <c r="F636" s="208" t="s">
        <v>1277</v>
      </c>
      <c r="G636" s="209" t="s">
        <v>691</v>
      </c>
      <c r="H636" s="210">
        <v>11.372</v>
      </c>
      <c r="I636" s="211"/>
      <c r="J636" s="212">
        <f>ROUND(I636*H636,2)</f>
        <v>0</v>
      </c>
      <c r="K636" s="208" t="s">
        <v>692</v>
      </c>
      <c r="L636" s="213"/>
      <c r="M636" s="214" t="s">
        <v>44</v>
      </c>
      <c r="N636" s="215" t="s">
        <v>53</v>
      </c>
      <c r="O636" s="86"/>
      <c r="P636" s="216">
        <f>O636*H636</f>
        <v>0</v>
      </c>
      <c r="Q636" s="216">
        <v>0.00029999999999999997</v>
      </c>
      <c r="R636" s="216">
        <f>Q636*H636</f>
        <v>0.0034115999999999999</v>
      </c>
      <c r="S636" s="216">
        <v>0</v>
      </c>
      <c r="T636" s="217">
        <f>S636*H636</f>
        <v>0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218" t="s">
        <v>296</v>
      </c>
      <c r="AT636" s="218" t="s">
        <v>144</v>
      </c>
      <c r="AU636" s="218" t="s">
        <v>92</v>
      </c>
      <c r="AY636" s="18" t="s">
        <v>147</v>
      </c>
      <c r="BE636" s="219">
        <f>IF(N636="základní",J636,0)</f>
        <v>0</v>
      </c>
      <c r="BF636" s="219">
        <f>IF(N636="snížená",J636,0)</f>
        <v>0</v>
      </c>
      <c r="BG636" s="219">
        <f>IF(N636="zákl. přenesená",J636,0)</f>
        <v>0</v>
      </c>
      <c r="BH636" s="219">
        <f>IF(N636="sníž. přenesená",J636,0)</f>
        <v>0</v>
      </c>
      <c r="BI636" s="219">
        <f>IF(N636="nulová",J636,0)</f>
        <v>0</v>
      </c>
      <c r="BJ636" s="18" t="s">
        <v>90</v>
      </c>
      <c r="BK636" s="219">
        <f>ROUND(I636*H636,2)</f>
        <v>0</v>
      </c>
      <c r="BL636" s="18" t="s">
        <v>217</v>
      </c>
      <c r="BM636" s="218" t="s">
        <v>1297</v>
      </c>
    </row>
    <row r="637" s="2" customFormat="1">
      <c r="A637" s="40"/>
      <c r="B637" s="41"/>
      <c r="C637" s="42"/>
      <c r="D637" s="220" t="s">
        <v>157</v>
      </c>
      <c r="E637" s="42"/>
      <c r="F637" s="221" t="s">
        <v>1277</v>
      </c>
      <c r="G637" s="42"/>
      <c r="H637" s="42"/>
      <c r="I637" s="222"/>
      <c r="J637" s="42"/>
      <c r="K637" s="42"/>
      <c r="L637" s="46"/>
      <c r="M637" s="223"/>
      <c r="N637" s="224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8" t="s">
        <v>157</v>
      </c>
      <c r="AU637" s="18" t="s">
        <v>92</v>
      </c>
    </row>
    <row r="638" s="14" customFormat="1">
      <c r="A638" s="14"/>
      <c r="B638" s="251"/>
      <c r="C638" s="252"/>
      <c r="D638" s="220" t="s">
        <v>697</v>
      </c>
      <c r="E638" s="252"/>
      <c r="F638" s="254" t="s">
        <v>1298</v>
      </c>
      <c r="G638" s="252"/>
      <c r="H638" s="255">
        <v>11.372</v>
      </c>
      <c r="I638" s="256"/>
      <c r="J638" s="252"/>
      <c r="K638" s="252"/>
      <c r="L638" s="257"/>
      <c r="M638" s="258"/>
      <c r="N638" s="259"/>
      <c r="O638" s="259"/>
      <c r="P638" s="259"/>
      <c r="Q638" s="259"/>
      <c r="R638" s="259"/>
      <c r="S638" s="259"/>
      <c r="T638" s="260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1" t="s">
        <v>697</v>
      </c>
      <c r="AU638" s="261" t="s">
        <v>92</v>
      </c>
      <c r="AV638" s="14" t="s">
        <v>92</v>
      </c>
      <c r="AW638" s="14" t="s">
        <v>4</v>
      </c>
      <c r="AX638" s="14" t="s">
        <v>90</v>
      </c>
      <c r="AY638" s="261" t="s">
        <v>147</v>
      </c>
    </row>
    <row r="639" s="2" customFormat="1" ht="16.5" customHeight="1">
      <c r="A639" s="40"/>
      <c r="B639" s="41"/>
      <c r="C639" s="225" t="s">
        <v>483</v>
      </c>
      <c r="D639" s="225" t="s">
        <v>268</v>
      </c>
      <c r="E639" s="226" t="s">
        <v>1299</v>
      </c>
      <c r="F639" s="227" t="s">
        <v>1300</v>
      </c>
      <c r="G639" s="228" t="s">
        <v>691</v>
      </c>
      <c r="H639" s="229">
        <v>21.66</v>
      </c>
      <c r="I639" s="230"/>
      <c r="J639" s="231">
        <f>ROUND(I639*H639,2)</f>
        <v>0</v>
      </c>
      <c r="K639" s="227" t="s">
        <v>692</v>
      </c>
      <c r="L639" s="46"/>
      <c r="M639" s="232" t="s">
        <v>44</v>
      </c>
      <c r="N639" s="233" t="s">
        <v>53</v>
      </c>
      <c r="O639" s="86"/>
      <c r="P639" s="216">
        <f>O639*H639</f>
        <v>0</v>
      </c>
      <c r="Q639" s="216">
        <v>0</v>
      </c>
      <c r="R639" s="216">
        <f>Q639*H639</f>
        <v>0</v>
      </c>
      <c r="S639" s="216">
        <v>0</v>
      </c>
      <c r="T639" s="217">
        <f>S639*H639</f>
        <v>0</v>
      </c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R639" s="218" t="s">
        <v>217</v>
      </c>
      <c r="AT639" s="218" t="s">
        <v>268</v>
      </c>
      <c r="AU639" s="218" t="s">
        <v>92</v>
      </c>
      <c r="AY639" s="18" t="s">
        <v>147</v>
      </c>
      <c r="BE639" s="219">
        <f>IF(N639="základní",J639,0)</f>
        <v>0</v>
      </c>
      <c r="BF639" s="219">
        <f>IF(N639="snížená",J639,0)</f>
        <v>0</v>
      </c>
      <c r="BG639" s="219">
        <f>IF(N639="zákl. přenesená",J639,0)</f>
        <v>0</v>
      </c>
      <c r="BH639" s="219">
        <f>IF(N639="sníž. přenesená",J639,0)</f>
        <v>0</v>
      </c>
      <c r="BI639" s="219">
        <f>IF(N639="nulová",J639,0)</f>
        <v>0</v>
      </c>
      <c r="BJ639" s="18" t="s">
        <v>90</v>
      </c>
      <c r="BK639" s="219">
        <f>ROUND(I639*H639,2)</f>
        <v>0</v>
      </c>
      <c r="BL639" s="18" t="s">
        <v>217</v>
      </c>
      <c r="BM639" s="218" t="s">
        <v>1301</v>
      </c>
    </row>
    <row r="640" s="2" customFormat="1">
      <c r="A640" s="40"/>
      <c r="B640" s="41"/>
      <c r="C640" s="42"/>
      <c r="D640" s="220" t="s">
        <v>157</v>
      </c>
      <c r="E640" s="42"/>
      <c r="F640" s="221" t="s">
        <v>1302</v>
      </c>
      <c r="G640" s="42"/>
      <c r="H640" s="42"/>
      <c r="I640" s="222"/>
      <c r="J640" s="42"/>
      <c r="K640" s="42"/>
      <c r="L640" s="46"/>
      <c r="M640" s="223"/>
      <c r="N640" s="224"/>
      <c r="O640" s="86"/>
      <c r="P640" s="86"/>
      <c r="Q640" s="86"/>
      <c r="R640" s="86"/>
      <c r="S640" s="86"/>
      <c r="T640" s="87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T640" s="18" t="s">
        <v>157</v>
      </c>
      <c r="AU640" s="18" t="s">
        <v>92</v>
      </c>
    </row>
    <row r="641" s="2" customFormat="1">
      <c r="A641" s="40"/>
      <c r="B641" s="41"/>
      <c r="C641" s="42"/>
      <c r="D641" s="239" t="s">
        <v>695</v>
      </c>
      <c r="E641" s="42"/>
      <c r="F641" s="240" t="s">
        <v>1303</v>
      </c>
      <c r="G641" s="42"/>
      <c r="H641" s="42"/>
      <c r="I641" s="222"/>
      <c r="J641" s="42"/>
      <c r="K641" s="42"/>
      <c r="L641" s="46"/>
      <c r="M641" s="223"/>
      <c r="N641" s="224"/>
      <c r="O641" s="86"/>
      <c r="P641" s="86"/>
      <c r="Q641" s="86"/>
      <c r="R641" s="86"/>
      <c r="S641" s="86"/>
      <c r="T641" s="87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18" t="s">
        <v>695</v>
      </c>
      <c r="AU641" s="18" t="s">
        <v>92</v>
      </c>
    </row>
    <row r="642" s="13" customFormat="1">
      <c r="A642" s="13"/>
      <c r="B642" s="241"/>
      <c r="C642" s="242"/>
      <c r="D642" s="220" t="s">
        <v>697</v>
      </c>
      <c r="E642" s="243" t="s">
        <v>44</v>
      </c>
      <c r="F642" s="244" t="s">
        <v>1285</v>
      </c>
      <c r="G642" s="242"/>
      <c r="H642" s="243" t="s">
        <v>44</v>
      </c>
      <c r="I642" s="245"/>
      <c r="J642" s="242"/>
      <c r="K642" s="242"/>
      <c r="L642" s="246"/>
      <c r="M642" s="247"/>
      <c r="N642" s="248"/>
      <c r="O642" s="248"/>
      <c r="P642" s="248"/>
      <c r="Q642" s="248"/>
      <c r="R642" s="248"/>
      <c r="S642" s="248"/>
      <c r="T642" s="249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50" t="s">
        <v>697</v>
      </c>
      <c r="AU642" s="250" t="s">
        <v>92</v>
      </c>
      <c r="AV642" s="13" t="s">
        <v>90</v>
      </c>
      <c r="AW642" s="13" t="s">
        <v>42</v>
      </c>
      <c r="AX642" s="13" t="s">
        <v>82</v>
      </c>
      <c r="AY642" s="250" t="s">
        <v>147</v>
      </c>
    </row>
    <row r="643" s="14" customFormat="1">
      <c r="A643" s="14"/>
      <c r="B643" s="251"/>
      <c r="C643" s="252"/>
      <c r="D643" s="220" t="s">
        <v>697</v>
      </c>
      <c r="E643" s="253" t="s">
        <v>44</v>
      </c>
      <c r="F643" s="254" t="s">
        <v>1304</v>
      </c>
      <c r="G643" s="252"/>
      <c r="H643" s="255">
        <v>10.83</v>
      </c>
      <c r="I643" s="256"/>
      <c r="J643" s="252"/>
      <c r="K643" s="252"/>
      <c r="L643" s="257"/>
      <c r="M643" s="258"/>
      <c r="N643" s="259"/>
      <c r="O643" s="259"/>
      <c r="P643" s="259"/>
      <c r="Q643" s="259"/>
      <c r="R643" s="259"/>
      <c r="S643" s="259"/>
      <c r="T643" s="260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1" t="s">
        <v>697</v>
      </c>
      <c r="AU643" s="261" t="s">
        <v>92</v>
      </c>
      <c r="AV643" s="14" t="s">
        <v>92</v>
      </c>
      <c r="AW643" s="14" t="s">
        <v>42</v>
      </c>
      <c r="AX643" s="14" t="s">
        <v>82</v>
      </c>
      <c r="AY643" s="261" t="s">
        <v>147</v>
      </c>
    </row>
    <row r="644" s="14" customFormat="1">
      <c r="A644" s="14"/>
      <c r="B644" s="251"/>
      <c r="C644" s="252"/>
      <c r="D644" s="220" t="s">
        <v>697</v>
      </c>
      <c r="E644" s="253" t="s">
        <v>44</v>
      </c>
      <c r="F644" s="254" t="s">
        <v>1305</v>
      </c>
      <c r="G644" s="252"/>
      <c r="H644" s="255">
        <v>10.83</v>
      </c>
      <c r="I644" s="256"/>
      <c r="J644" s="252"/>
      <c r="K644" s="252"/>
      <c r="L644" s="257"/>
      <c r="M644" s="258"/>
      <c r="N644" s="259"/>
      <c r="O644" s="259"/>
      <c r="P644" s="259"/>
      <c r="Q644" s="259"/>
      <c r="R644" s="259"/>
      <c r="S644" s="259"/>
      <c r="T644" s="260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1" t="s">
        <v>697</v>
      </c>
      <c r="AU644" s="261" t="s">
        <v>92</v>
      </c>
      <c r="AV644" s="14" t="s">
        <v>92</v>
      </c>
      <c r="AW644" s="14" t="s">
        <v>42</v>
      </c>
      <c r="AX644" s="14" t="s">
        <v>82</v>
      </c>
      <c r="AY644" s="261" t="s">
        <v>147</v>
      </c>
    </row>
    <row r="645" s="15" customFormat="1">
      <c r="A645" s="15"/>
      <c r="B645" s="262"/>
      <c r="C645" s="263"/>
      <c r="D645" s="220" t="s">
        <v>697</v>
      </c>
      <c r="E645" s="264" t="s">
        <v>44</v>
      </c>
      <c r="F645" s="265" t="s">
        <v>701</v>
      </c>
      <c r="G645" s="263"/>
      <c r="H645" s="266">
        <v>21.66</v>
      </c>
      <c r="I645" s="267"/>
      <c r="J645" s="263"/>
      <c r="K645" s="263"/>
      <c r="L645" s="268"/>
      <c r="M645" s="269"/>
      <c r="N645" s="270"/>
      <c r="O645" s="270"/>
      <c r="P645" s="270"/>
      <c r="Q645" s="270"/>
      <c r="R645" s="270"/>
      <c r="S645" s="270"/>
      <c r="T645" s="271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72" t="s">
        <v>697</v>
      </c>
      <c r="AU645" s="272" t="s">
        <v>92</v>
      </c>
      <c r="AV645" s="15" t="s">
        <v>165</v>
      </c>
      <c r="AW645" s="15" t="s">
        <v>42</v>
      </c>
      <c r="AX645" s="15" t="s">
        <v>90</v>
      </c>
      <c r="AY645" s="272" t="s">
        <v>147</v>
      </c>
    </row>
    <row r="646" s="2" customFormat="1" ht="16.5" customHeight="1">
      <c r="A646" s="40"/>
      <c r="B646" s="41"/>
      <c r="C646" s="206" t="s">
        <v>1306</v>
      </c>
      <c r="D646" s="206" t="s">
        <v>144</v>
      </c>
      <c r="E646" s="207" t="s">
        <v>1276</v>
      </c>
      <c r="F646" s="208" t="s">
        <v>1277</v>
      </c>
      <c r="G646" s="209" t="s">
        <v>691</v>
      </c>
      <c r="H646" s="210">
        <v>22.742999999999999</v>
      </c>
      <c r="I646" s="211"/>
      <c r="J646" s="212">
        <f>ROUND(I646*H646,2)</f>
        <v>0</v>
      </c>
      <c r="K646" s="208" t="s">
        <v>692</v>
      </c>
      <c r="L646" s="213"/>
      <c r="M646" s="214" t="s">
        <v>44</v>
      </c>
      <c r="N646" s="215" t="s">
        <v>53</v>
      </c>
      <c r="O646" s="86"/>
      <c r="P646" s="216">
        <f>O646*H646</f>
        <v>0</v>
      </c>
      <c r="Q646" s="216">
        <v>0.00029999999999999997</v>
      </c>
      <c r="R646" s="216">
        <f>Q646*H646</f>
        <v>0.0068228999999999989</v>
      </c>
      <c r="S646" s="216">
        <v>0</v>
      </c>
      <c r="T646" s="217">
        <f>S646*H646</f>
        <v>0</v>
      </c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R646" s="218" t="s">
        <v>296</v>
      </c>
      <c r="AT646" s="218" t="s">
        <v>144</v>
      </c>
      <c r="AU646" s="218" t="s">
        <v>92</v>
      </c>
      <c r="AY646" s="18" t="s">
        <v>147</v>
      </c>
      <c r="BE646" s="219">
        <f>IF(N646="základní",J646,0)</f>
        <v>0</v>
      </c>
      <c r="BF646" s="219">
        <f>IF(N646="snížená",J646,0)</f>
        <v>0</v>
      </c>
      <c r="BG646" s="219">
        <f>IF(N646="zákl. přenesená",J646,0)</f>
        <v>0</v>
      </c>
      <c r="BH646" s="219">
        <f>IF(N646="sníž. přenesená",J646,0)</f>
        <v>0</v>
      </c>
      <c r="BI646" s="219">
        <f>IF(N646="nulová",J646,0)</f>
        <v>0</v>
      </c>
      <c r="BJ646" s="18" t="s">
        <v>90</v>
      </c>
      <c r="BK646" s="219">
        <f>ROUND(I646*H646,2)</f>
        <v>0</v>
      </c>
      <c r="BL646" s="18" t="s">
        <v>217</v>
      </c>
      <c r="BM646" s="218" t="s">
        <v>1307</v>
      </c>
    </row>
    <row r="647" s="2" customFormat="1">
      <c r="A647" s="40"/>
      <c r="B647" s="41"/>
      <c r="C647" s="42"/>
      <c r="D647" s="220" t="s">
        <v>157</v>
      </c>
      <c r="E647" s="42"/>
      <c r="F647" s="221" t="s">
        <v>1277</v>
      </c>
      <c r="G647" s="42"/>
      <c r="H647" s="42"/>
      <c r="I647" s="222"/>
      <c r="J647" s="42"/>
      <c r="K647" s="42"/>
      <c r="L647" s="46"/>
      <c r="M647" s="223"/>
      <c r="N647" s="224"/>
      <c r="O647" s="86"/>
      <c r="P647" s="86"/>
      <c r="Q647" s="86"/>
      <c r="R647" s="86"/>
      <c r="S647" s="86"/>
      <c r="T647" s="87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T647" s="18" t="s">
        <v>157</v>
      </c>
      <c r="AU647" s="18" t="s">
        <v>92</v>
      </c>
    </row>
    <row r="648" s="14" customFormat="1">
      <c r="A648" s="14"/>
      <c r="B648" s="251"/>
      <c r="C648" s="252"/>
      <c r="D648" s="220" t="s">
        <v>697</v>
      </c>
      <c r="E648" s="252"/>
      <c r="F648" s="254" t="s">
        <v>1308</v>
      </c>
      <c r="G648" s="252"/>
      <c r="H648" s="255">
        <v>22.742999999999999</v>
      </c>
      <c r="I648" s="256"/>
      <c r="J648" s="252"/>
      <c r="K648" s="252"/>
      <c r="L648" s="257"/>
      <c r="M648" s="258"/>
      <c r="N648" s="259"/>
      <c r="O648" s="259"/>
      <c r="P648" s="259"/>
      <c r="Q648" s="259"/>
      <c r="R648" s="259"/>
      <c r="S648" s="259"/>
      <c r="T648" s="260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61" t="s">
        <v>697</v>
      </c>
      <c r="AU648" s="261" t="s">
        <v>92</v>
      </c>
      <c r="AV648" s="14" t="s">
        <v>92</v>
      </c>
      <c r="AW648" s="14" t="s">
        <v>4</v>
      </c>
      <c r="AX648" s="14" t="s">
        <v>90</v>
      </c>
      <c r="AY648" s="261" t="s">
        <v>147</v>
      </c>
    </row>
    <row r="649" s="2" customFormat="1" ht="16.5" customHeight="1">
      <c r="A649" s="40"/>
      <c r="B649" s="41"/>
      <c r="C649" s="225" t="s">
        <v>488</v>
      </c>
      <c r="D649" s="225" t="s">
        <v>268</v>
      </c>
      <c r="E649" s="226" t="s">
        <v>1309</v>
      </c>
      <c r="F649" s="227" t="s">
        <v>1310</v>
      </c>
      <c r="G649" s="228" t="s">
        <v>763</v>
      </c>
      <c r="H649" s="229">
        <v>0.45400000000000001</v>
      </c>
      <c r="I649" s="230"/>
      <c r="J649" s="231">
        <f>ROUND(I649*H649,2)</f>
        <v>0</v>
      </c>
      <c r="K649" s="227" t="s">
        <v>692</v>
      </c>
      <c r="L649" s="46"/>
      <c r="M649" s="232" t="s">
        <v>44</v>
      </c>
      <c r="N649" s="233" t="s">
        <v>53</v>
      </c>
      <c r="O649" s="86"/>
      <c r="P649" s="216">
        <f>O649*H649</f>
        <v>0</v>
      </c>
      <c r="Q649" s="216">
        <v>0</v>
      </c>
      <c r="R649" s="216">
        <f>Q649*H649</f>
        <v>0</v>
      </c>
      <c r="S649" s="216">
        <v>0</v>
      </c>
      <c r="T649" s="217">
        <f>S649*H649</f>
        <v>0</v>
      </c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R649" s="218" t="s">
        <v>217</v>
      </c>
      <c r="AT649" s="218" t="s">
        <v>268</v>
      </c>
      <c r="AU649" s="218" t="s">
        <v>92</v>
      </c>
      <c r="AY649" s="18" t="s">
        <v>147</v>
      </c>
      <c r="BE649" s="219">
        <f>IF(N649="základní",J649,0)</f>
        <v>0</v>
      </c>
      <c r="BF649" s="219">
        <f>IF(N649="snížená",J649,0)</f>
        <v>0</v>
      </c>
      <c r="BG649" s="219">
        <f>IF(N649="zákl. přenesená",J649,0)</f>
        <v>0</v>
      </c>
      <c r="BH649" s="219">
        <f>IF(N649="sníž. přenesená",J649,0)</f>
        <v>0</v>
      </c>
      <c r="BI649" s="219">
        <f>IF(N649="nulová",J649,0)</f>
        <v>0</v>
      </c>
      <c r="BJ649" s="18" t="s">
        <v>90</v>
      </c>
      <c r="BK649" s="219">
        <f>ROUND(I649*H649,2)</f>
        <v>0</v>
      </c>
      <c r="BL649" s="18" t="s">
        <v>217</v>
      </c>
      <c r="BM649" s="218" t="s">
        <v>1311</v>
      </c>
    </row>
    <row r="650" s="2" customFormat="1">
      <c r="A650" s="40"/>
      <c r="B650" s="41"/>
      <c r="C650" s="42"/>
      <c r="D650" s="220" t="s">
        <v>157</v>
      </c>
      <c r="E650" s="42"/>
      <c r="F650" s="221" t="s">
        <v>1312</v>
      </c>
      <c r="G650" s="42"/>
      <c r="H650" s="42"/>
      <c r="I650" s="222"/>
      <c r="J650" s="42"/>
      <c r="K650" s="42"/>
      <c r="L650" s="46"/>
      <c r="M650" s="223"/>
      <c r="N650" s="224"/>
      <c r="O650" s="86"/>
      <c r="P650" s="86"/>
      <c r="Q650" s="86"/>
      <c r="R650" s="86"/>
      <c r="S650" s="86"/>
      <c r="T650" s="87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18" t="s">
        <v>157</v>
      </c>
      <c r="AU650" s="18" t="s">
        <v>92</v>
      </c>
    </row>
    <row r="651" s="2" customFormat="1">
      <c r="A651" s="40"/>
      <c r="B651" s="41"/>
      <c r="C651" s="42"/>
      <c r="D651" s="239" t="s">
        <v>695</v>
      </c>
      <c r="E651" s="42"/>
      <c r="F651" s="240" t="s">
        <v>1313</v>
      </c>
      <c r="G651" s="42"/>
      <c r="H651" s="42"/>
      <c r="I651" s="222"/>
      <c r="J651" s="42"/>
      <c r="K651" s="42"/>
      <c r="L651" s="46"/>
      <c r="M651" s="223"/>
      <c r="N651" s="224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8" t="s">
        <v>695</v>
      </c>
      <c r="AU651" s="18" t="s">
        <v>92</v>
      </c>
    </row>
    <row r="652" s="12" customFormat="1" ht="22.8" customHeight="1">
      <c r="A652" s="12"/>
      <c r="B652" s="190"/>
      <c r="C652" s="191"/>
      <c r="D652" s="192" t="s">
        <v>81</v>
      </c>
      <c r="E652" s="204" t="s">
        <v>1314</v>
      </c>
      <c r="F652" s="204" t="s">
        <v>1315</v>
      </c>
      <c r="G652" s="191"/>
      <c r="H652" s="191"/>
      <c r="I652" s="194"/>
      <c r="J652" s="205">
        <f>BK652</f>
        <v>0</v>
      </c>
      <c r="K652" s="191"/>
      <c r="L652" s="196"/>
      <c r="M652" s="197"/>
      <c r="N652" s="198"/>
      <c r="O652" s="198"/>
      <c r="P652" s="199">
        <f>SUM(P653:P669)</f>
        <v>0</v>
      </c>
      <c r="Q652" s="198"/>
      <c r="R652" s="199">
        <f>SUM(R653:R669)</f>
        <v>0.093962400000000015</v>
      </c>
      <c r="S652" s="198"/>
      <c r="T652" s="200">
        <f>SUM(T653:T669)</f>
        <v>0</v>
      </c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R652" s="201" t="s">
        <v>92</v>
      </c>
      <c r="AT652" s="202" t="s">
        <v>81</v>
      </c>
      <c r="AU652" s="202" t="s">
        <v>90</v>
      </c>
      <c r="AY652" s="201" t="s">
        <v>147</v>
      </c>
      <c r="BK652" s="203">
        <f>SUM(BK653:BK669)</f>
        <v>0</v>
      </c>
    </row>
    <row r="653" s="2" customFormat="1" ht="16.5" customHeight="1">
      <c r="A653" s="40"/>
      <c r="B653" s="41"/>
      <c r="C653" s="225" t="s">
        <v>1316</v>
      </c>
      <c r="D653" s="225" t="s">
        <v>268</v>
      </c>
      <c r="E653" s="226" t="s">
        <v>1317</v>
      </c>
      <c r="F653" s="227" t="s">
        <v>1318</v>
      </c>
      <c r="G653" s="228" t="s">
        <v>691</v>
      </c>
      <c r="H653" s="229">
        <v>33.32</v>
      </c>
      <c r="I653" s="230"/>
      <c r="J653" s="231">
        <f>ROUND(I653*H653,2)</f>
        <v>0</v>
      </c>
      <c r="K653" s="227" t="s">
        <v>692</v>
      </c>
      <c r="L653" s="46"/>
      <c r="M653" s="232" t="s">
        <v>44</v>
      </c>
      <c r="N653" s="233" t="s">
        <v>53</v>
      </c>
      <c r="O653" s="86"/>
      <c r="P653" s="216">
        <f>O653*H653</f>
        <v>0</v>
      </c>
      <c r="Q653" s="216">
        <v>0.00012999999999999999</v>
      </c>
      <c r="R653" s="216">
        <f>Q653*H653</f>
        <v>0.0043315999999999997</v>
      </c>
      <c r="S653" s="216">
        <v>0</v>
      </c>
      <c r="T653" s="217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18" t="s">
        <v>217</v>
      </c>
      <c r="AT653" s="218" t="s">
        <v>268</v>
      </c>
      <c r="AU653" s="218" t="s">
        <v>92</v>
      </c>
      <c r="AY653" s="18" t="s">
        <v>147</v>
      </c>
      <c r="BE653" s="219">
        <f>IF(N653="základní",J653,0)</f>
        <v>0</v>
      </c>
      <c r="BF653" s="219">
        <f>IF(N653="snížená",J653,0)</f>
        <v>0</v>
      </c>
      <c r="BG653" s="219">
        <f>IF(N653="zákl. přenesená",J653,0)</f>
        <v>0</v>
      </c>
      <c r="BH653" s="219">
        <f>IF(N653="sníž. přenesená",J653,0)</f>
        <v>0</v>
      </c>
      <c r="BI653" s="219">
        <f>IF(N653="nulová",J653,0)</f>
        <v>0</v>
      </c>
      <c r="BJ653" s="18" t="s">
        <v>90</v>
      </c>
      <c r="BK653" s="219">
        <f>ROUND(I653*H653,2)</f>
        <v>0</v>
      </c>
      <c r="BL653" s="18" t="s">
        <v>217</v>
      </c>
      <c r="BM653" s="218" t="s">
        <v>1319</v>
      </c>
    </row>
    <row r="654" s="2" customFormat="1">
      <c r="A654" s="40"/>
      <c r="B654" s="41"/>
      <c r="C654" s="42"/>
      <c r="D654" s="220" t="s">
        <v>157</v>
      </c>
      <c r="E654" s="42"/>
      <c r="F654" s="221" t="s">
        <v>1320</v>
      </c>
      <c r="G654" s="42"/>
      <c r="H654" s="42"/>
      <c r="I654" s="222"/>
      <c r="J654" s="42"/>
      <c r="K654" s="42"/>
      <c r="L654" s="46"/>
      <c r="M654" s="223"/>
      <c r="N654" s="224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8" t="s">
        <v>157</v>
      </c>
      <c r="AU654" s="18" t="s">
        <v>92</v>
      </c>
    </row>
    <row r="655" s="2" customFormat="1">
      <c r="A655" s="40"/>
      <c r="B655" s="41"/>
      <c r="C655" s="42"/>
      <c r="D655" s="239" t="s">
        <v>695</v>
      </c>
      <c r="E655" s="42"/>
      <c r="F655" s="240" t="s">
        <v>1321</v>
      </c>
      <c r="G655" s="42"/>
      <c r="H655" s="42"/>
      <c r="I655" s="222"/>
      <c r="J655" s="42"/>
      <c r="K655" s="42"/>
      <c r="L655" s="46"/>
      <c r="M655" s="223"/>
      <c r="N655" s="224"/>
      <c r="O655" s="86"/>
      <c r="P655" s="86"/>
      <c r="Q655" s="86"/>
      <c r="R655" s="86"/>
      <c r="S655" s="86"/>
      <c r="T655" s="87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T655" s="18" t="s">
        <v>695</v>
      </c>
      <c r="AU655" s="18" t="s">
        <v>92</v>
      </c>
    </row>
    <row r="656" s="13" customFormat="1">
      <c r="A656" s="13"/>
      <c r="B656" s="241"/>
      <c r="C656" s="242"/>
      <c r="D656" s="220" t="s">
        <v>697</v>
      </c>
      <c r="E656" s="243" t="s">
        <v>44</v>
      </c>
      <c r="F656" s="244" t="s">
        <v>913</v>
      </c>
      <c r="G656" s="242"/>
      <c r="H656" s="243" t="s">
        <v>44</v>
      </c>
      <c r="I656" s="245"/>
      <c r="J656" s="242"/>
      <c r="K656" s="242"/>
      <c r="L656" s="246"/>
      <c r="M656" s="247"/>
      <c r="N656" s="248"/>
      <c r="O656" s="248"/>
      <c r="P656" s="248"/>
      <c r="Q656" s="248"/>
      <c r="R656" s="248"/>
      <c r="S656" s="248"/>
      <c r="T656" s="249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50" t="s">
        <v>697</v>
      </c>
      <c r="AU656" s="250" t="s">
        <v>92</v>
      </c>
      <c r="AV656" s="13" t="s">
        <v>90</v>
      </c>
      <c r="AW656" s="13" t="s">
        <v>42</v>
      </c>
      <c r="AX656" s="13" t="s">
        <v>82</v>
      </c>
      <c r="AY656" s="250" t="s">
        <v>147</v>
      </c>
    </row>
    <row r="657" s="14" customFormat="1">
      <c r="A657" s="14"/>
      <c r="B657" s="251"/>
      <c r="C657" s="252"/>
      <c r="D657" s="220" t="s">
        <v>697</v>
      </c>
      <c r="E657" s="253" t="s">
        <v>44</v>
      </c>
      <c r="F657" s="254" t="s">
        <v>1322</v>
      </c>
      <c r="G657" s="252"/>
      <c r="H657" s="255">
        <v>31.02</v>
      </c>
      <c r="I657" s="256"/>
      <c r="J657" s="252"/>
      <c r="K657" s="252"/>
      <c r="L657" s="257"/>
      <c r="M657" s="258"/>
      <c r="N657" s="259"/>
      <c r="O657" s="259"/>
      <c r="P657" s="259"/>
      <c r="Q657" s="259"/>
      <c r="R657" s="259"/>
      <c r="S657" s="259"/>
      <c r="T657" s="260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1" t="s">
        <v>697</v>
      </c>
      <c r="AU657" s="261" t="s">
        <v>92</v>
      </c>
      <c r="AV657" s="14" t="s">
        <v>92</v>
      </c>
      <c r="AW657" s="14" t="s">
        <v>42</v>
      </c>
      <c r="AX657" s="14" t="s">
        <v>82</v>
      </c>
      <c r="AY657" s="261" t="s">
        <v>147</v>
      </c>
    </row>
    <row r="658" s="14" customFormat="1">
      <c r="A658" s="14"/>
      <c r="B658" s="251"/>
      <c r="C658" s="252"/>
      <c r="D658" s="220" t="s">
        <v>697</v>
      </c>
      <c r="E658" s="253" t="s">
        <v>44</v>
      </c>
      <c r="F658" s="254" t="s">
        <v>1323</v>
      </c>
      <c r="G658" s="252"/>
      <c r="H658" s="255">
        <v>2.2999999999999998</v>
      </c>
      <c r="I658" s="256"/>
      <c r="J658" s="252"/>
      <c r="K658" s="252"/>
      <c r="L658" s="257"/>
      <c r="M658" s="258"/>
      <c r="N658" s="259"/>
      <c r="O658" s="259"/>
      <c r="P658" s="259"/>
      <c r="Q658" s="259"/>
      <c r="R658" s="259"/>
      <c r="S658" s="259"/>
      <c r="T658" s="260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61" t="s">
        <v>697</v>
      </c>
      <c r="AU658" s="261" t="s">
        <v>92</v>
      </c>
      <c r="AV658" s="14" t="s">
        <v>92</v>
      </c>
      <c r="AW658" s="14" t="s">
        <v>42</v>
      </c>
      <c r="AX658" s="14" t="s">
        <v>82</v>
      </c>
      <c r="AY658" s="261" t="s">
        <v>147</v>
      </c>
    </row>
    <row r="659" s="15" customFormat="1">
      <c r="A659" s="15"/>
      <c r="B659" s="262"/>
      <c r="C659" s="263"/>
      <c r="D659" s="220" t="s">
        <v>697</v>
      </c>
      <c r="E659" s="264" t="s">
        <v>44</v>
      </c>
      <c r="F659" s="265" t="s">
        <v>701</v>
      </c>
      <c r="G659" s="263"/>
      <c r="H659" s="266">
        <v>33.32</v>
      </c>
      <c r="I659" s="267"/>
      <c r="J659" s="263"/>
      <c r="K659" s="263"/>
      <c r="L659" s="268"/>
      <c r="M659" s="269"/>
      <c r="N659" s="270"/>
      <c r="O659" s="270"/>
      <c r="P659" s="270"/>
      <c r="Q659" s="270"/>
      <c r="R659" s="270"/>
      <c r="S659" s="270"/>
      <c r="T659" s="271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72" t="s">
        <v>697</v>
      </c>
      <c r="AU659" s="272" t="s">
        <v>92</v>
      </c>
      <c r="AV659" s="15" t="s">
        <v>165</v>
      </c>
      <c r="AW659" s="15" t="s">
        <v>42</v>
      </c>
      <c r="AX659" s="15" t="s">
        <v>90</v>
      </c>
      <c r="AY659" s="272" t="s">
        <v>147</v>
      </c>
    </row>
    <row r="660" s="2" customFormat="1" ht="21.75" customHeight="1">
      <c r="A660" s="40"/>
      <c r="B660" s="41"/>
      <c r="C660" s="225" t="s">
        <v>491</v>
      </c>
      <c r="D660" s="225" t="s">
        <v>268</v>
      </c>
      <c r="E660" s="226" t="s">
        <v>1324</v>
      </c>
      <c r="F660" s="227" t="s">
        <v>1325</v>
      </c>
      <c r="G660" s="228" t="s">
        <v>691</v>
      </c>
      <c r="H660" s="229">
        <v>33.32</v>
      </c>
      <c r="I660" s="230"/>
      <c r="J660" s="231">
        <f>ROUND(I660*H660,2)</f>
        <v>0</v>
      </c>
      <c r="K660" s="227" t="s">
        <v>153</v>
      </c>
      <c r="L660" s="46"/>
      <c r="M660" s="232" t="s">
        <v>44</v>
      </c>
      <c r="N660" s="233" t="s">
        <v>53</v>
      </c>
      <c r="O660" s="86"/>
      <c r="P660" s="216">
        <f>O660*H660</f>
        <v>0</v>
      </c>
      <c r="Q660" s="216">
        <v>0.0026900000000000001</v>
      </c>
      <c r="R660" s="216">
        <f>Q660*H660</f>
        <v>0.08963080000000001</v>
      </c>
      <c r="S660" s="216">
        <v>0</v>
      </c>
      <c r="T660" s="217">
        <f>S660*H660</f>
        <v>0</v>
      </c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R660" s="218" t="s">
        <v>217</v>
      </c>
      <c r="AT660" s="218" t="s">
        <v>268</v>
      </c>
      <c r="AU660" s="218" t="s">
        <v>92</v>
      </c>
      <c r="AY660" s="18" t="s">
        <v>147</v>
      </c>
      <c r="BE660" s="219">
        <f>IF(N660="základní",J660,0)</f>
        <v>0</v>
      </c>
      <c r="BF660" s="219">
        <f>IF(N660="snížená",J660,0)</f>
        <v>0</v>
      </c>
      <c r="BG660" s="219">
        <f>IF(N660="zákl. přenesená",J660,0)</f>
        <v>0</v>
      </c>
      <c r="BH660" s="219">
        <f>IF(N660="sníž. přenesená",J660,0)</f>
        <v>0</v>
      </c>
      <c r="BI660" s="219">
        <f>IF(N660="nulová",J660,0)</f>
        <v>0</v>
      </c>
      <c r="BJ660" s="18" t="s">
        <v>90</v>
      </c>
      <c r="BK660" s="219">
        <f>ROUND(I660*H660,2)</f>
        <v>0</v>
      </c>
      <c r="BL660" s="18" t="s">
        <v>217</v>
      </c>
      <c r="BM660" s="218" t="s">
        <v>1326</v>
      </c>
    </row>
    <row r="661" s="2" customFormat="1">
      <c r="A661" s="40"/>
      <c r="B661" s="41"/>
      <c r="C661" s="42"/>
      <c r="D661" s="220" t="s">
        <v>157</v>
      </c>
      <c r="E661" s="42"/>
      <c r="F661" s="221" t="s">
        <v>1327</v>
      </c>
      <c r="G661" s="42"/>
      <c r="H661" s="42"/>
      <c r="I661" s="222"/>
      <c r="J661" s="42"/>
      <c r="K661" s="42"/>
      <c r="L661" s="46"/>
      <c r="M661" s="223"/>
      <c r="N661" s="224"/>
      <c r="O661" s="86"/>
      <c r="P661" s="86"/>
      <c r="Q661" s="86"/>
      <c r="R661" s="86"/>
      <c r="S661" s="86"/>
      <c r="T661" s="87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T661" s="18" t="s">
        <v>157</v>
      </c>
      <c r="AU661" s="18" t="s">
        <v>92</v>
      </c>
    </row>
    <row r="662" s="2" customFormat="1">
      <c r="A662" s="40"/>
      <c r="B662" s="41"/>
      <c r="C662" s="42"/>
      <c r="D662" s="220" t="s">
        <v>277</v>
      </c>
      <c r="E662" s="42"/>
      <c r="F662" s="234" t="s">
        <v>1328</v>
      </c>
      <c r="G662" s="42"/>
      <c r="H662" s="42"/>
      <c r="I662" s="222"/>
      <c r="J662" s="42"/>
      <c r="K662" s="42"/>
      <c r="L662" s="46"/>
      <c r="M662" s="223"/>
      <c r="N662" s="224"/>
      <c r="O662" s="86"/>
      <c r="P662" s="86"/>
      <c r="Q662" s="86"/>
      <c r="R662" s="86"/>
      <c r="S662" s="86"/>
      <c r="T662" s="87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8" t="s">
        <v>277</v>
      </c>
      <c r="AU662" s="18" t="s">
        <v>92</v>
      </c>
    </row>
    <row r="663" s="13" customFormat="1">
      <c r="A663" s="13"/>
      <c r="B663" s="241"/>
      <c r="C663" s="242"/>
      <c r="D663" s="220" t="s">
        <v>697</v>
      </c>
      <c r="E663" s="243" t="s">
        <v>44</v>
      </c>
      <c r="F663" s="244" t="s">
        <v>913</v>
      </c>
      <c r="G663" s="242"/>
      <c r="H663" s="243" t="s">
        <v>44</v>
      </c>
      <c r="I663" s="245"/>
      <c r="J663" s="242"/>
      <c r="K663" s="242"/>
      <c r="L663" s="246"/>
      <c r="M663" s="247"/>
      <c r="N663" s="248"/>
      <c r="O663" s="248"/>
      <c r="P663" s="248"/>
      <c r="Q663" s="248"/>
      <c r="R663" s="248"/>
      <c r="S663" s="248"/>
      <c r="T663" s="249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50" t="s">
        <v>697</v>
      </c>
      <c r="AU663" s="250" t="s">
        <v>92</v>
      </c>
      <c r="AV663" s="13" t="s">
        <v>90</v>
      </c>
      <c r="AW663" s="13" t="s">
        <v>42</v>
      </c>
      <c r="AX663" s="13" t="s">
        <v>82</v>
      </c>
      <c r="AY663" s="250" t="s">
        <v>147</v>
      </c>
    </row>
    <row r="664" s="14" customFormat="1">
      <c r="A664" s="14"/>
      <c r="B664" s="251"/>
      <c r="C664" s="252"/>
      <c r="D664" s="220" t="s">
        <v>697</v>
      </c>
      <c r="E664" s="253" t="s">
        <v>44</v>
      </c>
      <c r="F664" s="254" t="s">
        <v>1329</v>
      </c>
      <c r="G664" s="252"/>
      <c r="H664" s="255">
        <v>31.02</v>
      </c>
      <c r="I664" s="256"/>
      <c r="J664" s="252"/>
      <c r="K664" s="252"/>
      <c r="L664" s="257"/>
      <c r="M664" s="258"/>
      <c r="N664" s="259"/>
      <c r="O664" s="259"/>
      <c r="P664" s="259"/>
      <c r="Q664" s="259"/>
      <c r="R664" s="259"/>
      <c r="S664" s="259"/>
      <c r="T664" s="260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61" t="s">
        <v>697</v>
      </c>
      <c r="AU664" s="261" t="s">
        <v>92</v>
      </c>
      <c r="AV664" s="14" t="s">
        <v>92</v>
      </c>
      <c r="AW664" s="14" t="s">
        <v>42</v>
      </c>
      <c r="AX664" s="14" t="s">
        <v>82</v>
      </c>
      <c r="AY664" s="261" t="s">
        <v>147</v>
      </c>
    </row>
    <row r="665" s="14" customFormat="1">
      <c r="A665" s="14"/>
      <c r="B665" s="251"/>
      <c r="C665" s="252"/>
      <c r="D665" s="220" t="s">
        <v>697</v>
      </c>
      <c r="E665" s="253" t="s">
        <v>44</v>
      </c>
      <c r="F665" s="254" t="s">
        <v>1330</v>
      </c>
      <c r="G665" s="252"/>
      <c r="H665" s="255">
        <v>2.2999999999999998</v>
      </c>
      <c r="I665" s="256"/>
      <c r="J665" s="252"/>
      <c r="K665" s="252"/>
      <c r="L665" s="257"/>
      <c r="M665" s="258"/>
      <c r="N665" s="259"/>
      <c r="O665" s="259"/>
      <c r="P665" s="259"/>
      <c r="Q665" s="259"/>
      <c r="R665" s="259"/>
      <c r="S665" s="259"/>
      <c r="T665" s="260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61" t="s">
        <v>697</v>
      </c>
      <c r="AU665" s="261" t="s">
        <v>92</v>
      </c>
      <c r="AV665" s="14" t="s">
        <v>92</v>
      </c>
      <c r="AW665" s="14" t="s">
        <v>42</v>
      </c>
      <c r="AX665" s="14" t="s">
        <v>82</v>
      </c>
      <c r="AY665" s="261" t="s">
        <v>147</v>
      </c>
    </row>
    <row r="666" s="15" customFormat="1">
      <c r="A666" s="15"/>
      <c r="B666" s="262"/>
      <c r="C666" s="263"/>
      <c r="D666" s="220" t="s">
        <v>697</v>
      </c>
      <c r="E666" s="264" t="s">
        <v>44</v>
      </c>
      <c r="F666" s="265" t="s">
        <v>701</v>
      </c>
      <c r="G666" s="263"/>
      <c r="H666" s="266">
        <v>33.32</v>
      </c>
      <c r="I666" s="267"/>
      <c r="J666" s="263"/>
      <c r="K666" s="263"/>
      <c r="L666" s="268"/>
      <c r="M666" s="269"/>
      <c r="N666" s="270"/>
      <c r="O666" s="270"/>
      <c r="P666" s="270"/>
      <c r="Q666" s="270"/>
      <c r="R666" s="270"/>
      <c r="S666" s="270"/>
      <c r="T666" s="271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72" t="s">
        <v>697</v>
      </c>
      <c r="AU666" s="272" t="s">
        <v>92</v>
      </c>
      <c r="AV666" s="15" t="s">
        <v>165</v>
      </c>
      <c r="AW666" s="15" t="s">
        <v>42</v>
      </c>
      <c r="AX666" s="15" t="s">
        <v>90</v>
      </c>
      <c r="AY666" s="272" t="s">
        <v>147</v>
      </c>
    </row>
    <row r="667" s="2" customFormat="1" ht="16.5" customHeight="1">
      <c r="A667" s="40"/>
      <c r="B667" s="41"/>
      <c r="C667" s="225" t="s">
        <v>1331</v>
      </c>
      <c r="D667" s="225" t="s">
        <v>268</v>
      </c>
      <c r="E667" s="226" t="s">
        <v>1332</v>
      </c>
      <c r="F667" s="227" t="s">
        <v>1333</v>
      </c>
      <c r="G667" s="228" t="s">
        <v>763</v>
      </c>
      <c r="H667" s="229">
        <v>0.094</v>
      </c>
      <c r="I667" s="230"/>
      <c r="J667" s="231">
        <f>ROUND(I667*H667,2)</f>
        <v>0</v>
      </c>
      <c r="K667" s="227" t="s">
        <v>692</v>
      </c>
      <c r="L667" s="46"/>
      <c r="M667" s="232" t="s">
        <v>44</v>
      </c>
      <c r="N667" s="233" t="s">
        <v>53</v>
      </c>
      <c r="O667" s="86"/>
      <c r="P667" s="216">
        <f>O667*H667</f>
        <v>0</v>
      </c>
      <c r="Q667" s="216">
        <v>0</v>
      </c>
      <c r="R667" s="216">
        <f>Q667*H667</f>
        <v>0</v>
      </c>
      <c r="S667" s="216">
        <v>0</v>
      </c>
      <c r="T667" s="217">
        <f>S667*H667</f>
        <v>0</v>
      </c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R667" s="218" t="s">
        <v>217</v>
      </c>
      <c r="AT667" s="218" t="s">
        <v>268</v>
      </c>
      <c r="AU667" s="218" t="s">
        <v>92</v>
      </c>
      <c r="AY667" s="18" t="s">
        <v>147</v>
      </c>
      <c r="BE667" s="219">
        <f>IF(N667="základní",J667,0)</f>
        <v>0</v>
      </c>
      <c r="BF667" s="219">
        <f>IF(N667="snížená",J667,0)</f>
        <v>0</v>
      </c>
      <c r="BG667" s="219">
        <f>IF(N667="zákl. přenesená",J667,0)</f>
        <v>0</v>
      </c>
      <c r="BH667" s="219">
        <f>IF(N667="sníž. přenesená",J667,0)</f>
        <v>0</v>
      </c>
      <c r="BI667" s="219">
        <f>IF(N667="nulová",J667,0)</f>
        <v>0</v>
      </c>
      <c r="BJ667" s="18" t="s">
        <v>90</v>
      </c>
      <c r="BK667" s="219">
        <f>ROUND(I667*H667,2)</f>
        <v>0</v>
      </c>
      <c r="BL667" s="18" t="s">
        <v>217</v>
      </c>
      <c r="BM667" s="218" t="s">
        <v>1334</v>
      </c>
    </row>
    <row r="668" s="2" customFormat="1">
      <c r="A668" s="40"/>
      <c r="B668" s="41"/>
      <c r="C668" s="42"/>
      <c r="D668" s="220" t="s">
        <v>157</v>
      </c>
      <c r="E668" s="42"/>
      <c r="F668" s="221" t="s">
        <v>1335</v>
      </c>
      <c r="G668" s="42"/>
      <c r="H668" s="42"/>
      <c r="I668" s="222"/>
      <c r="J668" s="42"/>
      <c r="K668" s="42"/>
      <c r="L668" s="46"/>
      <c r="M668" s="223"/>
      <c r="N668" s="224"/>
      <c r="O668" s="86"/>
      <c r="P668" s="86"/>
      <c r="Q668" s="86"/>
      <c r="R668" s="86"/>
      <c r="S668" s="86"/>
      <c r="T668" s="87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T668" s="18" t="s">
        <v>157</v>
      </c>
      <c r="AU668" s="18" t="s">
        <v>92</v>
      </c>
    </row>
    <row r="669" s="2" customFormat="1">
      <c r="A669" s="40"/>
      <c r="B669" s="41"/>
      <c r="C669" s="42"/>
      <c r="D669" s="239" t="s">
        <v>695</v>
      </c>
      <c r="E669" s="42"/>
      <c r="F669" s="240" t="s">
        <v>1336</v>
      </c>
      <c r="G669" s="42"/>
      <c r="H669" s="42"/>
      <c r="I669" s="222"/>
      <c r="J669" s="42"/>
      <c r="K669" s="42"/>
      <c r="L669" s="46"/>
      <c r="M669" s="223"/>
      <c r="N669" s="224"/>
      <c r="O669" s="86"/>
      <c r="P669" s="86"/>
      <c r="Q669" s="86"/>
      <c r="R669" s="86"/>
      <c r="S669" s="86"/>
      <c r="T669" s="87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T669" s="18" t="s">
        <v>695</v>
      </c>
      <c r="AU669" s="18" t="s">
        <v>92</v>
      </c>
    </row>
    <row r="670" s="12" customFormat="1" ht="22.8" customHeight="1">
      <c r="A670" s="12"/>
      <c r="B670" s="190"/>
      <c r="C670" s="191"/>
      <c r="D670" s="192" t="s">
        <v>81</v>
      </c>
      <c r="E670" s="204" t="s">
        <v>1337</v>
      </c>
      <c r="F670" s="204" t="s">
        <v>1338</v>
      </c>
      <c r="G670" s="191"/>
      <c r="H670" s="191"/>
      <c r="I670" s="194"/>
      <c r="J670" s="205">
        <f>BK670</f>
        <v>0</v>
      </c>
      <c r="K670" s="191"/>
      <c r="L670" s="196"/>
      <c r="M670" s="197"/>
      <c r="N670" s="198"/>
      <c r="O670" s="198"/>
      <c r="P670" s="199">
        <f>SUM(P671:P707)</f>
        <v>0</v>
      </c>
      <c r="Q670" s="198"/>
      <c r="R670" s="199">
        <f>SUM(R671:R707)</f>
        <v>0.1149785</v>
      </c>
      <c r="S670" s="198"/>
      <c r="T670" s="200">
        <f>SUM(T671:T707)</f>
        <v>0</v>
      </c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R670" s="201" t="s">
        <v>92</v>
      </c>
      <c r="AT670" s="202" t="s">
        <v>81</v>
      </c>
      <c r="AU670" s="202" t="s">
        <v>90</v>
      </c>
      <c r="AY670" s="201" t="s">
        <v>147</v>
      </c>
      <c r="BK670" s="203">
        <f>SUM(BK671:BK707)</f>
        <v>0</v>
      </c>
    </row>
    <row r="671" s="2" customFormat="1" ht="16.5" customHeight="1">
      <c r="A671" s="40"/>
      <c r="B671" s="41"/>
      <c r="C671" s="225" t="s">
        <v>497</v>
      </c>
      <c r="D671" s="225" t="s">
        <v>268</v>
      </c>
      <c r="E671" s="226" t="s">
        <v>1339</v>
      </c>
      <c r="F671" s="227" t="s">
        <v>1340</v>
      </c>
      <c r="G671" s="228" t="s">
        <v>691</v>
      </c>
      <c r="H671" s="229">
        <v>15.08</v>
      </c>
      <c r="I671" s="230"/>
      <c r="J671" s="231">
        <f>ROUND(I671*H671,2)</f>
        <v>0</v>
      </c>
      <c r="K671" s="227" t="s">
        <v>692</v>
      </c>
      <c r="L671" s="46"/>
      <c r="M671" s="232" t="s">
        <v>44</v>
      </c>
      <c r="N671" s="233" t="s">
        <v>53</v>
      </c>
      <c r="O671" s="86"/>
      <c r="P671" s="216">
        <f>O671*H671</f>
        <v>0</v>
      </c>
      <c r="Q671" s="216">
        <v>0</v>
      </c>
      <c r="R671" s="216">
        <f>Q671*H671</f>
        <v>0</v>
      </c>
      <c r="S671" s="216">
        <v>0</v>
      </c>
      <c r="T671" s="217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8" t="s">
        <v>217</v>
      </c>
      <c r="AT671" s="218" t="s">
        <v>268</v>
      </c>
      <c r="AU671" s="218" t="s">
        <v>92</v>
      </c>
      <c r="AY671" s="18" t="s">
        <v>147</v>
      </c>
      <c r="BE671" s="219">
        <f>IF(N671="základní",J671,0)</f>
        <v>0</v>
      </c>
      <c r="BF671" s="219">
        <f>IF(N671="snížená",J671,0)</f>
        <v>0</v>
      </c>
      <c r="BG671" s="219">
        <f>IF(N671="zákl. přenesená",J671,0)</f>
        <v>0</v>
      </c>
      <c r="BH671" s="219">
        <f>IF(N671="sníž. přenesená",J671,0)</f>
        <v>0</v>
      </c>
      <c r="BI671" s="219">
        <f>IF(N671="nulová",J671,0)</f>
        <v>0</v>
      </c>
      <c r="BJ671" s="18" t="s">
        <v>90</v>
      </c>
      <c r="BK671" s="219">
        <f>ROUND(I671*H671,2)</f>
        <v>0</v>
      </c>
      <c r="BL671" s="18" t="s">
        <v>217</v>
      </c>
      <c r="BM671" s="218" t="s">
        <v>1341</v>
      </c>
    </row>
    <row r="672" s="2" customFormat="1">
      <c r="A672" s="40"/>
      <c r="B672" s="41"/>
      <c r="C672" s="42"/>
      <c r="D672" s="220" t="s">
        <v>157</v>
      </c>
      <c r="E672" s="42"/>
      <c r="F672" s="221" t="s">
        <v>1342</v>
      </c>
      <c r="G672" s="42"/>
      <c r="H672" s="42"/>
      <c r="I672" s="222"/>
      <c r="J672" s="42"/>
      <c r="K672" s="42"/>
      <c r="L672" s="46"/>
      <c r="M672" s="223"/>
      <c r="N672" s="224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8" t="s">
        <v>157</v>
      </c>
      <c r="AU672" s="18" t="s">
        <v>92</v>
      </c>
    </row>
    <row r="673" s="2" customFormat="1">
      <c r="A673" s="40"/>
      <c r="B673" s="41"/>
      <c r="C673" s="42"/>
      <c r="D673" s="239" t="s">
        <v>695</v>
      </c>
      <c r="E673" s="42"/>
      <c r="F673" s="240" t="s">
        <v>1343</v>
      </c>
      <c r="G673" s="42"/>
      <c r="H673" s="42"/>
      <c r="I673" s="222"/>
      <c r="J673" s="42"/>
      <c r="K673" s="42"/>
      <c r="L673" s="46"/>
      <c r="M673" s="223"/>
      <c r="N673" s="224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8" t="s">
        <v>695</v>
      </c>
      <c r="AU673" s="18" t="s">
        <v>92</v>
      </c>
    </row>
    <row r="674" s="13" customFormat="1">
      <c r="A674" s="13"/>
      <c r="B674" s="241"/>
      <c r="C674" s="242"/>
      <c r="D674" s="220" t="s">
        <v>697</v>
      </c>
      <c r="E674" s="243" t="s">
        <v>44</v>
      </c>
      <c r="F674" s="244" t="s">
        <v>1344</v>
      </c>
      <c r="G674" s="242"/>
      <c r="H674" s="243" t="s">
        <v>44</v>
      </c>
      <c r="I674" s="245"/>
      <c r="J674" s="242"/>
      <c r="K674" s="242"/>
      <c r="L674" s="246"/>
      <c r="M674" s="247"/>
      <c r="N674" s="248"/>
      <c r="O674" s="248"/>
      <c r="P674" s="248"/>
      <c r="Q674" s="248"/>
      <c r="R674" s="248"/>
      <c r="S674" s="248"/>
      <c r="T674" s="249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50" t="s">
        <v>697</v>
      </c>
      <c r="AU674" s="250" t="s">
        <v>92</v>
      </c>
      <c r="AV674" s="13" t="s">
        <v>90</v>
      </c>
      <c r="AW674" s="13" t="s">
        <v>42</v>
      </c>
      <c r="AX674" s="13" t="s">
        <v>82</v>
      </c>
      <c r="AY674" s="250" t="s">
        <v>147</v>
      </c>
    </row>
    <row r="675" s="14" customFormat="1">
      <c r="A675" s="14"/>
      <c r="B675" s="251"/>
      <c r="C675" s="252"/>
      <c r="D675" s="220" t="s">
        <v>697</v>
      </c>
      <c r="E675" s="253" t="s">
        <v>44</v>
      </c>
      <c r="F675" s="254" t="s">
        <v>1225</v>
      </c>
      <c r="G675" s="252"/>
      <c r="H675" s="255">
        <v>15.08</v>
      </c>
      <c r="I675" s="256"/>
      <c r="J675" s="252"/>
      <c r="K675" s="252"/>
      <c r="L675" s="257"/>
      <c r="M675" s="258"/>
      <c r="N675" s="259"/>
      <c r="O675" s="259"/>
      <c r="P675" s="259"/>
      <c r="Q675" s="259"/>
      <c r="R675" s="259"/>
      <c r="S675" s="259"/>
      <c r="T675" s="260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1" t="s">
        <v>697</v>
      </c>
      <c r="AU675" s="261" t="s">
        <v>92</v>
      </c>
      <c r="AV675" s="14" t="s">
        <v>92</v>
      </c>
      <c r="AW675" s="14" t="s">
        <v>42</v>
      </c>
      <c r="AX675" s="14" t="s">
        <v>90</v>
      </c>
      <c r="AY675" s="261" t="s">
        <v>147</v>
      </c>
    </row>
    <row r="676" s="2" customFormat="1" ht="16.5" customHeight="1">
      <c r="A676" s="40"/>
      <c r="B676" s="41"/>
      <c r="C676" s="206" t="s">
        <v>1345</v>
      </c>
      <c r="D676" s="206" t="s">
        <v>144</v>
      </c>
      <c r="E676" s="207" t="s">
        <v>1346</v>
      </c>
      <c r="F676" s="208" t="s">
        <v>1347</v>
      </c>
      <c r="G676" s="209" t="s">
        <v>691</v>
      </c>
      <c r="H676" s="210">
        <v>15.382</v>
      </c>
      <c r="I676" s="211"/>
      <c r="J676" s="212">
        <f>ROUND(I676*H676,2)</f>
        <v>0</v>
      </c>
      <c r="K676" s="208" t="s">
        <v>692</v>
      </c>
      <c r="L676" s="213"/>
      <c r="M676" s="214" t="s">
        <v>44</v>
      </c>
      <c r="N676" s="215" t="s">
        <v>53</v>
      </c>
      <c r="O676" s="86"/>
      <c r="P676" s="216">
        <f>O676*H676</f>
        <v>0</v>
      </c>
      <c r="Q676" s="216">
        <v>0.0015</v>
      </c>
      <c r="R676" s="216">
        <f>Q676*H676</f>
        <v>0.023073</v>
      </c>
      <c r="S676" s="216">
        <v>0</v>
      </c>
      <c r="T676" s="217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8" t="s">
        <v>296</v>
      </c>
      <c r="AT676" s="218" t="s">
        <v>144</v>
      </c>
      <c r="AU676" s="218" t="s">
        <v>92</v>
      </c>
      <c r="AY676" s="18" t="s">
        <v>147</v>
      </c>
      <c r="BE676" s="219">
        <f>IF(N676="základní",J676,0)</f>
        <v>0</v>
      </c>
      <c r="BF676" s="219">
        <f>IF(N676="snížená",J676,0)</f>
        <v>0</v>
      </c>
      <c r="BG676" s="219">
        <f>IF(N676="zákl. přenesená",J676,0)</f>
        <v>0</v>
      </c>
      <c r="BH676" s="219">
        <f>IF(N676="sníž. přenesená",J676,0)</f>
        <v>0</v>
      </c>
      <c r="BI676" s="219">
        <f>IF(N676="nulová",J676,0)</f>
        <v>0</v>
      </c>
      <c r="BJ676" s="18" t="s">
        <v>90</v>
      </c>
      <c r="BK676" s="219">
        <f>ROUND(I676*H676,2)</f>
        <v>0</v>
      </c>
      <c r="BL676" s="18" t="s">
        <v>217</v>
      </c>
      <c r="BM676" s="218" t="s">
        <v>1348</v>
      </c>
    </row>
    <row r="677" s="2" customFormat="1">
      <c r="A677" s="40"/>
      <c r="B677" s="41"/>
      <c r="C677" s="42"/>
      <c r="D677" s="220" t="s">
        <v>157</v>
      </c>
      <c r="E677" s="42"/>
      <c r="F677" s="221" t="s">
        <v>1347</v>
      </c>
      <c r="G677" s="42"/>
      <c r="H677" s="42"/>
      <c r="I677" s="222"/>
      <c r="J677" s="42"/>
      <c r="K677" s="42"/>
      <c r="L677" s="46"/>
      <c r="M677" s="223"/>
      <c r="N677" s="224"/>
      <c r="O677" s="86"/>
      <c r="P677" s="86"/>
      <c r="Q677" s="86"/>
      <c r="R677" s="86"/>
      <c r="S677" s="86"/>
      <c r="T677" s="87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T677" s="18" t="s">
        <v>157</v>
      </c>
      <c r="AU677" s="18" t="s">
        <v>92</v>
      </c>
    </row>
    <row r="678" s="14" customFormat="1">
      <c r="A678" s="14"/>
      <c r="B678" s="251"/>
      <c r="C678" s="252"/>
      <c r="D678" s="220" t="s">
        <v>697</v>
      </c>
      <c r="E678" s="252"/>
      <c r="F678" s="254" t="s">
        <v>1349</v>
      </c>
      <c r="G678" s="252"/>
      <c r="H678" s="255">
        <v>15.382</v>
      </c>
      <c r="I678" s="256"/>
      <c r="J678" s="252"/>
      <c r="K678" s="252"/>
      <c r="L678" s="257"/>
      <c r="M678" s="258"/>
      <c r="N678" s="259"/>
      <c r="O678" s="259"/>
      <c r="P678" s="259"/>
      <c r="Q678" s="259"/>
      <c r="R678" s="259"/>
      <c r="S678" s="259"/>
      <c r="T678" s="260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61" t="s">
        <v>697</v>
      </c>
      <c r="AU678" s="261" t="s">
        <v>92</v>
      </c>
      <c r="AV678" s="14" t="s">
        <v>92</v>
      </c>
      <c r="AW678" s="14" t="s">
        <v>4</v>
      </c>
      <c r="AX678" s="14" t="s">
        <v>90</v>
      </c>
      <c r="AY678" s="261" t="s">
        <v>147</v>
      </c>
    </row>
    <row r="679" s="2" customFormat="1" ht="16.5" customHeight="1">
      <c r="A679" s="40"/>
      <c r="B679" s="41"/>
      <c r="C679" s="225" t="s">
        <v>500</v>
      </c>
      <c r="D679" s="225" t="s">
        <v>268</v>
      </c>
      <c r="E679" s="226" t="s">
        <v>1339</v>
      </c>
      <c r="F679" s="227" t="s">
        <v>1340</v>
      </c>
      <c r="G679" s="228" t="s">
        <v>691</v>
      </c>
      <c r="H679" s="229">
        <v>45.880000000000003</v>
      </c>
      <c r="I679" s="230"/>
      <c r="J679" s="231">
        <f>ROUND(I679*H679,2)</f>
        <v>0</v>
      </c>
      <c r="K679" s="227" t="s">
        <v>692</v>
      </c>
      <c r="L679" s="46"/>
      <c r="M679" s="232" t="s">
        <v>44</v>
      </c>
      <c r="N679" s="233" t="s">
        <v>53</v>
      </c>
      <c r="O679" s="86"/>
      <c r="P679" s="216">
        <f>O679*H679</f>
        <v>0</v>
      </c>
      <c r="Q679" s="216">
        <v>0</v>
      </c>
      <c r="R679" s="216">
        <f>Q679*H679</f>
        <v>0</v>
      </c>
      <c r="S679" s="216">
        <v>0</v>
      </c>
      <c r="T679" s="217">
        <f>S679*H679</f>
        <v>0</v>
      </c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R679" s="218" t="s">
        <v>217</v>
      </c>
      <c r="AT679" s="218" t="s">
        <v>268</v>
      </c>
      <c r="AU679" s="218" t="s">
        <v>92</v>
      </c>
      <c r="AY679" s="18" t="s">
        <v>147</v>
      </c>
      <c r="BE679" s="219">
        <f>IF(N679="základní",J679,0)</f>
        <v>0</v>
      </c>
      <c r="BF679" s="219">
        <f>IF(N679="snížená",J679,0)</f>
        <v>0</v>
      </c>
      <c r="BG679" s="219">
        <f>IF(N679="zákl. přenesená",J679,0)</f>
        <v>0</v>
      </c>
      <c r="BH679" s="219">
        <f>IF(N679="sníž. přenesená",J679,0)</f>
        <v>0</v>
      </c>
      <c r="BI679" s="219">
        <f>IF(N679="nulová",J679,0)</f>
        <v>0</v>
      </c>
      <c r="BJ679" s="18" t="s">
        <v>90</v>
      </c>
      <c r="BK679" s="219">
        <f>ROUND(I679*H679,2)</f>
        <v>0</v>
      </c>
      <c r="BL679" s="18" t="s">
        <v>217</v>
      </c>
      <c r="BM679" s="218" t="s">
        <v>1350</v>
      </c>
    </row>
    <row r="680" s="2" customFormat="1">
      <c r="A680" s="40"/>
      <c r="B680" s="41"/>
      <c r="C680" s="42"/>
      <c r="D680" s="220" t="s">
        <v>157</v>
      </c>
      <c r="E680" s="42"/>
      <c r="F680" s="221" t="s">
        <v>1342</v>
      </c>
      <c r="G680" s="42"/>
      <c r="H680" s="42"/>
      <c r="I680" s="222"/>
      <c r="J680" s="42"/>
      <c r="K680" s="42"/>
      <c r="L680" s="46"/>
      <c r="M680" s="223"/>
      <c r="N680" s="224"/>
      <c r="O680" s="86"/>
      <c r="P680" s="86"/>
      <c r="Q680" s="86"/>
      <c r="R680" s="86"/>
      <c r="S680" s="86"/>
      <c r="T680" s="87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T680" s="18" t="s">
        <v>157</v>
      </c>
      <c r="AU680" s="18" t="s">
        <v>92</v>
      </c>
    </row>
    <row r="681" s="2" customFormat="1">
      <c r="A681" s="40"/>
      <c r="B681" s="41"/>
      <c r="C681" s="42"/>
      <c r="D681" s="239" t="s">
        <v>695</v>
      </c>
      <c r="E681" s="42"/>
      <c r="F681" s="240" t="s">
        <v>1343</v>
      </c>
      <c r="G681" s="42"/>
      <c r="H681" s="42"/>
      <c r="I681" s="222"/>
      <c r="J681" s="42"/>
      <c r="K681" s="42"/>
      <c r="L681" s="46"/>
      <c r="M681" s="223"/>
      <c r="N681" s="224"/>
      <c r="O681" s="86"/>
      <c r="P681" s="86"/>
      <c r="Q681" s="86"/>
      <c r="R681" s="86"/>
      <c r="S681" s="86"/>
      <c r="T681" s="87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T681" s="18" t="s">
        <v>695</v>
      </c>
      <c r="AU681" s="18" t="s">
        <v>92</v>
      </c>
    </row>
    <row r="682" s="13" customFormat="1">
      <c r="A682" s="13"/>
      <c r="B682" s="241"/>
      <c r="C682" s="242"/>
      <c r="D682" s="220" t="s">
        <v>697</v>
      </c>
      <c r="E682" s="243" t="s">
        <v>44</v>
      </c>
      <c r="F682" s="244" t="s">
        <v>1351</v>
      </c>
      <c r="G682" s="242"/>
      <c r="H682" s="243" t="s">
        <v>44</v>
      </c>
      <c r="I682" s="245"/>
      <c r="J682" s="242"/>
      <c r="K682" s="242"/>
      <c r="L682" s="246"/>
      <c r="M682" s="247"/>
      <c r="N682" s="248"/>
      <c r="O682" s="248"/>
      <c r="P682" s="248"/>
      <c r="Q682" s="248"/>
      <c r="R682" s="248"/>
      <c r="S682" s="248"/>
      <c r="T682" s="249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50" t="s">
        <v>697</v>
      </c>
      <c r="AU682" s="250" t="s">
        <v>92</v>
      </c>
      <c r="AV682" s="13" t="s">
        <v>90</v>
      </c>
      <c r="AW682" s="13" t="s">
        <v>42</v>
      </c>
      <c r="AX682" s="13" t="s">
        <v>82</v>
      </c>
      <c r="AY682" s="250" t="s">
        <v>147</v>
      </c>
    </row>
    <row r="683" s="14" customFormat="1">
      <c r="A683" s="14"/>
      <c r="B683" s="251"/>
      <c r="C683" s="252"/>
      <c r="D683" s="220" t="s">
        <v>697</v>
      </c>
      <c r="E683" s="253" t="s">
        <v>44</v>
      </c>
      <c r="F683" s="254" t="s">
        <v>1352</v>
      </c>
      <c r="G683" s="252"/>
      <c r="H683" s="255">
        <v>45.880000000000003</v>
      </c>
      <c r="I683" s="256"/>
      <c r="J683" s="252"/>
      <c r="K683" s="252"/>
      <c r="L683" s="257"/>
      <c r="M683" s="258"/>
      <c r="N683" s="259"/>
      <c r="O683" s="259"/>
      <c r="P683" s="259"/>
      <c r="Q683" s="259"/>
      <c r="R683" s="259"/>
      <c r="S683" s="259"/>
      <c r="T683" s="260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1" t="s">
        <v>697</v>
      </c>
      <c r="AU683" s="261" t="s">
        <v>92</v>
      </c>
      <c r="AV683" s="14" t="s">
        <v>92</v>
      </c>
      <c r="AW683" s="14" t="s">
        <v>42</v>
      </c>
      <c r="AX683" s="14" t="s">
        <v>90</v>
      </c>
      <c r="AY683" s="261" t="s">
        <v>147</v>
      </c>
    </row>
    <row r="684" s="2" customFormat="1" ht="16.5" customHeight="1">
      <c r="A684" s="40"/>
      <c r="B684" s="41"/>
      <c r="C684" s="206" t="s">
        <v>1353</v>
      </c>
      <c r="D684" s="206" t="s">
        <v>144</v>
      </c>
      <c r="E684" s="207" t="s">
        <v>1354</v>
      </c>
      <c r="F684" s="208" t="s">
        <v>1355</v>
      </c>
      <c r="G684" s="209" t="s">
        <v>691</v>
      </c>
      <c r="H684" s="210">
        <v>46.798000000000002</v>
      </c>
      <c r="I684" s="211"/>
      <c r="J684" s="212">
        <f>ROUND(I684*H684,2)</f>
        <v>0</v>
      </c>
      <c r="K684" s="208" t="s">
        <v>692</v>
      </c>
      <c r="L684" s="213"/>
      <c r="M684" s="214" t="s">
        <v>44</v>
      </c>
      <c r="N684" s="215" t="s">
        <v>53</v>
      </c>
      <c r="O684" s="86"/>
      <c r="P684" s="216">
        <f>O684*H684</f>
        <v>0</v>
      </c>
      <c r="Q684" s="216">
        <v>0.0014</v>
      </c>
      <c r="R684" s="216">
        <f>Q684*H684</f>
        <v>0.065517199999999998</v>
      </c>
      <c r="S684" s="216">
        <v>0</v>
      </c>
      <c r="T684" s="217">
        <f>S684*H684</f>
        <v>0</v>
      </c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R684" s="218" t="s">
        <v>296</v>
      </c>
      <c r="AT684" s="218" t="s">
        <v>144</v>
      </c>
      <c r="AU684" s="218" t="s">
        <v>92</v>
      </c>
      <c r="AY684" s="18" t="s">
        <v>147</v>
      </c>
      <c r="BE684" s="219">
        <f>IF(N684="základní",J684,0)</f>
        <v>0</v>
      </c>
      <c r="BF684" s="219">
        <f>IF(N684="snížená",J684,0)</f>
        <v>0</v>
      </c>
      <c r="BG684" s="219">
        <f>IF(N684="zákl. přenesená",J684,0)</f>
        <v>0</v>
      </c>
      <c r="BH684" s="219">
        <f>IF(N684="sníž. přenesená",J684,0)</f>
        <v>0</v>
      </c>
      <c r="BI684" s="219">
        <f>IF(N684="nulová",J684,0)</f>
        <v>0</v>
      </c>
      <c r="BJ684" s="18" t="s">
        <v>90</v>
      </c>
      <c r="BK684" s="219">
        <f>ROUND(I684*H684,2)</f>
        <v>0</v>
      </c>
      <c r="BL684" s="18" t="s">
        <v>217</v>
      </c>
      <c r="BM684" s="218" t="s">
        <v>1356</v>
      </c>
    </row>
    <row r="685" s="2" customFormat="1">
      <c r="A685" s="40"/>
      <c r="B685" s="41"/>
      <c r="C685" s="42"/>
      <c r="D685" s="220" t="s">
        <v>157</v>
      </c>
      <c r="E685" s="42"/>
      <c r="F685" s="221" t="s">
        <v>1355</v>
      </c>
      <c r="G685" s="42"/>
      <c r="H685" s="42"/>
      <c r="I685" s="222"/>
      <c r="J685" s="42"/>
      <c r="K685" s="42"/>
      <c r="L685" s="46"/>
      <c r="M685" s="223"/>
      <c r="N685" s="224"/>
      <c r="O685" s="86"/>
      <c r="P685" s="86"/>
      <c r="Q685" s="86"/>
      <c r="R685" s="86"/>
      <c r="S685" s="86"/>
      <c r="T685" s="87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T685" s="18" t="s">
        <v>157</v>
      </c>
      <c r="AU685" s="18" t="s">
        <v>92</v>
      </c>
    </row>
    <row r="686" s="14" customFormat="1">
      <c r="A686" s="14"/>
      <c r="B686" s="251"/>
      <c r="C686" s="252"/>
      <c r="D686" s="220" t="s">
        <v>697</v>
      </c>
      <c r="E686" s="252"/>
      <c r="F686" s="254" t="s">
        <v>1357</v>
      </c>
      <c r="G686" s="252"/>
      <c r="H686" s="255">
        <v>46.798000000000002</v>
      </c>
      <c r="I686" s="256"/>
      <c r="J686" s="252"/>
      <c r="K686" s="252"/>
      <c r="L686" s="257"/>
      <c r="M686" s="258"/>
      <c r="N686" s="259"/>
      <c r="O686" s="259"/>
      <c r="P686" s="259"/>
      <c r="Q686" s="259"/>
      <c r="R686" s="259"/>
      <c r="S686" s="259"/>
      <c r="T686" s="260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1" t="s">
        <v>697</v>
      </c>
      <c r="AU686" s="261" t="s">
        <v>92</v>
      </c>
      <c r="AV686" s="14" t="s">
        <v>92</v>
      </c>
      <c r="AW686" s="14" t="s">
        <v>4</v>
      </c>
      <c r="AX686" s="14" t="s">
        <v>90</v>
      </c>
      <c r="AY686" s="261" t="s">
        <v>147</v>
      </c>
    </row>
    <row r="687" s="2" customFormat="1" ht="16.5" customHeight="1">
      <c r="A687" s="40"/>
      <c r="B687" s="41"/>
      <c r="C687" s="225" t="s">
        <v>504</v>
      </c>
      <c r="D687" s="225" t="s">
        <v>268</v>
      </c>
      <c r="E687" s="226" t="s">
        <v>1339</v>
      </c>
      <c r="F687" s="227" t="s">
        <v>1340</v>
      </c>
      <c r="G687" s="228" t="s">
        <v>691</v>
      </c>
      <c r="H687" s="229">
        <v>4.5999999999999996</v>
      </c>
      <c r="I687" s="230"/>
      <c r="J687" s="231">
        <f>ROUND(I687*H687,2)</f>
        <v>0</v>
      </c>
      <c r="K687" s="227" t="s">
        <v>692</v>
      </c>
      <c r="L687" s="46"/>
      <c r="M687" s="232" t="s">
        <v>44</v>
      </c>
      <c r="N687" s="233" t="s">
        <v>53</v>
      </c>
      <c r="O687" s="86"/>
      <c r="P687" s="216">
        <f>O687*H687</f>
        <v>0</v>
      </c>
      <c r="Q687" s="216">
        <v>0</v>
      </c>
      <c r="R687" s="216">
        <f>Q687*H687</f>
        <v>0</v>
      </c>
      <c r="S687" s="216">
        <v>0</v>
      </c>
      <c r="T687" s="217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218" t="s">
        <v>217</v>
      </c>
      <c r="AT687" s="218" t="s">
        <v>268</v>
      </c>
      <c r="AU687" s="218" t="s">
        <v>92</v>
      </c>
      <c r="AY687" s="18" t="s">
        <v>147</v>
      </c>
      <c r="BE687" s="219">
        <f>IF(N687="základní",J687,0)</f>
        <v>0</v>
      </c>
      <c r="BF687" s="219">
        <f>IF(N687="snížená",J687,0)</f>
        <v>0</v>
      </c>
      <c r="BG687" s="219">
        <f>IF(N687="zákl. přenesená",J687,0)</f>
        <v>0</v>
      </c>
      <c r="BH687" s="219">
        <f>IF(N687="sníž. přenesená",J687,0)</f>
        <v>0</v>
      </c>
      <c r="BI687" s="219">
        <f>IF(N687="nulová",J687,0)</f>
        <v>0</v>
      </c>
      <c r="BJ687" s="18" t="s">
        <v>90</v>
      </c>
      <c r="BK687" s="219">
        <f>ROUND(I687*H687,2)</f>
        <v>0</v>
      </c>
      <c r="BL687" s="18" t="s">
        <v>217</v>
      </c>
      <c r="BM687" s="218" t="s">
        <v>1358</v>
      </c>
    </row>
    <row r="688" s="2" customFormat="1">
      <c r="A688" s="40"/>
      <c r="B688" s="41"/>
      <c r="C688" s="42"/>
      <c r="D688" s="220" t="s">
        <v>157</v>
      </c>
      <c r="E688" s="42"/>
      <c r="F688" s="221" t="s">
        <v>1342</v>
      </c>
      <c r="G688" s="42"/>
      <c r="H688" s="42"/>
      <c r="I688" s="222"/>
      <c r="J688" s="42"/>
      <c r="K688" s="42"/>
      <c r="L688" s="46"/>
      <c r="M688" s="223"/>
      <c r="N688" s="224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8" t="s">
        <v>157</v>
      </c>
      <c r="AU688" s="18" t="s">
        <v>92</v>
      </c>
    </row>
    <row r="689" s="2" customFormat="1">
      <c r="A689" s="40"/>
      <c r="B689" s="41"/>
      <c r="C689" s="42"/>
      <c r="D689" s="239" t="s">
        <v>695</v>
      </c>
      <c r="E689" s="42"/>
      <c r="F689" s="240" t="s">
        <v>1343</v>
      </c>
      <c r="G689" s="42"/>
      <c r="H689" s="42"/>
      <c r="I689" s="222"/>
      <c r="J689" s="42"/>
      <c r="K689" s="42"/>
      <c r="L689" s="46"/>
      <c r="M689" s="223"/>
      <c r="N689" s="224"/>
      <c r="O689" s="86"/>
      <c r="P689" s="86"/>
      <c r="Q689" s="86"/>
      <c r="R689" s="86"/>
      <c r="S689" s="86"/>
      <c r="T689" s="87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T689" s="18" t="s">
        <v>695</v>
      </c>
      <c r="AU689" s="18" t="s">
        <v>92</v>
      </c>
    </row>
    <row r="690" s="13" customFormat="1">
      <c r="A690" s="13"/>
      <c r="B690" s="241"/>
      <c r="C690" s="242"/>
      <c r="D690" s="220" t="s">
        <v>697</v>
      </c>
      <c r="E690" s="243" t="s">
        <v>44</v>
      </c>
      <c r="F690" s="244" t="s">
        <v>1359</v>
      </c>
      <c r="G690" s="242"/>
      <c r="H690" s="243" t="s">
        <v>44</v>
      </c>
      <c r="I690" s="245"/>
      <c r="J690" s="242"/>
      <c r="K690" s="242"/>
      <c r="L690" s="246"/>
      <c r="M690" s="247"/>
      <c r="N690" s="248"/>
      <c r="O690" s="248"/>
      <c r="P690" s="248"/>
      <c r="Q690" s="248"/>
      <c r="R690" s="248"/>
      <c r="S690" s="248"/>
      <c r="T690" s="249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50" t="s">
        <v>697</v>
      </c>
      <c r="AU690" s="250" t="s">
        <v>92</v>
      </c>
      <c r="AV690" s="13" t="s">
        <v>90</v>
      </c>
      <c r="AW690" s="13" t="s">
        <v>42</v>
      </c>
      <c r="AX690" s="13" t="s">
        <v>82</v>
      </c>
      <c r="AY690" s="250" t="s">
        <v>147</v>
      </c>
    </row>
    <row r="691" s="14" customFormat="1">
      <c r="A691" s="14"/>
      <c r="B691" s="251"/>
      <c r="C691" s="252"/>
      <c r="D691" s="220" t="s">
        <v>697</v>
      </c>
      <c r="E691" s="253" t="s">
        <v>44</v>
      </c>
      <c r="F691" s="254" t="s">
        <v>1360</v>
      </c>
      <c r="G691" s="252"/>
      <c r="H691" s="255">
        <v>4.5999999999999996</v>
      </c>
      <c r="I691" s="256"/>
      <c r="J691" s="252"/>
      <c r="K691" s="252"/>
      <c r="L691" s="257"/>
      <c r="M691" s="258"/>
      <c r="N691" s="259"/>
      <c r="O691" s="259"/>
      <c r="P691" s="259"/>
      <c r="Q691" s="259"/>
      <c r="R691" s="259"/>
      <c r="S691" s="259"/>
      <c r="T691" s="260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61" t="s">
        <v>697</v>
      </c>
      <c r="AU691" s="261" t="s">
        <v>92</v>
      </c>
      <c r="AV691" s="14" t="s">
        <v>92</v>
      </c>
      <c r="AW691" s="14" t="s">
        <v>42</v>
      </c>
      <c r="AX691" s="14" t="s">
        <v>90</v>
      </c>
      <c r="AY691" s="261" t="s">
        <v>147</v>
      </c>
    </row>
    <row r="692" s="2" customFormat="1" ht="16.5" customHeight="1">
      <c r="A692" s="40"/>
      <c r="B692" s="41"/>
      <c r="C692" s="206" t="s">
        <v>1361</v>
      </c>
      <c r="D692" s="206" t="s">
        <v>144</v>
      </c>
      <c r="E692" s="207" t="s">
        <v>1362</v>
      </c>
      <c r="F692" s="208" t="s">
        <v>1363</v>
      </c>
      <c r="G692" s="209" t="s">
        <v>691</v>
      </c>
      <c r="H692" s="210">
        <v>4.6920000000000002</v>
      </c>
      <c r="I692" s="211"/>
      <c r="J692" s="212">
        <f>ROUND(I692*H692,2)</f>
        <v>0</v>
      </c>
      <c r="K692" s="208" t="s">
        <v>692</v>
      </c>
      <c r="L692" s="213"/>
      <c r="M692" s="214" t="s">
        <v>44</v>
      </c>
      <c r="N692" s="215" t="s">
        <v>53</v>
      </c>
      <c r="O692" s="86"/>
      <c r="P692" s="216">
        <f>O692*H692</f>
        <v>0</v>
      </c>
      <c r="Q692" s="216">
        <v>0.0014</v>
      </c>
      <c r="R692" s="216">
        <f>Q692*H692</f>
        <v>0.0065688000000000005</v>
      </c>
      <c r="S692" s="216">
        <v>0</v>
      </c>
      <c r="T692" s="217">
        <f>S692*H692</f>
        <v>0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18" t="s">
        <v>296</v>
      </c>
      <c r="AT692" s="218" t="s">
        <v>144</v>
      </c>
      <c r="AU692" s="218" t="s">
        <v>92</v>
      </c>
      <c r="AY692" s="18" t="s">
        <v>147</v>
      </c>
      <c r="BE692" s="219">
        <f>IF(N692="základní",J692,0)</f>
        <v>0</v>
      </c>
      <c r="BF692" s="219">
        <f>IF(N692="snížená",J692,0)</f>
        <v>0</v>
      </c>
      <c r="BG692" s="219">
        <f>IF(N692="zákl. přenesená",J692,0)</f>
        <v>0</v>
      </c>
      <c r="BH692" s="219">
        <f>IF(N692="sníž. přenesená",J692,0)</f>
        <v>0</v>
      </c>
      <c r="BI692" s="219">
        <f>IF(N692="nulová",J692,0)</f>
        <v>0</v>
      </c>
      <c r="BJ692" s="18" t="s">
        <v>90</v>
      </c>
      <c r="BK692" s="219">
        <f>ROUND(I692*H692,2)</f>
        <v>0</v>
      </c>
      <c r="BL692" s="18" t="s">
        <v>217</v>
      </c>
      <c r="BM692" s="218" t="s">
        <v>1364</v>
      </c>
    </row>
    <row r="693" s="2" customFormat="1">
      <c r="A693" s="40"/>
      <c r="B693" s="41"/>
      <c r="C693" s="42"/>
      <c r="D693" s="220" t="s">
        <v>157</v>
      </c>
      <c r="E693" s="42"/>
      <c r="F693" s="221" t="s">
        <v>1363</v>
      </c>
      <c r="G693" s="42"/>
      <c r="H693" s="42"/>
      <c r="I693" s="222"/>
      <c r="J693" s="42"/>
      <c r="K693" s="42"/>
      <c r="L693" s="46"/>
      <c r="M693" s="223"/>
      <c r="N693" s="224"/>
      <c r="O693" s="86"/>
      <c r="P693" s="86"/>
      <c r="Q693" s="86"/>
      <c r="R693" s="86"/>
      <c r="S693" s="86"/>
      <c r="T693" s="87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T693" s="18" t="s">
        <v>157</v>
      </c>
      <c r="AU693" s="18" t="s">
        <v>92</v>
      </c>
    </row>
    <row r="694" s="14" customFormat="1">
      <c r="A694" s="14"/>
      <c r="B694" s="251"/>
      <c r="C694" s="252"/>
      <c r="D694" s="220" t="s">
        <v>697</v>
      </c>
      <c r="E694" s="252"/>
      <c r="F694" s="254" t="s">
        <v>1365</v>
      </c>
      <c r="G694" s="252"/>
      <c r="H694" s="255">
        <v>4.6920000000000002</v>
      </c>
      <c r="I694" s="256"/>
      <c r="J694" s="252"/>
      <c r="K694" s="252"/>
      <c r="L694" s="257"/>
      <c r="M694" s="258"/>
      <c r="N694" s="259"/>
      <c r="O694" s="259"/>
      <c r="P694" s="259"/>
      <c r="Q694" s="259"/>
      <c r="R694" s="259"/>
      <c r="S694" s="259"/>
      <c r="T694" s="260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61" t="s">
        <v>697</v>
      </c>
      <c r="AU694" s="261" t="s">
        <v>92</v>
      </c>
      <c r="AV694" s="14" t="s">
        <v>92</v>
      </c>
      <c r="AW694" s="14" t="s">
        <v>4</v>
      </c>
      <c r="AX694" s="14" t="s">
        <v>90</v>
      </c>
      <c r="AY694" s="261" t="s">
        <v>147</v>
      </c>
    </row>
    <row r="695" s="2" customFormat="1" ht="16.5" customHeight="1">
      <c r="A695" s="40"/>
      <c r="B695" s="41"/>
      <c r="C695" s="225" t="s">
        <v>507</v>
      </c>
      <c r="D695" s="225" t="s">
        <v>268</v>
      </c>
      <c r="E695" s="226" t="s">
        <v>1366</v>
      </c>
      <c r="F695" s="227" t="s">
        <v>1367</v>
      </c>
      <c r="G695" s="228" t="s">
        <v>691</v>
      </c>
      <c r="H695" s="229">
        <v>10.83</v>
      </c>
      <c r="I695" s="230"/>
      <c r="J695" s="231">
        <f>ROUND(I695*H695,2)</f>
        <v>0</v>
      </c>
      <c r="K695" s="227" t="s">
        <v>692</v>
      </c>
      <c r="L695" s="46"/>
      <c r="M695" s="232" t="s">
        <v>44</v>
      </c>
      <c r="N695" s="233" t="s">
        <v>53</v>
      </c>
      <c r="O695" s="86"/>
      <c r="P695" s="216">
        <f>O695*H695</f>
        <v>0</v>
      </c>
      <c r="Q695" s="216">
        <v>0.00029999999999999997</v>
      </c>
      <c r="R695" s="216">
        <f>Q695*H695</f>
        <v>0.0032489999999999997</v>
      </c>
      <c r="S695" s="216">
        <v>0</v>
      </c>
      <c r="T695" s="217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18" t="s">
        <v>217</v>
      </c>
      <c r="AT695" s="218" t="s">
        <v>268</v>
      </c>
      <c r="AU695" s="218" t="s">
        <v>92</v>
      </c>
      <c r="AY695" s="18" t="s">
        <v>147</v>
      </c>
      <c r="BE695" s="219">
        <f>IF(N695="základní",J695,0)</f>
        <v>0</v>
      </c>
      <c r="BF695" s="219">
        <f>IF(N695="snížená",J695,0)</f>
        <v>0</v>
      </c>
      <c r="BG695" s="219">
        <f>IF(N695="zákl. přenesená",J695,0)</f>
        <v>0</v>
      </c>
      <c r="BH695" s="219">
        <f>IF(N695="sníž. přenesená",J695,0)</f>
        <v>0</v>
      </c>
      <c r="BI695" s="219">
        <f>IF(N695="nulová",J695,0)</f>
        <v>0</v>
      </c>
      <c r="BJ695" s="18" t="s">
        <v>90</v>
      </c>
      <c r="BK695" s="219">
        <f>ROUND(I695*H695,2)</f>
        <v>0</v>
      </c>
      <c r="BL695" s="18" t="s">
        <v>217</v>
      </c>
      <c r="BM695" s="218" t="s">
        <v>1368</v>
      </c>
    </row>
    <row r="696" s="2" customFormat="1">
      <c r="A696" s="40"/>
      <c r="B696" s="41"/>
      <c r="C696" s="42"/>
      <c r="D696" s="220" t="s">
        <v>157</v>
      </c>
      <c r="E696" s="42"/>
      <c r="F696" s="221" t="s">
        <v>1369</v>
      </c>
      <c r="G696" s="42"/>
      <c r="H696" s="42"/>
      <c r="I696" s="222"/>
      <c r="J696" s="42"/>
      <c r="K696" s="42"/>
      <c r="L696" s="46"/>
      <c r="M696" s="223"/>
      <c r="N696" s="224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8" t="s">
        <v>157</v>
      </c>
      <c r="AU696" s="18" t="s">
        <v>92</v>
      </c>
    </row>
    <row r="697" s="2" customFormat="1">
      <c r="A697" s="40"/>
      <c r="B697" s="41"/>
      <c r="C697" s="42"/>
      <c r="D697" s="239" t="s">
        <v>695</v>
      </c>
      <c r="E697" s="42"/>
      <c r="F697" s="240" t="s">
        <v>1370</v>
      </c>
      <c r="G697" s="42"/>
      <c r="H697" s="42"/>
      <c r="I697" s="222"/>
      <c r="J697" s="42"/>
      <c r="K697" s="42"/>
      <c r="L697" s="46"/>
      <c r="M697" s="223"/>
      <c r="N697" s="224"/>
      <c r="O697" s="86"/>
      <c r="P697" s="86"/>
      <c r="Q697" s="86"/>
      <c r="R697" s="86"/>
      <c r="S697" s="86"/>
      <c r="T697" s="87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T697" s="18" t="s">
        <v>695</v>
      </c>
      <c r="AU697" s="18" t="s">
        <v>92</v>
      </c>
    </row>
    <row r="698" s="13" customFormat="1">
      <c r="A698" s="13"/>
      <c r="B698" s="241"/>
      <c r="C698" s="242"/>
      <c r="D698" s="220" t="s">
        <v>697</v>
      </c>
      <c r="E698" s="243" t="s">
        <v>44</v>
      </c>
      <c r="F698" s="244" t="s">
        <v>1371</v>
      </c>
      <c r="G698" s="242"/>
      <c r="H698" s="243" t="s">
        <v>44</v>
      </c>
      <c r="I698" s="245"/>
      <c r="J698" s="242"/>
      <c r="K698" s="242"/>
      <c r="L698" s="246"/>
      <c r="M698" s="247"/>
      <c r="N698" s="248"/>
      <c r="O698" s="248"/>
      <c r="P698" s="248"/>
      <c r="Q698" s="248"/>
      <c r="R698" s="248"/>
      <c r="S698" s="248"/>
      <c r="T698" s="249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50" t="s">
        <v>697</v>
      </c>
      <c r="AU698" s="250" t="s">
        <v>92</v>
      </c>
      <c r="AV698" s="13" t="s">
        <v>90</v>
      </c>
      <c r="AW698" s="13" t="s">
        <v>42</v>
      </c>
      <c r="AX698" s="13" t="s">
        <v>82</v>
      </c>
      <c r="AY698" s="250" t="s">
        <v>147</v>
      </c>
    </row>
    <row r="699" s="14" customFormat="1">
      <c r="A699" s="14"/>
      <c r="B699" s="251"/>
      <c r="C699" s="252"/>
      <c r="D699" s="220" t="s">
        <v>697</v>
      </c>
      <c r="E699" s="253" t="s">
        <v>44</v>
      </c>
      <c r="F699" s="254" t="s">
        <v>1236</v>
      </c>
      <c r="G699" s="252"/>
      <c r="H699" s="255">
        <v>5.5</v>
      </c>
      <c r="I699" s="256"/>
      <c r="J699" s="252"/>
      <c r="K699" s="252"/>
      <c r="L699" s="257"/>
      <c r="M699" s="258"/>
      <c r="N699" s="259"/>
      <c r="O699" s="259"/>
      <c r="P699" s="259"/>
      <c r="Q699" s="259"/>
      <c r="R699" s="259"/>
      <c r="S699" s="259"/>
      <c r="T699" s="260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1" t="s">
        <v>697</v>
      </c>
      <c r="AU699" s="261" t="s">
        <v>92</v>
      </c>
      <c r="AV699" s="14" t="s">
        <v>92</v>
      </c>
      <c r="AW699" s="14" t="s">
        <v>42</v>
      </c>
      <c r="AX699" s="14" t="s">
        <v>82</v>
      </c>
      <c r="AY699" s="261" t="s">
        <v>147</v>
      </c>
    </row>
    <row r="700" s="14" customFormat="1">
      <c r="A700" s="14"/>
      <c r="B700" s="251"/>
      <c r="C700" s="252"/>
      <c r="D700" s="220" t="s">
        <v>697</v>
      </c>
      <c r="E700" s="253" t="s">
        <v>44</v>
      </c>
      <c r="F700" s="254" t="s">
        <v>1237</v>
      </c>
      <c r="G700" s="252"/>
      <c r="H700" s="255">
        <v>5.3300000000000001</v>
      </c>
      <c r="I700" s="256"/>
      <c r="J700" s="252"/>
      <c r="K700" s="252"/>
      <c r="L700" s="257"/>
      <c r="M700" s="258"/>
      <c r="N700" s="259"/>
      <c r="O700" s="259"/>
      <c r="P700" s="259"/>
      <c r="Q700" s="259"/>
      <c r="R700" s="259"/>
      <c r="S700" s="259"/>
      <c r="T700" s="260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61" t="s">
        <v>697</v>
      </c>
      <c r="AU700" s="261" t="s">
        <v>92</v>
      </c>
      <c r="AV700" s="14" t="s">
        <v>92</v>
      </c>
      <c r="AW700" s="14" t="s">
        <v>42</v>
      </c>
      <c r="AX700" s="14" t="s">
        <v>82</v>
      </c>
      <c r="AY700" s="261" t="s">
        <v>147</v>
      </c>
    </row>
    <row r="701" s="15" customFormat="1">
      <c r="A701" s="15"/>
      <c r="B701" s="262"/>
      <c r="C701" s="263"/>
      <c r="D701" s="220" t="s">
        <v>697</v>
      </c>
      <c r="E701" s="264" t="s">
        <v>44</v>
      </c>
      <c r="F701" s="265" t="s">
        <v>701</v>
      </c>
      <c r="G701" s="263"/>
      <c r="H701" s="266">
        <v>10.83</v>
      </c>
      <c r="I701" s="267"/>
      <c r="J701" s="263"/>
      <c r="K701" s="263"/>
      <c r="L701" s="268"/>
      <c r="M701" s="269"/>
      <c r="N701" s="270"/>
      <c r="O701" s="270"/>
      <c r="P701" s="270"/>
      <c r="Q701" s="270"/>
      <c r="R701" s="270"/>
      <c r="S701" s="270"/>
      <c r="T701" s="271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72" t="s">
        <v>697</v>
      </c>
      <c r="AU701" s="272" t="s">
        <v>92</v>
      </c>
      <c r="AV701" s="15" t="s">
        <v>165</v>
      </c>
      <c r="AW701" s="15" t="s">
        <v>42</v>
      </c>
      <c r="AX701" s="15" t="s">
        <v>90</v>
      </c>
      <c r="AY701" s="272" t="s">
        <v>147</v>
      </c>
    </row>
    <row r="702" s="2" customFormat="1" ht="16.5" customHeight="1">
      <c r="A702" s="40"/>
      <c r="B702" s="41"/>
      <c r="C702" s="206" t="s">
        <v>1372</v>
      </c>
      <c r="D702" s="206" t="s">
        <v>144</v>
      </c>
      <c r="E702" s="207" t="s">
        <v>1346</v>
      </c>
      <c r="F702" s="208" t="s">
        <v>1347</v>
      </c>
      <c r="G702" s="209" t="s">
        <v>691</v>
      </c>
      <c r="H702" s="210">
        <v>11.047000000000001</v>
      </c>
      <c r="I702" s="211"/>
      <c r="J702" s="212">
        <f>ROUND(I702*H702,2)</f>
        <v>0</v>
      </c>
      <c r="K702" s="208" t="s">
        <v>692</v>
      </c>
      <c r="L702" s="213"/>
      <c r="M702" s="214" t="s">
        <v>44</v>
      </c>
      <c r="N702" s="215" t="s">
        <v>53</v>
      </c>
      <c r="O702" s="86"/>
      <c r="P702" s="216">
        <f>O702*H702</f>
        <v>0</v>
      </c>
      <c r="Q702" s="216">
        <v>0.0015</v>
      </c>
      <c r="R702" s="216">
        <f>Q702*H702</f>
        <v>0.016570500000000002</v>
      </c>
      <c r="S702" s="216">
        <v>0</v>
      </c>
      <c r="T702" s="217">
        <f>S702*H702</f>
        <v>0</v>
      </c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R702" s="218" t="s">
        <v>296</v>
      </c>
      <c r="AT702" s="218" t="s">
        <v>144</v>
      </c>
      <c r="AU702" s="218" t="s">
        <v>92</v>
      </c>
      <c r="AY702" s="18" t="s">
        <v>147</v>
      </c>
      <c r="BE702" s="219">
        <f>IF(N702="základní",J702,0)</f>
        <v>0</v>
      </c>
      <c r="BF702" s="219">
        <f>IF(N702="snížená",J702,0)</f>
        <v>0</v>
      </c>
      <c r="BG702" s="219">
        <f>IF(N702="zákl. přenesená",J702,0)</f>
        <v>0</v>
      </c>
      <c r="BH702" s="219">
        <f>IF(N702="sníž. přenesená",J702,0)</f>
        <v>0</v>
      </c>
      <c r="BI702" s="219">
        <f>IF(N702="nulová",J702,0)</f>
        <v>0</v>
      </c>
      <c r="BJ702" s="18" t="s">
        <v>90</v>
      </c>
      <c r="BK702" s="219">
        <f>ROUND(I702*H702,2)</f>
        <v>0</v>
      </c>
      <c r="BL702" s="18" t="s">
        <v>217</v>
      </c>
      <c r="BM702" s="218" t="s">
        <v>1373</v>
      </c>
    </row>
    <row r="703" s="2" customFormat="1">
      <c r="A703" s="40"/>
      <c r="B703" s="41"/>
      <c r="C703" s="42"/>
      <c r="D703" s="220" t="s">
        <v>157</v>
      </c>
      <c r="E703" s="42"/>
      <c r="F703" s="221" t="s">
        <v>1347</v>
      </c>
      <c r="G703" s="42"/>
      <c r="H703" s="42"/>
      <c r="I703" s="222"/>
      <c r="J703" s="42"/>
      <c r="K703" s="42"/>
      <c r="L703" s="46"/>
      <c r="M703" s="223"/>
      <c r="N703" s="224"/>
      <c r="O703" s="86"/>
      <c r="P703" s="86"/>
      <c r="Q703" s="86"/>
      <c r="R703" s="86"/>
      <c r="S703" s="86"/>
      <c r="T703" s="87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T703" s="18" t="s">
        <v>157</v>
      </c>
      <c r="AU703" s="18" t="s">
        <v>92</v>
      </c>
    </row>
    <row r="704" s="14" customFormat="1">
      <c r="A704" s="14"/>
      <c r="B704" s="251"/>
      <c r="C704" s="252"/>
      <c r="D704" s="220" t="s">
        <v>697</v>
      </c>
      <c r="E704" s="252"/>
      <c r="F704" s="254" t="s">
        <v>1374</v>
      </c>
      <c r="G704" s="252"/>
      <c r="H704" s="255">
        <v>11.047000000000001</v>
      </c>
      <c r="I704" s="256"/>
      <c r="J704" s="252"/>
      <c r="K704" s="252"/>
      <c r="L704" s="257"/>
      <c r="M704" s="258"/>
      <c r="N704" s="259"/>
      <c r="O704" s="259"/>
      <c r="P704" s="259"/>
      <c r="Q704" s="259"/>
      <c r="R704" s="259"/>
      <c r="S704" s="259"/>
      <c r="T704" s="260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61" t="s">
        <v>697</v>
      </c>
      <c r="AU704" s="261" t="s">
        <v>92</v>
      </c>
      <c r="AV704" s="14" t="s">
        <v>92</v>
      </c>
      <c r="AW704" s="14" t="s">
        <v>4</v>
      </c>
      <c r="AX704" s="14" t="s">
        <v>90</v>
      </c>
      <c r="AY704" s="261" t="s">
        <v>147</v>
      </c>
    </row>
    <row r="705" s="2" customFormat="1" ht="16.5" customHeight="1">
      <c r="A705" s="40"/>
      <c r="B705" s="41"/>
      <c r="C705" s="225" t="s">
        <v>511</v>
      </c>
      <c r="D705" s="225" t="s">
        <v>268</v>
      </c>
      <c r="E705" s="226" t="s">
        <v>1375</v>
      </c>
      <c r="F705" s="227" t="s">
        <v>1376</v>
      </c>
      <c r="G705" s="228" t="s">
        <v>763</v>
      </c>
      <c r="H705" s="229">
        <v>0.11500000000000001</v>
      </c>
      <c r="I705" s="230"/>
      <c r="J705" s="231">
        <f>ROUND(I705*H705,2)</f>
        <v>0</v>
      </c>
      <c r="K705" s="227" t="s">
        <v>692</v>
      </c>
      <c r="L705" s="46"/>
      <c r="M705" s="232" t="s">
        <v>44</v>
      </c>
      <c r="N705" s="233" t="s">
        <v>53</v>
      </c>
      <c r="O705" s="86"/>
      <c r="P705" s="216">
        <f>O705*H705</f>
        <v>0</v>
      </c>
      <c r="Q705" s="216">
        <v>0</v>
      </c>
      <c r="R705" s="216">
        <f>Q705*H705</f>
        <v>0</v>
      </c>
      <c r="S705" s="216">
        <v>0</v>
      </c>
      <c r="T705" s="217">
        <f>S705*H705</f>
        <v>0</v>
      </c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R705" s="218" t="s">
        <v>217</v>
      </c>
      <c r="AT705" s="218" t="s">
        <v>268</v>
      </c>
      <c r="AU705" s="218" t="s">
        <v>92</v>
      </c>
      <c r="AY705" s="18" t="s">
        <v>147</v>
      </c>
      <c r="BE705" s="219">
        <f>IF(N705="základní",J705,0)</f>
        <v>0</v>
      </c>
      <c r="BF705" s="219">
        <f>IF(N705="snížená",J705,0)</f>
        <v>0</v>
      </c>
      <c r="BG705" s="219">
        <f>IF(N705="zákl. přenesená",J705,0)</f>
        <v>0</v>
      </c>
      <c r="BH705" s="219">
        <f>IF(N705="sníž. přenesená",J705,0)</f>
        <v>0</v>
      </c>
      <c r="BI705" s="219">
        <f>IF(N705="nulová",J705,0)</f>
        <v>0</v>
      </c>
      <c r="BJ705" s="18" t="s">
        <v>90</v>
      </c>
      <c r="BK705" s="219">
        <f>ROUND(I705*H705,2)</f>
        <v>0</v>
      </c>
      <c r="BL705" s="18" t="s">
        <v>217</v>
      </c>
      <c r="BM705" s="218" t="s">
        <v>1377</v>
      </c>
    </row>
    <row r="706" s="2" customFormat="1">
      <c r="A706" s="40"/>
      <c r="B706" s="41"/>
      <c r="C706" s="42"/>
      <c r="D706" s="220" t="s">
        <v>157</v>
      </c>
      <c r="E706" s="42"/>
      <c r="F706" s="221" t="s">
        <v>1378</v>
      </c>
      <c r="G706" s="42"/>
      <c r="H706" s="42"/>
      <c r="I706" s="222"/>
      <c r="J706" s="42"/>
      <c r="K706" s="42"/>
      <c r="L706" s="46"/>
      <c r="M706" s="223"/>
      <c r="N706" s="224"/>
      <c r="O706" s="86"/>
      <c r="P706" s="86"/>
      <c r="Q706" s="86"/>
      <c r="R706" s="86"/>
      <c r="S706" s="86"/>
      <c r="T706" s="87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T706" s="18" t="s">
        <v>157</v>
      </c>
      <c r="AU706" s="18" t="s">
        <v>92</v>
      </c>
    </row>
    <row r="707" s="2" customFormat="1">
      <c r="A707" s="40"/>
      <c r="B707" s="41"/>
      <c r="C707" s="42"/>
      <c r="D707" s="239" t="s">
        <v>695</v>
      </c>
      <c r="E707" s="42"/>
      <c r="F707" s="240" t="s">
        <v>1379</v>
      </c>
      <c r="G707" s="42"/>
      <c r="H707" s="42"/>
      <c r="I707" s="222"/>
      <c r="J707" s="42"/>
      <c r="K707" s="42"/>
      <c r="L707" s="46"/>
      <c r="M707" s="223"/>
      <c r="N707" s="224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8" t="s">
        <v>695</v>
      </c>
      <c r="AU707" s="18" t="s">
        <v>92</v>
      </c>
    </row>
    <row r="708" s="12" customFormat="1" ht="22.8" customHeight="1">
      <c r="A708" s="12"/>
      <c r="B708" s="190"/>
      <c r="C708" s="191"/>
      <c r="D708" s="192" t="s">
        <v>81</v>
      </c>
      <c r="E708" s="204" t="s">
        <v>1380</v>
      </c>
      <c r="F708" s="204" t="s">
        <v>1381</v>
      </c>
      <c r="G708" s="191"/>
      <c r="H708" s="191"/>
      <c r="I708" s="194"/>
      <c r="J708" s="205">
        <f>BK708</f>
        <v>0</v>
      </c>
      <c r="K708" s="191"/>
      <c r="L708" s="196"/>
      <c r="M708" s="197"/>
      <c r="N708" s="198"/>
      <c r="O708" s="198"/>
      <c r="P708" s="199">
        <f>SUM(P709:P770)</f>
        <v>0</v>
      </c>
      <c r="Q708" s="198"/>
      <c r="R708" s="199">
        <f>SUM(R709:R770)</f>
        <v>0.93585839999999998</v>
      </c>
      <c r="S708" s="198"/>
      <c r="T708" s="200">
        <f>SUM(T709:T770)</f>
        <v>0</v>
      </c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R708" s="201" t="s">
        <v>92</v>
      </c>
      <c r="AT708" s="202" t="s">
        <v>81</v>
      </c>
      <c r="AU708" s="202" t="s">
        <v>90</v>
      </c>
      <c r="AY708" s="201" t="s">
        <v>147</v>
      </c>
      <c r="BK708" s="203">
        <f>SUM(BK709:BK770)</f>
        <v>0</v>
      </c>
    </row>
    <row r="709" s="2" customFormat="1" ht="16.5" customHeight="1">
      <c r="A709" s="40"/>
      <c r="B709" s="41"/>
      <c r="C709" s="225" t="s">
        <v>1382</v>
      </c>
      <c r="D709" s="225" t="s">
        <v>268</v>
      </c>
      <c r="E709" s="226" t="s">
        <v>1383</v>
      </c>
      <c r="F709" s="227" t="s">
        <v>1384</v>
      </c>
      <c r="G709" s="228" t="s">
        <v>152</v>
      </c>
      <c r="H709" s="229">
        <v>12.4</v>
      </c>
      <c r="I709" s="230"/>
      <c r="J709" s="231">
        <f>ROUND(I709*H709,2)</f>
        <v>0</v>
      </c>
      <c r="K709" s="227" t="s">
        <v>692</v>
      </c>
      <c r="L709" s="46"/>
      <c r="M709" s="232" t="s">
        <v>44</v>
      </c>
      <c r="N709" s="233" t="s">
        <v>53</v>
      </c>
      <c r="O709" s="86"/>
      <c r="P709" s="216">
        <f>O709*H709</f>
        <v>0</v>
      </c>
      <c r="Q709" s="216">
        <v>0</v>
      </c>
      <c r="R709" s="216">
        <f>Q709*H709</f>
        <v>0</v>
      </c>
      <c r="S709" s="216">
        <v>0</v>
      </c>
      <c r="T709" s="217">
        <f>S709*H709</f>
        <v>0</v>
      </c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R709" s="218" t="s">
        <v>217</v>
      </c>
      <c r="AT709" s="218" t="s">
        <v>268</v>
      </c>
      <c r="AU709" s="218" t="s">
        <v>92</v>
      </c>
      <c r="AY709" s="18" t="s">
        <v>147</v>
      </c>
      <c r="BE709" s="219">
        <f>IF(N709="základní",J709,0)</f>
        <v>0</v>
      </c>
      <c r="BF709" s="219">
        <f>IF(N709="snížená",J709,0)</f>
        <v>0</v>
      </c>
      <c r="BG709" s="219">
        <f>IF(N709="zákl. přenesená",J709,0)</f>
        <v>0</v>
      </c>
      <c r="BH709" s="219">
        <f>IF(N709="sníž. přenesená",J709,0)</f>
        <v>0</v>
      </c>
      <c r="BI709" s="219">
        <f>IF(N709="nulová",J709,0)</f>
        <v>0</v>
      </c>
      <c r="BJ709" s="18" t="s">
        <v>90</v>
      </c>
      <c r="BK709" s="219">
        <f>ROUND(I709*H709,2)</f>
        <v>0</v>
      </c>
      <c r="BL709" s="18" t="s">
        <v>217</v>
      </c>
      <c r="BM709" s="218" t="s">
        <v>1385</v>
      </c>
    </row>
    <row r="710" s="2" customFormat="1">
      <c r="A710" s="40"/>
      <c r="B710" s="41"/>
      <c r="C710" s="42"/>
      <c r="D710" s="220" t="s">
        <v>157</v>
      </c>
      <c r="E710" s="42"/>
      <c r="F710" s="221" t="s">
        <v>1386</v>
      </c>
      <c r="G710" s="42"/>
      <c r="H710" s="42"/>
      <c r="I710" s="222"/>
      <c r="J710" s="42"/>
      <c r="K710" s="42"/>
      <c r="L710" s="46"/>
      <c r="M710" s="223"/>
      <c r="N710" s="224"/>
      <c r="O710" s="86"/>
      <c r="P710" s="86"/>
      <c r="Q710" s="86"/>
      <c r="R710" s="86"/>
      <c r="S710" s="86"/>
      <c r="T710" s="87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T710" s="18" t="s">
        <v>157</v>
      </c>
      <c r="AU710" s="18" t="s">
        <v>92</v>
      </c>
    </row>
    <row r="711" s="2" customFormat="1">
      <c r="A711" s="40"/>
      <c r="B711" s="41"/>
      <c r="C711" s="42"/>
      <c r="D711" s="239" t="s">
        <v>695</v>
      </c>
      <c r="E711" s="42"/>
      <c r="F711" s="240" t="s">
        <v>1387</v>
      </c>
      <c r="G711" s="42"/>
      <c r="H711" s="42"/>
      <c r="I711" s="222"/>
      <c r="J711" s="42"/>
      <c r="K711" s="42"/>
      <c r="L711" s="46"/>
      <c r="M711" s="223"/>
      <c r="N711" s="224"/>
      <c r="O711" s="86"/>
      <c r="P711" s="86"/>
      <c r="Q711" s="86"/>
      <c r="R711" s="86"/>
      <c r="S711" s="86"/>
      <c r="T711" s="87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T711" s="18" t="s">
        <v>695</v>
      </c>
      <c r="AU711" s="18" t="s">
        <v>92</v>
      </c>
    </row>
    <row r="712" s="13" customFormat="1">
      <c r="A712" s="13"/>
      <c r="B712" s="241"/>
      <c r="C712" s="242"/>
      <c r="D712" s="220" t="s">
        <v>697</v>
      </c>
      <c r="E712" s="243" t="s">
        <v>44</v>
      </c>
      <c r="F712" s="244" t="s">
        <v>1388</v>
      </c>
      <c r="G712" s="242"/>
      <c r="H712" s="243" t="s">
        <v>44</v>
      </c>
      <c r="I712" s="245"/>
      <c r="J712" s="242"/>
      <c r="K712" s="242"/>
      <c r="L712" s="246"/>
      <c r="M712" s="247"/>
      <c r="N712" s="248"/>
      <c r="O712" s="248"/>
      <c r="P712" s="248"/>
      <c r="Q712" s="248"/>
      <c r="R712" s="248"/>
      <c r="S712" s="248"/>
      <c r="T712" s="249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50" t="s">
        <v>697</v>
      </c>
      <c r="AU712" s="250" t="s">
        <v>92</v>
      </c>
      <c r="AV712" s="13" t="s">
        <v>90</v>
      </c>
      <c r="AW712" s="13" t="s">
        <v>42</v>
      </c>
      <c r="AX712" s="13" t="s">
        <v>82</v>
      </c>
      <c r="AY712" s="250" t="s">
        <v>147</v>
      </c>
    </row>
    <row r="713" s="14" customFormat="1">
      <c r="A713" s="14"/>
      <c r="B713" s="251"/>
      <c r="C713" s="252"/>
      <c r="D713" s="220" t="s">
        <v>697</v>
      </c>
      <c r="E713" s="253" t="s">
        <v>44</v>
      </c>
      <c r="F713" s="254" t="s">
        <v>1389</v>
      </c>
      <c r="G713" s="252"/>
      <c r="H713" s="255">
        <v>12.4</v>
      </c>
      <c r="I713" s="256"/>
      <c r="J713" s="252"/>
      <c r="K713" s="252"/>
      <c r="L713" s="257"/>
      <c r="M713" s="258"/>
      <c r="N713" s="259"/>
      <c r="O713" s="259"/>
      <c r="P713" s="259"/>
      <c r="Q713" s="259"/>
      <c r="R713" s="259"/>
      <c r="S713" s="259"/>
      <c r="T713" s="260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61" t="s">
        <v>697</v>
      </c>
      <c r="AU713" s="261" t="s">
        <v>92</v>
      </c>
      <c r="AV713" s="14" t="s">
        <v>92</v>
      </c>
      <c r="AW713" s="14" t="s">
        <v>42</v>
      </c>
      <c r="AX713" s="14" t="s">
        <v>90</v>
      </c>
      <c r="AY713" s="261" t="s">
        <v>147</v>
      </c>
    </row>
    <row r="714" s="2" customFormat="1" ht="16.5" customHeight="1">
      <c r="A714" s="40"/>
      <c r="B714" s="41"/>
      <c r="C714" s="206" t="s">
        <v>514</v>
      </c>
      <c r="D714" s="206" t="s">
        <v>144</v>
      </c>
      <c r="E714" s="207" t="s">
        <v>1390</v>
      </c>
      <c r="F714" s="208" t="s">
        <v>1391</v>
      </c>
      <c r="G714" s="209" t="s">
        <v>704</v>
      </c>
      <c r="H714" s="210">
        <v>0.218</v>
      </c>
      <c r="I714" s="211"/>
      <c r="J714" s="212">
        <f>ROUND(I714*H714,2)</f>
        <v>0</v>
      </c>
      <c r="K714" s="208" t="s">
        <v>692</v>
      </c>
      <c r="L714" s="213"/>
      <c r="M714" s="214" t="s">
        <v>44</v>
      </c>
      <c r="N714" s="215" t="s">
        <v>53</v>
      </c>
      <c r="O714" s="86"/>
      <c r="P714" s="216">
        <f>O714*H714</f>
        <v>0</v>
      </c>
      <c r="Q714" s="216">
        <v>0.55000000000000004</v>
      </c>
      <c r="R714" s="216">
        <f>Q714*H714</f>
        <v>0.11990000000000001</v>
      </c>
      <c r="S714" s="216">
        <v>0</v>
      </c>
      <c r="T714" s="217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18" t="s">
        <v>296</v>
      </c>
      <c r="AT714" s="218" t="s">
        <v>144</v>
      </c>
      <c r="AU714" s="218" t="s">
        <v>92</v>
      </c>
      <c r="AY714" s="18" t="s">
        <v>147</v>
      </c>
      <c r="BE714" s="219">
        <f>IF(N714="základní",J714,0)</f>
        <v>0</v>
      </c>
      <c r="BF714" s="219">
        <f>IF(N714="snížená",J714,0)</f>
        <v>0</v>
      </c>
      <c r="BG714" s="219">
        <f>IF(N714="zákl. přenesená",J714,0)</f>
        <v>0</v>
      </c>
      <c r="BH714" s="219">
        <f>IF(N714="sníž. přenesená",J714,0)</f>
        <v>0</v>
      </c>
      <c r="BI714" s="219">
        <f>IF(N714="nulová",J714,0)</f>
        <v>0</v>
      </c>
      <c r="BJ714" s="18" t="s">
        <v>90</v>
      </c>
      <c r="BK714" s="219">
        <f>ROUND(I714*H714,2)</f>
        <v>0</v>
      </c>
      <c r="BL714" s="18" t="s">
        <v>217</v>
      </c>
      <c r="BM714" s="218" t="s">
        <v>1392</v>
      </c>
    </row>
    <row r="715" s="2" customFormat="1">
      <c r="A715" s="40"/>
      <c r="B715" s="41"/>
      <c r="C715" s="42"/>
      <c r="D715" s="220" t="s">
        <v>157</v>
      </c>
      <c r="E715" s="42"/>
      <c r="F715" s="221" t="s">
        <v>1391</v>
      </c>
      <c r="G715" s="42"/>
      <c r="H715" s="42"/>
      <c r="I715" s="222"/>
      <c r="J715" s="42"/>
      <c r="K715" s="42"/>
      <c r="L715" s="46"/>
      <c r="M715" s="223"/>
      <c r="N715" s="224"/>
      <c r="O715" s="86"/>
      <c r="P715" s="86"/>
      <c r="Q715" s="86"/>
      <c r="R715" s="86"/>
      <c r="S715" s="86"/>
      <c r="T715" s="87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8" t="s">
        <v>157</v>
      </c>
      <c r="AU715" s="18" t="s">
        <v>92</v>
      </c>
    </row>
    <row r="716" s="14" customFormat="1">
      <c r="A716" s="14"/>
      <c r="B716" s="251"/>
      <c r="C716" s="252"/>
      <c r="D716" s="220" t="s">
        <v>697</v>
      </c>
      <c r="E716" s="253" t="s">
        <v>44</v>
      </c>
      <c r="F716" s="254" t="s">
        <v>1393</v>
      </c>
      <c r="G716" s="252"/>
      <c r="H716" s="255">
        <v>0.19800000000000001</v>
      </c>
      <c r="I716" s="256"/>
      <c r="J716" s="252"/>
      <c r="K716" s="252"/>
      <c r="L716" s="257"/>
      <c r="M716" s="258"/>
      <c r="N716" s="259"/>
      <c r="O716" s="259"/>
      <c r="P716" s="259"/>
      <c r="Q716" s="259"/>
      <c r="R716" s="259"/>
      <c r="S716" s="259"/>
      <c r="T716" s="260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1" t="s">
        <v>697</v>
      </c>
      <c r="AU716" s="261" t="s">
        <v>92</v>
      </c>
      <c r="AV716" s="14" t="s">
        <v>92</v>
      </c>
      <c r="AW716" s="14" t="s">
        <v>42</v>
      </c>
      <c r="AX716" s="14" t="s">
        <v>90</v>
      </c>
      <c r="AY716" s="261" t="s">
        <v>147</v>
      </c>
    </row>
    <row r="717" s="14" customFormat="1">
      <c r="A717" s="14"/>
      <c r="B717" s="251"/>
      <c r="C717" s="252"/>
      <c r="D717" s="220" t="s">
        <v>697</v>
      </c>
      <c r="E717" s="252"/>
      <c r="F717" s="254" t="s">
        <v>1394</v>
      </c>
      <c r="G717" s="252"/>
      <c r="H717" s="255">
        <v>0.218</v>
      </c>
      <c r="I717" s="256"/>
      <c r="J717" s="252"/>
      <c r="K717" s="252"/>
      <c r="L717" s="257"/>
      <c r="M717" s="258"/>
      <c r="N717" s="259"/>
      <c r="O717" s="259"/>
      <c r="P717" s="259"/>
      <c r="Q717" s="259"/>
      <c r="R717" s="259"/>
      <c r="S717" s="259"/>
      <c r="T717" s="260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1" t="s">
        <v>697</v>
      </c>
      <c r="AU717" s="261" t="s">
        <v>92</v>
      </c>
      <c r="AV717" s="14" t="s">
        <v>92</v>
      </c>
      <c r="AW717" s="14" t="s">
        <v>4</v>
      </c>
      <c r="AX717" s="14" t="s">
        <v>90</v>
      </c>
      <c r="AY717" s="261" t="s">
        <v>147</v>
      </c>
    </row>
    <row r="718" s="2" customFormat="1" ht="16.5" customHeight="1">
      <c r="A718" s="40"/>
      <c r="B718" s="41"/>
      <c r="C718" s="225" t="s">
        <v>1395</v>
      </c>
      <c r="D718" s="225" t="s">
        <v>268</v>
      </c>
      <c r="E718" s="226" t="s">
        <v>1396</v>
      </c>
      <c r="F718" s="227" t="s">
        <v>1397</v>
      </c>
      <c r="G718" s="228" t="s">
        <v>152</v>
      </c>
      <c r="H718" s="229">
        <v>4.2000000000000002</v>
      </c>
      <c r="I718" s="230"/>
      <c r="J718" s="231">
        <f>ROUND(I718*H718,2)</f>
        <v>0</v>
      </c>
      <c r="K718" s="227" t="s">
        <v>692</v>
      </c>
      <c r="L718" s="46"/>
      <c r="M718" s="232" t="s">
        <v>44</v>
      </c>
      <c r="N718" s="233" t="s">
        <v>53</v>
      </c>
      <c r="O718" s="86"/>
      <c r="P718" s="216">
        <f>O718*H718</f>
        <v>0</v>
      </c>
      <c r="Q718" s="216">
        <v>0</v>
      </c>
      <c r="R718" s="216">
        <f>Q718*H718</f>
        <v>0</v>
      </c>
      <c r="S718" s="216">
        <v>0</v>
      </c>
      <c r="T718" s="217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18" t="s">
        <v>217</v>
      </c>
      <c r="AT718" s="218" t="s">
        <v>268</v>
      </c>
      <c r="AU718" s="218" t="s">
        <v>92</v>
      </c>
      <c r="AY718" s="18" t="s">
        <v>147</v>
      </c>
      <c r="BE718" s="219">
        <f>IF(N718="základní",J718,0)</f>
        <v>0</v>
      </c>
      <c r="BF718" s="219">
        <f>IF(N718="snížená",J718,0)</f>
        <v>0</v>
      </c>
      <c r="BG718" s="219">
        <f>IF(N718="zákl. přenesená",J718,0)</f>
        <v>0</v>
      </c>
      <c r="BH718" s="219">
        <f>IF(N718="sníž. přenesená",J718,0)</f>
        <v>0</v>
      </c>
      <c r="BI718" s="219">
        <f>IF(N718="nulová",J718,0)</f>
        <v>0</v>
      </c>
      <c r="BJ718" s="18" t="s">
        <v>90</v>
      </c>
      <c r="BK718" s="219">
        <f>ROUND(I718*H718,2)</f>
        <v>0</v>
      </c>
      <c r="BL718" s="18" t="s">
        <v>217</v>
      </c>
      <c r="BM718" s="218" t="s">
        <v>1398</v>
      </c>
    </row>
    <row r="719" s="2" customFormat="1">
      <c r="A719" s="40"/>
      <c r="B719" s="41"/>
      <c r="C719" s="42"/>
      <c r="D719" s="220" t="s">
        <v>157</v>
      </c>
      <c r="E719" s="42"/>
      <c r="F719" s="221" t="s">
        <v>1399</v>
      </c>
      <c r="G719" s="42"/>
      <c r="H719" s="42"/>
      <c r="I719" s="222"/>
      <c r="J719" s="42"/>
      <c r="K719" s="42"/>
      <c r="L719" s="46"/>
      <c r="M719" s="223"/>
      <c r="N719" s="224"/>
      <c r="O719" s="86"/>
      <c r="P719" s="86"/>
      <c r="Q719" s="86"/>
      <c r="R719" s="86"/>
      <c r="S719" s="86"/>
      <c r="T719" s="87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18" t="s">
        <v>157</v>
      </c>
      <c r="AU719" s="18" t="s">
        <v>92</v>
      </c>
    </row>
    <row r="720" s="2" customFormat="1">
      <c r="A720" s="40"/>
      <c r="B720" s="41"/>
      <c r="C720" s="42"/>
      <c r="D720" s="239" t="s">
        <v>695</v>
      </c>
      <c r="E720" s="42"/>
      <c r="F720" s="240" t="s">
        <v>1400</v>
      </c>
      <c r="G720" s="42"/>
      <c r="H720" s="42"/>
      <c r="I720" s="222"/>
      <c r="J720" s="42"/>
      <c r="K720" s="42"/>
      <c r="L720" s="46"/>
      <c r="M720" s="223"/>
      <c r="N720" s="224"/>
      <c r="O720" s="86"/>
      <c r="P720" s="86"/>
      <c r="Q720" s="86"/>
      <c r="R720" s="86"/>
      <c r="S720" s="86"/>
      <c r="T720" s="87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8" t="s">
        <v>695</v>
      </c>
      <c r="AU720" s="18" t="s">
        <v>92</v>
      </c>
    </row>
    <row r="721" s="13" customFormat="1">
      <c r="A721" s="13"/>
      <c r="B721" s="241"/>
      <c r="C721" s="242"/>
      <c r="D721" s="220" t="s">
        <v>697</v>
      </c>
      <c r="E721" s="243" t="s">
        <v>44</v>
      </c>
      <c r="F721" s="244" t="s">
        <v>1401</v>
      </c>
      <c r="G721" s="242"/>
      <c r="H721" s="243" t="s">
        <v>44</v>
      </c>
      <c r="I721" s="245"/>
      <c r="J721" s="242"/>
      <c r="K721" s="242"/>
      <c r="L721" s="246"/>
      <c r="M721" s="247"/>
      <c r="N721" s="248"/>
      <c r="O721" s="248"/>
      <c r="P721" s="248"/>
      <c r="Q721" s="248"/>
      <c r="R721" s="248"/>
      <c r="S721" s="248"/>
      <c r="T721" s="249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50" t="s">
        <v>697</v>
      </c>
      <c r="AU721" s="250" t="s">
        <v>92</v>
      </c>
      <c r="AV721" s="13" t="s">
        <v>90</v>
      </c>
      <c r="AW721" s="13" t="s">
        <v>42</v>
      </c>
      <c r="AX721" s="13" t="s">
        <v>82</v>
      </c>
      <c r="AY721" s="250" t="s">
        <v>147</v>
      </c>
    </row>
    <row r="722" s="14" customFormat="1">
      <c r="A722" s="14"/>
      <c r="B722" s="251"/>
      <c r="C722" s="252"/>
      <c r="D722" s="220" t="s">
        <v>697</v>
      </c>
      <c r="E722" s="253" t="s">
        <v>44</v>
      </c>
      <c r="F722" s="254" t="s">
        <v>1402</v>
      </c>
      <c r="G722" s="252"/>
      <c r="H722" s="255">
        <v>4.2000000000000002</v>
      </c>
      <c r="I722" s="256"/>
      <c r="J722" s="252"/>
      <c r="K722" s="252"/>
      <c r="L722" s="257"/>
      <c r="M722" s="258"/>
      <c r="N722" s="259"/>
      <c r="O722" s="259"/>
      <c r="P722" s="259"/>
      <c r="Q722" s="259"/>
      <c r="R722" s="259"/>
      <c r="S722" s="259"/>
      <c r="T722" s="260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1" t="s">
        <v>697</v>
      </c>
      <c r="AU722" s="261" t="s">
        <v>92</v>
      </c>
      <c r="AV722" s="14" t="s">
        <v>92</v>
      </c>
      <c r="AW722" s="14" t="s">
        <v>42</v>
      </c>
      <c r="AX722" s="14" t="s">
        <v>90</v>
      </c>
      <c r="AY722" s="261" t="s">
        <v>147</v>
      </c>
    </row>
    <row r="723" s="2" customFormat="1" ht="16.5" customHeight="1">
      <c r="A723" s="40"/>
      <c r="B723" s="41"/>
      <c r="C723" s="206" t="s">
        <v>518</v>
      </c>
      <c r="D723" s="206" t="s">
        <v>144</v>
      </c>
      <c r="E723" s="207" t="s">
        <v>1403</v>
      </c>
      <c r="F723" s="208" t="s">
        <v>1404</v>
      </c>
      <c r="G723" s="209" t="s">
        <v>704</v>
      </c>
      <c r="H723" s="210">
        <v>0.043999999999999997</v>
      </c>
      <c r="I723" s="211"/>
      <c r="J723" s="212">
        <f>ROUND(I723*H723,2)</f>
        <v>0</v>
      </c>
      <c r="K723" s="208" t="s">
        <v>692</v>
      </c>
      <c r="L723" s="213"/>
      <c r="M723" s="214" t="s">
        <v>44</v>
      </c>
      <c r="N723" s="215" t="s">
        <v>53</v>
      </c>
      <c r="O723" s="86"/>
      <c r="P723" s="216">
        <f>O723*H723</f>
        <v>0</v>
      </c>
      <c r="Q723" s="216">
        <v>0.44</v>
      </c>
      <c r="R723" s="216">
        <f>Q723*H723</f>
        <v>0.019359999999999999</v>
      </c>
      <c r="S723" s="216">
        <v>0</v>
      </c>
      <c r="T723" s="217">
        <f>S723*H723</f>
        <v>0</v>
      </c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R723" s="218" t="s">
        <v>296</v>
      </c>
      <c r="AT723" s="218" t="s">
        <v>144</v>
      </c>
      <c r="AU723" s="218" t="s">
        <v>92</v>
      </c>
      <c r="AY723" s="18" t="s">
        <v>147</v>
      </c>
      <c r="BE723" s="219">
        <f>IF(N723="základní",J723,0)</f>
        <v>0</v>
      </c>
      <c r="BF723" s="219">
        <f>IF(N723="snížená",J723,0)</f>
        <v>0</v>
      </c>
      <c r="BG723" s="219">
        <f>IF(N723="zákl. přenesená",J723,0)</f>
        <v>0</v>
      </c>
      <c r="BH723" s="219">
        <f>IF(N723="sníž. přenesená",J723,0)</f>
        <v>0</v>
      </c>
      <c r="BI723" s="219">
        <f>IF(N723="nulová",J723,0)</f>
        <v>0</v>
      </c>
      <c r="BJ723" s="18" t="s">
        <v>90</v>
      </c>
      <c r="BK723" s="219">
        <f>ROUND(I723*H723,2)</f>
        <v>0</v>
      </c>
      <c r="BL723" s="18" t="s">
        <v>217</v>
      </c>
      <c r="BM723" s="218" t="s">
        <v>1405</v>
      </c>
    </row>
    <row r="724" s="2" customFormat="1">
      <c r="A724" s="40"/>
      <c r="B724" s="41"/>
      <c r="C724" s="42"/>
      <c r="D724" s="220" t="s">
        <v>157</v>
      </c>
      <c r="E724" s="42"/>
      <c r="F724" s="221" t="s">
        <v>1404</v>
      </c>
      <c r="G724" s="42"/>
      <c r="H724" s="42"/>
      <c r="I724" s="222"/>
      <c r="J724" s="42"/>
      <c r="K724" s="42"/>
      <c r="L724" s="46"/>
      <c r="M724" s="223"/>
      <c r="N724" s="224"/>
      <c r="O724" s="86"/>
      <c r="P724" s="86"/>
      <c r="Q724" s="86"/>
      <c r="R724" s="86"/>
      <c r="S724" s="86"/>
      <c r="T724" s="87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T724" s="18" t="s">
        <v>157</v>
      </c>
      <c r="AU724" s="18" t="s">
        <v>92</v>
      </c>
    </row>
    <row r="725" s="14" customFormat="1">
      <c r="A725" s="14"/>
      <c r="B725" s="251"/>
      <c r="C725" s="252"/>
      <c r="D725" s="220" t="s">
        <v>697</v>
      </c>
      <c r="E725" s="253" t="s">
        <v>44</v>
      </c>
      <c r="F725" s="254" t="s">
        <v>1406</v>
      </c>
      <c r="G725" s="252"/>
      <c r="H725" s="255">
        <v>0.040000000000000001</v>
      </c>
      <c r="I725" s="256"/>
      <c r="J725" s="252"/>
      <c r="K725" s="252"/>
      <c r="L725" s="257"/>
      <c r="M725" s="258"/>
      <c r="N725" s="259"/>
      <c r="O725" s="259"/>
      <c r="P725" s="259"/>
      <c r="Q725" s="259"/>
      <c r="R725" s="259"/>
      <c r="S725" s="259"/>
      <c r="T725" s="260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61" t="s">
        <v>697</v>
      </c>
      <c r="AU725" s="261" t="s">
        <v>92</v>
      </c>
      <c r="AV725" s="14" t="s">
        <v>92</v>
      </c>
      <c r="AW725" s="14" t="s">
        <v>42</v>
      </c>
      <c r="AX725" s="14" t="s">
        <v>90</v>
      </c>
      <c r="AY725" s="261" t="s">
        <v>147</v>
      </c>
    </row>
    <row r="726" s="14" customFormat="1">
      <c r="A726" s="14"/>
      <c r="B726" s="251"/>
      <c r="C726" s="252"/>
      <c r="D726" s="220" t="s">
        <v>697</v>
      </c>
      <c r="E726" s="252"/>
      <c r="F726" s="254" t="s">
        <v>1407</v>
      </c>
      <c r="G726" s="252"/>
      <c r="H726" s="255">
        <v>0.043999999999999997</v>
      </c>
      <c r="I726" s="256"/>
      <c r="J726" s="252"/>
      <c r="K726" s="252"/>
      <c r="L726" s="257"/>
      <c r="M726" s="258"/>
      <c r="N726" s="259"/>
      <c r="O726" s="259"/>
      <c r="P726" s="259"/>
      <c r="Q726" s="259"/>
      <c r="R726" s="259"/>
      <c r="S726" s="259"/>
      <c r="T726" s="260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1" t="s">
        <v>697</v>
      </c>
      <c r="AU726" s="261" t="s">
        <v>92</v>
      </c>
      <c r="AV726" s="14" t="s">
        <v>92</v>
      </c>
      <c r="AW726" s="14" t="s">
        <v>4</v>
      </c>
      <c r="AX726" s="14" t="s">
        <v>90</v>
      </c>
      <c r="AY726" s="261" t="s">
        <v>147</v>
      </c>
    </row>
    <row r="727" s="2" customFormat="1" ht="16.5" customHeight="1">
      <c r="A727" s="40"/>
      <c r="B727" s="41"/>
      <c r="C727" s="225" t="s">
        <v>1408</v>
      </c>
      <c r="D727" s="225" t="s">
        <v>268</v>
      </c>
      <c r="E727" s="226" t="s">
        <v>1409</v>
      </c>
      <c r="F727" s="227" t="s">
        <v>1410</v>
      </c>
      <c r="G727" s="228" t="s">
        <v>691</v>
      </c>
      <c r="H727" s="229">
        <v>0.67200000000000004</v>
      </c>
      <c r="I727" s="230"/>
      <c r="J727" s="231">
        <f>ROUND(I727*H727,2)</f>
        <v>0</v>
      </c>
      <c r="K727" s="227" t="s">
        <v>692</v>
      </c>
      <c r="L727" s="46"/>
      <c r="M727" s="232" t="s">
        <v>44</v>
      </c>
      <c r="N727" s="233" t="s">
        <v>53</v>
      </c>
      <c r="O727" s="86"/>
      <c r="P727" s="216">
        <f>O727*H727</f>
        <v>0</v>
      </c>
      <c r="Q727" s="216">
        <v>0</v>
      </c>
      <c r="R727" s="216">
        <f>Q727*H727</f>
        <v>0</v>
      </c>
      <c r="S727" s="216">
        <v>0</v>
      </c>
      <c r="T727" s="217">
        <f>S727*H727</f>
        <v>0</v>
      </c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R727" s="218" t="s">
        <v>217</v>
      </c>
      <c r="AT727" s="218" t="s">
        <v>268</v>
      </c>
      <c r="AU727" s="218" t="s">
        <v>92</v>
      </c>
      <c r="AY727" s="18" t="s">
        <v>147</v>
      </c>
      <c r="BE727" s="219">
        <f>IF(N727="základní",J727,0)</f>
        <v>0</v>
      </c>
      <c r="BF727" s="219">
        <f>IF(N727="snížená",J727,0)</f>
        <v>0</v>
      </c>
      <c r="BG727" s="219">
        <f>IF(N727="zákl. přenesená",J727,0)</f>
        <v>0</v>
      </c>
      <c r="BH727" s="219">
        <f>IF(N727="sníž. přenesená",J727,0)</f>
        <v>0</v>
      </c>
      <c r="BI727" s="219">
        <f>IF(N727="nulová",J727,0)</f>
        <v>0</v>
      </c>
      <c r="BJ727" s="18" t="s">
        <v>90</v>
      </c>
      <c r="BK727" s="219">
        <f>ROUND(I727*H727,2)</f>
        <v>0</v>
      </c>
      <c r="BL727" s="18" t="s">
        <v>217</v>
      </c>
      <c r="BM727" s="218" t="s">
        <v>1411</v>
      </c>
    </row>
    <row r="728" s="2" customFormat="1">
      <c r="A728" s="40"/>
      <c r="B728" s="41"/>
      <c r="C728" s="42"/>
      <c r="D728" s="220" t="s">
        <v>157</v>
      </c>
      <c r="E728" s="42"/>
      <c r="F728" s="221" t="s">
        <v>1412</v>
      </c>
      <c r="G728" s="42"/>
      <c r="H728" s="42"/>
      <c r="I728" s="222"/>
      <c r="J728" s="42"/>
      <c r="K728" s="42"/>
      <c r="L728" s="46"/>
      <c r="M728" s="223"/>
      <c r="N728" s="224"/>
      <c r="O728" s="86"/>
      <c r="P728" s="86"/>
      <c r="Q728" s="86"/>
      <c r="R728" s="86"/>
      <c r="S728" s="86"/>
      <c r="T728" s="87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T728" s="18" t="s">
        <v>157</v>
      </c>
      <c r="AU728" s="18" t="s">
        <v>92</v>
      </c>
    </row>
    <row r="729" s="2" customFormat="1">
      <c r="A729" s="40"/>
      <c r="B729" s="41"/>
      <c r="C729" s="42"/>
      <c r="D729" s="239" t="s">
        <v>695</v>
      </c>
      <c r="E729" s="42"/>
      <c r="F729" s="240" t="s">
        <v>1413</v>
      </c>
      <c r="G729" s="42"/>
      <c r="H729" s="42"/>
      <c r="I729" s="222"/>
      <c r="J729" s="42"/>
      <c r="K729" s="42"/>
      <c r="L729" s="46"/>
      <c r="M729" s="223"/>
      <c r="N729" s="224"/>
      <c r="O729" s="86"/>
      <c r="P729" s="86"/>
      <c r="Q729" s="86"/>
      <c r="R729" s="86"/>
      <c r="S729" s="86"/>
      <c r="T729" s="87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T729" s="18" t="s">
        <v>695</v>
      </c>
      <c r="AU729" s="18" t="s">
        <v>92</v>
      </c>
    </row>
    <row r="730" s="13" customFormat="1">
      <c r="A730" s="13"/>
      <c r="B730" s="241"/>
      <c r="C730" s="242"/>
      <c r="D730" s="220" t="s">
        <v>697</v>
      </c>
      <c r="E730" s="243" t="s">
        <v>44</v>
      </c>
      <c r="F730" s="244" t="s">
        <v>1401</v>
      </c>
      <c r="G730" s="242"/>
      <c r="H730" s="243" t="s">
        <v>44</v>
      </c>
      <c r="I730" s="245"/>
      <c r="J730" s="242"/>
      <c r="K730" s="242"/>
      <c r="L730" s="246"/>
      <c r="M730" s="247"/>
      <c r="N730" s="248"/>
      <c r="O730" s="248"/>
      <c r="P730" s="248"/>
      <c r="Q730" s="248"/>
      <c r="R730" s="248"/>
      <c r="S730" s="248"/>
      <c r="T730" s="249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50" t="s">
        <v>697</v>
      </c>
      <c r="AU730" s="250" t="s">
        <v>92</v>
      </c>
      <c r="AV730" s="13" t="s">
        <v>90</v>
      </c>
      <c r="AW730" s="13" t="s">
        <v>42</v>
      </c>
      <c r="AX730" s="13" t="s">
        <v>82</v>
      </c>
      <c r="AY730" s="250" t="s">
        <v>147</v>
      </c>
    </row>
    <row r="731" s="14" customFormat="1">
      <c r="A731" s="14"/>
      <c r="B731" s="251"/>
      <c r="C731" s="252"/>
      <c r="D731" s="220" t="s">
        <v>697</v>
      </c>
      <c r="E731" s="253" t="s">
        <v>44</v>
      </c>
      <c r="F731" s="254" t="s">
        <v>1414</v>
      </c>
      <c r="G731" s="252"/>
      <c r="H731" s="255">
        <v>0.67200000000000004</v>
      </c>
      <c r="I731" s="256"/>
      <c r="J731" s="252"/>
      <c r="K731" s="252"/>
      <c r="L731" s="257"/>
      <c r="M731" s="258"/>
      <c r="N731" s="259"/>
      <c r="O731" s="259"/>
      <c r="P731" s="259"/>
      <c r="Q731" s="259"/>
      <c r="R731" s="259"/>
      <c r="S731" s="259"/>
      <c r="T731" s="260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61" t="s">
        <v>697</v>
      </c>
      <c r="AU731" s="261" t="s">
        <v>92</v>
      </c>
      <c r="AV731" s="14" t="s">
        <v>92</v>
      </c>
      <c r="AW731" s="14" t="s">
        <v>42</v>
      </c>
      <c r="AX731" s="14" t="s">
        <v>90</v>
      </c>
      <c r="AY731" s="261" t="s">
        <v>147</v>
      </c>
    </row>
    <row r="732" s="2" customFormat="1" ht="16.5" customHeight="1">
      <c r="A732" s="40"/>
      <c r="B732" s="41"/>
      <c r="C732" s="206" t="s">
        <v>522</v>
      </c>
      <c r="D732" s="206" t="s">
        <v>144</v>
      </c>
      <c r="E732" s="207" t="s">
        <v>1415</v>
      </c>
      <c r="F732" s="208" t="s">
        <v>1416</v>
      </c>
      <c r="G732" s="209" t="s">
        <v>691</v>
      </c>
      <c r="H732" s="210">
        <v>0.73899999999999999</v>
      </c>
      <c r="I732" s="211"/>
      <c r="J732" s="212">
        <f>ROUND(I732*H732,2)</f>
        <v>0</v>
      </c>
      <c r="K732" s="208" t="s">
        <v>692</v>
      </c>
      <c r="L732" s="213"/>
      <c r="M732" s="214" t="s">
        <v>44</v>
      </c>
      <c r="N732" s="215" t="s">
        <v>53</v>
      </c>
      <c r="O732" s="86"/>
      <c r="P732" s="216">
        <f>O732*H732</f>
        <v>0</v>
      </c>
      <c r="Q732" s="216">
        <v>0.016799999999999999</v>
      </c>
      <c r="R732" s="216">
        <f>Q732*H732</f>
        <v>0.0124152</v>
      </c>
      <c r="S732" s="216">
        <v>0</v>
      </c>
      <c r="T732" s="217">
        <f>S732*H732</f>
        <v>0</v>
      </c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R732" s="218" t="s">
        <v>296</v>
      </c>
      <c r="AT732" s="218" t="s">
        <v>144</v>
      </c>
      <c r="AU732" s="218" t="s">
        <v>92</v>
      </c>
      <c r="AY732" s="18" t="s">
        <v>147</v>
      </c>
      <c r="BE732" s="219">
        <f>IF(N732="základní",J732,0)</f>
        <v>0</v>
      </c>
      <c r="BF732" s="219">
        <f>IF(N732="snížená",J732,0)</f>
        <v>0</v>
      </c>
      <c r="BG732" s="219">
        <f>IF(N732="zákl. přenesená",J732,0)</f>
        <v>0</v>
      </c>
      <c r="BH732" s="219">
        <f>IF(N732="sníž. přenesená",J732,0)</f>
        <v>0</v>
      </c>
      <c r="BI732" s="219">
        <f>IF(N732="nulová",J732,0)</f>
        <v>0</v>
      </c>
      <c r="BJ732" s="18" t="s">
        <v>90</v>
      </c>
      <c r="BK732" s="219">
        <f>ROUND(I732*H732,2)</f>
        <v>0</v>
      </c>
      <c r="BL732" s="18" t="s">
        <v>217</v>
      </c>
      <c r="BM732" s="218" t="s">
        <v>1417</v>
      </c>
    </row>
    <row r="733" s="2" customFormat="1">
      <c r="A733" s="40"/>
      <c r="B733" s="41"/>
      <c r="C733" s="42"/>
      <c r="D733" s="220" t="s">
        <v>157</v>
      </c>
      <c r="E733" s="42"/>
      <c r="F733" s="221" t="s">
        <v>1416</v>
      </c>
      <c r="G733" s="42"/>
      <c r="H733" s="42"/>
      <c r="I733" s="222"/>
      <c r="J733" s="42"/>
      <c r="K733" s="42"/>
      <c r="L733" s="46"/>
      <c r="M733" s="223"/>
      <c r="N733" s="224"/>
      <c r="O733" s="86"/>
      <c r="P733" s="86"/>
      <c r="Q733" s="86"/>
      <c r="R733" s="86"/>
      <c r="S733" s="86"/>
      <c r="T733" s="87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T733" s="18" t="s">
        <v>157</v>
      </c>
      <c r="AU733" s="18" t="s">
        <v>92</v>
      </c>
    </row>
    <row r="734" s="14" customFormat="1">
      <c r="A734" s="14"/>
      <c r="B734" s="251"/>
      <c r="C734" s="252"/>
      <c r="D734" s="220" t="s">
        <v>697</v>
      </c>
      <c r="E734" s="252"/>
      <c r="F734" s="254" t="s">
        <v>1418</v>
      </c>
      <c r="G734" s="252"/>
      <c r="H734" s="255">
        <v>0.73899999999999999</v>
      </c>
      <c r="I734" s="256"/>
      <c r="J734" s="252"/>
      <c r="K734" s="252"/>
      <c r="L734" s="257"/>
      <c r="M734" s="258"/>
      <c r="N734" s="259"/>
      <c r="O734" s="259"/>
      <c r="P734" s="259"/>
      <c r="Q734" s="259"/>
      <c r="R734" s="259"/>
      <c r="S734" s="259"/>
      <c r="T734" s="260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61" t="s">
        <v>697</v>
      </c>
      <c r="AU734" s="261" t="s">
        <v>92</v>
      </c>
      <c r="AV734" s="14" t="s">
        <v>92</v>
      </c>
      <c r="AW734" s="14" t="s">
        <v>4</v>
      </c>
      <c r="AX734" s="14" t="s">
        <v>90</v>
      </c>
      <c r="AY734" s="261" t="s">
        <v>147</v>
      </c>
    </row>
    <row r="735" s="2" customFormat="1" ht="16.5" customHeight="1">
      <c r="A735" s="40"/>
      <c r="B735" s="41"/>
      <c r="C735" s="225" t="s">
        <v>1419</v>
      </c>
      <c r="D735" s="225" t="s">
        <v>268</v>
      </c>
      <c r="E735" s="226" t="s">
        <v>1420</v>
      </c>
      <c r="F735" s="227" t="s">
        <v>1421</v>
      </c>
      <c r="G735" s="228" t="s">
        <v>691</v>
      </c>
      <c r="H735" s="229">
        <v>62.039999999999999</v>
      </c>
      <c r="I735" s="230"/>
      <c r="J735" s="231">
        <f>ROUND(I735*H735,2)</f>
        <v>0</v>
      </c>
      <c r="K735" s="227" t="s">
        <v>692</v>
      </c>
      <c r="L735" s="46"/>
      <c r="M735" s="232" t="s">
        <v>44</v>
      </c>
      <c r="N735" s="233" t="s">
        <v>53</v>
      </c>
      <c r="O735" s="86"/>
      <c r="P735" s="216">
        <f>O735*H735</f>
        <v>0</v>
      </c>
      <c r="Q735" s="216">
        <v>0</v>
      </c>
      <c r="R735" s="216">
        <f>Q735*H735</f>
        <v>0</v>
      </c>
      <c r="S735" s="216">
        <v>0</v>
      </c>
      <c r="T735" s="217">
        <f>S735*H735</f>
        <v>0</v>
      </c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R735" s="218" t="s">
        <v>217</v>
      </c>
      <c r="AT735" s="218" t="s">
        <v>268</v>
      </c>
      <c r="AU735" s="218" t="s">
        <v>92</v>
      </c>
      <c r="AY735" s="18" t="s">
        <v>147</v>
      </c>
      <c r="BE735" s="219">
        <f>IF(N735="základní",J735,0)</f>
        <v>0</v>
      </c>
      <c r="BF735" s="219">
        <f>IF(N735="snížená",J735,0)</f>
        <v>0</v>
      </c>
      <c r="BG735" s="219">
        <f>IF(N735="zákl. přenesená",J735,0)</f>
        <v>0</v>
      </c>
      <c r="BH735" s="219">
        <f>IF(N735="sníž. přenesená",J735,0)</f>
        <v>0</v>
      </c>
      <c r="BI735" s="219">
        <f>IF(N735="nulová",J735,0)</f>
        <v>0</v>
      </c>
      <c r="BJ735" s="18" t="s">
        <v>90</v>
      </c>
      <c r="BK735" s="219">
        <f>ROUND(I735*H735,2)</f>
        <v>0</v>
      </c>
      <c r="BL735" s="18" t="s">
        <v>217</v>
      </c>
      <c r="BM735" s="218" t="s">
        <v>1422</v>
      </c>
    </row>
    <row r="736" s="2" customFormat="1">
      <c r="A736" s="40"/>
      <c r="B736" s="41"/>
      <c r="C736" s="42"/>
      <c r="D736" s="220" t="s">
        <v>157</v>
      </c>
      <c r="E736" s="42"/>
      <c r="F736" s="221" t="s">
        <v>1423</v>
      </c>
      <c r="G736" s="42"/>
      <c r="H736" s="42"/>
      <c r="I736" s="222"/>
      <c r="J736" s="42"/>
      <c r="K736" s="42"/>
      <c r="L736" s="46"/>
      <c r="M736" s="223"/>
      <c r="N736" s="224"/>
      <c r="O736" s="86"/>
      <c r="P736" s="86"/>
      <c r="Q736" s="86"/>
      <c r="R736" s="86"/>
      <c r="S736" s="86"/>
      <c r="T736" s="87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T736" s="18" t="s">
        <v>157</v>
      </c>
      <c r="AU736" s="18" t="s">
        <v>92</v>
      </c>
    </row>
    <row r="737" s="2" customFormat="1">
      <c r="A737" s="40"/>
      <c r="B737" s="41"/>
      <c r="C737" s="42"/>
      <c r="D737" s="239" t="s">
        <v>695</v>
      </c>
      <c r="E737" s="42"/>
      <c r="F737" s="240" t="s">
        <v>1424</v>
      </c>
      <c r="G737" s="42"/>
      <c r="H737" s="42"/>
      <c r="I737" s="222"/>
      <c r="J737" s="42"/>
      <c r="K737" s="42"/>
      <c r="L737" s="46"/>
      <c r="M737" s="223"/>
      <c r="N737" s="224"/>
      <c r="O737" s="86"/>
      <c r="P737" s="86"/>
      <c r="Q737" s="86"/>
      <c r="R737" s="86"/>
      <c r="S737" s="86"/>
      <c r="T737" s="87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T737" s="18" t="s">
        <v>695</v>
      </c>
      <c r="AU737" s="18" t="s">
        <v>92</v>
      </c>
    </row>
    <row r="738" s="13" customFormat="1">
      <c r="A738" s="13"/>
      <c r="B738" s="241"/>
      <c r="C738" s="242"/>
      <c r="D738" s="220" t="s">
        <v>697</v>
      </c>
      <c r="E738" s="243" t="s">
        <v>44</v>
      </c>
      <c r="F738" s="244" t="s">
        <v>913</v>
      </c>
      <c r="G738" s="242"/>
      <c r="H738" s="243" t="s">
        <v>44</v>
      </c>
      <c r="I738" s="245"/>
      <c r="J738" s="242"/>
      <c r="K738" s="242"/>
      <c r="L738" s="246"/>
      <c r="M738" s="247"/>
      <c r="N738" s="248"/>
      <c r="O738" s="248"/>
      <c r="P738" s="248"/>
      <c r="Q738" s="248"/>
      <c r="R738" s="248"/>
      <c r="S738" s="248"/>
      <c r="T738" s="249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50" t="s">
        <v>697</v>
      </c>
      <c r="AU738" s="250" t="s">
        <v>92</v>
      </c>
      <c r="AV738" s="13" t="s">
        <v>90</v>
      </c>
      <c r="AW738" s="13" t="s">
        <v>42</v>
      </c>
      <c r="AX738" s="13" t="s">
        <v>82</v>
      </c>
      <c r="AY738" s="250" t="s">
        <v>147</v>
      </c>
    </row>
    <row r="739" s="14" customFormat="1">
      <c r="A739" s="14"/>
      <c r="B739" s="251"/>
      <c r="C739" s="252"/>
      <c r="D739" s="220" t="s">
        <v>697</v>
      </c>
      <c r="E739" s="253" t="s">
        <v>44</v>
      </c>
      <c r="F739" s="254" t="s">
        <v>1425</v>
      </c>
      <c r="G739" s="252"/>
      <c r="H739" s="255">
        <v>62.039999999999999</v>
      </c>
      <c r="I739" s="256"/>
      <c r="J739" s="252"/>
      <c r="K739" s="252"/>
      <c r="L739" s="257"/>
      <c r="M739" s="258"/>
      <c r="N739" s="259"/>
      <c r="O739" s="259"/>
      <c r="P739" s="259"/>
      <c r="Q739" s="259"/>
      <c r="R739" s="259"/>
      <c r="S739" s="259"/>
      <c r="T739" s="260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1" t="s">
        <v>697</v>
      </c>
      <c r="AU739" s="261" t="s">
        <v>92</v>
      </c>
      <c r="AV739" s="14" t="s">
        <v>92</v>
      </c>
      <c r="AW739" s="14" t="s">
        <v>42</v>
      </c>
      <c r="AX739" s="14" t="s">
        <v>90</v>
      </c>
      <c r="AY739" s="261" t="s">
        <v>147</v>
      </c>
    </row>
    <row r="740" s="2" customFormat="1" ht="16.5" customHeight="1">
      <c r="A740" s="40"/>
      <c r="B740" s="41"/>
      <c r="C740" s="206" t="s">
        <v>527</v>
      </c>
      <c r="D740" s="206" t="s">
        <v>144</v>
      </c>
      <c r="E740" s="207" t="s">
        <v>1426</v>
      </c>
      <c r="F740" s="208" t="s">
        <v>1427</v>
      </c>
      <c r="G740" s="209" t="s">
        <v>691</v>
      </c>
      <c r="H740" s="210">
        <v>68.244</v>
      </c>
      <c r="I740" s="211"/>
      <c r="J740" s="212">
        <f>ROUND(I740*H740,2)</f>
        <v>0</v>
      </c>
      <c r="K740" s="208" t="s">
        <v>692</v>
      </c>
      <c r="L740" s="213"/>
      <c r="M740" s="214" t="s">
        <v>44</v>
      </c>
      <c r="N740" s="215" t="s">
        <v>53</v>
      </c>
      <c r="O740" s="86"/>
      <c r="P740" s="216">
        <f>O740*H740</f>
        <v>0</v>
      </c>
      <c r="Q740" s="216">
        <v>0.0089999999999999993</v>
      </c>
      <c r="R740" s="216">
        <f>Q740*H740</f>
        <v>0.61419599999999996</v>
      </c>
      <c r="S740" s="216">
        <v>0</v>
      </c>
      <c r="T740" s="217">
        <f>S740*H740</f>
        <v>0</v>
      </c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R740" s="218" t="s">
        <v>296</v>
      </c>
      <c r="AT740" s="218" t="s">
        <v>144</v>
      </c>
      <c r="AU740" s="218" t="s">
        <v>92</v>
      </c>
      <c r="AY740" s="18" t="s">
        <v>147</v>
      </c>
      <c r="BE740" s="219">
        <f>IF(N740="základní",J740,0)</f>
        <v>0</v>
      </c>
      <c r="BF740" s="219">
        <f>IF(N740="snížená",J740,0)</f>
        <v>0</v>
      </c>
      <c r="BG740" s="219">
        <f>IF(N740="zákl. přenesená",J740,0)</f>
        <v>0</v>
      </c>
      <c r="BH740" s="219">
        <f>IF(N740="sníž. přenesená",J740,0)</f>
        <v>0</v>
      </c>
      <c r="BI740" s="219">
        <f>IF(N740="nulová",J740,0)</f>
        <v>0</v>
      </c>
      <c r="BJ740" s="18" t="s">
        <v>90</v>
      </c>
      <c r="BK740" s="219">
        <f>ROUND(I740*H740,2)</f>
        <v>0</v>
      </c>
      <c r="BL740" s="18" t="s">
        <v>217</v>
      </c>
      <c r="BM740" s="218" t="s">
        <v>1428</v>
      </c>
    </row>
    <row r="741" s="2" customFormat="1">
      <c r="A741" s="40"/>
      <c r="B741" s="41"/>
      <c r="C741" s="42"/>
      <c r="D741" s="220" t="s">
        <v>157</v>
      </c>
      <c r="E741" s="42"/>
      <c r="F741" s="221" t="s">
        <v>1427</v>
      </c>
      <c r="G741" s="42"/>
      <c r="H741" s="42"/>
      <c r="I741" s="222"/>
      <c r="J741" s="42"/>
      <c r="K741" s="42"/>
      <c r="L741" s="46"/>
      <c r="M741" s="223"/>
      <c r="N741" s="224"/>
      <c r="O741" s="86"/>
      <c r="P741" s="86"/>
      <c r="Q741" s="86"/>
      <c r="R741" s="86"/>
      <c r="S741" s="86"/>
      <c r="T741" s="87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18" t="s">
        <v>157</v>
      </c>
      <c r="AU741" s="18" t="s">
        <v>92</v>
      </c>
    </row>
    <row r="742" s="14" customFormat="1">
      <c r="A742" s="14"/>
      <c r="B742" s="251"/>
      <c r="C742" s="252"/>
      <c r="D742" s="220" t="s">
        <v>697</v>
      </c>
      <c r="E742" s="252"/>
      <c r="F742" s="254" t="s">
        <v>1429</v>
      </c>
      <c r="G742" s="252"/>
      <c r="H742" s="255">
        <v>68.244</v>
      </c>
      <c r="I742" s="256"/>
      <c r="J742" s="252"/>
      <c r="K742" s="252"/>
      <c r="L742" s="257"/>
      <c r="M742" s="258"/>
      <c r="N742" s="259"/>
      <c r="O742" s="259"/>
      <c r="P742" s="259"/>
      <c r="Q742" s="259"/>
      <c r="R742" s="259"/>
      <c r="S742" s="259"/>
      <c r="T742" s="260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61" t="s">
        <v>697</v>
      </c>
      <c r="AU742" s="261" t="s">
        <v>92</v>
      </c>
      <c r="AV742" s="14" t="s">
        <v>92</v>
      </c>
      <c r="AW742" s="14" t="s">
        <v>4</v>
      </c>
      <c r="AX742" s="14" t="s">
        <v>90</v>
      </c>
      <c r="AY742" s="261" t="s">
        <v>147</v>
      </c>
    </row>
    <row r="743" s="2" customFormat="1" ht="16.5" customHeight="1">
      <c r="A743" s="40"/>
      <c r="B743" s="41"/>
      <c r="C743" s="225" t="s">
        <v>1430</v>
      </c>
      <c r="D743" s="225" t="s">
        <v>268</v>
      </c>
      <c r="E743" s="226" t="s">
        <v>1431</v>
      </c>
      <c r="F743" s="227" t="s">
        <v>1432</v>
      </c>
      <c r="G743" s="228" t="s">
        <v>691</v>
      </c>
      <c r="H743" s="229">
        <v>17.449999999999999</v>
      </c>
      <c r="I743" s="230"/>
      <c r="J743" s="231">
        <f>ROUND(I743*H743,2)</f>
        <v>0</v>
      </c>
      <c r="K743" s="227" t="s">
        <v>692</v>
      </c>
      <c r="L743" s="46"/>
      <c r="M743" s="232" t="s">
        <v>44</v>
      </c>
      <c r="N743" s="233" t="s">
        <v>53</v>
      </c>
      <c r="O743" s="86"/>
      <c r="P743" s="216">
        <f>O743*H743</f>
        <v>0</v>
      </c>
      <c r="Q743" s="216">
        <v>0</v>
      </c>
      <c r="R743" s="216">
        <f>Q743*H743</f>
        <v>0</v>
      </c>
      <c r="S743" s="216">
        <v>0</v>
      </c>
      <c r="T743" s="217">
        <f>S743*H743</f>
        <v>0</v>
      </c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R743" s="218" t="s">
        <v>217</v>
      </c>
      <c r="AT743" s="218" t="s">
        <v>268</v>
      </c>
      <c r="AU743" s="218" t="s">
        <v>92</v>
      </c>
      <c r="AY743" s="18" t="s">
        <v>147</v>
      </c>
      <c r="BE743" s="219">
        <f>IF(N743="základní",J743,0)</f>
        <v>0</v>
      </c>
      <c r="BF743" s="219">
        <f>IF(N743="snížená",J743,0)</f>
        <v>0</v>
      </c>
      <c r="BG743" s="219">
        <f>IF(N743="zákl. přenesená",J743,0)</f>
        <v>0</v>
      </c>
      <c r="BH743" s="219">
        <f>IF(N743="sníž. přenesená",J743,0)</f>
        <v>0</v>
      </c>
      <c r="BI743" s="219">
        <f>IF(N743="nulová",J743,0)</f>
        <v>0</v>
      </c>
      <c r="BJ743" s="18" t="s">
        <v>90</v>
      </c>
      <c r="BK743" s="219">
        <f>ROUND(I743*H743,2)</f>
        <v>0</v>
      </c>
      <c r="BL743" s="18" t="s">
        <v>217</v>
      </c>
      <c r="BM743" s="218" t="s">
        <v>1433</v>
      </c>
    </row>
    <row r="744" s="2" customFormat="1">
      <c r="A744" s="40"/>
      <c r="B744" s="41"/>
      <c r="C744" s="42"/>
      <c r="D744" s="220" t="s">
        <v>157</v>
      </c>
      <c r="E744" s="42"/>
      <c r="F744" s="221" t="s">
        <v>1434</v>
      </c>
      <c r="G744" s="42"/>
      <c r="H744" s="42"/>
      <c r="I744" s="222"/>
      <c r="J744" s="42"/>
      <c r="K744" s="42"/>
      <c r="L744" s="46"/>
      <c r="M744" s="223"/>
      <c r="N744" s="224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T744" s="18" t="s">
        <v>157</v>
      </c>
      <c r="AU744" s="18" t="s">
        <v>92</v>
      </c>
    </row>
    <row r="745" s="2" customFormat="1">
      <c r="A745" s="40"/>
      <c r="B745" s="41"/>
      <c r="C745" s="42"/>
      <c r="D745" s="239" t="s">
        <v>695</v>
      </c>
      <c r="E745" s="42"/>
      <c r="F745" s="240" t="s">
        <v>1435</v>
      </c>
      <c r="G745" s="42"/>
      <c r="H745" s="42"/>
      <c r="I745" s="222"/>
      <c r="J745" s="42"/>
      <c r="K745" s="42"/>
      <c r="L745" s="46"/>
      <c r="M745" s="223"/>
      <c r="N745" s="224"/>
      <c r="O745" s="86"/>
      <c r="P745" s="86"/>
      <c r="Q745" s="86"/>
      <c r="R745" s="86"/>
      <c r="S745" s="86"/>
      <c r="T745" s="87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T745" s="18" t="s">
        <v>695</v>
      </c>
      <c r="AU745" s="18" t="s">
        <v>92</v>
      </c>
    </row>
    <row r="746" s="13" customFormat="1">
      <c r="A746" s="13"/>
      <c r="B746" s="241"/>
      <c r="C746" s="242"/>
      <c r="D746" s="220" t="s">
        <v>697</v>
      </c>
      <c r="E746" s="243" t="s">
        <v>44</v>
      </c>
      <c r="F746" s="244" t="s">
        <v>913</v>
      </c>
      <c r="G746" s="242"/>
      <c r="H746" s="243" t="s">
        <v>44</v>
      </c>
      <c r="I746" s="245"/>
      <c r="J746" s="242"/>
      <c r="K746" s="242"/>
      <c r="L746" s="246"/>
      <c r="M746" s="247"/>
      <c r="N746" s="248"/>
      <c r="O746" s="248"/>
      <c r="P746" s="248"/>
      <c r="Q746" s="248"/>
      <c r="R746" s="248"/>
      <c r="S746" s="248"/>
      <c r="T746" s="249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50" t="s">
        <v>697</v>
      </c>
      <c r="AU746" s="250" t="s">
        <v>92</v>
      </c>
      <c r="AV746" s="13" t="s">
        <v>90</v>
      </c>
      <c r="AW746" s="13" t="s">
        <v>42</v>
      </c>
      <c r="AX746" s="13" t="s">
        <v>82</v>
      </c>
      <c r="AY746" s="250" t="s">
        <v>147</v>
      </c>
    </row>
    <row r="747" s="13" customFormat="1">
      <c r="A747" s="13"/>
      <c r="B747" s="241"/>
      <c r="C747" s="242"/>
      <c r="D747" s="220" t="s">
        <v>697</v>
      </c>
      <c r="E747" s="243" t="s">
        <v>44</v>
      </c>
      <c r="F747" s="244" t="s">
        <v>932</v>
      </c>
      <c r="G747" s="242"/>
      <c r="H747" s="243" t="s">
        <v>44</v>
      </c>
      <c r="I747" s="245"/>
      <c r="J747" s="242"/>
      <c r="K747" s="242"/>
      <c r="L747" s="246"/>
      <c r="M747" s="247"/>
      <c r="N747" s="248"/>
      <c r="O747" s="248"/>
      <c r="P747" s="248"/>
      <c r="Q747" s="248"/>
      <c r="R747" s="248"/>
      <c r="S747" s="248"/>
      <c r="T747" s="249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0" t="s">
        <v>697</v>
      </c>
      <c r="AU747" s="250" t="s">
        <v>92</v>
      </c>
      <c r="AV747" s="13" t="s">
        <v>90</v>
      </c>
      <c r="AW747" s="13" t="s">
        <v>42</v>
      </c>
      <c r="AX747" s="13" t="s">
        <v>82</v>
      </c>
      <c r="AY747" s="250" t="s">
        <v>147</v>
      </c>
    </row>
    <row r="748" s="14" customFormat="1">
      <c r="A748" s="14"/>
      <c r="B748" s="251"/>
      <c r="C748" s="252"/>
      <c r="D748" s="220" t="s">
        <v>697</v>
      </c>
      <c r="E748" s="253" t="s">
        <v>44</v>
      </c>
      <c r="F748" s="254" t="s">
        <v>933</v>
      </c>
      <c r="G748" s="252"/>
      <c r="H748" s="255">
        <v>6.9000000000000004</v>
      </c>
      <c r="I748" s="256"/>
      <c r="J748" s="252"/>
      <c r="K748" s="252"/>
      <c r="L748" s="257"/>
      <c r="M748" s="258"/>
      <c r="N748" s="259"/>
      <c r="O748" s="259"/>
      <c r="P748" s="259"/>
      <c r="Q748" s="259"/>
      <c r="R748" s="259"/>
      <c r="S748" s="259"/>
      <c r="T748" s="260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61" t="s">
        <v>697</v>
      </c>
      <c r="AU748" s="261" t="s">
        <v>92</v>
      </c>
      <c r="AV748" s="14" t="s">
        <v>92</v>
      </c>
      <c r="AW748" s="14" t="s">
        <v>42</v>
      </c>
      <c r="AX748" s="14" t="s">
        <v>82</v>
      </c>
      <c r="AY748" s="261" t="s">
        <v>147</v>
      </c>
    </row>
    <row r="749" s="14" customFormat="1">
      <c r="A749" s="14"/>
      <c r="B749" s="251"/>
      <c r="C749" s="252"/>
      <c r="D749" s="220" t="s">
        <v>697</v>
      </c>
      <c r="E749" s="253" t="s">
        <v>44</v>
      </c>
      <c r="F749" s="254" t="s">
        <v>934</v>
      </c>
      <c r="G749" s="252"/>
      <c r="H749" s="255">
        <v>5.8499999999999996</v>
      </c>
      <c r="I749" s="256"/>
      <c r="J749" s="252"/>
      <c r="K749" s="252"/>
      <c r="L749" s="257"/>
      <c r="M749" s="258"/>
      <c r="N749" s="259"/>
      <c r="O749" s="259"/>
      <c r="P749" s="259"/>
      <c r="Q749" s="259"/>
      <c r="R749" s="259"/>
      <c r="S749" s="259"/>
      <c r="T749" s="260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61" t="s">
        <v>697</v>
      </c>
      <c r="AU749" s="261" t="s">
        <v>92</v>
      </c>
      <c r="AV749" s="14" t="s">
        <v>92</v>
      </c>
      <c r="AW749" s="14" t="s">
        <v>42</v>
      </c>
      <c r="AX749" s="14" t="s">
        <v>82</v>
      </c>
      <c r="AY749" s="261" t="s">
        <v>147</v>
      </c>
    </row>
    <row r="750" s="14" customFormat="1">
      <c r="A750" s="14"/>
      <c r="B750" s="251"/>
      <c r="C750" s="252"/>
      <c r="D750" s="220" t="s">
        <v>697</v>
      </c>
      <c r="E750" s="253" t="s">
        <v>44</v>
      </c>
      <c r="F750" s="254" t="s">
        <v>920</v>
      </c>
      <c r="G750" s="252"/>
      <c r="H750" s="255">
        <v>4.7000000000000002</v>
      </c>
      <c r="I750" s="256"/>
      <c r="J750" s="252"/>
      <c r="K750" s="252"/>
      <c r="L750" s="257"/>
      <c r="M750" s="258"/>
      <c r="N750" s="259"/>
      <c r="O750" s="259"/>
      <c r="P750" s="259"/>
      <c r="Q750" s="259"/>
      <c r="R750" s="259"/>
      <c r="S750" s="259"/>
      <c r="T750" s="260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61" t="s">
        <v>697</v>
      </c>
      <c r="AU750" s="261" t="s">
        <v>92</v>
      </c>
      <c r="AV750" s="14" t="s">
        <v>92</v>
      </c>
      <c r="AW750" s="14" t="s">
        <v>42</v>
      </c>
      <c r="AX750" s="14" t="s">
        <v>82</v>
      </c>
      <c r="AY750" s="261" t="s">
        <v>147</v>
      </c>
    </row>
    <row r="751" s="15" customFormat="1">
      <c r="A751" s="15"/>
      <c r="B751" s="262"/>
      <c r="C751" s="263"/>
      <c r="D751" s="220" t="s">
        <v>697</v>
      </c>
      <c r="E751" s="264" t="s">
        <v>44</v>
      </c>
      <c r="F751" s="265" t="s">
        <v>701</v>
      </c>
      <c r="G751" s="263"/>
      <c r="H751" s="266">
        <v>17.449999999999999</v>
      </c>
      <c r="I751" s="267"/>
      <c r="J751" s="263"/>
      <c r="K751" s="263"/>
      <c r="L751" s="268"/>
      <c r="M751" s="269"/>
      <c r="N751" s="270"/>
      <c r="O751" s="270"/>
      <c r="P751" s="270"/>
      <c r="Q751" s="270"/>
      <c r="R751" s="270"/>
      <c r="S751" s="270"/>
      <c r="T751" s="271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72" t="s">
        <v>697</v>
      </c>
      <c r="AU751" s="272" t="s">
        <v>92</v>
      </c>
      <c r="AV751" s="15" t="s">
        <v>165</v>
      </c>
      <c r="AW751" s="15" t="s">
        <v>42</v>
      </c>
      <c r="AX751" s="15" t="s">
        <v>90</v>
      </c>
      <c r="AY751" s="272" t="s">
        <v>147</v>
      </c>
    </row>
    <row r="752" s="2" customFormat="1" ht="16.5" customHeight="1">
      <c r="A752" s="40"/>
      <c r="B752" s="41"/>
      <c r="C752" s="206" t="s">
        <v>531</v>
      </c>
      <c r="D752" s="206" t="s">
        <v>144</v>
      </c>
      <c r="E752" s="207" t="s">
        <v>1436</v>
      </c>
      <c r="F752" s="208" t="s">
        <v>1437</v>
      </c>
      <c r="G752" s="209" t="s">
        <v>691</v>
      </c>
      <c r="H752" s="210">
        <v>19.195</v>
      </c>
      <c r="I752" s="211"/>
      <c r="J752" s="212">
        <f>ROUND(I752*H752,2)</f>
        <v>0</v>
      </c>
      <c r="K752" s="208" t="s">
        <v>692</v>
      </c>
      <c r="L752" s="213"/>
      <c r="M752" s="214" t="s">
        <v>44</v>
      </c>
      <c r="N752" s="215" t="s">
        <v>53</v>
      </c>
      <c r="O752" s="86"/>
      <c r="P752" s="216">
        <f>O752*H752</f>
        <v>0</v>
      </c>
      <c r="Q752" s="216">
        <v>0.0071999999999999998</v>
      </c>
      <c r="R752" s="216">
        <f>Q752*H752</f>
        <v>0.13820399999999999</v>
      </c>
      <c r="S752" s="216">
        <v>0</v>
      </c>
      <c r="T752" s="217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18" t="s">
        <v>296</v>
      </c>
      <c r="AT752" s="218" t="s">
        <v>144</v>
      </c>
      <c r="AU752" s="218" t="s">
        <v>92</v>
      </c>
      <c r="AY752" s="18" t="s">
        <v>147</v>
      </c>
      <c r="BE752" s="219">
        <f>IF(N752="základní",J752,0)</f>
        <v>0</v>
      </c>
      <c r="BF752" s="219">
        <f>IF(N752="snížená",J752,0)</f>
        <v>0</v>
      </c>
      <c r="BG752" s="219">
        <f>IF(N752="zákl. přenesená",J752,0)</f>
        <v>0</v>
      </c>
      <c r="BH752" s="219">
        <f>IF(N752="sníž. přenesená",J752,0)</f>
        <v>0</v>
      </c>
      <c r="BI752" s="219">
        <f>IF(N752="nulová",J752,0)</f>
        <v>0</v>
      </c>
      <c r="BJ752" s="18" t="s">
        <v>90</v>
      </c>
      <c r="BK752" s="219">
        <f>ROUND(I752*H752,2)</f>
        <v>0</v>
      </c>
      <c r="BL752" s="18" t="s">
        <v>217</v>
      </c>
      <c r="BM752" s="218" t="s">
        <v>1438</v>
      </c>
    </row>
    <row r="753" s="2" customFormat="1">
      <c r="A753" s="40"/>
      <c r="B753" s="41"/>
      <c r="C753" s="42"/>
      <c r="D753" s="220" t="s">
        <v>157</v>
      </c>
      <c r="E753" s="42"/>
      <c r="F753" s="221" t="s">
        <v>1437</v>
      </c>
      <c r="G753" s="42"/>
      <c r="H753" s="42"/>
      <c r="I753" s="222"/>
      <c r="J753" s="42"/>
      <c r="K753" s="42"/>
      <c r="L753" s="46"/>
      <c r="M753" s="223"/>
      <c r="N753" s="224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8" t="s">
        <v>157</v>
      </c>
      <c r="AU753" s="18" t="s">
        <v>92</v>
      </c>
    </row>
    <row r="754" s="14" customFormat="1">
      <c r="A754" s="14"/>
      <c r="B754" s="251"/>
      <c r="C754" s="252"/>
      <c r="D754" s="220" t="s">
        <v>697</v>
      </c>
      <c r="E754" s="252"/>
      <c r="F754" s="254" t="s">
        <v>1439</v>
      </c>
      <c r="G754" s="252"/>
      <c r="H754" s="255">
        <v>19.195</v>
      </c>
      <c r="I754" s="256"/>
      <c r="J754" s="252"/>
      <c r="K754" s="252"/>
      <c r="L754" s="257"/>
      <c r="M754" s="258"/>
      <c r="N754" s="259"/>
      <c r="O754" s="259"/>
      <c r="P754" s="259"/>
      <c r="Q754" s="259"/>
      <c r="R754" s="259"/>
      <c r="S754" s="259"/>
      <c r="T754" s="260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1" t="s">
        <v>697</v>
      </c>
      <c r="AU754" s="261" t="s">
        <v>92</v>
      </c>
      <c r="AV754" s="14" t="s">
        <v>92</v>
      </c>
      <c r="AW754" s="14" t="s">
        <v>4</v>
      </c>
      <c r="AX754" s="14" t="s">
        <v>90</v>
      </c>
      <c r="AY754" s="261" t="s">
        <v>147</v>
      </c>
    </row>
    <row r="755" s="2" customFormat="1" ht="16.5" customHeight="1">
      <c r="A755" s="40"/>
      <c r="B755" s="41"/>
      <c r="C755" s="225" t="s">
        <v>1440</v>
      </c>
      <c r="D755" s="225" t="s">
        <v>268</v>
      </c>
      <c r="E755" s="226" t="s">
        <v>1441</v>
      </c>
      <c r="F755" s="227" t="s">
        <v>1442</v>
      </c>
      <c r="G755" s="228" t="s">
        <v>704</v>
      </c>
      <c r="H755" s="229">
        <v>1.3600000000000001</v>
      </c>
      <c r="I755" s="230"/>
      <c r="J755" s="231">
        <f>ROUND(I755*H755,2)</f>
        <v>0</v>
      </c>
      <c r="K755" s="227" t="s">
        <v>692</v>
      </c>
      <c r="L755" s="46"/>
      <c r="M755" s="232" t="s">
        <v>44</v>
      </c>
      <c r="N755" s="233" t="s">
        <v>53</v>
      </c>
      <c r="O755" s="86"/>
      <c r="P755" s="216">
        <f>O755*H755</f>
        <v>0</v>
      </c>
      <c r="Q755" s="216">
        <v>0.023369999999999998</v>
      </c>
      <c r="R755" s="216">
        <f>Q755*H755</f>
        <v>0.031783199999999998</v>
      </c>
      <c r="S755" s="216">
        <v>0</v>
      </c>
      <c r="T755" s="217">
        <f>S755*H755</f>
        <v>0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218" t="s">
        <v>217</v>
      </c>
      <c r="AT755" s="218" t="s">
        <v>268</v>
      </c>
      <c r="AU755" s="218" t="s">
        <v>92</v>
      </c>
      <c r="AY755" s="18" t="s">
        <v>147</v>
      </c>
      <c r="BE755" s="219">
        <f>IF(N755="základní",J755,0)</f>
        <v>0</v>
      </c>
      <c r="BF755" s="219">
        <f>IF(N755="snížená",J755,0)</f>
        <v>0</v>
      </c>
      <c r="BG755" s="219">
        <f>IF(N755="zákl. přenesená",J755,0)</f>
        <v>0</v>
      </c>
      <c r="BH755" s="219">
        <f>IF(N755="sníž. přenesená",J755,0)</f>
        <v>0</v>
      </c>
      <c r="BI755" s="219">
        <f>IF(N755="nulová",J755,0)</f>
        <v>0</v>
      </c>
      <c r="BJ755" s="18" t="s">
        <v>90</v>
      </c>
      <c r="BK755" s="219">
        <f>ROUND(I755*H755,2)</f>
        <v>0</v>
      </c>
      <c r="BL755" s="18" t="s">
        <v>217</v>
      </c>
      <c r="BM755" s="218" t="s">
        <v>1443</v>
      </c>
    </row>
    <row r="756" s="2" customFormat="1">
      <c r="A756" s="40"/>
      <c r="B756" s="41"/>
      <c r="C756" s="42"/>
      <c r="D756" s="220" t="s">
        <v>157</v>
      </c>
      <c r="E756" s="42"/>
      <c r="F756" s="221" t="s">
        <v>1444</v>
      </c>
      <c r="G756" s="42"/>
      <c r="H756" s="42"/>
      <c r="I756" s="222"/>
      <c r="J756" s="42"/>
      <c r="K756" s="42"/>
      <c r="L756" s="46"/>
      <c r="M756" s="223"/>
      <c r="N756" s="224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8" t="s">
        <v>157</v>
      </c>
      <c r="AU756" s="18" t="s">
        <v>92</v>
      </c>
    </row>
    <row r="757" s="2" customFormat="1">
      <c r="A757" s="40"/>
      <c r="B757" s="41"/>
      <c r="C757" s="42"/>
      <c r="D757" s="239" t="s">
        <v>695</v>
      </c>
      <c r="E757" s="42"/>
      <c r="F757" s="240" t="s">
        <v>1445</v>
      </c>
      <c r="G757" s="42"/>
      <c r="H757" s="42"/>
      <c r="I757" s="222"/>
      <c r="J757" s="42"/>
      <c r="K757" s="42"/>
      <c r="L757" s="46"/>
      <c r="M757" s="223"/>
      <c r="N757" s="224"/>
      <c r="O757" s="86"/>
      <c r="P757" s="86"/>
      <c r="Q757" s="86"/>
      <c r="R757" s="86"/>
      <c r="S757" s="86"/>
      <c r="T757" s="87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T757" s="18" t="s">
        <v>695</v>
      </c>
      <c r="AU757" s="18" t="s">
        <v>92</v>
      </c>
    </row>
    <row r="758" s="14" customFormat="1">
      <c r="A758" s="14"/>
      <c r="B758" s="251"/>
      <c r="C758" s="252"/>
      <c r="D758" s="220" t="s">
        <v>697</v>
      </c>
      <c r="E758" s="253" t="s">
        <v>44</v>
      </c>
      <c r="F758" s="254" t="s">
        <v>1393</v>
      </c>
      <c r="G758" s="252"/>
      <c r="H758" s="255">
        <v>0.19800000000000001</v>
      </c>
      <c r="I758" s="256"/>
      <c r="J758" s="252"/>
      <c r="K758" s="252"/>
      <c r="L758" s="257"/>
      <c r="M758" s="258"/>
      <c r="N758" s="259"/>
      <c r="O758" s="259"/>
      <c r="P758" s="259"/>
      <c r="Q758" s="259"/>
      <c r="R758" s="259"/>
      <c r="S758" s="259"/>
      <c r="T758" s="260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1" t="s">
        <v>697</v>
      </c>
      <c r="AU758" s="261" t="s">
        <v>92</v>
      </c>
      <c r="AV758" s="14" t="s">
        <v>92</v>
      </c>
      <c r="AW758" s="14" t="s">
        <v>42</v>
      </c>
      <c r="AX758" s="14" t="s">
        <v>82</v>
      </c>
      <c r="AY758" s="261" t="s">
        <v>147</v>
      </c>
    </row>
    <row r="759" s="14" customFormat="1">
      <c r="A759" s="14"/>
      <c r="B759" s="251"/>
      <c r="C759" s="252"/>
      <c r="D759" s="220" t="s">
        <v>697</v>
      </c>
      <c r="E759" s="253" t="s">
        <v>44</v>
      </c>
      <c r="F759" s="254" t="s">
        <v>1406</v>
      </c>
      <c r="G759" s="252"/>
      <c r="H759" s="255">
        <v>0.040000000000000001</v>
      </c>
      <c r="I759" s="256"/>
      <c r="J759" s="252"/>
      <c r="K759" s="252"/>
      <c r="L759" s="257"/>
      <c r="M759" s="258"/>
      <c r="N759" s="259"/>
      <c r="O759" s="259"/>
      <c r="P759" s="259"/>
      <c r="Q759" s="259"/>
      <c r="R759" s="259"/>
      <c r="S759" s="259"/>
      <c r="T759" s="260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61" t="s">
        <v>697</v>
      </c>
      <c r="AU759" s="261" t="s">
        <v>92</v>
      </c>
      <c r="AV759" s="14" t="s">
        <v>92</v>
      </c>
      <c r="AW759" s="14" t="s">
        <v>42</v>
      </c>
      <c r="AX759" s="14" t="s">
        <v>82</v>
      </c>
      <c r="AY759" s="261" t="s">
        <v>147</v>
      </c>
    </row>
    <row r="760" s="14" customFormat="1">
      <c r="A760" s="14"/>
      <c r="B760" s="251"/>
      <c r="C760" s="252"/>
      <c r="D760" s="220" t="s">
        <v>697</v>
      </c>
      <c r="E760" s="253" t="s">
        <v>44</v>
      </c>
      <c r="F760" s="254" t="s">
        <v>1446</v>
      </c>
      <c r="G760" s="252"/>
      <c r="H760" s="255">
        <v>0.014</v>
      </c>
      <c r="I760" s="256"/>
      <c r="J760" s="252"/>
      <c r="K760" s="252"/>
      <c r="L760" s="257"/>
      <c r="M760" s="258"/>
      <c r="N760" s="259"/>
      <c r="O760" s="259"/>
      <c r="P760" s="259"/>
      <c r="Q760" s="259"/>
      <c r="R760" s="259"/>
      <c r="S760" s="259"/>
      <c r="T760" s="260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1" t="s">
        <v>697</v>
      </c>
      <c r="AU760" s="261" t="s">
        <v>92</v>
      </c>
      <c r="AV760" s="14" t="s">
        <v>92</v>
      </c>
      <c r="AW760" s="14" t="s">
        <v>42</v>
      </c>
      <c r="AX760" s="14" t="s">
        <v>82</v>
      </c>
      <c r="AY760" s="261" t="s">
        <v>147</v>
      </c>
    </row>
    <row r="761" s="14" customFormat="1">
      <c r="A761" s="14"/>
      <c r="B761" s="251"/>
      <c r="C761" s="252"/>
      <c r="D761" s="220" t="s">
        <v>697</v>
      </c>
      <c r="E761" s="253" t="s">
        <v>44</v>
      </c>
      <c r="F761" s="254" t="s">
        <v>1447</v>
      </c>
      <c r="G761" s="252"/>
      <c r="H761" s="255">
        <v>0.93100000000000005</v>
      </c>
      <c r="I761" s="256"/>
      <c r="J761" s="252"/>
      <c r="K761" s="252"/>
      <c r="L761" s="257"/>
      <c r="M761" s="258"/>
      <c r="N761" s="259"/>
      <c r="O761" s="259"/>
      <c r="P761" s="259"/>
      <c r="Q761" s="259"/>
      <c r="R761" s="259"/>
      <c r="S761" s="259"/>
      <c r="T761" s="260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61" t="s">
        <v>697</v>
      </c>
      <c r="AU761" s="261" t="s">
        <v>92</v>
      </c>
      <c r="AV761" s="14" t="s">
        <v>92</v>
      </c>
      <c r="AW761" s="14" t="s">
        <v>42</v>
      </c>
      <c r="AX761" s="14" t="s">
        <v>82</v>
      </c>
      <c r="AY761" s="261" t="s">
        <v>147</v>
      </c>
    </row>
    <row r="762" s="13" customFormat="1">
      <c r="A762" s="13"/>
      <c r="B762" s="241"/>
      <c r="C762" s="242"/>
      <c r="D762" s="220" t="s">
        <v>697</v>
      </c>
      <c r="E762" s="243" t="s">
        <v>44</v>
      </c>
      <c r="F762" s="244" t="s">
        <v>932</v>
      </c>
      <c r="G762" s="242"/>
      <c r="H762" s="243" t="s">
        <v>44</v>
      </c>
      <c r="I762" s="245"/>
      <c r="J762" s="242"/>
      <c r="K762" s="242"/>
      <c r="L762" s="246"/>
      <c r="M762" s="247"/>
      <c r="N762" s="248"/>
      <c r="O762" s="248"/>
      <c r="P762" s="248"/>
      <c r="Q762" s="248"/>
      <c r="R762" s="248"/>
      <c r="S762" s="248"/>
      <c r="T762" s="249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50" t="s">
        <v>697</v>
      </c>
      <c r="AU762" s="250" t="s">
        <v>92</v>
      </c>
      <c r="AV762" s="13" t="s">
        <v>90</v>
      </c>
      <c r="AW762" s="13" t="s">
        <v>42</v>
      </c>
      <c r="AX762" s="13" t="s">
        <v>82</v>
      </c>
      <c r="AY762" s="250" t="s">
        <v>147</v>
      </c>
    </row>
    <row r="763" s="14" customFormat="1">
      <c r="A763" s="14"/>
      <c r="B763" s="251"/>
      <c r="C763" s="252"/>
      <c r="D763" s="220" t="s">
        <v>697</v>
      </c>
      <c r="E763" s="253" t="s">
        <v>44</v>
      </c>
      <c r="F763" s="254" t="s">
        <v>1448</v>
      </c>
      <c r="G763" s="252"/>
      <c r="H763" s="255">
        <v>0.083000000000000004</v>
      </c>
      <c r="I763" s="256"/>
      <c r="J763" s="252"/>
      <c r="K763" s="252"/>
      <c r="L763" s="257"/>
      <c r="M763" s="258"/>
      <c r="N763" s="259"/>
      <c r="O763" s="259"/>
      <c r="P763" s="259"/>
      <c r="Q763" s="259"/>
      <c r="R763" s="259"/>
      <c r="S763" s="259"/>
      <c r="T763" s="260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1" t="s">
        <v>697</v>
      </c>
      <c r="AU763" s="261" t="s">
        <v>92</v>
      </c>
      <c r="AV763" s="14" t="s">
        <v>92</v>
      </c>
      <c r="AW763" s="14" t="s">
        <v>42</v>
      </c>
      <c r="AX763" s="14" t="s">
        <v>82</v>
      </c>
      <c r="AY763" s="261" t="s">
        <v>147</v>
      </c>
    </row>
    <row r="764" s="14" customFormat="1">
      <c r="A764" s="14"/>
      <c r="B764" s="251"/>
      <c r="C764" s="252"/>
      <c r="D764" s="220" t="s">
        <v>697</v>
      </c>
      <c r="E764" s="253" t="s">
        <v>44</v>
      </c>
      <c r="F764" s="254" t="s">
        <v>1449</v>
      </c>
      <c r="G764" s="252"/>
      <c r="H764" s="255">
        <v>0.094</v>
      </c>
      <c r="I764" s="256"/>
      <c r="J764" s="252"/>
      <c r="K764" s="252"/>
      <c r="L764" s="257"/>
      <c r="M764" s="258"/>
      <c r="N764" s="259"/>
      <c r="O764" s="259"/>
      <c r="P764" s="259"/>
      <c r="Q764" s="259"/>
      <c r="R764" s="259"/>
      <c r="S764" s="259"/>
      <c r="T764" s="260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61" t="s">
        <v>697</v>
      </c>
      <c r="AU764" s="261" t="s">
        <v>92</v>
      </c>
      <c r="AV764" s="14" t="s">
        <v>92</v>
      </c>
      <c r="AW764" s="14" t="s">
        <v>42</v>
      </c>
      <c r="AX764" s="14" t="s">
        <v>82</v>
      </c>
      <c r="AY764" s="261" t="s">
        <v>147</v>
      </c>
    </row>
    <row r="765" s="15" customFormat="1">
      <c r="A765" s="15"/>
      <c r="B765" s="262"/>
      <c r="C765" s="263"/>
      <c r="D765" s="220" t="s">
        <v>697</v>
      </c>
      <c r="E765" s="264" t="s">
        <v>44</v>
      </c>
      <c r="F765" s="265" t="s">
        <v>701</v>
      </c>
      <c r="G765" s="263"/>
      <c r="H765" s="266">
        <v>1.3600000000000001</v>
      </c>
      <c r="I765" s="267"/>
      <c r="J765" s="263"/>
      <c r="K765" s="263"/>
      <c r="L765" s="268"/>
      <c r="M765" s="269"/>
      <c r="N765" s="270"/>
      <c r="O765" s="270"/>
      <c r="P765" s="270"/>
      <c r="Q765" s="270"/>
      <c r="R765" s="270"/>
      <c r="S765" s="270"/>
      <c r="T765" s="271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72" t="s">
        <v>697</v>
      </c>
      <c r="AU765" s="272" t="s">
        <v>92</v>
      </c>
      <c r="AV765" s="15" t="s">
        <v>165</v>
      </c>
      <c r="AW765" s="15" t="s">
        <v>42</v>
      </c>
      <c r="AX765" s="15" t="s">
        <v>90</v>
      </c>
      <c r="AY765" s="272" t="s">
        <v>147</v>
      </c>
    </row>
    <row r="766" s="2" customFormat="1" ht="16.5" customHeight="1">
      <c r="A766" s="40"/>
      <c r="B766" s="41"/>
      <c r="C766" s="225" t="s">
        <v>536</v>
      </c>
      <c r="D766" s="225" t="s">
        <v>268</v>
      </c>
      <c r="E766" s="226" t="s">
        <v>1450</v>
      </c>
      <c r="F766" s="227" t="s">
        <v>1451</v>
      </c>
      <c r="G766" s="228" t="s">
        <v>174</v>
      </c>
      <c r="H766" s="229">
        <v>19</v>
      </c>
      <c r="I766" s="230"/>
      <c r="J766" s="231">
        <f>ROUND(I766*H766,2)</f>
        <v>0</v>
      </c>
      <c r="K766" s="227" t="s">
        <v>153</v>
      </c>
      <c r="L766" s="46"/>
      <c r="M766" s="232" t="s">
        <v>44</v>
      </c>
      <c r="N766" s="233" t="s">
        <v>53</v>
      </c>
      <c r="O766" s="86"/>
      <c r="P766" s="216">
        <f>O766*H766</f>
        <v>0</v>
      </c>
      <c r="Q766" s="216">
        <v>0</v>
      </c>
      <c r="R766" s="216">
        <f>Q766*H766</f>
        <v>0</v>
      </c>
      <c r="S766" s="216">
        <v>0</v>
      </c>
      <c r="T766" s="217">
        <f>S766*H766</f>
        <v>0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18" t="s">
        <v>217</v>
      </c>
      <c r="AT766" s="218" t="s">
        <v>268</v>
      </c>
      <c r="AU766" s="218" t="s">
        <v>92</v>
      </c>
      <c r="AY766" s="18" t="s">
        <v>147</v>
      </c>
      <c r="BE766" s="219">
        <f>IF(N766="základní",J766,0)</f>
        <v>0</v>
      </c>
      <c r="BF766" s="219">
        <f>IF(N766="snížená",J766,0)</f>
        <v>0</v>
      </c>
      <c r="BG766" s="219">
        <f>IF(N766="zákl. přenesená",J766,0)</f>
        <v>0</v>
      </c>
      <c r="BH766" s="219">
        <f>IF(N766="sníž. přenesená",J766,0)</f>
        <v>0</v>
      </c>
      <c r="BI766" s="219">
        <f>IF(N766="nulová",J766,0)</f>
        <v>0</v>
      </c>
      <c r="BJ766" s="18" t="s">
        <v>90</v>
      </c>
      <c r="BK766" s="219">
        <f>ROUND(I766*H766,2)</f>
        <v>0</v>
      </c>
      <c r="BL766" s="18" t="s">
        <v>217</v>
      </c>
      <c r="BM766" s="218" t="s">
        <v>1452</v>
      </c>
    </row>
    <row r="767" s="2" customFormat="1">
      <c r="A767" s="40"/>
      <c r="B767" s="41"/>
      <c r="C767" s="42"/>
      <c r="D767" s="220" t="s">
        <v>157</v>
      </c>
      <c r="E767" s="42"/>
      <c r="F767" s="221" t="s">
        <v>1451</v>
      </c>
      <c r="G767" s="42"/>
      <c r="H767" s="42"/>
      <c r="I767" s="222"/>
      <c r="J767" s="42"/>
      <c r="K767" s="42"/>
      <c r="L767" s="46"/>
      <c r="M767" s="223"/>
      <c r="N767" s="224"/>
      <c r="O767" s="86"/>
      <c r="P767" s="86"/>
      <c r="Q767" s="86"/>
      <c r="R767" s="86"/>
      <c r="S767" s="86"/>
      <c r="T767" s="87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8" t="s">
        <v>157</v>
      </c>
      <c r="AU767" s="18" t="s">
        <v>92</v>
      </c>
    </row>
    <row r="768" s="2" customFormat="1" ht="16.5" customHeight="1">
      <c r="A768" s="40"/>
      <c r="B768" s="41"/>
      <c r="C768" s="225" t="s">
        <v>1453</v>
      </c>
      <c r="D768" s="225" t="s">
        <v>268</v>
      </c>
      <c r="E768" s="226" t="s">
        <v>1454</v>
      </c>
      <c r="F768" s="227" t="s">
        <v>1455</v>
      </c>
      <c r="G768" s="228" t="s">
        <v>763</v>
      </c>
      <c r="H768" s="229">
        <v>0.93600000000000005</v>
      </c>
      <c r="I768" s="230"/>
      <c r="J768" s="231">
        <f>ROUND(I768*H768,2)</f>
        <v>0</v>
      </c>
      <c r="K768" s="227" t="s">
        <v>692</v>
      </c>
      <c r="L768" s="46"/>
      <c r="M768" s="232" t="s">
        <v>44</v>
      </c>
      <c r="N768" s="233" t="s">
        <v>53</v>
      </c>
      <c r="O768" s="86"/>
      <c r="P768" s="216">
        <f>O768*H768</f>
        <v>0</v>
      </c>
      <c r="Q768" s="216">
        <v>0</v>
      </c>
      <c r="R768" s="216">
        <f>Q768*H768</f>
        <v>0</v>
      </c>
      <c r="S768" s="216">
        <v>0</v>
      </c>
      <c r="T768" s="217">
        <f>S768*H768</f>
        <v>0</v>
      </c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R768" s="218" t="s">
        <v>217</v>
      </c>
      <c r="AT768" s="218" t="s">
        <v>268</v>
      </c>
      <c r="AU768" s="218" t="s">
        <v>92</v>
      </c>
      <c r="AY768" s="18" t="s">
        <v>147</v>
      </c>
      <c r="BE768" s="219">
        <f>IF(N768="základní",J768,0)</f>
        <v>0</v>
      </c>
      <c r="BF768" s="219">
        <f>IF(N768="snížená",J768,0)</f>
        <v>0</v>
      </c>
      <c r="BG768" s="219">
        <f>IF(N768="zákl. přenesená",J768,0)</f>
        <v>0</v>
      </c>
      <c r="BH768" s="219">
        <f>IF(N768="sníž. přenesená",J768,0)</f>
        <v>0</v>
      </c>
      <c r="BI768" s="219">
        <f>IF(N768="nulová",J768,0)</f>
        <v>0</v>
      </c>
      <c r="BJ768" s="18" t="s">
        <v>90</v>
      </c>
      <c r="BK768" s="219">
        <f>ROUND(I768*H768,2)</f>
        <v>0</v>
      </c>
      <c r="BL768" s="18" t="s">
        <v>217</v>
      </c>
      <c r="BM768" s="218" t="s">
        <v>1456</v>
      </c>
    </row>
    <row r="769" s="2" customFormat="1">
      <c r="A769" s="40"/>
      <c r="B769" s="41"/>
      <c r="C769" s="42"/>
      <c r="D769" s="220" t="s">
        <v>157</v>
      </c>
      <c r="E769" s="42"/>
      <c r="F769" s="221" t="s">
        <v>1457</v>
      </c>
      <c r="G769" s="42"/>
      <c r="H769" s="42"/>
      <c r="I769" s="222"/>
      <c r="J769" s="42"/>
      <c r="K769" s="42"/>
      <c r="L769" s="46"/>
      <c r="M769" s="223"/>
      <c r="N769" s="224"/>
      <c r="O769" s="86"/>
      <c r="P769" s="86"/>
      <c r="Q769" s="86"/>
      <c r="R769" s="86"/>
      <c r="S769" s="86"/>
      <c r="T769" s="87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T769" s="18" t="s">
        <v>157</v>
      </c>
      <c r="AU769" s="18" t="s">
        <v>92</v>
      </c>
    </row>
    <row r="770" s="2" customFormat="1">
      <c r="A770" s="40"/>
      <c r="B770" s="41"/>
      <c r="C770" s="42"/>
      <c r="D770" s="239" t="s">
        <v>695</v>
      </c>
      <c r="E770" s="42"/>
      <c r="F770" s="240" t="s">
        <v>1458</v>
      </c>
      <c r="G770" s="42"/>
      <c r="H770" s="42"/>
      <c r="I770" s="222"/>
      <c r="J770" s="42"/>
      <c r="K770" s="42"/>
      <c r="L770" s="46"/>
      <c r="M770" s="223"/>
      <c r="N770" s="224"/>
      <c r="O770" s="86"/>
      <c r="P770" s="86"/>
      <c r="Q770" s="86"/>
      <c r="R770" s="86"/>
      <c r="S770" s="86"/>
      <c r="T770" s="87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T770" s="18" t="s">
        <v>695</v>
      </c>
      <c r="AU770" s="18" t="s">
        <v>92</v>
      </c>
    </row>
    <row r="771" s="12" customFormat="1" ht="22.8" customHeight="1">
      <c r="A771" s="12"/>
      <c r="B771" s="190"/>
      <c r="C771" s="191"/>
      <c r="D771" s="192" t="s">
        <v>81</v>
      </c>
      <c r="E771" s="204" t="s">
        <v>1459</v>
      </c>
      <c r="F771" s="204" t="s">
        <v>1460</v>
      </c>
      <c r="G771" s="191"/>
      <c r="H771" s="191"/>
      <c r="I771" s="194"/>
      <c r="J771" s="205">
        <f>BK771</f>
        <v>0</v>
      </c>
      <c r="K771" s="191"/>
      <c r="L771" s="196"/>
      <c r="M771" s="197"/>
      <c r="N771" s="198"/>
      <c r="O771" s="198"/>
      <c r="P771" s="199">
        <f>SUM(P772:P782)</f>
        <v>0</v>
      </c>
      <c r="Q771" s="198"/>
      <c r="R771" s="199">
        <f>SUM(R772:R782)</f>
        <v>0.36719999999999997</v>
      </c>
      <c r="S771" s="198"/>
      <c r="T771" s="200">
        <f>SUM(T772:T782)</f>
        <v>0</v>
      </c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R771" s="201" t="s">
        <v>92</v>
      </c>
      <c r="AT771" s="202" t="s">
        <v>81</v>
      </c>
      <c r="AU771" s="202" t="s">
        <v>90</v>
      </c>
      <c r="AY771" s="201" t="s">
        <v>147</v>
      </c>
      <c r="BK771" s="203">
        <f>SUM(BK772:BK782)</f>
        <v>0</v>
      </c>
    </row>
    <row r="772" s="2" customFormat="1" ht="16.5" customHeight="1">
      <c r="A772" s="40"/>
      <c r="B772" s="41"/>
      <c r="C772" s="225" t="s">
        <v>540</v>
      </c>
      <c r="D772" s="225" t="s">
        <v>268</v>
      </c>
      <c r="E772" s="226" t="s">
        <v>1461</v>
      </c>
      <c r="F772" s="227" t="s">
        <v>1462</v>
      </c>
      <c r="G772" s="228" t="s">
        <v>152</v>
      </c>
      <c r="H772" s="229">
        <v>36</v>
      </c>
      <c r="I772" s="230"/>
      <c r="J772" s="231">
        <f>ROUND(I772*H772,2)</f>
        <v>0</v>
      </c>
      <c r="K772" s="227" t="s">
        <v>692</v>
      </c>
      <c r="L772" s="46"/>
      <c r="M772" s="232" t="s">
        <v>44</v>
      </c>
      <c r="N772" s="233" t="s">
        <v>53</v>
      </c>
      <c r="O772" s="86"/>
      <c r="P772" s="216">
        <f>O772*H772</f>
        <v>0</v>
      </c>
      <c r="Q772" s="216">
        <v>0</v>
      </c>
      <c r="R772" s="216">
        <f>Q772*H772</f>
        <v>0</v>
      </c>
      <c r="S772" s="216">
        <v>0</v>
      </c>
      <c r="T772" s="217">
        <f>S772*H772</f>
        <v>0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18" t="s">
        <v>217</v>
      </c>
      <c r="AT772" s="218" t="s">
        <v>268</v>
      </c>
      <c r="AU772" s="218" t="s">
        <v>92</v>
      </c>
      <c r="AY772" s="18" t="s">
        <v>147</v>
      </c>
      <c r="BE772" s="219">
        <f>IF(N772="základní",J772,0)</f>
        <v>0</v>
      </c>
      <c r="BF772" s="219">
        <f>IF(N772="snížená",J772,0)</f>
        <v>0</v>
      </c>
      <c r="BG772" s="219">
        <f>IF(N772="zákl. přenesená",J772,0)</f>
        <v>0</v>
      </c>
      <c r="BH772" s="219">
        <f>IF(N772="sníž. přenesená",J772,0)</f>
        <v>0</v>
      </c>
      <c r="BI772" s="219">
        <f>IF(N772="nulová",J772,0)</f>
        <v>0</v>
      </c>
      <c r="BJ772" s="18" t="s">
        <v>90</v>
      </c>
      <c r="BK772" s="219">
        <f>ROUND(I772*H772,2)</f>
        <v>0</v>
      </c>
      <c r="BL772" s="18" t="s">
        <v>217</v>
      </c>
      <c r="BM772" s="218" t="s">
        <v>1463</v>
      </c>
    </row>
    <row r="773" s="2" customFormat="1">
      <c r="A773" s="40"/>
      <c r="B773" s="41"/>
      <c r="C773" s="42"/>
      <c r="D773" s="220" t="s">
        <v>157</v>
      </c>
      <c r="E773" s="42"/>
      <c r="F773" s="221" t="s">
        <v>1464</v>
      </c>
      <c r="G773" s="42"/>
      <c r="H773" s="42"/>
      <c r="I773" s="222"/>
      <c r="J773" s="42"/>
      <c r="K773" s="42"/>
      <c r="L773" s="46"/>
      <c r="M773" s="223"/>
      <c r="N773" s="224"/>
      <c r="O773" s="86"/>
      <c r="P773" s="86"/>
      <c r="Q773" s="86"/>
      <c r="R773" s="86"/>
      <c r="S773" s="86"/>
      <c r="T773" s="87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T773" s="18" t="s">
        <v>157</v>
      </c>
      <c r="AU773" s="18" t="s">
        <v>92</v>
      </c>
    </row>
    <row r="774" s="2" customFormat="1">
      <c r="A774" s="40"/>
      <c r="B774" s="41"/>
      <c r="C774" s="42"/>
      <c r="D774" s="239" t="s">
        <v>695</v>
      </c>
      <c r="E774" s="42"/>
      <c r="F774" s="240" t="s">
        <v>1465</v>
      </c>
      <c r="G774" s="42"/>
      <c r="H774" s="42"/>
      <c r="I774" s="222"/>
      <c r="J774" s="42"/>
      <c r="K774" s="42"/>
      <c r="L774" s="46"/>
      <c r="M774" s="223"/>
      <c r="N774" s="224"/>
      <c r="O774" s="86"/>
      <c r="P774" s="86"/>
      <c r="Q774" s="86"/>
      <c r="R774" s="86"/>
      <c r="S774" s="86"/>
      <c r="T774" s="87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T774" s="18" t="s">
        <v>695</v>
      </c>
      <c r="AU774" s="18" t="s">
        <v>92</v>
      </c>
    </row>
    <row r="775" s="13" customFormat="1">
      <c r="A775" s="13"/>
      <c r="B775" s="241"/>
      <c r="C775" s="242"/>
      <c r="D775" s="220" t="s">
        <v>697</v>
      </c>
      <c r="E775" s="243" t="s">
        <v>44</v>
      </c>
      <c r="F775" s="244" t="s">
        <v>913</v>
      </c>
      <c r="G775" s="242"/>
      <c r="H775" s="243" t="s">
        <v>44</v>
      </c>
      <c r="I775" s="245"/>
      <c r="J775" s="242"/>
      <c r="K775" s="242"/>
      <c r="L775" s="246"/>
      <c r="M775" s="247"/>
      <c r="N775" s="248"/>
      <c r="O775" s="248"/>
      <c r="P775" s="248"/>
      <c r="Q775" s="248"/>
      <c r="R775" s="248"/>
      <c r="S775" s="248"/>
      <c r="T775" s="249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50" t="s">
        <v>697</v>
      </c>
      <c r="AU775" s="250" t="s">
        <v>92</v>
      </c>
      <c r="AV775" s="13" t="s">
        <v>90</v>
      </c>
      <c r="AW775" s="13" t="s">
        <v>42</v>
      </c>
      <c r="AX775" s="13" t="s">
        <v>82</v>
      </c>
      <c r="AY775" s="250" t="s">
        <v>147</v>
      </c>
    </row>
    <row r="776" s="14" customFormat="1">
      <c r="A776" s="14"/>
      <c r="B776" s="251"/>
      <c r="C776" s="252"/>
      <c r="D776" s="220" t="s">
        <v>697</v>
      </c>
      <c r="E776" s="253" t="s">
        <v>44</v>
      </c>
      <c r="F776" s="254" t="s">
        <v>1466</v>
      </c>
      <c r="G776" s="252"/>
      <c r="H776" s="255">
        <v>36</v>
      </c>
      <c r="I776" s="256"/>
      <c r="J776" s="252"/>
      <c r="K776" s="252"/>
      <c r="L776" s="257"/>
      <c r="M776" s="258"/>
      <c r="N776" s="259"/>
      <c r="O776" s="259"/>
      <c r="P776" s="259"/>
      <c r="Q776" s="259"/>
      <c r="R776" s="259"/>
      <c r="S776" s="259"/>
      <c r="T776" s="260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61" t="s">
        <v>697</v>
      </c>
      <c r="AU776" s="261" t="s">
        <v>92</v>
      </c>
      <c r="AV776" s="14" t="s">
        <v>92</v>
      </c>
      <c r="AW776" s="14" t="s">
        <v>42</v>
      </c>
      <c r="AX776" s="14" t="s">
        <v>90</v>
      </c>
      <c r="AY776" s="261" t="s">
        <v>147</v>
      </c>
    </row>
    <row r="777" s="2" customFormat="1" ht="16.5" customHeight="1">
      <c r="A777" s="40"/>
      <c r="B777" s="41"/>
      <c r="C777" s="206" t="s">
        <v>1467</v>
      </c>
      <c r="D777" s="206" t="s">
        <v>144</v>
      </c>
      <c r="E777" s="207" t="s">
        <v>1468</v>
      </c>
      <c r="F777" s="208" t="s">
        <v>1469</v>
      </c>
      <c r="G777" s="209" t="s">
        <v>152</v>
      </c>
      <c r="H777" s="210">
        <v>36.719999999999999</v>
      </c>
      <c r="I777" s="211"/>
      <c r="J777" s="212">
        <f>ROUND(I777*H777,2)</f>
        <v>0</v>
      </c>
      <c r="K777" s="208" t="s">
        <v>153</v>
      </c>
      <c r="L777" s="213"/>
      <c r="M777" s="214" t="s">
        <v>44</v>
      </c>
      <c r="N777" s="215" t="s">
        <v>53</v>
      </c>
      <c r="O777" s="86"/>
      <c r="P777" s="216">
        <f>O777*H777</f>
        <v>0</v>
      </c>
      <c r="Q777" s="216">
        <v>0.01</v>
      </c>
      <c r="R777" s="216">
        <f>Q777*H777</f>
        <v>0.36719999999999997</v>
      </c>
      <c r="S777" s="216">
        <v>0</v>
      </c>
      <c r="T777" s="217">
        <f>S777*H777</f>
        <v>0</v>
      </c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R777" s="218" t="s">
        <v>296</v>
      </c>
      <c r="AT777" s="218" t="s">
        <v>144</v>
      </c>
      <c r="AU777" s="218" t="s">
        <v>92</v>
      </c>
      <c r="AY777" s="18" t="s">
        <v>147</v>
      </c>
      <c r="BE777" s="219">
        <f>IF(N777="základní",J777,0)</f>
        <v>0</v>
      </c>
      <c r="BF777" s="219">
        <f>IF(N777="snížená",J777,0)</f>
        <v>0</v>
      </c>
      <c r="BG777" s="219">
        <f>IF(N777="zákl. přenesená",J777,0)</f>
        <v>0</v>
      </c>
      <c r="BH777" s="219">
        <f>IF(N777="sníž. přenesená",J777,0)</f>
        <v>0</v>
      </c>
      <c r="BI777" s="219">
        <f>IF(N777="nulová",J777,0)</f>
        <v>0</v>
      </c>
      <c r="BJ777" s="18" t="s">
        <v>90</v>
      </c>
      <c r="BK777" s="219">
        <f>ROUND(I777*H777,2)</f>
        <v>0</v>
      </c>
      <c r="BL777" s="18" t="s">
        <v>217</v>
      </c>
      <c r="BM777" s="218" t="s">
        <v>1470</v>
      </c>
    </row>
    <row r="778" s="2" customFormat="1">
      <c r="A778" s="40"/>
      <c r="B778" s="41"/>
      <c r="C778" s="42"/>
      <c r="D778" s="220" t="s">
        <v>157</v>
      </c>
      <c r="E778" s="42"/>
      <c r="F778" s="221" t="s">
        <v>1469</v>
      </c>
      <c r="G778" s="42"/>
      <c r="H778" s="42"/>
      <c r="I778" s="222"/>
      <c r="J778" s="42"/>
      <c r="K778" s="42"/>
      <c r="L778" s="46"/>
      <c r="M778" s="223"/>
      <c r="N778" s="224"/>
      <c r="O778" s="86"/>
      <c r="P778" s="86"/>
      <c r="Q778" s="86"/>
      <c r="R778" s="86"/>
      <c r="S778" s="86"/>
      <c r="T778" s="87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T778" s="18" t="s">
        <v>157</v>
      </c>
      <c r="AU778" s="18" t="s">
        <v>92</v>
      </c>
    </row>
    <row r="779" s="14" customFormat="1">
      <c r="A779" s="14"/>
      <c r="B779" s="251"/>
      <c r="C779" s="252"/>
      <c r="D779" s="220" t="s">
        <v>697</v>
      </c>
      <c r="E779" s="252"/>
      <c r="F779" s="254" t="s">
        <v>1471</v>
      </c>
      <c r="G779" s="252"/>
      <c r="H779" s="255">
        <v>36.719999999999999</v>
      </c>
      <c r="I779" s="256"/>
      <c r="J779" s="252"/>
      <c r="K779" s="252"/>
      <c r="L779" s="257"/>
      <c r="M779" s="258"/>
      <c r="N779" s="259"/>
      <c r="O779" s="259"/>
      <c r="P779" s="259"/>
      <c r="Q779" s="259"/>
      <c r="R779" s="259"/>
      <c r="S779" s="259"/>
      <c r="T779" s="260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61" t="s">
        <v>697</v>
      </c>
      <c r="AU779" s="261" t="s">
        <v>92</v>
      </c>
      <c r="AV779" s="14" t="s">
        <v>92</v>
      </c>
      <c r="AW779" s="14" t="s">
        <v>4</v>
      </c>
      <c r="AX779" s="14" t="s">
        <v>90</v>
      </c>
      <c r="AY779" s="261" t="s">
        <v>147</v>
      </c>
    </row>
    <row r="780" s="2" customFormat="1" ht="16.5" customHeight="1">
      <c r="A780" s="40"/>
      <c r="B780" s="41"/>
      <c r="C780" s="225" t="s">
        <v>544</v>
      </c>
      <c r="D780" s="225" t="s">
        <v>268</v>
      </c>
      <c r="E780" s="226" t="s">
        <v>1472</v>
      </c>
      <c r="F780" s="227" t="s">
        <v>1473</v>
      </c>
      <c r="G780" s="228" t="s">
        <v>763</v>
      </c>
      <c r="H780" s="229">
        <v>0.36699999999999999</v>
      </c>
      <c r="I780" s="230"/>
      <c r="J780" s="231">
        <f>ROUND(I780*H780,2)</f>
        <v>0</v>
      </c>
      <c r="K780" s="227" t="s">
        <v>692</v>
      </c>
      <c r="L780" s="46"/>
      <c r="M780" s="232" t="s">
        <v>44</v>
      </c>
      <c r="N780" s="233" t="s">
        <v>53</v>
      </c>
      <c r="O780" s="86"/>
      <c r="P780" s="216">
        <f>O780*H780</f>
        <v>0</v>
      </c>
      <c r="Q780" s="216">
        <v>0</v>
      </c>
      <c r="R780" s="216">
        <f>Q780*H780</f>
        <v>0</v>
      </c>
      <c r="S780" s="216">
        <v>0</v>
      </c>
      <c r="T780" s="217">
        <f>S780*H780</f>
        <v>0</v>
      </c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R780" s="218" t="s">
        <v>217</v>
      </c>
      <c r="AT780" s="218" t="s">
        <v>268</v>
      </c>
      <c r="AU780" s="218" t="s">
        <v>92</v>
      </c>
      <c r="AY780" s="18" t="s">
        <v>147</v>
      </c>
      <c r="BE780" s="219">
        <f>IF(N780="základní",J780,0)</f>
        <v>0</v>
      </c>
      <c r="BF780" s="219">
        <f>IF(N780="snížená",J780,0)</f>
        <v>0</v>
      </c>
      <c r="BG780" s="219">
        <f>IF(N780="zákl. přenesená",J780,0)</f>
        <v>0</v>
      </c>
      <c r="BH780" s="219">
        <f>IF(N780="sníž. přenesená",J780,0)</f>
        <v>0</v>
      </c>
      <c r="BI780" s="219">
        <f>IF(N780="nulová",J780,0)</f>
        <v>0</v>
      </c>
      <c r="BJ780" s="18" t="s">
        <v>90</v>
      </c>
      <c r="BK780" s="219">
        <f>ROUND(I780*H780,2)</f>
        <v>0</v>
      </c>
      <c r="BL780" s="18" t="s">
        <v>217</v>
      </c>
      <c r="BM780" s="218" t="s">
        <v>1474</v>
      </c>
    </row>
    <row r="781" s="2" customFormat="1">
      <c r="A781" s="40"/>
      <c r="B781" s="41"/>
      <c r="C781" s="42"/>
      <c r="D781" s="220" t="s">
        <v>157</v>
      </c>
      <c r="E781" s="42"/>
      <c r="F781" s="221" t="s">
        <v>1475</v>
      </c>
      <c r="G781" s="42"/>
      <c r="H781" s="42"/>
      <c r="I781" s="222"/>
      <c r="J781" s="42"/>
      <c r="K781" s="42"/>
      <c r="L781" s="46"/>
      <c r="M781" s="223"/>
      <c r="N781" s="224"/>
      <c r="O781" s="86"/>
      <c r="P781" s="86"/>
      <c r="Q781" s="86"/>
      <c r="R781" s="86"/>
      <c r="S781" s="86"/>
      <c r="T781" s="87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T781" s="18" t="s">
        <v>157</v>
      </c>
      <c r="AU781" s="18" t="s">
        <v>92</v>
      </c>
    </row>
    <row r="782" s="2" customFormat="1">
      <c r="A782" s="40"/>
      <c r="B782" s="41"/>
      <c r="C782" s="42"/>
      <c r="D782" s="239" t="s">
        <v>695</v>
      </c>
      <c r="E782" s="42"/>
      <c r="F782" s="240" t="s">
        <v>1476</v>
      </c>
      <c r="G782" s="42"/>
      <c r="H782" s="42"/>
      <c r="I782" s="222"/>
      <c r="J782" s="42"/>
      <c r="K782" s="42"/>
      <c r="L782" s="46"/>
      <c r="M782" s="223"/>
      <c r="N782" s="224"/>
      <c r="O782" s="86"/>
      <c r="P782" s="86"/>
      <c r="Q782" s="86"/>
      <c r="R782" s="86"/>
      <c r="S782" s="86"/>
      <c r="T782" s="87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18" t="s">
        <v>695</v>
      </c>
      <c r="AU782" s="18" t="s">
        <v>92</v>
      </c>
    </row>
    <row r="783" s="12" customFormat="1" ht="22.8" customHeight="1">
      <c r="A783" s="12"/>
      <c r="B783" s="190"/>
      <c r="C783" s="191"/>
      <c r="D783" s="192" t="s">
        <v>81</v>
      </c>
      <c r="E783" s="204" t="s">
        <v>1477</v>
      </c>
      <c r="F783" s="204" t="s">
        <v>1478</v>
      </c>
      <c r="G783" s="191"/>
      <c r="H783" s="191"/>
      <c r="I783" s="194"/>
      <c r="J783" s="205">
        <f>BK783</f>
        <v>0</v>
      </c>
      <c r="K783" s="191"/>
      <c r="L783" s="196"/>
      <c r="M783" s="197"/>
      <c r="N783" s="198"/>
      <c r="O783" s="198"/>
      <c r="P783" s="199">
        <f>SUM(P784:P812)</f>
        <v>0</v>
      </c>
      <c r="Q783" s="198"/>
      <c r="R783" s="199">
        <f>SUM(R784:R812)</f>
        <v>0.056590250000000002</v>
      </c>
      <c r="S783" s="198"/>
      <c r="T783" s="200">
        <f>SUM(T784:T812)</f>
        <v>0</v>
      </c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R783" s="201" t="s">
        <v>92</v>
      </c>
      <c r="AT783" s="202" t="s">
        <v>81</v>
      </c>
      <c r="AU783" s="202" t="s">
        <v>90</v>
      </c>
      <c r="AY783" s="201" t="s">
        <v>147</v>
      </c>
      <c r="BK783" s="203">
        <f>SUM(BK784:BK812)</f>
        <v>0</v>
      </c>
    </row>
    <row r="784" s="2" customFormat="1" ht="21.75" customHeight="1">
      <c r="A784" s="40"/>
      <c r="B784" s="41"/>
      <c r="C784" s="225" t="s">
        <v>1479</v>
      </c>
      <c r="D784" s="225" t="s">
        <v>268</v>
      </c>
      <c r="E784" s="226" t="s">
        <v>1480</v>
      </c>
      <c r="F784" s="227" t="s">
        <v>1481</v>
      </c>
      <c r="G784" s="228" t="s">
        <v>691</v>
      </c>
      <c r="H784" s="229">
        <v>2.0249999999999999</v>
      </c>
      <c r="I784" s="230"/>
      <c r="J784" s="231">
        <f>ROUND(I784*H784,2)</f>
        <v>0</v>
      </c>
      <c r="K784" s="227" t="s">
        <v>692</v>
      </c>
      <c r="L784" s="46"/>
      <c r="M784" s="232" t="s">
        <v>44</v>
      </c>
      <c r="N784" s="233" t="s">
        <v>53</v>
      </c>
      <c r="O784" s="86"/>
      <c r="P784" s="216">
        <f>O784*H784</f>
        <v>0</v>
      </c>
      <c r="Q784" s="216">
        <v>0.0066100000000000004</v>
      </c>
      <c r="R784" s="216">
        <f>Q784*H784</f>
        <v>0.01338525</v>
      </c>
      <c r="S784" s="216">
        <v>0</v>
      </c>
      <c r="T784" s="217">
        <f>S784*H784</f>
        <v>0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18" t="s">
        <v>217</v>
      </c>
      <c r="AT784" s="218" t="s">
        <v>268</v>
      </c>
      <c r="AU784" s="218" t="s">
        <v>92</v>
      </c>
      <c r="AY784" s="18" t="s">
        <v>147</v>
      </c>
      <c r="BE784" s="219">
        <f>IF(N784="základní",J784,0)</f>
        <v>0</v>
      </c>
      <c r="BF784" s="219">
        <f>IF(N784="snížená",J784,0)</f>
        <v>0</v>
      </c>
      <c r="BG784" s="219">
        <f>IF(N784="zákl. přenesená",J784,0)</f>
        <v>0</v>
      </c>
      <c r="BH784" s="219">
        <f>IF(N784="sníž. přenesená",J784,0)</f>
        <v>0</v>
      </c>
      <c r="BI784" s="219">
        <f>IF(N784="nulová",J784,0)</f>
        <v>0</v>
      </c>
      <c r="BJ784" s="18" t="s">
        <v>90</v>
      </c>
      <c r="BK784" s="219">
        <f>ROUND(I784*H784,2)</f>
        <v>0</v>
      </c>
      <c r="BL784" s="18" t="s">
        <v>217</v>
      </c>
      <c r="BM784" s="218" t="s">
        <v>1482</v>
      </c>
    </row>
    <row r="785" s="2" customFormat="1">
      <c r="A785" s="40"/>
      <c r="B785" s="41"/>
      <c r="C785" s="42"/>
      <c r="D785" s="220" t="s">
        <v>157</v>
      </c>
      <c r="E785" s="42"/>
      <c r="F785" s="221" t="s">
        <v>1483</v>
      </c>
      <c r="G785" s="42"/>
      <c r="H785" s="42"/>
      <c r="I785" s="222"/>
      <c r="J785" s="42"/>
      <c r="K785" s="42"/>
      <c r="L785" s="46"/>
      <c r="M785" s="223"/>
      <c r="N785" s="224"/>
      <c r="O785" s="86"/>
      <c r="P785" s="86"/>
      <c r="Q785" s="86"/>
      <c r="R785" s="86"/>
      <c r="S785" s="86"/>
      <c r="T785" s="87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8" t="s">
        <v>157</v>
      </c>
      <c r="AU785" s="18" t="s">
        <v>92</v>
      </c>
    </row>
    <row r="786" s="2" customFormat="1">
      <c r="A786" s="40"/>
      <c r="B786" s="41"/>
      <c r="C786" s="42"/>
      <c r="D786" s="239" t="s">
        <v>695</v>
      </c>
      <c r="E786" s="42"/>
      <c r="F786" s="240" t="s">
        <v>1484</v>
      </c>
      <c r="G786" s="42"/>
      <c r="H786" s="42"/>
      <c r="I786" s="222"/>
      <c r="J786" s="42"/>
      <c r="K786" s="42"/>
      <c r="L786" s="46"/>
      <c r="M786" s="223"/>
      <c r="N786" s="224"/>
      <c r="O786" s="86"/>
      <c r="P786" s="86"/>
      <c r="Q786" s="86"/>
      <c r="R786" s="86"/>
      <c r="S786" s="86"/>
      <c r="T786" s="87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T786" s="18" t="s">
        <v>695</v>
      </c>
      <c r="AU786" s="18" t="s">
        <v>92</v>
      </c>
    </row>
    <row r="787" s="13" customFormat="1">
      <c r="A787" s="13"/>
      <c r="B787" s="241"/>
      <c r="C787" s="242"/>
      <c r="D787" s="220" t="s">
        <v>697</v>
      </c>
      <c r="E787" s="243" t="s">
        <v>44</v>
      </c>
      <c r="F787" s="244" t="s">
        <v>1485</v>
      </c>
      <c r="G787" s="242"/>
      <c r="H787" s="243" t="s">
        <v>44</v>
      </c>
      <c r="I787" s="245"/>
      <c r="J787" s="242"/>
      <c r="K787" s="242"/>
      <c r="L787" s="246"/>
      <c r="M787" s="247"/>
      <c r="N787" s="248"/>
      <c r="O787" s="248"/>
      <c r="P787" s="248"/>
      <c r="Q787" s="248"/>
      <c r="R787" s="248"/>
      <c r="S787" s="248"/>
      <c r="T787" s="249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50" t="s">
        <v>697</v>
      </c>
      <c r="AU787" s="250" t="s">
        <v>92</v>
      </c>
      <c r="AV787" s="13" t="s">
        <v>90</v>
      </c>
      <c r="AW787" s="13" t="s">
        <v>42</v>
      </c>
      <c r="AX787" s="13" t="s">
        <v>82</v>
      </c>
      <c r="AY787" s="250" t="s">
        <v>147</v>
      </c>
    </row>
    <row r="788" s="14" customFormat="1">
      <c r="A788" s="14"/>
      <c r="B788" s="251"/>
      <c r="C788" s="252"/>
      <c r="D788" s="220" t="s">
        <v>697</v>
      </c>
      <c r="E788" s="253" t="s">
        <v>44</v>
      </c>
      <c r="F788" s="254" t="s">
        <v>1486</v>
      </c>
      <c r="G788" s="252"/>
      <c r="H788" s="255">
        <v>2.0249999999999999</v>
      </c>
      <c r="I788" s="256"/>
      <c r="J788" s="252"/>
      <c r="K788" s="252"/>
      <c r="L788" s="257"/>
      <c r="M788" s="258"/>
      <c r="N788" s="259"/>
      <c r="O788" s="259"/>
      <c r="P788" s="259"/>
      <c r="Q788" s="259"/>
      <c r="R788" s="259"/>
      <c r="S788" s="259"/>
      <c r="T788" s="260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61" t="s">
        <v>697</v>
      </c>
      <c r="AU788" s="261" t="s">
        <v>92</v>
      </c>
      <c r="AV788" s="14" t="s">
        <v>92</v>
      </c>
      <c r="AW788" s="14" t="s">
        <v>42</v>
      </c>
      <c r="AX788" s="14" t="s">
        <v>82</v>
      </c>
      <c r="AY788" s="261" t="s">
        <v>147</v>
      </c>
    </row>
    <row r="789" s="15" customFormat="1">
      <c r="A789" s="15"/>
      <c r="B789" s="262"/>
      <c r="C789" s="263"/>
      <c r="D789" s="220" t="s">
        <v>697</v>
      </c>
      <c r="E789" s="264" t="s">
        <v>44</v>
      </c>
      <c r="F789" s="265" t="s">
        <v>701</v>
      </c>
      <c r="G789" s="263"/>
      <c r="H789" s="266">
        <v>2.0249999999999999</v>
      </c>
      <c r="I789" s="267"/>
      <c r="J789" s="263"/>
      <c r="K789" s="263"/>
      <c r="L789" s="268"/>
      <c r="M789" s="269"/>
      <c r="N789" s="270"/>
      <c r="O789" s="270"/>
      <c r="P789" s="270"/>
      <c r="Q789" s="270"/>
      <c r="R789" s="270"/>
      <c r="S789" s="270"/>
      <c r="T789" s="271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72" t="s">
        <v>697</v>
      </c>
      <c r="AU789" s="272" t="s">
        <v>92</v>
      </c>
      <c r="AV789" s="15" t="s">
        <v>165</v>
      </c>
      <c r="AW789" s="15" t="s">
        <v>42</v>
      </c>
      <c r="AX789" s="15" t="s">
        <v>90</v>
      </c>
      <c r="AY789" s="272" t="s">
        <v>147</v>
      </c>
    </row>
    <row r="790" s="2" customFormat="1" ht="16.5" customHeight="1">
      <c r="A790" s="40"/>
      <c r="B790" s="41"/>
      <c r="C790" s="225" t="s">
        <v>548</v>
      </c>
      <c r="D790" s="225" t="s">
        <v>268</v>
      </c>
      <c r="E790" s="226" t="s">
        <v>1487</v>
      </c>
      <c r="F790" s="227" t="s">
        <v>1488</v>
      </c>
      <c r="G790" s="228" t="s">
        <v>152</v>
      </c>
      <c r="H790" s="229">
        <v>13.4</v>
      </c>
      <c r="I790" s="230"/>
      <c r="J790" s="231">
        <f>ROUND(I790*H790,2)</f>
        <v>0</v>
      </c>
      <c r="K790" s="227" t="s">
        <v>692</v>
      </c>
      <c r="L790" s="46"/>
      <c r="M790" s="232" t="s">
        <v>44</v>
      </c>
      <c r="N790" s="233" t="s">
        <v>53</v>
      </c>
      <c r="O790" s="86"/>
      <c r="P790" s="216">
        <f>O790*H790</f>
        <v>0</v>
      </c>
      <c r="Q790" s="216">
        <v>0.0022799999999999999</v>
      </c>
      <c r="R790" s="216">
        <f>Q790*H790</f>
        <v>0.030551999999999999</v>
      </c>
      <c r="S790" s="216">
        <v>0</v>
      </c>
      <c r="T790" s="217">
        <f>S790*H790</f>
        <v>0</v>
      </c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R790" s="218" t="s">
        <v>217</v>
      </c>
      <c r="AT790" s="218" t="s">
        <v>268</v>
      </c>
      <c r="AU790" s="218" t="s">
        <v>92</v>
      </c>
      <c r="AY790" s="18" t="s">
        <v>147</v>
      </c>
      <c r="BE790" s="219">
        <f>IF(N790="základní",J790,0)</f>
        <v>0</v>
      </c>
      <c r="BF790" s="219">
        <f>IF(N790="snížená",J790,0)</f>
        <v>0</v>
      </c>
      <c r="BG790" s="219">
        <f>IF(N790="zákl. přenesená",J790,0)</f>
        <v>0</v>
      </c>
      <c r="BH790" s="219">
        <f>IF(N790="sníž. přenesená",J790,0)</f>
        <v>0</v>
      </c>
      <c r="BI790" s="219">
        <f>IF(N790="nulová",J790,0)</f>
        <v>0</v>
      </c>
      <c r="BJ790" s="18" t="s">
        <v>90</v>
      </c>
      <c r="BK790" s="219">
        <f>ROUND(I790*H790,2)</f>
        <v>0</v>
      </c>
      <c r="BL790" s="18" t="s">
        <v>217</v>
      </c>
      <c r="BM790" s="218" t="s">
        <v>1489</v>
      </c>
    </row>
    <row r="791" s="2" customFormat="1">
      <c r="A791" s="40"/>
      <c r="B791" s="41"/>
      <c r="C791" s="42"/>
      <c r="D791" s="220" t="s">
        <v>157</v>
      </c>
      <c r="E791" s="42"/>
      <c r="F791" s="221" t="s">
        <v>1490</v>
      </c>
      <c r="G791" s="42"/>
      <c r="H791" s="42"/>
      <c r="I791" s="222"/>
      <c r="J791" s="42"/>
      <c r="K791" s="42"/>
      <c r="L791" s="46"/>
      <c r="M791" s="223"/>
      <c r="N791" s="224"/>
      <c r="O791" s="86"/>
      <c r="P791" s="86"/>
      <c r="Q791" s="86"/>
      <c r="R791" s="86"/>
      <c r="S791" s="86"/>
      <c r="T791" s="87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T791" s="18" t="s">
        <v>157</v>
      </c>
      <c r="AU791" s="18" t="s">
        <v>92</v>
      </c>
    </row>
    <row r="792" s="2" customFormat="1">
      <c r="A792" s="40"/>
      <c r="B792" s="41"/>
      <c r="C792" s="42"/>
      <c r="D792" s="239" t="s">
        <v>695</v>
      </c>
      <c r="E792" s="42"/>
      <c r="F792" s="240" t="s">
        <v>1491</v>
      </c>
      <c r="G792" s="42"/>
      <c r="H792" s="42"/>
      <c r="I792" s="222"/>
      <c r="J792" s="42"/>
      <c r="K792" s="42"/>
      <c r="L792" s="46"/>
      <c r="M792" s="223"/>
      <c r="N792" s="224"/>
      <c r="O792" s="86"/>
      <c r="P792" s="86"/>
      <c r="Q792" s="86"/>
      <c r="R792" s="86"/>
      <c r="S792" s="86"/>
      <c r="T792" s="87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T792" s="18" t="s">
        <v>695</v>
      </c>
      <c r="AU792" s="18" t="s">
        <v>92</v>
      </c>
    </row>
    <row r="793" s="13" customFormat="1">
      <c r="A793" s="13"/>
      <c r="B793" s="241"/>
      <c r="C793" s="242"/>
      <c r="D793" s="220" t="s">
        <v>697</v>
      </c>
      <c r="E793" s="243" t="s">
        <v>44</v>
      </c>
      <c r="F793" s="244" t="s">
        <v>1485</v>
      </c>
      <c r="G793" s="242"/>
      <c r="H793" s="243" t="s">
        <v>44</v>
      </c>
      <c r="I793" s="245"/>
      <c r="J793" s="242"/>
      <c r="K793" s="242"/>
      <c r="L793" s="246"/>
      <c r="M793" s="247"/>
      <c r="N793" s="248"/>
      <c r="O793" s="248"/>
      <c r="P793" s="248"/>
      <c r="Q793" s="248"/>
      <c r="R793" s="248"/>
      <c r="S793" s="248"/>
      <c r="T793" s="249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50" t="s">
        <v>697</v>
      </c>
      <c r="AU793" s="250" t="s">
        <v>92</v>
      </c>
      <c r="AV793" s="13" t="s">
        <v>90</v>
      </c>
      <c r="AW793" s="13" t="s">
        <v>42</v>
      </c>
      <c r="AX793" s="13" t="s">
        <v>82</v>
      </c>
      <c r="AY793" s="250" t="s">
        <v>147</v>
      </c>
    </row>
    <row r="794" s="14" customFormat="1">
      <c r="A794" s="14"/>
      <c r="B794" s="251"/>
      <c r="C794" s="252"/>
      <c r="D794" s="220" t="s">
        <v>697</v>
      </c>
      <c r="E794" s="253" t="s">
        <v>44</v>
      </c>
      <c r="F794" s="254" t="s">
        <v>1492</v>
      </c>
      <c r="G794" s="252"/>
      <c r="H794" s="255">
        <v>13.4</v>
      </c>
      <c r="I794" s="256"/>
      <c r="J794" s="252"/>
      <c r="K794" s="252"/>
      <c r="L794" s="257"/>
      <c r="M794" s="258"/>
      <c r="N794" s="259"/>
      <c r="O794" s="259"/>
      <c r="P794" s="259"/>
      <c r="Q794" s="259"/>
      <c r="R794" s="259"/>
      <c r="S794" s="259"/>
      <c r="T794" s="260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61" t="s">
        <v>697</v>
      </c>
      <c r="AU794" s="261" t="s">
        <v>92</v>
      </c>
      <c r="AV794" s="14" t="s">
        <v>92</v>
      </c>
      <c r="AW794" s="14" t="s">
        <v>42</v>
      </c>
      <c r="AX794" s="14" t="s">
        <v>90</v>
      </c>
      <c r="AY794" s="261" t="s">
        <v>147</v>
      </c>
    </row>
    <row r="795" s="2" customFormat="1" ht="16.5" customHeight="1">
      <c r="A795" s="40"/>
      <c r="B795" s="41"/>
      <c r="C795" s="225" t="s">
        <v>1493</v>
      </c>
      <c r="D795" s="225" t="s">
        <v>268</v>
      </c>
      <c r="E795" s="226" t="s">
        <v>1494</v>
      </c>
      <c r="F795" s="227" t="s">
        <v>1495</v>
      </c>
      <c r="G795" s="228" t="s">
        <v>174</v>
      </c>
      <c r="H795" s="229">
        <v>2</v>
      </c>
      <c r="I795" s="230"/>
      <c r="J795" s="231">
        <f>ROUND(I795*H795,2)</f>
        <v>0</v>
      </c>
      <c r="K795" s="227" t="s">
        <v>692</v>
      </c>
      <c r="L795" s="46"/>
      <c r="M795" s="232" t="s">
        <v>44</v>
      </c>
      <c r="N795" s="233" t="s">
        <v>53</v>
      </c>
      <c r="O795" s="86"/>
      <c r="P795" s="216">
        <f>O795*H795</f>
        <v>0</v>
      </c>
      <c r="Q795" s="216">
        <v>0.00031</v>
      </c>
      <c r="R795" s="216">
        <f>Q795*H795</f>
        <v>0.00062</v>
      </c>
      <c r="S795" s="216">
        <v>0</v>
      </c>
      <c r="T795" s="217">
        <f>S795*H795</f>
        <v>0</v>
      </c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R795" s="218" t="s">
        <v>217</v>
      </c>
      <c r="AT795" s="218" t="s">
        <v>268</v>
      </c>
      <c r="AU795" s="218" t="s">
        <v>92</v>
      </c>
      <c r="AY795" s="18" t="s">
        <v>147</v>
      </c>
      <c r="BE795" s="219">
        <f>IF(N795="základní",J795,0)</f>
        <v>0</v>
      </c>
      <c r="BF795" s="219">
        <f>IF(N795="snížená",J795,0)</f>
        <v>0</v>
      </c>
      <c r="BG795" s="219">
        <f>IF(N795="zákl. přenesená",J795,0)</f>
        <v>0</v>
      </c>
      <c r="BH795" s="219">
        <f>IF(N795="sníž. přenesená",J795,0)</f>
        <v>0</v>
      </c>
      <c r="BI795" s="219">
        <f>IF(N795="nulová",J795,0)</f>
        <v>0</v>
      </c>
      <c r="BJ795" s="18" t="s">
        <v>90</v>
      </c>
      <c r="BK795" s="219">
        <f>ROUND(I795*H795,2)</f>
        <v>0</v>
      </c>
      <c r="BL795" s="18" t="s">
        <v>217</v>
      </c>
      <c r="BM795" s="218" t="s">
        <v>1496</v>
      </c>
    </row>
    <row r="796" s="2" customFormat="1">
      <c r="A796" s="40"/>
      <c r="B796" s="41"/>
      <c r="C796" s="42"/>
      <c r="D796" s="220" t="s">
        <v>157</v>
      </c>
      <c r="E796" s="42"/>
      <c r="F796" s="221" t="s">
        <v>1497</v>
      </c>
      <c r="G796" s="42"/>
      <c r="H796" s="42"/>
      <c r="I796" s="222"/>
      <c r="J796" s="42"/>
      <c r="K796" s="42"/>
      <c r="L796" s="46"/>
      <c r="M796" s="223"/>
      <c r="N796" s="224"/>
      <c r="O796" s="86"/>
      <c r="P796" s="86"/>
      <c r="Q796" s="86"/>
      <c r="R796" s="86"/>
      <c r="S796" s="86"/>
      <c r="T796" s="87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T796" s="18" t="s">
        <v>157</v>
      </c>
      <c r="AU796" s="18" t="s">
        <v>92</v>
      </c>
    </row>
    <row r="797" s="2" customFormat="1">
      <c r="A797" s="40"/>
      <c r="B797" s="41"/>
      <c r="C797" s="42"/>
      <c r="D797" s="239" t="s">
        <v>695</v>
      </c>
      <c r="E797" s="42"/>
      <c r="F797" s="240" t="s">
        <v>1498</v>
      </c>
      <c r="G797" s="42"/>
      <c r="H797" s="42"/>
      <c r="I797" s="222"/>
      <c r="J797" s="42"/>
      <c r="K797" s="42"/>
      <c r="L797" s="46"/>
      <c r="M797" s="223"/>
      <c r="N797" s="224"/>
      <c r="O797" s="86"/>
      <c r="P797" s="86"/>
      <c r="Q797" s="86"/>
      <c r="R797" s="86"/>
      <c r="S797" s="86"/>
      <c r="T797" s="87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T797" s="18" t="s">
        <v>695</v>
      </c>
      <c r="AU797" s="18" t="s">
        <v>92</v>
      </c>
    </row>
    <row r="798" s="13" customFormat="1">
      <c r="A798" s="13"/>
      <c r="B798" s="241"/>
      <c r="C798" s="242"/>
      <c r="D798" s="220" t="s">
        <v>697</v>
      </c>
      <c r="E798" s="243" t="s">
        <v>44</v>
      </c>
      <c r="F798" s="244" t="s">
        <v>1485</v>
      </c>
      <c r="G798" s="242"/>
      <c r="H798" s="243" t="s">
        <v>44</v>
      </c>
      <c r="I798" s="245"/>
      <c r="J798" s="242"/>
      <c r="K798" s="242"/>
      <c r="L798" s="246"/>
      <c r="M798" s="247"/>
      <c r="N798" s="248"/>
      <c r="O798" s="248"/>
      <c r="P798" s="248"/>
      <c r="Q798" s="248"/>
      <c r="R798" s="248"/>
      <c r="S798" s="248"/>
      <c r="T798" s="249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50" t="s">
        <v>697</v>
      </c>
      <c r="AU798" s="250" t="s">
        <v>92</v>
      </c>
      <c r="AV798" s="13" t="s">
        <v>90</v>
      </c>
      <c r="AW798" s="13" t="s">
        <v>42</v>
      </c>
      <c r="AX798" s="13" t="s">
        <v>82</v>
      </c>
      <c r="AY798" s="250" t="s">
        <v>147</v>
      </c>
    </row>
    <row r="799" s="14" customFormat="1">
      <c r="A799" s="14"/>
      <c r="B799" s="251"/>
      <c r="C799" s="252"/>
      <c r="D799" s="220" t="s">
        <v>697</v>
      </c>
      <c r="E799" s="253" t="s">
        <v>44</v>
      </c>
      <c r="F799" s="254" t="s">
        <v>1499</v>
      </c>
      <c r="G799" s="252"/>
      <c r="H799" s="255">
        <v>2</v>
      </c>
      <c r="I799" s="256"/>
      <c r="J799" s="252"/>
      <c r="K799" s="252"/>
      <c r="L799" s="257"/>
      <c r="M799" s="258"/>
      <c r="N799" s="259"/>
      <c r="O799" s="259"/>
      <c r="P799" s="259"/>
      <c r="Q799" s="259"/>
      <c r="R799" s="259"/>
      <c r="S799" s="259"/>
      <c r="T799" s="260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1" t="s">
        <v>697</v>
      </c>
      <c r="AU799" s="261" t="s">
        <v>92</v>
      </c>
      <c r="AV799" s="14" t="s">
        <v>92</v>
      </c>
      <c r="AW799" s="14" t="s">
        <v>42</v>
      </c>
      <c r="AX799" s="14" t="s">
        <v>90</v>
      </c>
      <c r="AY799" s="261" t="s">
        <v>147</v>
      </c>
    </row>
    <row r="800" s="2" customFormat="1" ht="16.5" customHeight="1">
      <c r="A800" s="40"/>
      <c r="B800" s="41"/>
      <c r="C800" s="225" t="s">
        <v>553</v>
      </c>
      <c r="D800" s="225" t="s">
        <v>268</v>
      </c>
      <c r="E800" s="226" t="s">
        <v>1500</v>
      </c>
      <c r="F800" s="227" t="s">
        <v>1501</v>
      </c>
      <c r="G800" s="228" t="s">
        <v>152</v>
      </c>
      <c r="H800" s="229">
        <v>6.2999999999999998</v>
      </c>
      <c r="I800" s="230"/>
      <c r="J800" s="231">
        <f>ROUND(I800*H800,2)</f>
        <v>0</v>
      </c>
      <c r="K800" s="227" t="s">
        <v>692</v>
      </c>
      <c r="L800" s="46"/>
      <c r="M800" s="232" t="s">
        <v>44</v>
      </c>
      <c r="N800" s="233" t="s">
        <v>53</v>
      </c>
      <c r="O800" s="86"/>
      <c r="P800" s="216">
        <f>O800*H800</f>
        <v>0</v>
      </c>
      <c r="Q800" s="216">
        <v>0.00191</v>
      </c>
      <c r="R800" s="216">
        <f>Q800*H800</f>
        <v>0.012033</v>
      </c>
      <c r="S800" s="216">
        <v>0</v>
      </c>
      <c r="T800" s="217">
        <f>S800*H800</f>
        <v>0</v>
      </c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R800" s="218" t="s">
        <v>217</v>
      </c>
      <c r="AT800" s="218" t="s">
        <v>268</v>
      </c>
      <c r="AU800" s="218" t="s">
        <v>92</v>
      </c>
      <c r="AY800" s="18" t="s">
        <v>147</v>
      </c>
      <c r="BE800" s="219">
        <f>IF(N800="základní",J800,0)</f>
        <v>0</v>
      </c>
      <c r="BF800" s="219">
        <f>IF(N800="snížená",J800,0)</f>
        <v>0</v>
      </c>
      <c r="BG800" s="219">
        <f>IF(N800="zákl. přenesená",J800,0)</f>
        <v>0</v>
      </c>
      <c r="BH800" s="219">
        <f>IF(N800="sníž. přenesená",J800,0)</f>
        <v>0</v>
      </c>
      <c r="BI800" s="219">
        <f>IF(N800="nulová",J800,0)</f>
        <v>0</v>
      </c>
      <c r="BJ800" s="18" t="s">
        <v>90</v>
      </c>
      <c r="BK800" s="219">
        <f>ROUND(I800*H800,2)</f>
        <v>0</v>
      </c>
      <c r="BL800" s="18" t="s">
        <v>217</v>
      </c>
      <c r="BM800" s="218" t="s">
        <v>1502</v>
      </c>
    </row>
    <row r="801" s="2" customFormat="1">
      <c r="A801" s="40"/>
      <c r="B801" s="41"/>
      <c r="C801" s="42"/>
      <c r="D801" s="220" t="s">
        <v>157</v>
      </c>
      <c r="E801" s="42"/>
      <c r="F801" s="221" t="s">
        <v>1503</v>
      </c>
      <c r="G801" s="42"/>
      <c r="H801" s="42"/>
      <c r="I801" s="222"/>
      <c r="J801" s="42"/>
      <c r="K801" s="42"/>
      <c r="L801" s="46"/>
      <c r="M801" s="223"/>
      <c r="N801" s="224"/>
      <c r="O801" s="86"/>
      <c r="P801" s="86"/>
      <c r="Q801" s="86"/>
      <c r="R801" s="86"/>
      <c r="S801" s="86"/>
      <c r="T801" s="87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8" t="s">
        <v>157</v>
      </c>
      <c r="AU801" s="18" t="s">
        <v>92</v>
      </c>
    </row>
    <row r="802" s="2" customFormat="1">
      <c r="A802" s="40"/>
      <c r="B802" s="41"/>
      <c r="C802" s="42"/>
      <c r="D802" s="239" t="s">
        <v>695</v>
      </c>
      <c r="E802" s="42"/>
      <c r="F802" s="240" t="s">
        <v>1504</v>
      </c>
      <c r="G802" s="42"/>
      <c r="H802" s="42"/>
      <c r="I802" s="222"/>
      <c r="J802" s="42"/>
      <c r="K802" s="42"/>
      <c r="L802" s="46"/>
      <c r="M802" s="223"/>
      <c r="N802" s="224"/>
      <c r="O802" s="86"/>
      <c r="P802" s="86"/>
      <c r="Q802" s="86"/>
      <c r="R802" s="86"/>
      <c r="S802" s="86"/>
      <c r="T802" s="87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T802" s="18" t="s">
        <v>695</v>
      </c>
      <c r="AU802" s="18" t="s">
        <v>92</v>
      </c>
    </row>
    <row r="803" s="13" customFormat="1">
      <c r="A803" s="13"/>
      <c r="B803" s="241"/>
      <c r="C803" s="242"/>
      <c r="D803" s="220" t="s">
        <v>697</v>
      </c>
      <c r="E803" s="243" t="s">
        <v>44</v>
      </c>
      <c r="F803" s="244" t="s">
        <v>1485</v>
      </c>
      <c r="G803" s="242"/>
      <c r="H803" s="243" t="s">
        <v>44</v>
      </c>
      <c r="I803" s="245"/>
      <c r="J803" s="242"/>
      <c r="K803" s="242"/>
      <c r="L803" s="246"/>
      <c r="M803" s="247"/>
      <c r="N803" s="248"/>
      <c r="O803" s="248"/>
      <c r="P803" s="248"/>
      <c r="Q803" s="248"/>
      <c r="R803" s="248"/>
      <c r="S803" s="248"/>
      <c r="T803" s="249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50" t="s">
        <v>697</v>
      </c>
      <c r="AU803" s="250" t="s">
        <v>92</v>
      </c>
      <c r="AV803" s="13" t="s">
        <v>90</v>
      </c>
      <c r="AW803" s="13" t="s">
        <v>42</v>
      </c>
      <c r="AX803" s="13" t="s">
        <v>82</v>
      </c>
      <c r="AY803" s="250" t="s">
        <v>147</v>
      </c>
    </row>
    <row r="804" s="14" customFormat="1">
      <c r="A804" s="14"/>
      <c r="B804" s="251"/>
      <c r="C804" s="252"/>
      <c r="D804" s="220" t="s">
        <v>697</v>
      </c>
      <c r="E804" s="253" t="s">
        <v>44</v>
      </c>
      <c r="F804" s="254" t="s">
        <v>1505</v>
      </c>
      <c r="G804" s="252"/>
      <c r="H804" s="255">
        <v>2.1000000000000001</v>
      </c>
      <c r="I804" s="256"/>
      <c r="J804" s="252"/>
      <c r="K804" s="252"/>
      <c r="L804" s="257"/>
      <c r="M804" s="258"/>
      <c r="N804" s="259"/>
      <c r="O804" s="259"/>
      <c r="P804" s="259"/>
      <c r="Q804" s="259"/>
      <c r="R804" s="259"/>
      <c r="S804" s="259"/>
      <c r="T804" s="260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61" t="s">
        <v>697</v>
      </c>
      <c r="AU804" s="261" t="s">
        <v>92</v>
      </c>
      <c r="AV804" s="14" t="s">
        <v>92</v>
      </c>
      <c r="AW804" s="14" t="s">
        <v>42</v>
      </c>
      <c r="AX804" s="14" t="s">
        <v>82</v>
      </c>
      <c r="AY804" s="261" t="s">
        <v>147</v>
      </c>
    </row>
    <row r="805" s="14" customFormat="1">
      <c r="A805" s="14"/>
      <c r="B805" s="251"/>
      <c r="C805" s="252"/>
      <c r="D805" s="220" t="s">
        <v>697</v>
      </c>
      <c r="E805" s="253" t="s">
        <v>44</v>
      </c>
      <c r="F805" s="254" t="s">
        <v>1506</v>
      </c>
      <c r="G805" s="252"/>
      <c r="H805" s="255">
        <v>4.2000000000000002</v>
      </c>
      <c r="I805" s="256"/>
      <c r="J805" s="252"/>
      <c r="K805" s="252"/>
      <c r="L805" s="257"/>
      <c r="M805" s="258"/>
      <c r="N805" s="259"/>
      <c r="O805" s="259"/>
      <c r="P805" s="259"/>
      <c r="Q805" s="259"/>
      <c r="R805" s="259"/>
      <c r="S805" s="259"/>
      <c r="T805" s="260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61" t="s">
        <v>697</v>
      </c>
      <c r="AU805" s="261" t="s">
        <v>92</v>
      </c>
      <c r="AV805" s="14" t="s">
        <v>92</v>
      </c>
      <c r="AW805" s="14" t="s">
        <v>42</v>
      </c>
      <c r="AX805" s="14" t="s">
        <v>82</v>
      </c>
      <c r="AY805" s="261" t="s">
        <v>147</v>
      </c>
    </row>
    <row r="806" s="15" customFormat="1">
      <c r="A806" s="15"/>
      <c r="B806" s="262"/>
      <c r="C806" s="263"/>
      <c r="D806" s="220" t="s">
        <v>697</v>
      </c>
      <c r="E806" s="264" t="s">
        <v>44</v>
      </c>
      <c r="F806" s="265" t="s">
        <v>701</v>
      </c>
      <c r="G806" s="263"/>
      <c r="H806" s="266">
        <v>6.2999999999999998</v>
      </c>
      <c r="I806" s="267"/>
      <c r="J806" s="263"/>
      <c r="K806" s="263"/>
      <c r="L806" s="268"/>
      <c r="M806" s="269"/>
      <c r="N806" s="270"/>
      <c r="O806" s="270"/>
      <c r="P806" s="270"/>
      <c r="Q806" s="270"/>
      <c r="R806" s="270"/>
      <c r="S806" s="270"/>
      <c r="T806" s="271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272" t="s">
        <v>697</v>
      </c>
      <c r="AU806" s="272" t="s">
        <v>92</v>
      </c>
      <c r="AV806" s="15" t="s">
        <v>165</v>
      </c>
      <c r="AW806" s="15" t="s">
        <v>42</v>
      </c>
      <c r="AX806" s="15" t="s">
        <v>90</v>
      </c>
      <c r="AY806" s="272" t="s">
        <v>147</v>
      </c>
    </row>
    <row r="807" s="2" customFormat="1" ht="24.15" customHeight="1">
      <c r="A807" s="40"/>
      <c r="B807" s="41"/>
      <c r="C807" s="225" t="s">
        <v>1507</v>
      </c>
      <c r="D807" s="225" t="s">
        <v>268</v>
      </c>
      <c r="E807" s="226" t="s">
        <v>1508</v>
      </c>
      <c r="F807" s="227" t="s">
        <v>1509</v>
      </c>
      <c r="G807" s="228" t="s">
        <v>691</v>
      </c>
      <c r="H807" s="229">
        <v>2.2000000000000002</v>
      </c>
      <c r="I807" s="230"/>
      <c r="J807" s="231">
        <f>ROUND(I807*H807,2)</f>
        <v>0</v>
      </c>
      <c r="K807" s="227" t="s">
        <v>153</v>
      </c>
      <c r="L807" s="46"/>
      <c r="M807" s="232" t="s">
        <v>44</v>
      </c>
      <c r="N807" s="233" t="s">
        <v>53</v>
      </c>
      <c r="O807" s="86"/>
      <c r="P807" s="216">
        <f>O807*H807</f>
        <v>0</v>
      </c>
      <c r="Q807" s="216">
        <v>0</v>
      </c>
      <c r="R807" s="216">
        <f>Q807*H807</f>
        <v>0</v>
      </c>
      <c r="S807" s="216">
        <v>0</v>
      </c>
      <c r="T807" s="217">
        <f>S807*H807</f>
        <v>0</v>
      </c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R807" s="218" t="s">
        <v>217</v>
      </c>
      <c r="AT807" s="218" t="s">
        <v>268</v>
      </c>
      <c r="AU807" s="218" t="s">
        <v>92</v>
      </c>
      <c r="AY807" s="18" t="s">
        <v>147</v>
      </c>
      <c r="BE807" s="219">
        <f>IF(N807="základní",J807,0)</f>
        <v>0</v>
      </c>
      <c r="BF807" s="219">
        <f>IF(N807="snížená",J807,0)</f>
        <v>0</v>
      </c>
      <c r="BG807" s="219">
        <f>IF(N807="zákl. přenesená",J807,0)</f>
        <v>0</v>
      </c>
      <c r="BH807" s="219">
        <f>IF(N807="sníž. přenesená",J807,0)</f>
        <v>0</v>
      </c>
      <c r="BI807" s="219">
        <f>IF(N807="nulová",J807,0)</f>
        <v>0</v>
      </c>
      <c r="BJ807" s="18" t="s">
        <v>90</v>
      </c>
      <c r="BK807" s="219">
        <f>ROUND(I807*H807,2)</f>
        <v>0</v>
      </c>
      <c r="BL807" s="18" t="s">
        <v>217</v>
      </c>
      <c r="BM807" s="218" t="s">
        <v>1510</v>
      </c>
    </row>
    <row r="808" s="2" customFormat="1">
      <c r="A808" s="40"/>
      <c r="B808" s="41"/>
      <c r="C808" s="42"/>
      <c r="D808" s="220" t="s">
        <v>157</v>
      </c>
      <c r="E808" s="42"/>
      <c r="F808" s="221" t="s">
        <v>1509</v>
      </c>
      <c r="G808" s="42"/>
      <c r="H808" s="42"/>
      <c r="I808" s="222"/>
      <c r="J808" s="42"/>
      <c r="K808" s="42"/>
      <c r="L808" s="46"/>
      <c r="M808" s="223"/>
      <c r="N808" s="224"/>
      <c r="O808" s="86"/>
      <c r="P808" s="86"/>
      <c r="Q808" s="86"/>
      <c r="R808" s="86"/>
      <c r="S808" s="86"/>
      <c r="T808" s="87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T808" s="18" t="s">
        <v>157</v>
      </c>
      <c r="AU808" s="18" t="s">
        <v>92</v>
      </c>
    </row>
    <row r="809" s="2" customFormat="1">
      <c r="A809" s="40"/>
      <c r="B809" s="41"/>
      <c r="C809" s="42"/>
      <c r="D809" s="220" t="s">
        <v>277</v>
      </c>
      <c r="E809" s="42"/>
      <c r="F809" s="234" t="s">
        <v>1511</v>
      </c>
      <c r="G809" s="42"/>
      <c r="H809" s="42"/>
      <c r="I809" s="222"/>
      <c r="J809" s="42"/>
      <c r="K809" s="42"/>
      <c r="L809" s="46"/>
      <c r="M809" s="223"/>
      <c r="N809" s="224"/>
      <c r="O809" s="86"/>
      <c r="P809" s="86"/>
      <c r="Q809" s="86"/>
      <c r="R809" s="86"/>
      <c r="S809" s="86"/>
      <c r="T809" s="87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T809" s="18" t="s">
        <v>277</v>
      </c>
      <c r="AU809" s="18" t="s">
        <v>92</v>
      </c>
    </row>
    <row r="810" s="2" customFormat="1" ht="16.5" customHeight="1">
      <c r="A810" s="40"/>
      <c r="B810" s="41"/>
      <c r="C810" s="225" t="s">
        <v>556</v>
      </c>
      <c r="D810" s="225" t="s">
        <v>268</v>
      </c>
      <c r="E810" s="226" t="s">
        <v>1512</v>
      </c>
      <c r="F810" s="227" t="s">
        <v>1513</v>
      </c>
      <c r="G810" s="228" t="s">
        <v>763</v>
      </c>
      <c r="H810" s="229">
        <v>0.057000000000000002</v>
      </c>
      <c r="I810" s="230"/>
      <c r="J810" s="231">
        <f>ROUND(I810*H810,2)</f>
        <v>0</v>
      </c>
      <c r="K810" s="227" t="s">
        <v>692</v>
      </c>
      <c r="L810" s="46"/>
      <c r="M810" s="232" t="s">
        <v>44</v>
      </c>
      <c r="N810" s="233" t="s">
        <v>53</v>
      </c>
      <c r="O810" s="86"/>
      <c r="P810" s="216">
        <f>O810*H810</f>
        <v>0</v>
      </c>
      <c r="Q810" s="216">
        <v>0</v>
      </c>
      <c r="R810" s="216">
        <f>Q810*H810</f>
        <v>0</v>
      </c>
      <c r="S810" s="216">
        <v>0</v>
      </c>
      <c r="T810" s="217">
        <f>S810*H810</f>
        <v>0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18" t="s">
        <v>217</v>
      </c>
      <c r="AT810" s="218" t="s">
        <v>268</v>
      </c>
      <c r="AU810" s="218" t="s">
        <v>92</v>
      </c>
      <c r="AY810" s="18" t="s">
        <v>147</v>
      </c>
      <c r="BE810" s="219">
        <f>IF(N810="základní",J810,0)</f>
        <v>0</v>
      </c>
      <c r="BF810" s="219">
        <f>IF(N810="snížená",J810,0)</f>
        <v>0</v>
      </c>
      <c r="BG810" s="219">
        <f>IF(N810="zákl. přenesená",J810,0)</f>
        <v>0</v>
      </c>
      <c r="BH810" s="219">
        <f>IF(N810="sníž. přenesená",J810,0)</f>
        <v>0</v>
      </c>
      <c r="BI810" s="219">
        <f>IF(N810="nulová",J810,0)</f>
        <v>0</v>
      </c>
      <c r="BJ810" s="18" t="s">
        <v>90</v>
      </c>
      <c r="BK810" s="219">
        <f>ROUND(I810*H810,2)</f>
        <v>0</v>
      </c>
      <c r="BL810" s="18" t="s">
        <v>217</v>
      </c>
      <c r="BM810" s="218" t="s">
        <v>1514</v>
      </c>
    </row>
    <row r="811" s="2" customFormat="1">
      <c r="A811" s="40"/>
      <c r="B811" s="41"/>
      <c r="C811" s="42"/>
      <c r="D811" s="220" t="s">
        <v>157</v>
      </c>
      <c r="E811" s="42"/>
      <c r="F811" s="221" t="s">
        <v>1515</v>
      </c>
      <c r="G811" s="42"/>
      <c r="H811" s="42"/>
      <c r="I811" s="222"/>
      <c r="J811" s="42"/>
      <c r="K811" s="42"/>
      <c r="L811" s="46"/>
      <c r="M811" s="223"/>
      <c r="N811" s="224"/>
      <c r="O811" s="86"/>
      <c r="P811" s="86"/>
      <c r="Q811" s="86"/>
      <c r="R811" s="86"/>
      <c r="S811" s="86"/>
      <c r="T811" s="87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T811" s="18" t="s">
        <v>157</v>
      </c>
      <c r="AU811" s="18" t="s">
        <v>92</v>
      </c>
    </row>
    <row r="812" s="2" customFormat="1">
      <c r="A812" s="40"/>
      <c r="B812" s="41"/>
      <c r="C812" s="42"/>
      <c r="D812" s="239" t="s">
        <v>695</v>
      </c>
      <c r="E812" s="42"/>
      <c r="F812" s="240" t="s">
        <v>1516</v>
      </c>
      <c r="G812" s="42"/>
      <c r="H812" s="42"/>
      <c r="I812" s="222"/>
      <c r="J812" s="42"/>
      <c r="K812" s="42"/>
      <c r="L812" s="46"/>
      <c r="M812" s="223"/>
      <c r="N812" s="224"/>
      <c r="O812" s="86"/>
      <c r="P812" s="86"/>
      <c r="Q812" s="86"/>
      <c r="R812" s="86"/>
      <c r="S812" s="86"/>
      <c r="T812" s="87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T812" s="18" t="s">
        <v>695</v>
      </c>
      <c r="AU812" s="18" t="s">
        <v>92</v>
      </c>
    </row>
    <row r="813" s="12" customFormat="1" ht="22.8" customHeight="1">
      <c r="A813" s="12"/>
      <c r="B813" s="190"/>
      <c r="C813" s="191"/>
      <c r="D813" s="192" t="s">
        <v>81</v>
      </c>
      <c r="E813" s="204" t="s">
        <v>1517</v>
      </c>
      <c r="F813" s="204" t="s">
        <v>1518</v>
      </c>
      <c r="G813" s="191"/>
      <c r="H813" s="191"/>
      <c r="I813" s="194"/>
      <c r="J813" s="205">
        <f>BK813</f>
        <v>0</v>
      </c>
      <c r="K813" s="191"/>
      <c r="L813" s="196"/>
      <c r="M813" s="197"/>
      <c r="N813" s="198"/>
      <c r="O813" s="198"/>
      <c r="P813" s="199">
        <f>SUM(P814:P846)</f>
        <v>0</v>
      </c>
      <c r="Q813" s="198"/>
      <c r="R813" s="199">
        <f>SUM(R814:R846)</f>
        <v>0</v>
      </c>
      <c r="S813" s="198"/>
      <c r="T813" s="200">
        <f>SUM(T814:T846)</f>
        <v>0</v>
      </c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R813" s="201" t="s">
        <v>92</v>
      </c>
      <c r="AT813" s="202" t="s">
        <v>81</v>
      </c>
      <c r="AU813" s="202" t="s">
        <v>90</v>
      </c>
      <c r="AY813" s="201" t="s">
        <v>147</v>
      </c>
      <c r="BK813" s="203">
        <f>SUM(BK814:BK846)</f>
        <v>0</v>
      </c>
    </row>
    <row r="814" s="2" customFormat="1" ht="24.15" customHeight="1">
      <c r="A814" s="40"/>
      <c r="B814" s="41"/>
      <c r="C814" s="225" t="s">
        <v>1519</v>
      </c>
      <c r="D814" s="225" t="s">
        <v>268</v>
      </c>
      <c r="E814" s="226" t="s">
        <v>1520</v>
      </c>
      <c r="F814" s="227" t="s">
        <v>1521</v>
      </c>
      <c r="G814" s="228" t="s">
        <v>174</v>
      </c>
      <c r="H814" s="229">
        <v>1</v>
      </c>
      <c r="I814" s="230"/>
      <c r="J814" s="231">
        <f>ROUND(I814*H814,2)</f>
        <v>0</v>
      </c>
      <c r="K814" s="227" t="s">
        <v>153</v>
      </c>
      <c r="L814" s="46"/>
      <c r="M814" s="232" t="s">
        <v>44</v>
      </c>
      <c r="N814" s="233" t="s">
        <v>53</v>
      </c>
      <c r="O814" s="86"/>
      <c r="P814" s="216">
        <f>O814*H814</f>
        <v>0</v>
      </c>
      <c r="Q814" s="216">
        <v>0</v>
      </c>
      <c r="R814" s="216">
        <f>Q814*H814</f>
        <v>0</v>
      </c>
      <c r="S814" s="216">
        <v>0</v>
      </c>
      <c r="T814" s="217">
        <f>S814*H814</f>
        <v>0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218" t="s">
        <v>217</v>
      </c>
      <c r="AT814" s="218" t="s">
        <v>268</v>
      </c>
      <c r="AU814" s="218" t="s">
        <v>92</v>
      </c>
      <c r="AY814" s="18" t="s">
        <v>147</v>
      </c>
      <c r="BE814" s="219">
        <f>IF(N814="základní",J814,0)</f>
        <v>0</v>
      </c>
      <c r="BF814" s="219">
        <f>IF(N814="snížená",J814,0)</f>
        <v>0</v>
      </c>
      <c r="BG814" s="219">
        <f>IF(N814="zákl. přenesená",J814,0)</f>
        <v>0</v>
      </c>
      <c r="BH814" s="219">
        <f>IF(N814="sníž. přenesená",J814,0)</f>
        <v>0</v>
      </c>
      <c r="BI814" s="219">
        <f>IF(N814="nulová",J814,0)</f>
        <v>0</v>
      </c>
      <c r="BJ814" s="18" t="s">
        <v>90</v>
      </c>
      <c r="BK814" s="219">
        <f>ROUND(I814*H814,2)</f>
        <v>0</v>
      </c>
      <c r="BL814" s="18" t="s">
        <v>217</v>
      </c>
      <c r="BM814" s="218" t="s">
        <v>1522</v>
      </c>
    </row>
    <row r="815" s="2" customFormat="1">
      <c r="A815" s="40"/>
      <c r="B815" s="41"/>
      <c r="C815" s="42"/>
      <c r="D815" s="220" t="s">
        <v>157</v>
      </c>
      <c r="E815" s="42"/>
      <c r="F815" s="221" t="s">
        <v>1521</v>
      </c>
      <c r="G815" s="42"/>
      <c r="H815" s="42"/>
      <c r="I815" s="222"/>
      <c r="J815" s="42"/>
      <c r="K815" s="42"/>
      <c r="L815" s="46"/>
      <c r="M815" s="223"/>
      <c r="N815" s="224"/>
      <c r="O815" s="86"/>
      <c r="P815" s="86"/>
      <c r="Q815" s="86"/>
      <c r="R815" s="86"/>
      <c r="S815" s="86"/>
      <c r="T815" s="87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T815" s="18" t="s">
        <v>157</v>
      </c>
      <c r="AU815" s="18" t="s">
        <v>92</v>
      </c>
    </row>
    <row r="816" s="2" customFormat="1">
      <c r="A816" s="40"/>
      <c r="B816" s="41"/>
      <c r="C816" s="42"/>
      <c r="D816" s="220" t="s">
        <v>277</v>
      </c>
      <c r="E816" s="42"/>
      <c r="F816" s="234" t="s">
        <v>1511</v>
      </c>
      <c r="G816" s="42"/>
      <c r="H816" s="42"/>
      <c r="I816" s="222"/>
      <c r="J816" s="42"/>
      <c r="K816" s="42"/>
      <c r="L816" s="46"/>
      <c r="M816" s="223"/>
      <c r="N816" s="224"/>
      <c r="O816" s="86"/>
      <c r="P816" s="86"/>
      <c r="Q816" s="86"/>
      <c r="R816" s="86"/>
      <c r="S816" s="86"/>
      <c r="T816" s="87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T816" s="18" t="s">
        <v>277</v>
      </c>
      <c r="AU816" s="18" t="s">
        <v>92</v>
      </c>
    </row>
    <row r="817" s="2" customFormat="1" ht="24.15" customHeight="1">
      <c r="A817" s="40"/>
      <c r="B817" s="41"/>
      <c r="C817" s="225" t="s">
        <v>560</v>
      </c>
      <c r="D817" s="225" t="s">
        <v>268</v>
      </c>
      <c r="E817" s="226" t="s">
        <v>1523</v>
      </c>
      <c r="F817" s="227" t="s">
        <v>1524</v>
      </c>
      <c r="G817" s="228" t="s">
        <v>174</v>
      </c>
      <c r="H817" s="229">
        <v>1</v>
      </c>
      <c r="I817" s="230"/>
      <c r="J817" s="231">
        <f>ROUND(I817*H817,2)</f>
        <v>0</v>
      </c>
      <c r="K817" s="227" t="s">
        <v>153</v>
      </c>
      <c r="L817" s="46"/>
      <c r="M817" s="232" t="s">
        <v>44</v>
      </c>
      <c r="N817" s="233" t="s">
        <v>53</v>
      </c>
      <c r="O817" s="86"/>
      <c r="P817" s="216">
        <f>O817*H817</f>
        <v>0</v>
      </c>
      <c r="Q817" s="216">
        <v>0</v>
      </c>
      <c r="R817" s="216">
        <f>Q817*H817</f>
        <v>0</v>
      </c>
      <c r="S817" s="216">
        <v>0</v>
      </c>
      <c r="T817" s="217">
        <f>S817*H817</f>
        <v>0</v>
      </c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18" t="s">
        <v>217</v>
      </c>
      <c r="AT817" s="218" t="s">
        <v>268</v>
      </c>
      <c r="AU817" s="218" t="s">
        <v>92</v>
      </c>
      <c r="AY817" s="18" t="s">
        <v>147</v>
      </c>
      <c r="BE817" s="219">
        <f>IF(N817="základní",J817,0)</f>
        <v>0</v>
      </c>
      <c r="BF817" s="219">
        <f>IF(N817="snížená",J817,0)</f>
        <v>0</v>
      </c>
      <c r="BG817" s="219">
        <f>IF(N817="zákl. přenesená",J817,0)</f>
        <v>0</v>
      </c>
      <c r="BH817" s="219">
        <f>IF(N817="sníž. přenesená",J817,0)</f>
        <v>0</v>
      </c>
      <c r="BI817" s="219">
        <f>IF(N817="nulová",J817,0)</f>
        <v>0</v>
      </c>
      <c r="BJ817" s="18" t="s">
        <v>90</v>
      </c>
      <c r="BK817" s="219">
        <f>ROUND(I817*H817,2)</f>
        <v>0</v>
      </c>
      <c r="BL817" s="18" t="s">
        <v>217</v>
      </c>
      <c r="BM817" s="218" t="s">
        <v>1525</v>
      </c>
    </row>
    <row r="818" s="2" customFormat="1">
      <c r="A818" s="40"/>
      <c r="B818" s="41"/>
      <c r="C818" s="42"/>
      <c r="D818" s="220" t="s">
        <v>157</v>
      </c>
      <c r="E818" s="42"/>
      <c r="F818" s="221" t="s">
        <v>1524</v>
      </c>
      <c r="G818" s="42"/>
      <c r="H818" s="42"/>
      <c r="I818" s="222"/>
      <c r="J818" s="42"/>
      <c r="K818" s="42"/>
      <c r="L818" s="46"/>
      <c r="M818" s="223"/>
      <c r="N818" s="224"/>
      <c r="O818" s="86"/>
      <c r="P818" s="86"/>
      <c r="Q818" s="86"/>
      <c r="R818" s="86"/>
      <c r="S818" s="86"/>
      <c r="T818" s="87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T818" s="18" t="s">
        <v>157</v>
      </c>
      <c r="AU818" s="18" t="s">
        <v>92</v>
      </c>
    </row>
    <row r="819" s="2" customFormat="1">
      <c r="A819" s="40"/>
      <c r="B819" s="41"/>
      <c r="C819" s="42"/>
      <c r="D819" s="220" t="s">
        <v>277</v>
      </c>
      <c r="E819" s="42"/>
      <c r="F819" s="234" t="s">
        <v>1511</v>
      </c>
      <c r="G819" s="42"/>
      <c r="H819" s="42"/>
      <c r="I819" s="222"/>
      <c r="J819" s="42"/>
      <c r="K819" s="42"/>
      <c r="L819" s="46"/>
      <c r="M819" s="223"/>
      <c r="N819" s="224"/>
      <c r="O819" s="86"/>
      <c r="P819" s="86"/>
      <c r="Q819" s="86"/>
      <c r="R819" s="86"/>
      <c r="S819" s="86"/>
      <c r="T819" s="87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18" t="s">
        <v>277</v>
      </c>
      <c r="AU819" s="18" t="s">
        <v>92</v>
      </c>
    </row>
    <row r="820" s="2" customFormat="1" ht="16.5" customHeight="1">
      <c r="A820" s="40"/>
      <c r="B820" s="41"/>
      <c r="C820" s="225" t="s">
        <v>1526</v>
      </c>
      <c r="D820" s="225" t="s">
        <v>268</v>
      </c>
      <c r="E820" s="226" t="s">
        <v>1527</v>
      </c>
      <c r="F820" s="227" t="s">
        <v>1528</v>
      </c>
      <c r="G820" s="228" t="s">
        <v>174</v>
      </c>
      <c r="H820" s="229">
        <v>1</v>
      </c>
      <c r="I820" s="230"/>
      <c r="J820" s="231">
        <f>ROUND(I820*H820,2)</f>
        <v>0</v>
      </c>
      <c r="K820" s="227" t="s">
        <v>153</v>
      </c>
      <c r="L820" s="46"/>
      <c r="M820" s="232" t="s">
        <v>44</v>
      </c>
      <c r="N820" s="233" t="s">
        <v>53</v>
      </c>
      <c r="O820" s="86"/>
      <c r="P820" s="216">
        <f>O820*H820</f>
        <v>0</v>
      </c>
      <c r="Q820" s="216">
        <v>0</v>
      </c>
      <c r="R820" s="216">
        <f>Q820*H820</f>
        <v>0</v>
      </c>
      <c r="S820" s="216">
        <v>0</v>
      </c>
      <c r="T820" s="217">
        <f>S820*H820</f>
        <v>0</v>
      </c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R820" s="218" t="s">
        <v>217</v>
      </c>
      <c r="AT820" s="218" t="s">
        <v>268</v>
      </c>
      <c r="AU820" s="218" t="s">
        <v>92</v>
      </c>
      <c r="AY820" s="18" t="s">
        <v>147</v>
      </c>
      <c r="BE820" s="219">
        <f>IF(N820="základní",J820,0)</f>
        <v>0</v>
      </c>
      <c r="BF820" s="219">
        <f>IF(N820="snížená",J820,0)</f>
        <v>0</v>
      </c>
      <c r="BG820" s="219">
        <f>IF(N820="zákl. přenesená",J820,0)</f>
        <v>0</v>
      </c>
      <c r="BH820" s="219">
        <f>IF(N820="sníž. přenesená",J820,0)</f>
        <v>0</v>
      </c>
      <c r="BI820" s="219">
        <f>IF(N820="nulová",J820,0)</f>
        <v>0</v>
      </c>
      <c r="BJ820" s="18" t="s">
        <v>90</v>
      </c>
      <c r="BK820" s="219">
        <f>ROUND(I820*H820,2)</f>
        <v>0</v>
      </c>
      <c r="BL820" s="18" t="s">
        <v>217</v>
      </c>
      <c r="BM820" s="218" t="s">
        <v>1529</v>
      </c>
    </row>
    <row r="821" s="2" customFormat="1">
      <c r="A821" s="40"/>
      <c r="B821" s="41"/>
      <c r="C821" s="42"/>
      <c r="D821" s="220" t="s">
        <v>157</v>
      </c>
      <c r="E821" s="42"/>
      <c r="F821" s="221" t="s">
        <v>1528</v>
      </c>
      <c r="G821" s="42"/>
      <c r="H821" s="42"/>
      <c r="I821" s="222"/>
      <c r="J821" s="42"/>
      <c r="K821" s="42"/>
      <c r="L821" s="46"/>
      <c r="M821" s="223"/>
      <c r="N821" s="224"/>
      <c r="O821" s="86"/>
      <c r="P821" s="86"/>
      <c r="Q821" s="86"/>
      <c r="R821" s="86"/>
      <c r="S821" s="86"/>
      <c r="T821" s="87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T821" s="18" t="s">
        <v>157</v>
      </c>
      <c r="AU821" s="18" t="s">
        <v>92</v>
      </c>
    </row>
    <row r="822" s="2" customFormat="1">
      <c r="A822" s="40"/>
      <c r="B822" s="41"/>
      <c r="C822" s="42"/>
      <c r="D822" s="220" t="s">
        <v>277</v>
      </c>
      <c r="E822" s="42"/>
      <c r="F822" s="234" t="s">
        <v>1511</v>
      </c>
      <c r="G822" s="42"/>
      <c r="H822" s="42"/>
      <c r="I822" s="222"/>
      <c r="J822" s="42"/>
      <c r="K822" s="42"/>
      <c r="L822" s="46"/>
      <c r="M822" s="223"/>
      <c r="N822" s="224"/>
      <c r="O822" s="86"/>
      <c r="P822" s="86"/>
      <c r="Q822" s="86"/>
      <c r="R822" s="86"/>
      <c r="S822" s="86"/>
      <c r="T822" s="87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T822" s="18" t="s">
        <v>277</v>
      </c>
      <c r="AU822" s="18" t="s">
        <v>92</v>
      </c>
    </row>
    <row r="823" s="2" customFormat="1" ht="24.15" customHeight="1">
      <c r="A823" s="40"/>
      <c r="B823" s="41"/>
      <c r="C823" s="225" t="s">
        <v>563</v>
      </c>
      <c r="D823" s="225" t="s">
        <v>268</v>
      </c>
      <c r="E823" s="226" t="s">
        <v>1530</v>
      </c>
      <c r="F823" s="227" t="s">
        <v>1531</v>
      </c>
      <c r="G823" s="228" t="s">
        <v>174</v>
      </c>
      <c r="H823" s="229">
        <v>1</v>
      </c>
      <c r="I823" s="230"/>
      <c r="J823" s="231">
        <f>ROUND(I823*H823,2)</f>
        <v>0</v>
      </c>
      <c r="K823" s="227" t="s">
        <v>153</v>
      </c>
      <c r="L823" s="46"/>
      <c r="M823" s="232" t="s">
        <v>44</v>
      </c>
      <c r="N823" s="233" t="s">
        <v>53</v>
      </c>
      <c r="O823" s="86"/>
      <c r="P823" s="216">
        <f>O823*H823</f>
        <v>0</v>
      </c>
      <c r="Q823" s="216">
        <v>0</v>
      </c>
      <c r="R823" s="216">
        <f>Q823*H823</f>
        <v>0</v>
      </c>
      <c r="S823" s="216">
        <v>0</v>
      </c>
      <c r="T823" s="217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18" t="s">
        <v>217</v>
      </c>
      <c r="AT823" s="218" t="s">
        <v>268</v>
      </c>
      <c r="AU823" s="218" t="s">
        <v>92</v>
      </c>
      <c r="AY823" s="18" t="s">
        <v>147</v>
      </c>
      <c r="BE823" s="219">
        <f>IF(N823="základní",J823,0)</f>
        <v>0</v>
      </c>
      <c r="BF823" s="219">
        <f>IF(N823="snížená",J823,0)</f>
        <v>0</v>
      </c>
      <c r="BG823" s="219">
        <f>IF(N823="zákl. přenesená",J823,0)</f>
        <v>0</v>
      </c>
      <c r="BH823" s="219">
        <f>IF(N823="sníž. přenesená",J823,0)</f>
        <v>0</v>
      </c>
      <c r="BI823" s="219">
        <f>IF(N823="nulová",J823,0)</f>
        <v>0</v>
      </c>
      <c r="BJ823" s="18" t="s">
        <v>90</v>
      </c>
      <c r="BK823" s="219">
        <f>ROUND(I823*H823,2)</f>
        <v>0</v>
      </c>
      <c r="BL823" s="18" t="s">
        <v>217</v>
      </c>
      <c r="BM823" s="218" t="s">
        <v>1532</v>
      </c>
    </row>
    <row r="824" s="2" customFormat="1">
      <c r="A824" s="40"/>
      <c r="B824" s="41"/>
      <c r="C824" s="42"/>
      <c r="D824" s="220" t="s">
        <v>157</v>
      </c>
      <c r="E824" s="42"/>
      <c r="F824" s="221" t="s">
        <v>1531</v>
      </c>
      <c r="G824" s="42"/>
      <c r="H824" s="42"/>
      <c r="I824" s="222"/>
      <c r="J824" s="42"/>
      <c r="K824" s="42"/>
      <c r="L824" s="46"/>
      <c r="M824" s="223"/>
      <c r="N824" s="224"/>
      <c r="O824" s="86"/>
      <c r="P824" s="86"/>
      <c r="Q824" s="86"/>
      <c r="R824" s="86"/>
      <c r="S824" s="86"/>
      <c r="T824" s="87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T824" s="18" t="s">
        <v>157</v>
      </c>
      <c r="AU824" s="18" t="s">
        <v>92</v>
      </c>
    </row>
    <row r="825" s="2" customFormat="1">
      <c r="A825" s="40"/>
      <c r="B825" s="41"/>
      <c r="C825" s="42"/>
      <c r="D825" s="220" t="s">
        <v>277</v>
      </c>
      <c r="E825" s="42"/>
      <c r="F825" s="234" t="s">
        <v>1511</v>
      </c>
      <c r="G825" s="42"/>
      <c r="H825" s="42"/>
      <c r="I825" s="222"/>
      <c r="J825" s="42"/>
      <c r="K825" s="42"/>
      <c r="L825" s="46"/>
      <c r="M825" s="223"/>
      <c r="N825" s="224"/>
      <c r="O825" s="86"/>
      <c r="P825" s="86"/>
      <c r="Q825" s="86"/>
      <c r="R825" s="86"/>
      <c r="S825" s="86"/>
      <c r="T825" s="87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8" t="s">
        <v>277</v>
      </c>
      <c r="AU825" s="18" t="s">
        <v>92</v>
      </c>
    </row>
    <row r="826" s="2" customFormat="1" ht="16.5" customHeight="1">
      <c r="A826" s="40"/>
      <c r="B826" s="41"/>
      <c r="C826" s="225" t="s">
        <v>1533</v>
      </c>
      <c r="D826" s="225" t="s">
        <v>268</v>
      </c>
      <c r="E826" s="226" t="s">
        <v>1534</v>
      </c>
      <c r="F826" s="227" t="s">
        <v>1535</v>
      </c>
      <c r="G826" s="228" t="s">
        <v>174</v>
      </c>
      <c r="H826" s="229">
        <v>1</v>
      </c>
      <c r="I826" s="230"/>
      <c r="J826" s="231">
        <f>ROUND(I826*H826,2)</f>
        <v>0</v>
      </c>
      <c r="K826" s="227" t="s">
        <v>153</v>
      </c>
      <c r="L826" s="46"/>
      <c r="M826" s="232" t="s">
        <v>44</v>
      </c>
      <c r="N826" s="233" t="s">
        <v>53</v>
      </c>
      <c r="O826" s="86"/>
      <c r="P826" s="216">
        <f>O826*H826</f>
        <v>0</v>
      </c>
      <c r="Q826" s="216">
        <v>0</v>
      </c>
      <c r="R826" s="216">
        <f>Q826*H826</f>
        <v>0</v>
      </c>
      <c r="S826" s="216">
        <v>0</v>
      </c>
      <c r="T826" s="217">
        <f>S826*H826</f>
        <v>0</v>
      </c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R826" s="218" t="s">
        <v>217</v>
      </c>
      <c r="AT826" s="218" t="s">
        <v>268</v>
      </c>
      <c r="AU826" s="218" t="s">
        <v>92</v>
      </c>
      <c r="AY826" s="18" t="s">
        <v>147</v>
      </c>
      <c r="BE826" s="219">
        <f>IF(N826="základní",J826,0)</f>
        <v>0</v>
      </c>
      <c r="BF826" s="219">
        <f>IF(N826="snížená",J826,0)</f>
        <v>0</v>
      </c>
      <c r="BG826" s="219">
        <f>IF(N826="zákl. přenesená",J826,0)</f>
        <v>0</v>
      </c>
      <c r="BH826" s="219">
        <f>IF(N826="sníž. přenesená",J826,0)</f>
        <v>0</v>
      </c>
      <c r="BI826" s="219">
        <f>IF(N826="nulová",J826,0)</f>
        <v>0</v>
      </c>
      <c r="BJ826" s="18" t="s">
        <v>90</v>
      </c>
      <c r="BK826" s="219">
        <f>ROUND(I826*H826,2)</f>
        <v>0</v>
      </c>
      <c r="BL826" s="18" t="s">
        <v>217</v>
      </c>
      <c r="BM826" s="218" t="s">
        <v>1536</v>
      </c>
    </row>
    <row r="827" s="2" customFormat="1">
      <c r="A827" s="40"/>
      <c r="B827" s="41"/>
      <c r="C827" s="42"/>
      <c r="D827" s="220" t="s">
        <v>157</v>
      </c>
      <c r="E827" s="42"/>
      <c r="F827" s="221" t="s">
        <v>1535</v>
      </c>
      <c r="G827" s="42"/>
      <c r="H827" s="42"/>
      <c r="I827" s="222"/>
      <c r="J827" s="42"/>
      <c r="K827" s="42"/>
      <c r="L827" s="46"/>
      <c r="M827" s="223"/>
      <c r="N827" s="224"/>
      <c r="O827" s="86"/>
      <c r="P827" s="86"/>
      <c r="Q827" s="86"/>
      <c r="R827" s="86"/>
      <c r="S827" s="86"/>
      <c r="T827" s="87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T827" s="18" t="s">
        <v>157</v>
      </c>
      <c r="AU827" s="18" t="s">
        <v>92</v>
      </c>
    </row>
    <row r="828" s="2" customFormat="1">
      <c r="A828" s="40"/>
      <c r="B828" s="41"/>
      <c r="C828" s="42"/>
      <c r="D828" s="220" t="s">
        <v>277</v>
      </c>
      <c r="E828" s="42"/>
      <c r="F828" s="234" t="s">
        <v>1511</v>
      </c>
      <c r="G828" s="42"/>
      <c r="H828" s="42"/>
      <c r="I828" s="222"/>
      <c r="J828" s="42"/>
      <c r="K828" s="42"/>
      <c r="L828" s="46"/>
      <c r="M828" s="223"/>
      <c r="N828" s="224"/>
      <c r="O828" s="86"/>
      <c r="P828" s="86"/>
      <c r="Q828" s="86"/>
      <c r="R828" s="86"/>
      <c r="S828" s="86"/>
      <c r="T828" s="87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T828" s="18" t="s">
        <v>277</v>
      </c>
      <c r="AU828" s="18" t="s">
        <v>92</v>
      </c>
    </row>
    <row r="829" s="2" customFormat="1" ht="33" customHeight="1">
      <c r="A829" s="40"/>
      <c r="B829" s="41"/>
      <c r="C829" s="225" t="s">
        <v>567</v>
      </c>
      <c r="D829" s="225" t="s">
        <v>268</v>
      </c>
      <c r="E829" s="226" t="s">
        <v>1537</v>
      </c>
      <c r="F829" s="227" t="s">
        <v>1538</v>
      </c>
      <c r="G829" s="228" t="s">
        <v>974</v>
      </c>
      <c r="H829" s="229">
        <v>1</v>
      </c>
      <c r="I829" s="230"/>
      <c r="J829" s="231">
        <f>ROUND(I829*H829,2)</f>
        <v>0</v>
      </c>
      <c r="K829" s="227" t="s">
        <v>153</v>
      </c>
      <c r="L829" s="46"/>
      <c r="M829" s="232" t="s">
        <v>44</v>
      </c>
      <c r="N829" s="233" t="s">
        <v>53</v>
      </c>
      <c r="O829" s="86"/>
      <c r="P829" s="216">
        <f>O829*H829</f>
        <v>0</v>
      </c>
      <c r="Q829" s="216">
        <v>0</v>
      </c>
      <c r="R829" s="216">
        <f>Q829*H829</f>
        <v>0</v>
      </c>
      <c r="S829" s="216">
        <v>0</v>
      </c>
      <c r="T829" s="217">
        <f>S829*H829</f>
        <v>0</v>
      </c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R829" s="218" t="s">
        <v>217</v>
      </c>
      <c r="AT829" s="218" t="s">
        <v>268</v>
      </c>
      <c r="AU829" s="218" t="s">
        <v>92</v>
      </c>
      <c r="AY829" s="18" t="s">
        <v>147</v>
      </c>
      <c r="BE829" s="219">
        <f>IF(N829="základní",J829,0)</f>
        <v>0</v>
      </c>
      <c r="BF829" s="219">
        <f>IF(N829="snížená",J829,0)</f>
        <v>0</v>
      </c>
      <c r="BG829" s="219">
        <f>IF(N829="zákl. přenesená",J829,0)</f>
        <v>0</v>
      </c>
      <c r="BH829" s="219">
        <f>IF(N829="sníž. přenesená",J829,0)</f>
        <v>0</v>
      </c>
      <c r="BI829" s="219">
        <f>IF(N829="nulová",J829,0)</f>
        <v>0</v>
      </c>
      <c r="BJ829" s="18" t="s">
        <v>90</v>
      </c>
      <c r="BK829" s="219">
        <f>ROUND(I829*H829,2)</f>
        <v>0</v>
      </c>
      <c r="BL829" s="18" t="s">
        <v>217</v>
      </c>
      <c r="BM829" s="218" t="s">
        <v>1539</v>
      </c>
    </row>
    <row r="830" s="2" customFormat="1">
      <c r="A830" s="40"/>
      <c r="B830" s="41"/>
      <c r="C830" s="42"/>
      <c r="D830" s="220" t="s">
        <v>157</v>
      </c>
      <c r="E830" s="42"/>
      <c r="F830" s="221" t="s">
        <v>1538</v>
      </c>
      <c r="G830" s="42"/>
      <c r="H830" s="42"/>
      <c r="I830" s="222"/>
      <c r="J830" s="42"/>
      <c r="K830" s="42"/>
      <c r="L830" s="46"/>
      <c r="M830" s="223"/>
      <c r="N830" s="224"/>
      <c r="O830" s="86"/>
      <c r="P830" s="86"/>
      <c r="Q830" s="86"/>
      <c r="R830" s="86"/>
      <c r="S830" s="86"/>
      <c r="T830" s="87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T830" s="18" t="s">
        <v>157</v>
      </c>
      <c r="AU830" s="18" t="s">
        <v>92</v>
      </c>
    </row>
    <row r="831" s="2" customFormat="1">
      <c r="A831" s="40"/>
      <c r="B831" s="41"/>
      <c r="C831" s="42"/>
      <c r="D831" s="220" t="s">
        <v>277</v>
      </c>
      <c r="E831" s="42"/>
      <c r="F831" s="234" t="s">
        <v>1511</v>
      </c>
      <c r="G831" s="42"/>
      <c r="H831" s="42"/>
      <c r="I831" s="222"/>
      <c r="J831" s="42"/>
      <c r="K831" s="42"/>
      <c r="L831" s="46"/>
      <c r="M831" s="223"/>
      <c r="N831" s="224"/>
      <c r="O831" s="86"/>
      <c r="P831" s="86"/>
      <c r="Q831" s="86"/>
      <c r="R831" s="86"/>
      <c r="S831" s="86"/>
      <c r="T831" s="87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T831" s="18" t="s">
        <v>277</v>
      </c>
      <c r="AU831" s="18" t="s">
        <v>92</v>
      </c>
    </row>
    <row r="832" s="2" customFormat="1" ht="24.15" customHeight="1">
      <c r="A832" s="40"/>
      <c r="B832" s="41"/>
      <c r="C832" s="225" t="s">
        <v>1540</v>
      </c>
      <c r="D832" s="225" t="s">
        <v>268</v>
      </c>
      <c r="E832" s="226" t="s">
        <v>1541</v>
      </c>
      <c r="F832" s="227" t="s">
        <v>1542</v>
      </c>
      <c r="G832" s="228" t="s">
        <v>974</v>
      </c>
      <c r="H832" s="229">
        <v>1</v>
      </c>
      <c r="I832" s="230"/>
      <c r="J832" s="231">
        <f>ROUND(I832*H832,2)</f>
        <v>0</v>
      </c>
      <c r="K832" s="227" t="s">
        <v>153</v>
      </c>
      <c r="L832" s="46"/>
      <c r="M832" s="232" t="s">
        <v>44</v>
      </c>
      <c r="N832" s="233" t="s">
        <v>53</v>
      </c>
      <c r="O832" s="86"/>
      <c r="P832" s="216">
        <f>O832*H832</f>
        <v>0</v>
      </c>
      <c r="Q832" s="216">
        <v>0</v>
      </c>
      <c r="R832" s="216">
        <f>Q832*H832</f>
        <v>0</v>
      </c>
      <c r="S832" s="216">
        <v>0</v>
      </c>
      <c r="T832" s="217">
        <f>S832*H832</f>
        <v>0</v>
      </c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R832" s="218" t="s">
        <v>217</v>
      </c>
      <c r="AT832" s="218" t="s">
        <v>268</v>
      </c>
      <c r="AU832" s="218" t="s">
        <v>92</v>
      </c>
      <c r="AY832" s="18" t="s">
        <v>147</v>
      </c>
      <c r="BE832" s="219">
        <f>IF(N832="základní",J832,0)</f>
        <v>0</v>
      </c>
      <c r="BF832" s="219">
        <f>IF(N832="snížená",J832,0)</f>
        <v>0</v>
      </c>
      <c r="BG832" s="219">
        <f>IF(N832="zákl. přenesená",J832,0)</f>
        <v>0</v>
      </c>
      <c r="BH832" s="219">
        <f>IF(N832="sníž. přenesená",J832,0)</f>
        <v>0</v>
      </c>
      <c r="BI832" s="219">
        <f>IF(N832="nulová",J832,0)</f>
        <v>0</v>
      </c>
      <c r="BJ832" s="18" t="s">
        <v>90</v>
      </c>
      <c r="BK832" s="219">
        <f>ROUND(I832*H832,2)</f>
        <v>0</v>
      </c>
      <c r="BL832" s="18" t="s">
        <v>217</v>
      </c>
      <c r="BM832" s="218" t="s">
        <v>1543</v>
      </c>
    </row>
    <row r="833" s="2" customFormat="1">
      <c r="A833" s="40"/>
      <c r="B833" s="41"/>
      <c r="C833" s="42"/>
      <c r="D833" s="220" t="s">
        <v>157</v>
      </c>
      <c r="E833" s="42"/>
      <c r="F833" s="221" t="s">
        <v>1542</v>
      </c>
      <c r="G833" s="42"/>
      <c r="H833" s="42"/>
      <c r="I833" s="222"/>
      <c r="J833" s="42"/>
      <c r="K833" s="42"/>
      <c r="L833" s="46"/>
      <c r="M833" s="223"/>
      <c r="N833" s="224"/>
      <c r="O833" s="86"/>
      <c r="P833" s="86"/>
      <c r="Q833" s="86"/>
      <c r="R833" s="86"/>
      <c r="S833" s="86"/>
      <c r="T833" s="87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T833" s="18" t="s">
        <v>157</v>
      </c>
      <c r="AU833" s="18" t="s">
        <v>92</v>
      </c>
    </row>
    <row r="834" s="2" customFormat="1">
      <c r="A834" s="40"/>
      <c r="B834" s="41"/>
      <c r="C834" s="42"/>
      <c r="D834" s="220" t="s">
        <v>277</v>
      </c>
      <c r="E834" s="42"/>
      <c r="F834" s="234" t="s">
        <v>1511</v>
      </c>
      <c r="G834" s="42"/>
      <c r="H834" s="42"/>
      <c r="I834" s="222"/>
      <c r="J834" s="42"/>
      <c r="K834" s="42"/>
      <c r="L834" s="46"/>
      <c r="M834" s="223"/>
      <c r="N834" s="224"/>
      <c r="O834" s="86"/>
      <c r="P834" s="86"/>
      <c r="Q834" s="86"/>
      <c r="R834" s="86"/>
      <c r="S834" s="86"/>
      <c r="T834" s="87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T834" s="18" t="s">
        <v>277</v>
      </c>
      <c r="AU834" s="18" t="s">
        <v>92</v>
      </c>
    </row>
    <row r="835" s="2" customFormat="1" ht="24.15" customHeight="1">
      <c r="A835" s="40"/>
      <c r="B835" s="41"/>
      <c r="C835" s="225" t="s">
        <v>570</v>
      </c>
      <c r="D835" s="225" t="s">
        <v>268</v>
      </c>
      <c r="E835" s="226" t="s">
        <v>1544</v>
      </c>
      <c r="F835" s="227" t="s">
        <v>1545</v>
      </c>
      <c r="G835" s="228" t="s">
        <v>174</v>
      </c>
      <c r="H835" s="229">
        <v>1</v>
      </c>
      <c r="I835" s="230"/>
      <c r="J835" s="231">
        <f>ROUND(I835*H835,2)</f>
        <v>0</v>
      </c>
      <c r="K835" s="227" t="s">
        <v>153</v>
      </c>
      <c r="L835" s="46"/>
      <c r="M835" s="232" t="s">
        <v>44</v>
      </c>
      <c r="N835" s="233" t="s">
        <v>53</v>
      </c>
      <c r="O835" s="86"/>
      <c r="P835" s="216">
        <f>O835*H835</f>
        <v>0</v>
      </c>
      <c r="Q835" s="216">
        <v>0</v>
      </c>
      <c r="R835" s="216">
        <f>Q835*H835</f>
        <v>0</v>
      </c>
      <c r="S835" s="216">
        <v>0</v>
      </c>
      <c r="T835" s="217">
        <f>S835*H835</f>
        <v>0</v>
      </c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R835" s="218" t="s">
        <v>217</v>
      </c>
      <c r="AT835" s="218" t="s">
        <v>268</v>
      </c>
      <c r="AU835" s="218" t="s">
        <v>92</v>
      </c>
      <c r="AY835" s="18" t="s">
        <v>147</v>
      </c>
      <c r="BE835" s="219">
        <f>IF(N835="základní",J835,0)</f>
        <v>0</v>
      </c>
      <c r="BF835" s="219">
        <f>IF(N835="snížená",J835,0)</f>
        <v>0</v>
      </c>
      <c r="BG835" s="219">
        <f>IF(N835="zákl. přenesená",J835,0)</f>
        <v>0</v>
      </c>
      <c r="BH835" s="219">
        <f>IF(N835="sníž. přenesená",J835,0)</f>
        <v>0</v>
      </c>
      <c r="BI835" s="219">
        <f>IF(N835="nulová",J835,0)</f>
        <v>0</v>
      </c>
      <c r="BJ835" s="18" t="s">
        <v>90</v>
      </c>
      <c r="BK835" s="219">
        <f>ROUND(I835*H835,2)</f>
        <v>0</v>
      </c>
      <c r="BL835" s="18" t="s">
        <v>217</v>
      </c>
      <c r="BM835" s="218" t="s">
        <v>1546</v>
      </c>
    </row>
    <row r="836" s="2" customFormat="1">
      <c r="A836" s="40"/>
      <c r="B836" s="41"/>
      <c r="C836" s="42"/>
      <c r="D836" s="220" t="s">
        <v>157</v>
      </c>
      <c r="E836" s="42"/>
      <c r="F836" s="221" t="s">
        <v>1545</v>
      </c>
      <c r="G836" s="42"/>
      <c r="H836" s="42"/>
      <c r="I836" s="222"/>
      <c r="J836" s="42"/>
      <c r="K836" s="42"/>
      <c r="L836" s="46"/>
      <c r="M836" s="223"/>
      <c r="N836" s="224"/>
      <c r="O836" s="86"/>
      <c r="P836" s="86"/>
      <c r="Q836" s="86"/>
      <c r="R836" s="86"/>
      <c r="S836" s="86"/>
      <c r="T836" s="87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T836" s="18" t="s">
        <v>157</v>
      </c>
      <c r="AU836" s="18" t="s">
        <v>92</v>
      </c>
    </row>
    <row r="837" s="2" customFormat="1">
      <c r="A837" s="40"/>
      <c r="B837" s="41"/>
      <c r="C837" s="42"/>
      <c r="D837" s="220" t="s">
        <v>277</v>
      </c>
      <c r="E837" s="42"/>
      <c r="F837" s="234" t="s">
        <v>1511</v>
      </c>
      <c r="G837" s="42"/>
      <c r="H837" s="42"/>
      <c r="I837" s="222"/>
      <c r="J837" s="42"/>
      <c r="K837" s="42"/>
      <c r="L837" s="46"/>
      <c r="M837" s="223"/>
      <c r="N837" s="224"/>
      <c r="O837" s="86"/>
      <c r="P837" s="86"/>
      <c r="Q837" s="86"/>
      <c r="R837" s="86"/>
      <c r="S837" s="86"/>
      <c r="T837" s="87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T837" s="18" t="s">
        <v>277</v>
      </c>
      <c r="AU837" s="18" t="s">
        <v>92</v>
      </c>
    </row>
    <row r="838" s="2" customFormat="1" ht="16.5" customHeight="1">
      <c r="A838" s="40"/>
      <c r="B838" s="41"/>
      <c r="C838" s="225" t="s">
        <v>1547</v>
      </c>
      <c r="D838" s="225" t="s">
        <v>268</v>
      </c>
      <c r="E838" s="226" t="s">
        <v>1548</v>
      </c>
      <c r="F838" s="227" t="s">
        <v>1549</v>
      </c>
      <c r="G838" s="228" t="s">
        <v>974</v>
      </c>
      <c r="H838" s="229">
        <v>1</v>
      </c>
      <c r="I838" s="230"/>
      <c r="J838" s="231">
        <f>ROUND(I838*H838,2)</f>
        <v>0</v>
      </c>
      <c r="K838" s="227" t="s">
        <v>153</v>
      </c>
      <c r="L838" s="46"/>
      <c r="M838" s="232" t="s">
        <v>44</v>
      </c>
      <c r="N838" s="233" t="s">
        <v>53</v>
      </c>
      <c r="O838" s="86"/>
      <c r="P838" s="216">
        <f>O838*H838</f>
        <v>0</v>
      </c>
      <c r="Q838" s="216">
        <v>0</v>
      </c>
      <c r="R838" s="216">
        <f>Q838*H838</f>
        <v>0</v>
      </c>
      <c r="S838" s="216">
        <v>0</v>
      </c>
      <c r="T838" s="217">
        <f>S838*H838</f>
        <v>0</v>
      </c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R838" s="218" t="s">
        <v>217</v>
      </c>
      <c r="AT838" s="218" t="s">
        <v>268</v>
      </c>
      <c r="AU838" s="218" t="s">
        <v>92</v>
      </c>
      <c r="AY838" s="18" t="s">
        <v>147</v>
      </c>
      <c r="BE838" s="219">
        <f>IF(N838="základní",J838,0)</f>
        <v>0</v>
      </c>
      <c r="BF838" s="219">
        <f>IF(N838="snížená",J838,0)</f>
        <v>0</v>
      </c>
      <c r="BG838" s="219">
        <f>IF(N838="zákl. přenesená",J838,0)</f>
        <v>0</v>
      </c>
      <c r="BH838" s="219">
        <f>IF(N838="sníž. přenesená",J838,0)</f>
        <v>0</v>
      </c>
      <c r="BI838" s="219">
        <f>IF(N838="nulová",J838,0)</f>
        <v>0</v>
      </c>
      <c r="BJ838" s="18" t="s">
        <v>90</v>
      </c>
      <c r="BK838" s="219">
        <f>ROUND(I838*H838,2)</f>
        <v>0</v>
      </c>
      <c r="BL838" s="18" t="s">
        <v>217</v>
      </c>
      <c r="BM838" s="218" t="s">
        <v>1550</v>
      </c>
    </row>
    <row r="839" s="2" customFormat="1">
      <c r="A839" s="40"/>
      <c r="B839" s="41"/>
      <c r="C839" s="42"/>
      <c r="D839" s="220" t="s">
        <v>157</v>
      </c>
      <c r="E839" s="42"/>
      <c r="F839" s="221" t="s">
        <v>1549</v>
      </c>
      <c r="G839" s="42"/>
      <c r="H839" s="42"/>
      <c r="I839" s="222"/>
      <c r="J839" s="42"/>
      <c r="K839" s="42"/>
      <c r="L839" s="46"/>
      <c r="M839" s="223"/>
      <c r="N839" s="224"/>
      <c r="O839" s="86"/>
      <c r="P839" s="86"/>
      <c r="Q839" s="86"/>
      <c r="R839" s="86"/>
      <c r="S839" s="86"/>
      <c r="T839" s="87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T839" s="18" t="s">
        <v>157</v>
      </c>
      <c r="AU839" s="18" t="s">
        <v>92</v>
      </c>
    </row>
    <row r="840" s="2" customFormat="1">
      <c r="A840" s="40"/>
      <c r="B840" s="41"/>
      <c r="C840" s="42"/>
      <c r="D840" s="220" t="s">
        <v>277</v>
      </c>
      <c r="E840" s="42"/>
      <c r="F840" s="234" t="s">
        <v>1511</v>
      </c>
      <c r="G840" s="42"/>
      <c r="H840" s="42"/>
      <c r="I840" s="222"/>
      <c r="J840" s="42"/>
      <c r="K840" s="42"/>
      <c r="L840" s="46"/>
      <c r="M840" s="223"/>
      <c r="N840" s="224"/>
      <c r="O840" s="86"/>
      <c r="P840" s="86"/>
      <c r="Q840" s="86"/>
      <c r="R840" s="86"/>
      <c r="S840" s="86"/>
      <c r="T840" s="87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T840" s="18" t="s">
        <v>277</v>
      </c>
      <c r="AU840" s="18" t="s">
        <v>92</v>
      </c>
    </row>
    <row r="841" s="2" customFormat="1" ht="16.5" customHeight="1">
      <c r="A841" s="40"/>
      <c r="B841" s="41"/>
      <c r="C841" s="225" t="s">
        <v>573</v>
      </c>
      <c r="D841" s="225" t="s">
        <v>268</v>
      </c>
      <c r="E841" s="226" t="s">
        <v>1551</v>
      </c>
      <c r="F841" s="227" t="s">
        <v>1552</v>
      </c>
      <c r="G841" s="228" t="s">
        <v>174</v>
      </c>
      <c r="H841" s="229">
        <v>2</v>
      </c>
      <c r="I841" s="230"/>
      <c r="J841" s="231">
        <f>ROUND(I841*H841,2)</f>
        <v>0</v>
      </c>
      <c r="K841" s="227" t="s">
        <v>153</v>
      </c>
      <c r="L841" s="46"/>
      <c r="M841" s="232" t="s">
        <v>44</v>
      </c>
      <c r="N841" s="233" t="s">
        <v>53</v>
      </c>
      <c r="O841" s="86"/>
      <c r="P841" s="216">
        <f>O841*H841</f>
        <v>0</v>
      </c>
      <c r="Q841" s="216">
        <v>0</v>
      </c>
      <c r="R841" s="216">
        <f>Q841*H841</f>
        <v>0</v>
      </c>
      <c r="S841" s="216">
        <v>0</v>
      </c>
      <c r="T841" s="217">
        <f>S841*H841</f>
        <v>0</v>
      </c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R841" s="218" t="s">
        <v>217</v>
      </c>
      <c r="AT841" s="218" t="s">
        <v>268</v>
      </c>
      <c r="AU841" s="218" t="s">
        <v>92</v>
      </c>
      <c r="AY841" s="18" t="s">
        <v>147</v>
      </c>
      <c r="BE841" s="219">
        <f>IF(N841="základní",J841,0)</f>
        <v>0</v>
      </c>
      <c r="BF841" s="219">
        <f>IF(N841="snížená",J841,0)</f>
        <v>0</v>
      </c>
      <c r="BG841" s="219">
        <f>IF(N841="zákl. přenesená",J841,0)</f>
        <v>0</v>
      </c>
      <c r="BH841" s="219">
        <f>IF(N841="sníž. přenesená",J841,0)</f>
        <v>0</v>
      </c>
      <c r="BI841" s="219">
        <f>IF(N841="nulová",J841,0)</f>
        <v>0</v>
      </c>
      <c r="BJ841" s="18" t="s">
        <v>90</v>
      </c>
      <c r="BK841" s="219">
        <f>ROUND(I841*H841,2)</f>
        <v>0</v>
      </c>
      <c r="BL841" s="18" t="s">
        <v>217</v>
      </c>
      <c r="BM841" s="218" t="s">
        <v>1553</v>
      </c>
    </row>
    <row r="842" s="2" customFormat="1">
      <c r="A842" s="40"/>
      <c r="B842" s="41"/>
      <c r="C842" s="42"/>
      <c r="D842" s="220" t="s">
        <v>157</v>
      </c>
      <c r="E842" s="42"/>
      <c r="F842" s="221" t="s">
        <v>1552</v>
      </c>
      <c r="G842" s="42"/>
      <c r="H842" s="42"/>
      <c r="I842" s="222"/>
      <c r="J842" s="42"/>
      <c r="K842" s="42"/>
      <c r="L842" s="46"/>
      <c r="M842" s="223"/>
      <c r="N842" s="224"/>
      <c r="O842" s="86"/>
      <c r="P842" s="86"/>
      <c r="Q842" s="86"/>
      <c r="R842" s="86"/>
      <c r="S842" s="86"/>
      <c r="T842" s="87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T842" s="18" t="s">
        <v>157</v>
      </c>
      <c r="AU842" s="18" t="s">
        <v>92</v>
      </c>
    </row>
    <row r="843" s="2" customFormat="1">
      <c r="A843" s="40"/>
      <c r="B843" s="41"/>
      <c r="C843" s="42"/>
      <c r="D843" s="220" t="s">
        <v>277</v>
      </c>
      <c r="E843" s="42"/>
      <c r="F843" s="234" t="s">
        <v>1511</v>
      </c>
      <c r="G843" s="42"/>
      <c r="H843" s="42"/>
      <c r="I843" s="222"/>
      <c r="J843" s="42"/>
      <c r="K843" s="42"/>
      <c r="L843" s="46"/>
      <c r="M843" s="223"/>
      <c r="N843" s="224"/>
      <c r="O843" s="86"/>
      <c r="P843" s="86"/>
      <c r="Q843" s="86"/>
      <c r="R843" s="86"/>
      <c r="S843" s="86"/>
      <c r="T843" s="87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T843" s="18" t="s">
        <v>277</v>
      </c>
      <c r="AU843" s="18" t="s">
        <v>92</v>
      </c>
    </row>
    <row r="844" s="2" customFormat="1" ht="24.15" customHeight="1">
      <c r="A844" s="40"/>
      <c r="B844" s="41"/>
      <c r="C844" s="225" t="s">
        <v>1554</v>
      </c>
      <c r="D844" s="225" t="s">
        <v>268</v>
      </c>
      <c r="E844" s="226" t="s">
        <v>1555</v>
      </c>
      <c r="F844" s="227" t="s">
        <v>1556</v>
      </c>
      <c r="G844" s="228" t="s">
        <v>974</v>
      </c>
      <c r="H844" s="229">
        <v>2</v>
      </c>
      <c r="I844" s="230"/>
      <c r="J844" s="231">
        <f>ROUND(I844*H844,2)</f>
        <v>0</v>
      </c>
      <c r="K844" s="227" t="s">
        <v>153</v>
      </c>
      <c r="L844" s="46"/>
      <c r="M844" s="232" t="s">
        <v>44</v>
      </c>
      <c r="N844" s="233" t="s">
        <v>53</v>
      </c>
      <c r="O844" s="86"/>
      <c r="P844" s="216">
        <f>O844*H844</f>
        <v>0</v>
      </c>
      <c r="Q844" s="216">
        <v>0</v>
      </c>
      <c r="R844" s="216">
        <f>Q844*H844</f>
        <v>0</v>
      </c>
      <c r="S844" s="216">
        <v>0</v>
      </c>
      <c r="T844" s="217">
        <f>S844*H844</f>
        <v>0</v>
      </c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R844" s="218" t="s">
        <v>217</v>
      </c>
      <c r="AT844" s="218" t="s">
        <v>268</v>
      </c>
      <c r="AU844" s="218" t="s">
        <v>92</v>
      </c>
      <c r="AY844" s="18" t="s">
        <v>147</v>
      </c>
      <c r="BE844" s="219">
        <f>IF(N844="základní",J844,0)</f>
        <v>0</v>
      </c>
      <c r="BF844" s="219">
        <f>IF(N844="snížená",J844,0)</f>
        <v>0</v>
      </c>
      <c r="BG844" s="219">
        <f>IF(N844="zákl. přenesená",J844,0)</f>
        <v>0</v>
      </c>
      <c r="BH844" s="219">
        <f>IF(N844="sníž. přenesená",J844,0)</f>
        <v>0</v>
      </c>
      <c r="BI844" s="219">
        <f>IF(N844="nulová",J844,0)</f>
        <v>0</v>
      </c>
      <c r="BJ844" s="18" t="s">
        <v>90</v>
      </c>
      <c r="BK844" s="219">
        <f>ROUND(I844*H844,2)</f>
        <v>0</v>
      </c>
      <c r="BL844" s="18" t="s">
        <v>217</v>
      </c>
      <c r="BM844" s="218" t="s">
        <v>1557</v>
      </c>
    </row>
    <row r="845" s="2" customFormat="1">
      <c r="A845" s="40"/>
      <c r="B845" s="41"/>
      <c r="C845" s="42"/>
      <c r="D845" s="220" t="s">
        <v>157</v>
      </c>
      <c r="E845" s="42"/>
      <c r="F845" s="221" t="s">
        <v>1556</v>
      </c>
      <c r="G845" s="42"/>
      <c r="H845" s="42"/>
      <c r="I845" s="222"/>
      <c r="J845" s="42"/>
      <c r="K845" s="42"/>
      <c r="L845" s="46"/>
      <c r="M845" s="223"/>
      <c r="N845" s="224"/>
      <c r="O845" s="86"/>
      <c r="P845" s="86"/>
      <c r="Q845" s="86"/>
      <c r="R845" s="86"/>
      <c r="S845" s="86"/>
      <c r="T845" s="87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T845" s="18" t="s">
        <v>157</v>
      </c>
      <c r="AU845" s="18" t="s">
        <v>92</v>
      </c>
    </row>
    <row r="846" s="2" customFormat="1">
      <c r="A846" s="40"/>
      <c r="B846" s="41"/>
      <c r="C846" s="42"/>
      <c r="D846" s="220" t="s">
        <v>277</v>
      </c>
      <c r="E846" s="42"/>
      <c r="F846" s="234" t="s">
        <v>1511</v>
      </c>
      <c r="G846" s="42"/>
      <c r="H846" s="42"/>
      <c r="I846" s="222"/>
      <c r="J846" s="42"/>
      <c r="K846" s="42"/>
      <c r="L846" s="46"/>
      <c r="M846" s="223"/>
      <c r="N846" s="224"/>
      <c r="O846" s="86"/>
      <c r="P846" s="86"/>
      <c r="Q846" s="86"/>
      <c r="R846" s="86"/>
      <c r="S846" s="86"/>
      <c r="T846" s="87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T846" s="18" t="s">
        <v>277</v>
      </c>
      <c r="AU846" s="18" t="s">
        <v>92</v>
      </c>
    </row>
    <row r="847" s="12" customFormat="1" ht="22.8" customHeight="1">
      <c r="A847" s="12"/>
      <c r="B847" s="190"/>
      <c r="C847" s="191"/>
      <c r="D847" s="192" t="s">
        <v>81</v>
      </c>
      <c r="E847" s="204" t="s">
        <v>1558</v>
      </c>
      <c r="F847" s="204" t="s">
        <v>1559</v>
      </c>
      <c r="G847" s="191"/>
      <c r="H847" s="191"/>
      <c r="I847" s="194"/>
      <c r="J847" s="205">
        <f>BK847</f>
        <v>0</v>
      </c>
      <c r="K847" s="191"/>
      <c r="L847" s="196"/>
      <c r="M847" s="197"/>
      <c r="N847" s="198"/>
      <c r="O847" s="198"/>
      <c r="P847" s="199">
        <f>SUM(P848:P880)</f>
        <v>0</v>
      </c>
      <c r="Q847" s="198"/>
      <c r="R847" s="199">
        <f>SUM(R848:R880)</f>
        <v>0.59581149999999994</v>
      </c>
      <c r="S847" s="198"/>
      <c r="T847" s="200">
        <f>SUM(T848:T880)</f>
        <v>0</v>
      </c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R847" s="201" t="s">
        <v>92</v>
      </c>
      <c r="AT847" s="202" t="s">
        <v>81</v>
      </c>
      <c r="AU847" s="202" t="s">
        <v>90</v>
      </c>
      <c r="AY847" s="201" t="s">
        <v>147</v>
      </c>
      <c r="BK847" s="203">
        <f>SUM(BK848:BK880)</f>
        <v>0</v>
      </c>
    </row>
    <row r="848" s="2" customFormat="1" ht="16.5" customHeight="1">
      <c r="A848" s="40"/>
      <c r="B848" s="41"/>
      <c r="C848" s="225" t="s">
        <v>578</v>
      </c>
      <c r="D848" s="225" t="s">
        <v>268</v>
      </c>
      <c r="E848" s="226" t="s">
        <v>1560</v>
      </c>
      <c r="F848" s="227" t="s">
        <v>1561</v>
      </c>
      <c r="G848" s="228" t="s">
        <v>691</v>
      </c>
      <c r="H848" s="229">
        <v>12.550000000000001</v>
      </c>
      <c r="I848" s="230"/>
      <c r="J848" s="231">
        <f>ROUND(I848*H848,2)</f>
        <v>0</v>
      </c>
      <c r="K848" s="227" t="s">
        <v>692</v>
      </c>
      <c r="L848" s="46"/>
      <c r="M848" s="232" t="s">
        <v>44</v>
      </c>
      <c r="N848" s="233" t="s">
        <v>53</v>
      </c>
      <c r="O848" s="86"/>
      <c r="P848" s="216">
        <f>O848*H848</f>
        <v>0</v>
      </c>
      <c r="Q848" s="216">
        <v>0.00029999999999999997</v>
      </c>
      <c r="R848" s="216">
        <f>Q848*H848</f>
        <v>0.0037649999999999997</v>
      </c>
      <c r="S848" s="216">
        <v>0</v>
      </c>
      <c r="T848" s="217">
        <f>S848*H848</f>
        <v>0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218" t="s">
        <v>217</v>
      </c>
      <c r="AT848" s="218" t="s">
        <v>268</v>
      </c>
      <c r="AU848" s="218" t="s">
        <v>92</v>
      </c>
      <c r="AY848" s="18" t="s">
        <v>147</v>
      </c>
      <c r="BE848" s="219">
        <f>IF(N848="základní",J848,0)</f>
        <v>0</v>
      </c>
      <c r="BF848" s="219">
        <f>IF(N848="snížená",J848,0)</f>
        <v>0</v>
      </c>
      <c r="BG848" s="219">
        <f>IF(N848="zákl. přenesená",J848,0)</f>
        <v>0</v>
      </c>
      <c r="BH848" s="219">
        <f>IF(N848="sníž. přenesená",J848,0)</f>
        <v>0</v>
      </c>
      <c r="BI848" s="219">
        <f>IF(N848="nulová",J848,0)</f>
        <v>0</v>
      </c>
      <c r="BJ848" s="18" t="s">
        <v>90</v>
      </c>
      <c r="BK848" s="219">
        <f>ROUND(I848*H848,2)</f>
        <v>0</v>
      </c>
      <c r="BL848" s="18" t="s">
        <v>217</v>
      </c>
      <c r="BM848" s="218" t="s">
        <v>1562</v>
      </c>
    </row>
    <row r="849" s="2" customFormat="1">
      <c r="A849" s="40"/>
      <c r="B849" s="41"/>
      <c r="C849" s="42"/>
      <c r="D849" s="220" t="s">
        <v>157</v>
      </c>
      <c r="E849" s="42"/>
      <c r="F849" s="221" t="s">
        <v>1563</v>
      </c>
      <c r="G849" s="42"/>
      <c r="H849" s="42"/>
      <c r="I849" s="222"/>
      <c r="J849" s="42"/>
      <c r="K849" s="42"/>
      <c r="L849" s="46"/>
      <c r="M849" s="223"/>
      <c r="N849" s="224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8" t="s">
        <v>157</v>
      </c>
      <c r="AU849" s="18" t="s">
        <v>92</v>
      </c>
    </row>
    <row r="850" s="2" customFormat="1">
      <c r="A850" s="40"/>
      <c r="B850" s="41"/>
      <c r="C850" s="42"/>
      <c r="D850" s="239" t="s">
        <v>695</v>
      </c>
      <c r="E850" s="42"/>
      <c r="F850" s="240" t="s">
        <v>1564</v>
      </c>
      <c r="G850" s="42"/>
      <c r="H850" s="42"/>
      <c r="I850" s="222"/>
      <c r="J850" s="42"/>
      <c r="K850" s="42"/>
      <c r="L850" s="46"/>
      <c r="M850" s="223"/>
      <c r="N850" s="224"/>
      <c r="O850" s="86"/>
      <c r="P850" s="86"/>
      <c r="Q850" s="86"/>
      <c r="R850" s="86"/>
      <c r="S850" s="86"/>
      <c r="T850" s="87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T850" s="18" t="s">
        <v>695</v>
      </c>
      <c r="AU850" s="18" t="s">
        <v>92</v>
      </c>
    </row>
    <row r="851" s="14" customFormat="1">
      <c r="A851" s="14"/>
      <c r="B851" s="251"/>
      <c r="C851" s="252"/>
      <c r="D851" s="220" t="s">
        <v>697</v>
      </c>
      <c r="E851" s="253" t="s">
        <v>44</v>
      </c>
      <c r="F851" s="254" t="s">
        <v>1246</v>
      </c>
      <c r="G851" s="252"/>
      <c r="H851" s="255">
        <v>12.550000000000001</v>
      </c>
      <c r="I851" s="256"/>
      <c r="J851" s="252"/>
      <c r="K851" s="252"/>
      <c r="L851" s="257"/>
      <c r="M851" s="258"/>
      <c r="N851" s="259"/>
      <c r="O851" s="259"/>
      <c r="P851" s="259"/>
      <c r="Q851" s="259"/>
      <c r="R851" s="259"/>
      <c r="S851" s="259"/>
      <c r="T851" s="260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61" t="s">
        <v>697</v>
      </c>
      <c r="AU851" s="261" t="s">
        <v>92</v>
      </c>
      <c r="AV851" s="14" t="s">
        <v>92</v>
      </c>
      <c r="AW851" s="14" t="s">
        <v>42</v>
      </c>
      <c r="AX851" s="14" t="s">
        <v>90</v>
      </c>
      <c r="AY851" s="261" t="s">
        <v>147</v>
      </c>
    </row>
    <row r="852" s="2" customFormat="1" ht="16.5" customHeight="1">
      <c r="A852" s="40"/>
      <c r="B852" s="41"/>
      <c r="C852" s="225" t="s">
        <v>1565</v>
      </c>
      <c r="D852" s="225" t="s">
        <v>268</v>
      </c>
      <c r="E852" s="226" t="s">
        <v>1566</v>
      </c>
      <c r="F852" s="227" t="s">
        <v>1567</v>
      </c>
      <c r="G852" s="228" t="s">
        <v>691</v>
      </c>
      <c r="H852" s="229">
        <v>12.550000000000001</v>
      </c>
      <c r="I852" s="230"/>
      <c r="J852" s="231">
        <f>ROUND(I852*H852,2)</f>
        <v>0</v>
      </c>
      <c r="K852" s="227" t="s">
        <v>692</v>
      </c>
      <c r="L852" s="46"/>
      <c r="M852" s="232" t="s">
        <v>44</v>
      </c>
      <c r="N852" s="233" t="s">
        <v>53</v>
      </c>
      <c r="O852" s="86"/>
      <c r="P852" s="216">
        <f>O852*H852</f>
        <v>0</v>
      </c>
      <c r="Q852" s="216">
        <v>0.014999999999999999</v>
      </c>
      <c r="R852" s="216">
        <f>Q852*H852</f>
        <v>0.18825</v>
      </c>
      <c r="S852" s="216">
        <v>0</v>
      </c>
      <c r="T852" s="217">
        <f>S852*H852</f>
        <v>0</v>
      </c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R852" s="218" t="s">
        <v>217</v>
      </c>
      <c r="AT852" s="218" t="s">
        <v>268</v>
      </c>
      <c r="AU852" s="218" t="s">
        <v>92</v>
      </c>
      <c r="AY852" s="18" t="s">
        <v>147</v>
      </c>
      <c r="BE852" s="219">
        <f>IF(N852="základní",J852,0)</f>
        <v>0</v>
      </c>
      <c r="BF852" s="219">
        <f>IF(N852="snížená",J852,0)</f>
        <v>0</v>
      </c>
      <c r="BG852" s="219">
        <f>IF(N852="zákl. přenesená",J852,0)</f>
        <v>0</v>
      </c>
      <c r="BH852" s="219">
        <f>IF(N852="sníž. přenesená",J852,0)</f>
        <v>0</v>
      </c>
      <c r="BI852" s="219">
        <f>IF(N852="nulová",J852,0)</f>
        <v>0</v>
      </c>
      <c r="BJ852" s="18" t="s">
        <v>90</v>
      </c>
      <c r="BK852" s="219">
        <f>ROUND(I852*H852,2)</f>
        <v>0</v>
      </c>
      <c r="BL852" s="18" t="s">
        <v>217</v>
      </c>
      <c r="BM852" s="218" t="s">
        <v>1568</v>
      </c>
    </row>
    <row r="853" s="2" customFormat="1">
      <c r="A853" s="40"/>
      <c r="B853" s="41"/>
      <c r="C853" s="42"/>
      <c r="D853" s="220" t="s">
        <v>157</v>
      </c>
      <c r="E853" s="42"/>
      <c r="F853" s="221" t="s">
        <v>1569</v>
      </c>
      <c r="G853" s="42"/>
      <c r="H853" s="42"/>
      <c r="I853" s="222"/>
      <c r="J853" s="42"/>
      <c r="K853" s="42"/>
      <c r="L853" s="46"/>
      <c r="M853" s="223"/>
      <c r="N853" s="224"/>
      <c r="O853" s="86"/>
      <c r="P853" s="86"/>
      <c r="Q853" s="86"/>
      <c r="R853" s="86"/>
      <c r="S853" s="86"/>
      <c r="T853" s="87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T853" s="18" t="s">
        <v>157</v>
      </c>
      <c r="AU853" s="18" t="s">
        <v>92</v>
      </c>
    </row>
    <row r="854" s="2" customFormat="1">
      <c r="A854" s="40"/>
      <c r="B854" s="41"/>
      <c r="C854" s="42"/>
      <c r="D854" s="239" t="s">
        <v>695</v>
      </c>
      <c r="E854" s="42"/>
      <c r="F854" s="240" t="s">
        <v>1570</v>
      </c>
      <c r="G854" s="42"/>
      <c r="H854" s="42"/>
      <c r="I854" s="222"/>
      <c r="J854" s="42"/>
      <c r="K854" s="42"/>
      <c r="L854" s="46"/>
      <c r="M854" s="223"/>
      <c r="N854" s="224"/>
      <c r="O854" s="86"/>
      <c r="P854" s="86"/>
      <c r="Q854" s="86"/>
      <c r="R854" s="86"/>
      <c r="S854" s="86"/>
      <c r="T854" s="87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T854" s="18" t="s">
        <v>695</v>
      </c>
      <c r="AU854" s="18" t="s">
        <v>92</v>
      </c>
    </row>
    <row r="855" s="14" customFormat="1">
      <c r="A855" s="14"/>
      <c r="B855" s="251"/>
      <c r="C855" s="252"/>
      <c r="D855" s="220" t="s">
        <v>697</v>
      </c>
      <c r="E855" s="253" t="s">
        <v>44</v>
      </c>
      <c r="F855" s="254" t="s">
        <v>1246</v>
      </c>
      <c r="G855" s="252"/>
      <c r="H855" s="255">
        <v>12.550000000000001</v>
      </c>
      <c r="I855" s="256"/>
      <c r="J855" s="252"/>
      <c r="K855" s="252"/>
      <c r="L855" s="257"/>
      <c r="M855" s="258"/>
      <c r="N855" s="259"/>
      <c r="O855" s="259"/>
      <c r="P855" s="259"/>
      <c r="Q855" s="259"/>
      <c r="R855" s="259"/>
      <c r="S855" s="259"/>
      <c r="T855" s="260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61" t="s">
        <v>697</v>
      </c>
      <c r="AU855" s="261" t="s">
        <v>92</v>
      </c>
      <c r="AV855" s="14" t="s">
        <v>92</v>
      </c>
      <c r="AW855" s="14" t="s">
        <v>42</v>
      </c>
      <c r="AX855" s="14" t="s">
        <v>90</v>
      </c>
      <c r="AY855" s="261" t="s">
        <v>147</v>
      </c>
    </row>
    <row r="856" s="2" customFormat="1" ht="16.5" customHeight="1">
      <c r="A856" s="40"/>
      <c r="B856" s="41"/>
      <c r="C856" s="225" t="s">
        <v>583</v>
      </c>
      <c r="D856" s="225" t="s">
        <v>268</v>
      </c>
      <c r="E856" s="226" t="s">
        <v>1571</v>
      </c>
      <c r="F856" s="227" t="s">
        <v>1572</v>
      </c>
      <c r="G856" s="228" t="s">
        <v>152</v>
      </c>
      <c r="H856" s="229">
        <v>16.699999999999999</v>
      </c>
      <c r="I856" s="230"/>
      <c r="J856" s="231">
        <f>ROUND(I856*H856,2)</f>
        <v>0</v>
      </c>
      <c r="K856" s="227" t="s">
        <v>692</v>
      </c>
      <c r="L856" s="46"/>
      <c r="M856" s="232" t="s">
        <v>44</v>
      </c>
      <c r="N856" s="233" t="s">
        <v>53</v>
      </c>
      <c r="O856" s="86"/>
      <c r="P856" s="216">
        <f>O856*H856</f>
        <v>0</v>
      </c>
      <c r="Q856" s="216">
        <v>0.00058</v>
      </c>
      <c r="R856" s="216">
        <f>Q856*H856</f>
        <v>0.0096860000000000002</v>
      </c>
      <c r="S856" s="216">
        <v>0</v>
      </c>
      <c r="T856" s="217">
        <f>S856*H856</f>
        <v>0</v>
      </c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R856" s="218" t="s">
        <v>217</v>
      </c>
      <c r="AT856" s="218" t="s">
        <v>268</v>
      </c>
      <c r="AU856" s="218" t="s">
        <v>92</v>
      </c>
      <c r="AY856" s="18" t="s">
        <v>147</v>
      </c>
      <c r="BE856" s="219">
        <f>IF(N856="základní",J856,0)</f>
        <v>0</v>
      </c>
      <c r="BF856" s="219">
        <f>IF(N856="snížená",J856,0)</f>
        <v>0</v>
      </c>
      <c r="BG856" s="219">
        <f>IF(N856="zákl. přenesená",J856,0)</f>
        <v>0</v>
      </c>
      <c r="BH856" s="219">
        <f>IF(N856="sníž. přenesená",J856,0)</f>
        <v>0</v>
      </c>
      <c r="BI856" s="219">
        <f>IF(N856="nulová",J856,0)</f>
        <v>0</v>
      </c>
      <c r="BJ856" s="18" t="s">
        <v>90</v>
      </c>
      <c r="BK856" s="219">
        <f>ROUND(I856*H856,2)</f>
        <v>0</v>
      </c>
      <c r="BL856" s="18" t="s">
        <v>217</v>
      </c>
      <c r="BM856" s="218" t="s">
        <v>1573</v>
      </c>
    </row>
    <row r="857" s="2" customFormat="1">
      <c r="A857" s="40"/>
      <c r="B857" s="41"/>
      <c r="C857" s="42"/>
      <c r="D857" s="220" t="s">
        <v>157</v>
      </c>
      <c r="E857" s="42"/>
      <c r="F857" s="221" t="s">
        <v>1574</v>
      </c>
      <c r="G857" s="42"/>
      <c r="H857" s="42"/>
      <c r="I857" s="222"/>
      <c r="J857" s="42"/>
      <c r="K857" s="42"/>
      <c r="L857" s="46"/>
      <c r="M857" s="223"/>
      <c r="N857" s="224"/>
      <c r="O857" s="86"/>
      <c r="P857" s="86"/>
      <c r="Q857" s="86"/>
      <c r="R857" s="86"/>
      <c r="S857" s="86"/>
      <c r="T857" s="87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T857" s="18" t="s">
        <v>157</v>
      </c>
      <c r="AU857" s="18" t="s">
        <v>92</v>
      </c>
    </row>
    <row r="858" s="2" customFormat="1">
      <c r="A858" s="40"/>
      <c r="B858" s="41"/>
      <c r="C858" s="42"/>
      <c r="D858" s="239" t="s">
        <v>695</v>
      </c>
      <c r="E858" s="42"/>
      <c r="F858" s="240" t="s">
        <v>1575</v>
      </c>
      <c r="G858" s="42"/>
      <c r="H858" s="42"/>
      <c r="I858" s="222"/>
      <c r="J858" s="42"/>
      <c r="K858" s="42"/>
      <c r="L858" s="46"/>
      <c r="M858" s="223"/>
      <c r="N858" s="224"/>
      <c r="O858" s="86"/>
      <c r="P858" s="86"/>
      <c r="Q858" s="86"/>
      <c r="R858" s="86"/>
      <c r="S858" s="86"/>
      <c r="T858" s="87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T858" s="18" t="s">
        <v>695</v>
      </c>
      <c r="AU858" s="18" t="s">
        <v>92</v>
      </c>
    </row>
    <row r="859" s="14" customFormat="1">
      <c r="A859" s="14"/>
      <c r="B859" s="251"/>
      <c r="C859" s="252"/>
      <c r="D859" s="220" t="s">
        <v>697</v>
      </c>
      <c r="E859" s="253" t="s">
        <v>44</v>
      </c>
      <c r="F859" s="254" t="s">
        <v>1576</v>
      </c>
      <c r="G859" s="252"/>
      <c r="H859" s="255">
        <v>16.699999999999999</v>
      </c>
      <c r="I859" s="256"/>
      <c r="J859" s="252"/>
      <c r="K859" s="252"/>
      <c r="L859" s="257"/>
      <c r="M859" s="258"/>
      <c r="N859" s="259"/>
      <c r="O859" s="259"/>
      <c r="P859" s="259"/>
      <c r="Q859" s="259"/>
      <c r="R859" s="259"/>
      <c r="S859" s="259"/>
      <c r="T859" s="260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61" t="s">
        <v>697</v>
      </c>
      <c r="AU859" s="261" t="s">
        <v>92</v>
      </c>
      <c r="AV859" s="14" t="s">
        <v>92</v>
      </c>
      <c r="AW859" s="14" t="s">
        <v>42</v>
      </c>
      <c r="AX859" s="14" t="s">
        <v>90</v>
      </c>
      <c r="AY859" s="261" t="s">
        <v>147</v>
      </c>
    </row>
    <row r="860" s="2" customFormat="1" ht="16.5" customHeight="1">
      <c r="A860" s="40"/>
      <c r="B860" s="41"/>
      <c r="C860" s="206" t="s">
        <v>1577</v>
      </c>
      <c r="D860" s="206" t="s">
        <v>144</v>
      </c>
      <c r="E860" s="207" t="s">
        <v>1578</v>
      </c>
      <c r="F860" s="208" t="s">
        <v>1579</v>
      </c>
      <c r="G860" s="209" t="s">
        <v>152</v>
      </c>
      <c r="H860" s="210">
        <v>18.370000000000001</v>
      </c>
      <c r="I860" s="211"/>
      <c r="J860" s="212">
        <f>ROUND(I860*H860,2)</f>
        <v>0</v>
      </c>
      <c r="K860" s="208" t="s">
        <v>153</v>
      </c>
      <c r="L860" s="213"/>
      <c r="M860" s="214" t="s">
        <v>44</v>
      </c>
      <c r="N860" s="215" t="s">
        <v>53</v>
      </c>
      <c r="O860" s="86"/>
      <c r="P860" s="216">
        <f>O860*H860</f>
        <v>0</v>
      </c>
      <c r="Q860" s="216">
        <v>0.002</v>
      </c>
      <c r="R860" s="216">
        <f>Q860*H860</f>
        <v>0.036740000000000002</v>
      </c>
      <c r="S860" s="216">
        <v>0</v>
      </c>
      <c r="T860" s="217">
        <f>S860*H860</f>
        <v>0</v>
      </c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R860" s="218" t="s">
        <v>296</v>
      </c>
      <c r="AT860" s="218" t="s">
        <v>144</v>
      </c>
      <c r="AU860" s="218" t="s">
        <v>92</v>
      </c>
      <c r="AY860" s="18" t="s">
        <v>147</v>
      </c>
      <c r="BE860" s="219">
        <f>IF(N860="základní",J860,0)</f>
        <v>0</v>
      </c>
      <c r="BF860" s="219">
        <f>IF(N860="snížená",J860,0)</f>
        <v>0</v>
      </c>
      <c r="BG860" s="219">
        <f>IF(N860="zákl. přenesená",J860,0)</f>
        <v>0</v>
      </c>
      <c r="BH860" s="219">
        <f>IF(N860="sníž. přenesená",J860,0)</f>
        <v>0</v>
      </c>
      <c r="BI860" s="219">
        <f>IF(N860="nulová",J860,0)</f>
        <v>0</v>
      </c>
      <c r="BJ860" s="18" t="s">
        <v>90</v>
      </c>
      <c r="BK860" s="219">
        <f>ROUND(I860*H860,2)</f>
        <v>0</v>
      </c>
      <c r="BL860" s="18" t="s">
        <v>217</v>
      </c>
      <c r="BM860" s="218" t="s">
        <v>1580</v>
      </c>
    </row>
    <row r="861" s="2" customFormat="1">
      <c r="A861" s="40"/>
      <c r="B861" s="41"/>
      <c r="C861" s="42"/>
      <c r="D861" s="220" t="s">
        <v>157</v>
      </c>
      <c r="E861" s="42"/>
      <c r="F861" s="221" t="s">
        <v>1579</v>
      </c>
      <c r="G861" s="42"/>
      <c r="H861" s="42"/>
      <c r="I861" s="222"/>
      <c r="J861" s="42"/>
      <c r="K861" s="42"/>
      <c r="L861" s="46"/>
      <c r="M861" s="223"/>
      <c r="N861" s="224"/>
      <c r="O861" s="86"/>
      <c r="P861" s="86"/>
      <c r="Q861" s="86"/>
      <c r="R861" s="86"/>
      <c r="S861" s="86"/>
      <c r="T861" s="87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T861" s="18" t="s">
        <v>157</v>
      </c>
      <c r="AU861" s="18" t="s">
        <v>92</v>
      </c>
    </row>
    <row r="862" s="14" customFormat="1">
      <c r="A862" s="14"/>
      <c r="B862" s="251"/>
      <c r="C862" s="252"/>
      <c r="D862" s="220" t="s">
        <v>697</v>
      </c>
      <c r="E862" s="252"/>
      <c r="F862" s="254" t="s">
        <v>1581</v>
      </c>
      <c r="G862" s="252"/>
      <c r="H862" s="255">
        <v>18.370000000000001</v>
      </c>
      <c r="I862" s="256"/>
      <c r="J862" s="252"/>
      <c r="K862" s="252"/>
      <c r="L862" s="257"/>
      <c r="M862" s="258"/>
      <c r="N862" s="259"/>
      <c r="O862" s="259"/>
      <c r="P862" s="259"/>
      <c r="Q862" s="259"/>
      <c r="R862" s="259"/>
      <c r="S862" s="259"/>
      <c r="T862" s="260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61" t="s">
        <v>697</v>
      </c>
      <c r="AU862" s="261" t="s">
        <v>92</v>
      </c>
      <c r="AV862" s="14" t="s">
        <v>92</v>
      </c>
      <c r="AW862" s="14" t="s">
        <v>4</v>
      </c>
      <c r="AX862" s="14" t="s">
        <v>90</v>
      </c>
      <c r="AY862" s="261" t="s">
        <v>147</v>
      </c>
    </row>
    <row r="863" s="2" customFormat="1" ht="24.15" customHeight="1">
      <c r="A863" s="40"/>
      <c r="B863" s="41"/>
      <c r="C863" s="225" t="s">
        <v>587</v>
      </c>
      <c r="D863" s="225" t="s">
        <v>268</v>
      </c>
      <c r="E863" s="226" t="s">
        <v>1582</v>
      </c>
      <c r="F863" s="227" t="s">
        <v>1583</v>
      </c>
      <c r="G863" s="228" t="s">
        <v>691</v>
      </c>
      <c r="H863" s="229">
        <v>12.550000000000001</v>
      </c>
      <c r="I863" s="230"/>
      <c r="J863" s="231">
        <f>ROUND(I863*H863,2)</f>
        <v>0</v>
      </c>
      <c r="K863" s="227" t="s">
        <v>692</v>
      </c>
      <c r="L863" s="46"/>
      <c r="M863" s="232" t="s">
        <v>44</v>
      </c>
      <c r="N863" s="233" t="s">
        <v>53</v>
      </c>
      <c r="O863" s="86"/>
      <c r="P863" s="216">
        <f>O863*H863</f>
        <v>0</v>
      </c>
      <c r="Q863" s="216">
        <v>0.0068900000000000003</v>
      </c>
      <c r="R863" s="216">
        <f>Q863*H863</f>
        <v>0.086469500000000005</v>
      </c>
      <c r="S863" s="216">
        <v>0</v>
      </c>
      <c r="T863" s="217">
        <f>S863*H863</f>
        <v>0</v>
      </c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R863" s="218" t="s">
        <v>217</v>
      </c>
      <c r="AT863" s="218" t="s">
        <v>268</v>
      </c>
      <c r="AU863" s="218" t="s">
        <v>92</v>
      </c>
      <c r="AY863" s="18" t="s">
        <v>147</v>
      </c>
      <c r="BE863" s="219">
        <f>IF(N863="základní",J863,0)</f>
        <v>0</v>
      </c>
      <c r="BF863" s="219">
        <f>IF(N863="snížená",J863,0)</f>
        <v>0</v>
      </c>
      <c r="BG863" s="219">
        <f>IF(N863="zákl. přenesená",J863,0)</f>
        <v>0</v>
      </c>
      <c r="BH863" s="219">
        <f>IF(N863="sníž. přenesená",J863,0)</f>
        <v>0</v>
      </c>
      <c r="BI863" s="219">
        <f>IF(N863="nulová",J863,0)</f>
        <v>0</v>
      </c>
      <c r="BJ863" s="18" t="s">
        <v>90</v>
      </c>
      <c r="BK863" s="219">
        <f>ROUND(I863*H863,2)</f>
        <v>0</v>
      </c>
      <c r="BL863" s="18" t="s">
        <v>217</v>
      </c>
      <c r="BM863" s="218" t="s">
        <v>1584</v>
      </c>
    </row>
    <row r="864" s="2" customFormat="1">
      <c r="A864" s="40"/>
      <c r="B864" s="41"/>
      <c r="C864" s="42"/>
      <c r="D864" s="220" t="s">
        <v>157</v>
      </c>
      <c r="E864" s="42"/>
      <c r="F864" s="221" t="s">
        <v>1585</v>
      </c>
      <c r="G864" s="42"/>
      <c r="H864" s="42"/>
      <c r="I864" s="222"/>
      <c r="J864" s="42"/>
      <c r="K864" s="42"/>
      <c r="L864" s="46"/>
      <c r="M864" s="223"/>
      <c r="N864" s="224"/>
      <c r="O864" s="86"/>
      <c r="P864" s="86"/>
      <c r="Q864" s="86"/>
      <c r="R864" s="86"/>
      <c r="S864" s="86"/>
      <c r="T864" s="87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T864" s="18" t="s">
        <v>157</v>
      </c>
      <c r="AU864" s="18" t="s">
        <v>92</v>
      </c>
    </row>
    <row r="865" s="2" customFormat="1">
      <c r="A865" s="40"/>
      <c r="B865" s="41"/>
      <c r="C865" s="42"/>
      <c r="D865" s="239" t="s">
        <v>695</v>
      </c>
      <c r="E865" s="42"/>
      <c r="F865" s="240" t="s">
        <v>1586</v>
      </c>
      <c r="G865" s="42"/>
      <c r="H865" s="42"/>
      <c r="I865" s="222"/>
      <c r="J865" s="42"/>
      <c r="K865" s="42"/>
      <c r="L865" s="46"/>
      <c r="M865" s="223"/>
      <c r="N865" s="224"/>
      <c r="O865" s="86"/>
      <c r="P865" s="86"/>
      <c r="Q865" s="86"/>
      <c r="R865" s="86"/>
      <c r="S865" s="86"/>
      <c r="T865" s="87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T865" s="18" t="s">
        <v>695</v>
      </c>
      <c r="AU865" s="18" t="s">
        <v>92</v>
      </c>
    </row>
    <row r="866" s="14" customFormat="1">
      <c r="A866" s="14"/>
      <c r="B866" s="251"/>
      <c r="C866" s="252"/>
      <c r="D866" s="220" t="s">
        <v>697</v>
      </c>
      <c r="E866" s="253" t="s">
        <v>44</v>
      </c>
      <c r="F866" s="254" t="s">
        <v>1246</v>
      </c>
      <c r="G866" s="252"/>
      <c r="H866" s="255">
        <v>12.550000000000001</v>
      </c>
      <c r="I866" s="256"/>
      <c r="J866" s="252"/>
      <c r="K866" s="252"/>
      <c r="L866" s="257"/>
      <c r="M866" s="258"/>
      <c r="N866" s="259"/>
      <c r="O866" s="259"/>
      <c r="P866" s="259"/>
      <c r="Q866" s="259"/>
      <c r="R866" s="259"/>
      <c r="S866" s="259"/>
      <c r="T866" s="260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61" t="s">
        <v>697</v>
      </c>
      <c r="AU866" s="261" t="s">
        <v>92</v>
      </c>
      <c r="AV866" s="14" t="s">
        <v>92</v>
      </c>
      <c r="AW866" s="14" t="s">
        <v>42</v>
      </c>
      <c r="AX866" s="14" t="s">
        <v>90</v>
      </c>
      <c r="AY866" s="261" t="s">
        <v>147</v>
      </c>
    </row>
    <row r="867" s="2" customFormat="1" ht="24.15" customHeight="1">
      <c r="A867" s="40"/>
      <c r="B867" s="41"/>
      <c r="C867" s="206" t="s">
        <v>1587</v>
      </c>
      <c r="D867" s="206" t="s">
        <v>144</v>
      </c>
      <c r="E867" s="207" t="s">
        <v>1588</v>
      </c>
      <c r="F867" s="208" t="s">
        <v>1589</v>
      </c>
      <c r="G867" s="209" t="s">
        <v>691</v>
      </c>
      <c r="H867" s="210">
        <v>13.805</v>
      </c>
      <c r="I867" s="211"/>
      <c r="J867" s="212">
        <f>ROUND(I867*H867,2)</f>
        <v>0</v>
      </c>
      <c r="K867" s="208" t="s">
        <v>692</v>
      </c>
      <c r="L867" s="213"/>
      <c r="M867" s="214" t="s">
        <v>44</v>
      </c>
      <c r="N867" s="215" t="s">
        <v>53</v>
      </c>
      <c r="O867" s="86"/>
      <c r="P867" s="216">
        <f>O867*H867</f>
        <v>0</v>
      </c>
      <c r="Q867" s="216">
        <v>0.019199999999999998</v>
      </c>
      <c r="R867" s="216">
        <f>Q867*H867</f>
        <v>0.26505599999999996</v>
      </c>
      <c r="S867" s="216">
        <v>0</v>
      </c>
      <c r="T867" s="217">
        <f>S867*H867</f>
        <v>0</v>
      </c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R867" s="218" t="s">
        <v>296</v>
      </c>
      <c r="AT867" s="218" t="s">
        <v>144</v>
      </c>
      <c r="AU867" s="218" t="s">
        <v>92</v>
      </c>
      <c r="AY867" s="18" t="s">
        <v>147</v>
      </c>
      <c r="BE867" s="219">
        <f>IF(N867="základní",J867,0)</f>
        <v>0</v>
      </c>
      <c r="BF867" s="219">
        <f>IF(N867="snížená",J867,0)</f>
        <v>0</v>
      </c>
      <c r="BG867" s="219">
        <f>IF(N867="zákl. přenesená",J867,0)</f>
        <v>0</v>
      </c>
      <c r="BH867" s="219">
        <f>IF(N867="sníž. přenesená",J867,0)</f>
        <v>0</v>
      </c>
      <c r="BI867" s="219">
        <f>IF(N867="nulová",J867,0)</f>
        <v>0</v>
      </c>
      <c r="BJ867" s="18" t="s">
        <v>90</v>
      </c>
      <c r="BK867" s="219">
        <f>ROUND(I867*H867,2)</f>
        <v>0</v>
      </c>
      <c r="BL867" s="18" t="s">
        <v>217</v>
      </c>
      <c r="BM867" s="218" t="s">
        <v>1590</v>
      </c>
    </row>
    <row r="868" s="2" customFormat="1">
      <c r="A868" s="40"/>
      <c r="B868" s="41"/>
      <c r="C868" s="42"/>
      <c r="D868" s="220" t="s">
        <v>157</v>
      </c>
      <c r="E868" s="42"/>
      <c r="F868" s="221" t="s">
        <v>1589</v>
      </c>
      <c r="G868" s="42"/>
      <c r="H868" s="42"/>
      <c r="I868" s="222"/>
      <c r="J868" s="42"/>
      <c r="K868" s="42"/>
      <c r="L868" s="46"/>
      <c r="M868" s="223"/>
      <c r="N868" s="224"/>
      <c r="O868" s="86"/>
      <c r="P868" s="86"/>
      <c r="Q868" s="86"/>
      <c r="R868" s="86"/>
      <c r="S868" s="86"/>
      <c r="T868" s="87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T868" s="18" t="s">
        <v>157</v>
      </c>
      <c r="AU868" s="18" t="s">
        <v>92</v>
      </c>
    </row>
    <row r="869" s="14" customFormat="1">
      <c r="A869" s="14"/>
      <c r="B869" s="251"/>
      <c r="C869" s="252"/>
      <c r="D869" s="220" t="s">
        <v>697</v>
      </c>
      <c r="E869" s="252"/>
      <c r="F869" s="254" t="s">
        <v>1591</v>
      </c>
      <c r="G869" s="252"/>
      <c r="H869" s="255">
        <v>13.805</v>
      </c>
      <c r="I869" s="256"/>
      <c r="J869" s="252"/>
      <c r="K869" s="252"/>
      <c r="L869" s="257"/>
      <c r="M869" s="258"/>
      <c r="N869" s="259"/>
      <c r="O869" s="259"/>
      <c r="P869" s="259"/>
      <c r="Q869" s="259"/>
      <c r="R869" s="259"/>
      <c r="S869" s="259"/>
      <c r="T869" s="260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61" t="s">
        <v>697</v>
      </c>
      <c r="AU869" s="261" t="s">
        <v>92</v>
      </c>
      <c r="AV869" s="14" t="s">
        <v>92</v>
      </c>
      <c r="AW869" s="14" t="s">
        <v>4</v>
      </c>
      <c r="AX869" s="14" t="s">
        <v>90</v>
      </c>
      <c r="AY869" s="261" t="s">
        <v>147</v>
      </c>
    </row>
    <row r="870" s="2" customFormat="1" ht="16.5" customHeight="1">
      <c r="A870" s="40"/>
      <c r="B870" s="41"/>
      <c r="C870" s="225" t="s">
        <v>592</v>
      </c>
      <c r="D870" s="225" t="s">
        <v>268</v>
      </c>
      <c r="E870" s="226" t="s">
        <v>1592</v>
      </c>
      <c r="F870" s="227" t="s">
        <v>1593</v>
      </c>
      <c r="G870" s="228" t="s">
        <v>152</v>
      </c>
      <c r="H870" s="229">
        <v>16.699999999999999</v>
      </c>
      <c r="I870" s="230"/>
      <c r="J870" s="231">
        <f>ROUND(I870*H870,2)</f>
        <v>0</v>
      </c>
      <c r="K870" s="227" t="s">
        <v>692</v>
      </c>
      <c r="L870" s="46"/>
      <c r="M870" s="232" t="s">
        <v>44</v>
      </c>
      <c r="N870" s="233" t="s">
        <v>53</v>
      </c>
      <c r="O870" s="86"/>
      <c r="P870" s="216">
        <f>O870*H870</f>
        <v>0</v>
      </c>
      <c r="Q870" s="216">
        <v>3.0000000000000001E-05</v>
      </c>
      <c r="R870" s="216">
        <f>Q870*H870</f>
        <v>0.00050100000000000003</v>
      </c>
      <c r="S870" s="216">
        <v>0</v>
      </c>
      <c r="T870" s="217">
        <f>S870*H870</f>
        <v>0</v>
      </c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R870" s="218" t="s">
        <v>217</v>
      </c>
      <c r="AT870" s="218" t="s">
        <v>268</v>
      </c>
      <c r="AU870" s="218" t="s">
        <v>92</v>
      </c>
      <c r="AY870" s="18" t="s">
        <v>147</v>
      </c>
      <c r="BE870" s="219">
        <f>IF(N870="základní",J870,0)</f>
        <v>0</v>
      </c>
      <c r="BF870" s="219">
        <f>IF(N870="snížená",J870,0)</f>
        <v>0</v>
      </c>
      <c r="BG870" s="219">
        <f>IF(N870="zákl. přenesená",J870,0)</f>
        <v>0</v>
      </c>
      <c r="BH870" s="219">
        <f>IF(N870="sníž. přenesená",J870,0)</f>
        <v>0</v>
      </c>
      <c r="BI870" s="219">
        <f>IF(N870="nulová",J870,0)</f>
        <v>0</v>
      </c>
      <c r="BJ870" s="18" t="s">
        <v>90</v>
      </c>
      <c r="BK870" s="219">
        <f>ROUND(I870*H870,2)</f>
        <v>0</v>
      </c>
      <c r="BL870" s="18" t="s">
        <v>217</v>
      </c>
      <c r="BM870" s="218" t="s">
        <v>1594</v>
      </c>
    </row>
    <row r="871" s="2" customFormat="1">
      <c r="A871" s="40"/>
      <c r="B871" s="41"/>
      <c r="C871" s="42"/>
      <c r="D871" s="220" t="s">
        <v>157</v>
      </c>
      <c r="E871" s="42"/>
      <c r="F871" s="221" t="s">
        <v>1595</v>
      </c>
      <c r="G871" s="42"/>
      <c r="H871" s="42"/>
      <c r="I871" s="222"/>
      <c r="J871" s="42"/>
      <c r="K871" s="42"/>
      <c r="L871" s="46"/>
      <c r="M871" s="223"/>
      <c r="N871" s="224"/>
      <c r="O871" s="86"/>
      <c r="P871" s="86"/>
      <c r="Q871" s="86"/>
      <c r="R871" s="86"/>
      <c r="S871" s="86"/>
      <c r="T871" s="87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T871" s="18" t="s">
        <v>157</v>
      </c>
      <c r="AU871" s="18" t="s">
        <v>92</v>
      </c>
    </row>
    <row r="872" s="2" customFormat="1">
      <c r="A872" s="40"/>
      <c r="B872" s="41"/>
      <c r="C872" s="42"/>
      <c r="D872" s="239" t="s">
        <v>695</v>
      </c>
      <c r="E872" s="42"/>
      <c r="F872" s="240" t="s">
        <v>1596</v>
      </c>
      <c r="G872" s="42"/>
      <c r="H872" s="42"/>
      <c r="I872" s="222"/>
      <c r="J872" s="42"/>
      <c r="K872" s="42"/>
      <c r="L872" s="46"/>
      <c r="M872" s="223"/>
      <c r="N872" s="224"/>
      <c r="O872" s="86"/>
      <c r="P872" s="86"/>
      <c r="Q872" s="86"/>
      <c r="R872" s="86"/>
      <c r="S872" s="86"/>
      <c r="T872" s="87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T872" s="18" t="s">
        <v>695</v>
      </c>
      <c r="AU872" s="18" t="s">
        <v>92</v>
      </c>
    </row>
    <row r="873" s="14" customFormat="1">
      <c r="A873" s="14"/>
      <c r="B873" s="251"/>
      <c r="C873" s="252"/>
      <c r="D873" s="220" t="s">
        <v>697</v>
      </c>
      <c r="E873" s="253" t="s">
        <v>44</v>
      </c>
      <c r="F873" s="254" t="s">
        <v>1576</v>
      </c>
      <c r="G873" s="252"/>
      <c r="H873" s="255">
        <v>16.699999999999999</v>
      </c>
      <c r="I873" s="256"/>
      <c r="J873" s="252"/>
      <c r="K873" s="252"/>
      <c r="L873" s="257"/>
      <c r="M873" s="258"/>
      <c r="N873" s="259"/>
      <c r="O873" s="259"/>
      <c r="P873" s="259"/>
      <c r="Q873" s="259"/>
      <c r="R873" s="259"/>
      <c r="S873" s="259"/>
      <c r="T873" s="260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61" t="s">
        <v>697</v>
      </c>
      <c r="AU873" s="261" t="s">
        <v>92</v>
      </c>
      <c r="AV873" s="14" t="s">
        <v>92</v>
      </c>
      <c r="AW873" s="14" t="s">
        <v>42</v>
      </c>
      <c r="AX873" s="14" t="s">
        <v>90</v>
      </c>
      <c r="AY873" s="261" t="s">
        <v>147</v>
      </c>
    </row>
    <row r="874" s="2" customFormat="1" ht="16.5" customHeight="1">
      <c r="A874" s="40"/>
      <c r="B874" s="41"/>
      <c r="C874" s="225" t="s">
        <v>1597</v>
      </c>
      <c r="D874" s="225" t="s">
        <v>268</v>
      </c>
      <c r="E874" s="226" t="s">
        <v>1598</v>
      </c>
      <c r="F874" s="227" t="s">
        <v>1599</v>
      </c>
      <c r="G874" s="228" t="s">
        <v>152</v>
      </c>
      <c r="H874" s="229">
        <v>16.699999999999999</v>
      </c>
      <c r="I874" s="230"/>
      <c r="J874" s="231">
        <f>ROUND(I874*H874,2)</f>
        <v>0</v>
      </c>
      <c r="K874" s="227" t="s">
        <v>692</v>
      </c>
      <c r="L874" s="46"/>
      <c r="M874" s="232" t="s">
        <v>44</v>
      </c>
      <c r="N874" s="233" t="s">
        <v>53</v>
      </c>
      <c r="O874" s="86"/>
      <c r="P874" s="216">
        <f>O874*H874</f>
        <v>0</v>
      </c>
      <c r="Q874" s="216">
        <v>0.00032000000000000003</v>
      </c>
      <c r="R874" s="216">
        <f>Q874*H874</f>
        <v>0.0053439999999999998</v>
      </c>
      <c r="S874" s="216">
        <v>0</v>
      </c>
      <c r="T874" s="217">
        <f>S874*H874</f>
        <v>0</v>
      </c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R874" s="218" t="s">
        <v>217</v>
      </c>
      <c r="AT874" s="218" t="s">
        <v>268</v>
      </c>
      <c r="AU874" s="218" t="s">
        <v>92</v>
      </c>
      <c r="AY874" s="18" t="s">
        <v>147</v>
      </c>
      <c r="BE874" s="219">
        <f>IF(N874="základní",J874,0)</f>
        <v>0</v>
      </c>
      <c r="BF874" s="219">
        <f>IF(N874="snížená",J874,0)</f>
        <v>0</v>
      </c>
      <c r="BG874" s="219">
        <f>IF(N874="zákl. přenesená",J874,0)</f>
        <v>0</v>
      </c>
      <c r="BH874" s="219">
        <f>IF(N874="sníž. přenesená",J874,0)</f>
        <v>0</v>
      </c>
      <c r="BI874" s="219">
        <f>IF(N874="nulová",J874,0)</f>
        <v>0</v>
      </c>
      <c r="BJ874" s="18" t="s">
        <v>90</v>
      </c>
      <c r="BK874" s="219">
        <f>ROUND(I874*H874,2)</f>
        <v>0</v>
      </c>
      <c r="BL874" s="18" t="s">
        <v>217</v>
      </c>
      <c r="BM874" s="218" t="s">
        <v>1600</v>
      </c>
    </row>
    <row r="875" s="2" customFormat="1">
      <c r="A875" s="40"/>
      <c r="B875" s="41"/>
      <c r="C875" s="42"/>
      <c r="D875" s="220" t="s">
        <v>157</v>
      </c>
      <c r="E875" s="42"/>
      <c r="F875" s="221" t="s">
        <v>1601</v>
      </c>
      <c r="G875" s="42"/>
      <c r="H875" s="42"/>
      <c r="I875" s="222"/>
      <c r="J875" s="42"/>
      <c r="K875" s="42"/>
      <c r="L875" s="46"/>
      <c r="M875" s="223"/>
      <c r="N875" s="224"/>
      <c r="O875" s="86"/>
      <c r="P875" s="86"/>
      <c r="Q875" s="86"/>
      <c r="R875" s="86"/>
      <c r="S875" s="86"/>
      <c r="T875" s="87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T875" s="18" t="s">
        <v>157</v>
      </c>
      <c r="AU875" s="18" t="s">
        <v>92</v>
      </c>
    </row>
    <row r="876" s="2" customFormat="1">
      <c r="A876" s="40"/>
      <c r="B876" s="41"/>
      <c r="C876" s="42"/>
      <c r="D876" s="239" t="s">
        <v>695</v>
      </c>
      <c r="E876" s="42"/>
      <c r="F876" s="240" t="s">
        <v>1602</v>
      </c>
      <c r="G876" s="42"/>
      <c r="H876" s="42"/>
      <c r="I876" s="222"/>
      <c r="J876" s="42"/>
      <c r="K876" s="42"/>
      <c r="L876" s="46"/>
      <c r="M876" s="223"/>
      <c r="N876" s="224"/>
      <c r="O876" s="86"/>
      <c r="P876" s="86"/>
      <c r="Q876" s="86"/>
      <c r="R876" s="86"/>
      <c r="S876" s="86"/>
      <c r="T876" s="87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T876" s="18" t="s">
        <v>695</v>
      </c>
      <c r="AU876" s="18" t="s">
        <v>92</v>
      </c>
    </row>
    <row r="877" s="14" customFormat="1">
      <c r="A877" s="14"/>
      <c r="B877" s="251"/>
      <c r="C877" s="252"/>
      <c r="D877" s="220" t="s">
        <v>697</v>
      </c>
      <c r="E877" s="253" t="s">
        <v>44</v>
      </c>
      <c r="F877" s="254" t="s">
        <v>1576</v>
      </c>
      <c r="G877" s="252"/>
      <c r="H877" s="255">
        <v>16.699999999999999</v>
      </c>
      <c r="I877" s="256"/>
      <c r="J877" s="252"/>
      <c r="K877" s="252"/>
      <c r="L877" s="257"/>
      <c r="M877" s="258"/>
      <c r="N877" s="259"/>
      <c r="O877" s="259"/>
      <c r="P877" s="259"/>
      <c r="Q877" s="259"/>
      <c r="R877" s="259"/>
      <c r="S877" s="259"/>
      <c r="T877" s="260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61" t="s">
        <v>697</v>
      </c>
      <c r="AU877" s="261" t="s">
        <v>92</v>
      </c>
      <c r="AV877" s="14" t="s">
        <v>92</v>
      </c>
      <c r="AW877" s="14" t="s">
        <v>42</v>
      </c>
      <c r="AX877" s="14" t="s">
        <v>90</v>
      </c>
      <c r="AY877" s="261" t="s">
        <v>147</v>
      </c>
    </row>
    <row r="878" s="2" customFormat="1" ht="16.5" customHeight="1">
      <c r="A878" s="40"/>
      <c r="B878" s="41"/>
      <c r="C878" s="225" t="s">
        <v>596</v>
      </c>
      <c r="D878" s="225" t="s">
        <v>268</v>
      </c>
      <c r="E878" s="226" t="s">
        <v>1603</v>
      </c>
      <c r="F878" s="227" t="s">
        <v>1604</v>
      </c>
      <c r="G878" s="228" t="s">
        <v>763</v>
      </c>
      <c r="H878" s="229">
        <v>0.59599999999999997</v>
      </c>
      <c r="I878" s="230"/>
      <c r="J878" s="231">
        <f>ROUND(I878*H878,2)</f>
        <v>0</v>
      </c>
      <c r="K878" s="227" t="s">
        <v>692</v>
      </c>
      <c r="L878" s="46"/>
      <c r="M878" s="232" t="s">
        <v>44</v>
      </c>
      <c r="N878" s="233" t="s">
        <v>53</v>
      </c>
      <c r="O878" s="86"/>
      <c r="P878" s="216">
        <f>O878*H878</f>
        <v>0</v>
      </c>
      <c r="Q878" s="216">
        <v>0</v>
      </c>
      <c r="R878" s="216">
        <f>Q878*H878</f>
        <v>0</v>
      </c>
      <c r="S878" s="216">
        <v>0</v>
      </c>
      <c r="T878" s="217">
        <f>S878*H878</f>
        <v>0</v>
      </c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R878" s="218" t="s">
        <v>217</v>
      </c>
      <c r="AT878" s="218" t="s">
        <v>268</v>
      </c>
      <c r="AU878" s="218" t="s">
        <v>92</v>
      </c>
      <c r="AY878" s="18" t="s">
        <v>147</v>
      </c>
      <c r="BE878" s="219">
        <f>IF(N878="základní",J878,0)</f>
        <v>0</v>
      </c>
      <c r="BF878" s="219">
        <f>IF(N878="snížená",J878,0)</f>
        <v>0</v>
      </c>
      <c r="BG878" s="219">
        <f>IF(N878="zákl. přenesená",J878,0)</f>
        <v>0</v>
      </c>
      <c r="BH878" s="219">
        <f>IF(N878="sníž. přenesená",J878,0)</f>
        <v>0</v>
      </c>
      <c r="BI878" s="219">
        <f>IF(N878="nulová",J878,0)</f>
        <v>0</v>
      </c>
      <c r="BJ878" s="18" t="s">
        <v>90</v>
      </c>
      <c r="BK878" s="219">
        <f>ROUND(I878*H878,2)</f>
        <v>0</v>
      </c>
      <c r="BL878" s="18" t="s">
        <v>217</v>
      </c>
      <c r="BM878" s="218" t="s">
        <v>1605</v>
      </c>
    </row>
    <row r="879" s="2" customFormat="1">
      <c r="A879" s="40"/>
      <c r="B879" s="41"/>
      <c r="C879" s="42"/>
      <c r="D879" s="220" t="s">
        <v>157</v>
      </c>
      <c r="E879" s="42"/>
      <c r="F879" s="221" t="s">
        <v>1606</v>
      </c>
      <c r="G879" s="42"/>
      <c r="H879" s="42"/>
      <c r="I879" s="222"/>
      <c r="J879" s="42"/>
      <c r="K879" s="42"/>
      <c r="L879" s="46"/>
      <c r="M879" s="223"/>
      <c r="N879" s="224"/>
      <c r="O879" s="86"/>
      <c r="P879" s="86"/>
      <c r="Q879" s="86"/>
      <c r="R879" s="86"/>
      <c r="S879" s="86"/>
      <c r="T879" s="87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T879" s="18" t="s">
        <v>157</v>
      </c>
      <c r="AU879" s="18" t="s">
        <v>92</v>
      </c>
    </row>
    <row r="880" s="2" customFormat="1">
      <c r="A880" s="40"/>
      <c r="B880" s="41"/>
      <c r="C880" s="42"/>
      <c r="D880" s="239" t="s">
        <v>695</v>
      </c>
      <c r="E880" s="42"/>
      <c r="F880" s="240" t="s">
        <v>1607</v>
      </c>
      <c r="G880" s="42"/>
      <c r="H880" s="42"/>
      <c r="I880" s="222"/>
      <c r="J880" s="42"/>
      <c r="K880" s="42"/>
      <c r="L880" s="46"/>
      <c r="M880" s="223"/>
      <c r="N880" s="224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8" t="s">
        <v>695</v>
      </c>
      <c r="AU880" s="18" t="s">
        <v>92</v>
      </c>
    </row>
    <row r="881" s="12" customFormat="1" ht="22.8" customHeight="1">
      <c r="A881" s="12"/>
      <c r="B881" s="190"/>
      <c r="C881" s="191"/>
      <c r="D881" s="192" t="s">
        <v>81</v>
      </c>
      <c r="E881" s="204" t="s">
        <v>1608</v>
      </c>
      <c r="F881" s="204" t="s">
        <v>1609</v>
      </c>
      <c r="G881" s="191"/>
      <c r="H881" s="191"/>
      <c r="I881" s="194"/>
      <c r="J881" s="205">
        <f>BK881</f>
        <v>0</v>
      </c>
      <c r="K881" s="191"/>
      <c r="L881" s="196"/>
      <c r="M881" s="197"/>
      <c r="N881" s="198"/>
      <c r="O881" s="198"/>
      <c r="P881" s="199">
        <f>SUM(P882:P895)</f>
        <v>0</v>
      </c>
      <c r="Q881" s="198"/>
      <c r="R881" s="199">
        <f>SUM(R882:R895)</f>
        <v>0.93007730999999982</v>
      </c>
      <c r="S881" s="198"/>
      <c r="T881" s="200">
        <f>SUM(T882:T895)</f>
        <v>0</v>
      </c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R881" s="201" t="s">
        <v>92</v>
      </c>
      <c r="AT881" s="202" t="s">
        <v>81</v>
      </c>
      <c r="AU881" s="202" t="s">
        <v>90</v>
      </c>
      <c r="AY881" s="201" t="s">
        <v>147</v>
      </c>
      <c r="BK881" s="203">
        <f>SUM(BK882:BK895)</f>
        <v>0</v>
      </c>
    </row>
    <row r="882" s="2" customFormat="1" ht="21.75" customHeight="1">
      <c r="A882" s="40"/>
      <c r="B882" s="41"/>
      <c r="C882" s="225" t="s">
        <v>1610</v>
      </c>
      <c r="D882" s="225" t="s">
        <v>268</v>
      </c>
      <c r="E882" s="226" t="s">
        <v>1611</v>
      </c>
      <c r="F882" s="227" t="s">
        <v>1612</v>
      </c>
      <c r="G882" s="228" t="s">
        <v>691</v>
      </c>
      <c r="H882" s="229">
        <v>17</v>
      </c>
      <c r="I882" s="230"/>
      <c r="J882" s="231">
        <f>ROUND(I882*H882,2)</f>
        <v>0</v>
      </c>
      <c r="K882" s="227" t="s">
        <v>692</v>
      </c>
      <c r="L882" s="46"/>
      <c r="M882" s="232" t="s">
        <v>44</v>
      </c>
      <c r="N882" s="233" t="s">
        <v>53</v>
      </c>
      <c r="O882" s="86"/>
      <c r="P882" s="216">
        <f>O882*H882</f>
        <v>0</v>
      </c>
      <c r="Q882" s="216">
        <v>0.0050000000000000001</v>
      </c>
      <c r="R882" s="216">
        <f>Q882*H882</f>
        <v>0.085000000000000006</v>
      </c>
      <c r="S882" s="216">
        <v>0</v>
      </c>
      <c r="T882" s="217">
        <f>S882*H882</f>
        <v>0</v>
      </c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R882" s="218" t="s">
        <v>217</v>
      </c>
      <c r="AT882" s="218" t="s">
        <v>268</v>
      </c>
      <c r="AU882" s="218" t="s">
        <v>92</v>
      </c>
      <c r="AY882" s="18" t="s">
        <v>147</v>
      </c>
      <c r="BE882" s="219">
        <f>IF(N882="základní",J882,0)</f>
        <v>0</v>
      </c>
      <c r="BF882" s="219">
        <f>IF(N882="snížená",J882,0)</f>
        <v>0</v>
      </c>
      <c r="BG882" s="219">
        <f>IF(N882="zákl. přenesená",J882,0)</f>
        <v>0</v>
      </c>
      <c r="BH882" s="219">
        <f>IF(N882="sníž. přenesená",J882,0)</f>
        <v>0</v>
      </c>
      <c r="BI882" s="219">
        <f>IF(N882="nulová",J882,0)</f>
        <v>0</v>
      </c>
      <c r="BJ882" s="18" t="s">
        <v>90</v>
      </c>
      <c r="BK882" s="219">
        <f>ROUND(I882*H882,2)</f>
        <v>0</v>
      </c>
      <c r="BL882" s="18" t="s">
        <v>217</v>
      </c>
      <c r="BM882" s="218" t="s">
        <v>1613</v>
      </c>
    </row>
    <row r="883" s="2" customFormat="1">
      <c r="A883" s="40"/>
      <c r="B883" s="41"/>
      <c r="C883" s="42"/>
      <c r="D883" s="220" t="s">
        <v>157</v>
      </c>
      <c r="E883" s="42"/>
      <c r="F883" s="221" t="s">
        <v>1614</v>
      </c>
      <c r="G883" s="42"/>
      <c r="H883" s="42"/>
      <c r="I883" s="222"/>
      <c r="J883" s="42"/>
      <c r="K883" s="42"/>
      <c r="L883" s="46"/>
      <c r="M883" s="223"/>
      <c r="N883" s="224"/>
      <c r="O883" s="86"/>
      <c r="P883" s="86"/>
      <c r="Q883" s="86"/>
      <c r="R883" s="86"/>
      <c r="S883" s="86"/>
      <c r="T883" s="87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T883" s="18" t="s">
        <v>157</v>
      </c>
      <c r="AU883" s="18" t="s">
        <v>92</v>
      </c>
    </row>
    <row r="884" s="2" customFormat="1">
      <c r="A884" s="40"/>
      <c r="B884" s="41"/>
      <c r="C884" s="42"/>
      <c r="D884" s="239" t="s">
        <v>695</v>
      </c>
      <c r="E884" s="42"/>
      <c r="F884" s="240" t="s">
        <v>1615</v>
      </c>
      <c r="G884" s="42"/>
      <c r="H884" s="42"/>
      <c r="I884" s="222"/>
      <c r="J884" s="42"/>
      <c r="K884" s="42"/>
      <c r="L884" s="46"/>
      <c r="M884" s="223"/>
      <c r="N884" s="224"/>
      <c r="O884" s="86"/>
      <c r="P884" s="86"/>
      <c r="Q884" s="86"/>
      <c r="R884" s="86"/>
      <c r="S884" s="86"/>
      <c r="T884" s="87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T884" s="18" t="s">
        <v>695</v>
      </c>
      <c r="AU884" s="18" t="s">
        <v>92</v>
      </c>
    </row>
    <row r="885" s="13" customFormat="1">
      <c r="A885" s="13"/>
      <c r="B885" s="241"/>
      <c r="C885" s="242"/>
      <c r="D885" s="220" t="s">
        <v>697</v>
      </c>
      <c r="E885" s="243" t="s">
        <v>44</v>
      </c>
      <c r="F885" s="244" t="s">
        <v>1616</v>
      </c>
      <c r="G885" s="242"/>
      <c r="H885" s="243" t="s">
        <v>44</v>
      </c>
      <c r="I885" s="245"/>
      <c r="J885" s="242"/>
      <c r="K885" s="242"/>
      <c r="L885" s="246"/>
      <c r="M885" s="247"/>
      <c r="N885" s="248"/>
      <c r="O885" s="248"/>
      <c r="P885" s="248"/>
      <c r="Q885" s="248"/>
      <c r="R885" s="248"/>
      <c r="S885" s="248"/>
      <c r="T885" s="249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50" t="s">
        <v>697</v>
      </c>
      <c r="AU885" s="250" t="s">
        <v>92</v>
      </c>
      <c r="AV885" s="13" t="s">
        <v>90</v>
      </c>
      <c r="AW885" s="13" t="s">
        <v>42</v>
      </c>
      <c r="AX885" s="13" t="s">
        <v>82</v>
      </c>
      <c r="AY885" s="250" t="s">
        <v>147</v>
      </c>
    </row>
    <row r="886" s="14" customFormat="1">
      <c r="A886" s="14"/>
      <c r="B886" s="251"/>
      <c r="C886" s="252"/>
      <c r="D886" s="220" t="s">
        <v>697</v>
      </c>
      <c r="E886" s="253" t="s">
        <v>44</v>
      </c>
      <c r="F886" s="254" t="s">
        <v>1617</v>
      </c>
      <c r="G886" s="252"/>
      <c r="H886" s="255">
        <v>17</v>
      </c>
      <c r="I886" s="256"/>
      <c r="J886" s="252"/>
      <c r="K886" s="252"/>
      <c r="L886" s="257"/>
      <c r="M886" s="258"/>
      <c r="N886" s="259"/>
      <c r="O886" s="259"/>
      <c r="P886" s="259"/>
      <c r="Q886" s="259"/>
      <c r="R886" s="259"/>
      <c r="S886" s="259"/>
      <c r="T886" s="260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61" t="s">
        <v>697</v>
      </c>
      <c r="AU886" s="261" t="s">
        <v>92</v>
      </c>
      <c r="AV886" s="14" t="s">
        <v>92</v>
      </c>
      <c r="AW886" s="14" t="s">
        <v>42</v>
      </c>
      <c r="AX886" s="14" t="s">
        <v>90</v>
      </c>
      <c r="AY886" s="261" t="s">
        <v>147</v>
      </c>
    </row>
    <row r="887" s="2" customFormat="1" ht="16.5" customHeight="1">
      <c r="A887" s="40"/>
      <c r="B887" s="41"/>
      <c r="C887" s="206" t="s">
        <v>601</v>
      </c>
      <c r="D887" s="206" t="s">
        <v>144</v>
      </c>
      <c r="E887" s="207" t="s">
        <v>1618</v>
      </c>
      <c r="F887" s="208" t="s">
        <v>1619</v>
      </c>
      <c r="G887" s="209" t="s">
        <v>174</v>
      </c>
      <c r="H887" s="210">
        <v>1097.5029999999999</v>
      </c>
      <c r="I887" s="211"/>
      <c r="J887" s="212">
        <f>ROUND(I887*H887,2)</f>
        <v>0</v>
      </c>
      <c r="K887" s="208" t="s">
        <v>692</v>
      </c>
      <c r="L887" s="213"/>
      <c r="M887" s="214" t="s">
        <v>44</v>
      </c>
      <c r="N887" s="215" t="s">
        <v>53</v>
      </c>
      <c r="O887" s="86"/>
      <c r="P887" s="216">
        <f>O887*H887</f>
        <v>0</v>
      </c>
      <c r="Q887" s="216">
        <v>0.00076999999999999996</v>
      </c>
      <c r="R887" s="216">
        <f>Q887*H887</f>
        <v>0.84507730999999986</v>
      </c>
      <c r="S887" s="216">
        <v>0</v>
      </c>
      <c r="T887" s="217">
        <f>S887*H887</f>
        <v>0</v>
      </c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R887" s="218" t="s">
        <v>296</v>
      </c>
      <c r="AT887" s="218" t="s">
        <v>144</v>
      </c>
      <c r="AU887" s="218" t="s">
        <v>92</v>
      </c>
      <c r="AY887" s="18" t="s">
        <v>147</v>
      </c>
      <c r="BE887" s="219">
        <f>IF(N887="základní",J887,0)</f>
        <v>0</v>
      </c>
      <c r="BF887" s="219">
        <f>IF(N887="snížená",J887,0)</f>
        <v>0</v>
      </c>
      <c r="BG887" s="219">
        <f>IF(N887="zákl. přenesená",J887,0)</f>
        <v>0</v>
      </c>
      <c r="BH887" s="219">
        <f>IF(N887="sníž. přenesená",J887,0)</f>
        <v>0</v>
      </c>
      <c r="BI887" s="219">
        <f>IF(N887="nulová",J887,0)</f>
        <v>0</v>
      </c>
      <c r="BJ887" s="18" t="s">
        <v>90</v>
      </c>
      <c r="BK887" s="219">
        <f>ROUND(I887*H887,2)</f>
        <v>0</v>
      </c>
      <c r="BL887" s="18" t="s">
        <v>217</v>
      </c>
      <c r="BM887" s="218" t="s">
        <v>1620</v>
      </c>
    </row>
    <row r="888" s="2" customFormat="1">
      <c r="A888" s="40"/>
      <c r="B888" s="41"/>
      <c r="C888" s="42"/>
      <c r="D888" s="220" t="s">
        <v>157</v>
      </c>
      <c r="E888" s="42"/>
      <c r="F888" s="221" t="s">
        <v>1619</v>
      </c>
      <c r="G888" s="42"/>
      <c r="H888" s="42"/>
      <c r="I888" s="222"/>
      <c r="J888" s="42"/>
      <c r="K888" s="42"/>
      <c r="L888" s="46"/>
      <c r="M888" s="223"/>
      <c r="N888" s="224"/>
      <c r="O888" s="86"/>
      <c r="P888" s="86"/>
      <c r="Q888" s="86"/>
      <c r="R888" s="86"/>
      <c r="S888" s="86"/>
      <c r="T888" s="87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T888" s="18" t="s">
        <v>157</v>
      </c>
      <c r="AU888" s="18" t="s">
        <v>92</v>
      </c>
    </row>
    <row r="889" s="14" customFormat="1">
      <c r="A889" s="14"/>
      <c r="B889" s="251"/>
      <c r="C889" s="252"/>
      <c r="D889" s="220" t="s">
        <v>697</v>
      </c>
      <c r="E889" s="252"/>
      <c r="F889" s="254" t="s">
        <v>1621</v>
      </c>
      <c r="G889" s="252"/>
      <c r="H889" s="255">
        <v>1097.5029999999999</v>
      </c>
      <c r="I889" s="256"/>
      <c r="J889" s="252"/>
      <c r="K889" s="252"/>
      <c r="L889" s="257"/>
      <c r="M889" s="258"/>
      <c r="N889" s="259"/>
      <c r="O889" s="259"/>
      <c r="P889" s="259"/>
      <c r="Q889" s="259"/>
      <c r="R889" s="259"/>
      <c r="S889" s="259"/>
      <c r="T889" s="260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61" t="s">
        <v>697</v>
      </c>
      <c r="AU889" s="261" t="s">
        <v>92</v>
      </c>
      <c r="AV889" s="14" t="s">
        <v>92</v>
      </c>
      <c r="AW889" s="14" t="s">
        <v>4</v>
      </c>
      <c r="AX889" s="14" t="s">
        <v>90</v>
      </c>
      <c r="AY889" s="261" t="s">
        <v>147</v>
      </c>
    </row>
    <row r="890" s="2" customFormat="1" ht="16.5" customHeight="1">
      <c r="A890" s="40"/>
      <c r="B890" s="41"/>
      <c r="C890" s="225" t="s">
        <v>1622</v>
      </c>
      <c r="D890" s="225" t="s">
        <v>268</v>
      </c>
      <c r="E890" s="226" t="s">
        <v>1623</v>
      </c>
      <c r="F890" s="227" t="s">
        <v>1624</v>
      </c>
      <c r="G890" s="228" t="s">
        <v>691</v>
      </c>
      <c r="H890" s="229">
        <v>17</v>
      </c>
      <c r="I890" s="230"/>
      <c r="J890" s="231">
        <f>ROUND(I890*H890,2)</f>
        <v>0</v>
      </c>
      <c r="K890" s="227" t="s">
        <v>692</v>
      </c>
      <c r="L890" s="46"/>
      <c r="M890" s="232" t="s">
        <v>44</v>
      </c>
      <c r="N890" s="233" t="s">
        <v>53</v>
      </c>
      <c r="O890" s="86"/>
      <c r="P890" s="216">
        <f>O890*H890</f>
        <v>0</v>
      </c>
      <c r="Q890" s="216">
        <v>0</v>
      </c>
      <c r="R890" s="216">
        <f>Q890*H890</f>
        <v>0</v>
      </c>
      <c r="S890" s="216">
        <v>0</v>
      </c>
      <c r="T890" s="217">
        <f>S890*H890</f>
        <v>0</v>
      </c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R890" s="218" t="s">
        <v>217</v>
      </c>
      <c r="AT890" s="218" t="s">
        <v>268</v>
      </c>
      <c r="AU890" s="218" t="s">
        <v>92</v>
      </c>
      <c r="AY890" s="18" t="s">
        <v>147</v>
      </c>
      <c r="BE890" s="219">
        <f>IF(N890="základní",J890,0)</f>
        <v>0</v>
      </c>
      <c r="BF890" s="219">
        <f>IF(N890="snížená",J890,0)</f>
        <v>0</v>
      </c>
      <c r="BG890" s="219">
        <f>IF(N890="zákl. přenesená",J890,0)</f>
        <v>0</v>
      </c>
      <c r="BH890" s="219">
        <f>IF(N890="sníž. přenesená",J890,0)</f>
        <v>0</v>
      </c>
      <c r="BI890" s="219">
        <f>IF(N890="nulová",J890,0)</f>
        <v>0</v>
      </c>
      <c r="BJ890" s="18" t="s">
        <v>90</v>
      </c>
      <c r="BK890" s="219">
        <f>ROUND(I890*H890,2)</f>
        <v>0</v>
      </c>
      <c r="BL890" s="18" t="s">
        <v>217</v>
      </c>
      <c r="BM890" s="218" t="s">
        <v>1625</v>
      </c>
    </row>
    <row r="891" s="2" customFormat="1">
      <c r="A891" s="40"/>
      <c r="B891" s="41"/>
      <c r="C891" s="42"/>
      <c r="D891" s="220" t="s">
        <v>157</v>
      </c>
      <c r="E891" s="42"/>
      <c r="F891" s="221" t="s">
        <v>1626</v>
      </c>
      <c r="G891" s="42"/>
      <c r="H891" s="42"/>
      <c r="I891" s="222"/>
      <c r="J891" s="42"/>
      <c r="K891" s="42"/>
      <c r="L891" s="46"/>
      <c r="M891" s="223"/>
      <c r="N891" s="224"/>
      <c r="O891" s="86"/>
      <c r="P891" s="86"/>
      <c r="Q891" s="86"/>
      <c r="R891" s="86"/>
      <c r="S891" s="86"/>
      <c r="T891" s="87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T891" s="18" t="s">
        <v>157</v>
      </c>
      <c r="AU891" s="18" t="s">
        <v>92</v>
      </c>
    </row>
    <row r="892" s="2" customFormat="1">
      <c r="A892" s="40"/>
      <c r="B892" s="41"/>
      <c r="C892" s="42"/>
      <c r="D892" s="239" t="s">
        <v>695</v>
      </c>
      <c r="E892" s="42"/>
      <c r="F892" s="240" t="s">
        <v>1627</v>
      </c>
      <c r="G892" s="42"/>
      <c r="H892" s="42"/>
      <c r="I892" s="222"/>
      <c r="J892" s="42"/>
      <c r="K892" s="42"/>
      <c r="L892" s="46"/>
      <c r="M892" s="223"/>
      <c r="N892" s="224"/>
      <c r="O892" s="86"/>
      <c r="P892" s="86"/>
      <c r="Q892" s="86"/>
      <c r="R892" s="86"/>
      <c r="S892" s="86"/>
      <c r="T892" s="87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T892" s="18" t="s">
        <v>695</v>
      </c>
      <c r="AU892" s="18" t="s">
        <v>92</v>
      </c>
    </row>
    <row r="893" s="2" customFormat="1" ht="16.5" customHeight="1">
      <c r="A893" s="40"/>
      <c r="B893" s="41"/>
      <c r="C893" s="225" t="s">
        <v>604</v>
      </c>
      <c r="D893" s="225" t="s">
        <v>268</v>
      </c>
      <c r="E893" s="226" t="s">
        <v>1628</v>
      </c>
      <c r="F893" s="227" t="s">
        <v>1629</v>
      </c>
      <c r="G893" s="228" t="s">
        <v>763</v>
      </c>
      <c r="H893" s="229">
        <v>0.93000000000000005</v>
      </c>
      <c r="I893" s="230"/>
      <c r="J893" s="231">
        <f>ROUND(I893*H893,2)</f>
        <v>0</v>
      </c>
      <c r="K893" s="227" t="s">
        <v>692</v>
      </c>
      <c r="L893" s="46"/>
      <c r="M893" s="232" t="s">
        <v>44</v>
      </c>
      <c r="N893" s="233" t="s">
        <v>53</v>
      </c>
      <c r="O893" s="86"/>
      <c r="P893" s="216">
        <f>O893*H893</f>
        <v>0</v>
      </c>
      <c r="Q893" s="216">
        <v>0</v>
      </c>
      <c r="R893" s="216">
        <f>Q893*H893</f>
        <v>0</v>
      </c>
      <c r="S893" s="216">
        <v>0</v>
      </c>
      <c r="T893" s="217">
        <f>S893*H893</f>
        <v>0</v>
      </c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R893" s="218" t="s">
        <v>217</v>
      </c>
      <c r="AT893" s="218" t="s">
        <v>268</v>
      </c>
      <c r="AU893" s="218" t="s">
        <v>92</v>
      </c>
      <c r="AY893" s="18" t="s">
        <v>147</v>
      </c>
      <c r="BE893" s="219">
        <f>IF(N893="základní",J893,0)</f>
        <v>0</v>
      </c>
      <c r="BF893" s="219">
        <f>IF(N893="snížená",J893,0)</f>
        <v>0</v>
      </c>
      <c r="BG893" s="219">
        <f>IF(N893="zákl. přenesená",J893,0)</f>
        <v>0</v>
      </c>
      <c r="BH893" s="219">
        <f>IF(N893="sníž. přenesená",J893,0)</f>
        <v>0</v>
      </c>
      <c r="BI893" s="219">
        <f>IF(N893="nulová",J893,0)</f>
        <v>0</v>
      </c>
      <c r="BJ893" s="18" t="s">
        <v>90</v>
      </c>
      <c r="BK893" s="219">
        <f>ROUND(I893*H893,2)</f>
        <v>0</v>
      </c>
      <c r="BL893" s="18" t="s">
        <v>217</v>
      </c>
      <c r="BM893" s="218" t="s">
        <v>1630</v>
      </c>
    </row>
    <row r="894" s="2" customFormat="1">
      <c r="A894" s="40"/>
      <c r="B894" s="41"/>
      <c r="C894" s="42"/>
      <c r="D894" s="220" t="s">
        <v>157</v>
      </c>
      <c r="E894" s="42"/>
      <c r="F894" s="221" t="s">
        <v>1631</v>
      </c>
      <c r="G894" s="42"/>
      <c r="H894" s="42"/>
      <c r="I894" s="222"/>
      <c r="J894" s="42"/>
      <c r="K894" s="42"/>
      <c r="L894" s="46"/>
      <c r="M894" s="223"/>
      <c r="N894" s="224"/>
      <c r="O894" s="86"/>
      <c r="P894" s="86"/>
      <c r="Q894" s="86"/>
      <c r="R894" s="86"/>
      <c r="S894" s="86"/>
      <c r="T894" s="87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T894" s="18" t="s">
        <v>157</v>
      </c>
      <c r="AU894" s="18" t="s">
        <v>92</v>
      </c>
    </row>
    <row r="895" s="2" customFormat="1">
      <c r="A895" s="40"/>
      <c r="B895" s="41"/>
      <c r="C895" s="42"/>
      <c r="D895" s="239" t="s">
        <v>695</v>
      </c>
      <c r="E895" s="42"/>
      <c r="F895" s="240" t="s">
        <v>1632</v>
      </c>
      <c r="G895" s="42"/>
      <c r="H895" s="42"/>
      <c r="I895" s="222"/>
      <c r="J895" s="42"/>
      <c r="K895" s="42"/>
      <c r="L895" s="46"/>
      <c r="M895" s="223"/>
      <c r="N895" s="224"/>
      <c r="O895" s="86"/>
      <c r="P895" s="86"/>
      <c r="Q895" s="86"/>
      <c r="R895" s="86"/>
      <c r="S895" s="86"/>
      <c r="T895" s="87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T895" s="18" t="s">
        <v>695</v>
      </c>
      <c r="AU895" s="18" t="s">
        <v>92</v>
      </c>
    </row>
    <row r="896" s="12" customFormat="1" ht="22.8" customHeight="1">
      <c r="A896" s="12"/>
      <c r="B896" s="190"/>
      <c r="C896" s="191"/>
      <c r="D896" s="192" t="s">
        <v>81</v>
      </c>
      <c r="E896" s="204" t="s">
        <v>1633</v>
      </c>
      <c r="F896" s="204" t="s">
        <v>1634</v>
      </c>
      <c r="G896" s="191"/>
      <c r="H896" s="191"/>
      <c r="I896" s="194"/>
      <c r="J896" s="205">
        <f>BK896</f>
        <v>0</v>
      </c>
      <c r="K896" s="191"/>
      <c r="L896" s="196"/>
      <c r="M896" s="197"/>
      <c r="N896" s="198"/>
      <c r="O896" s="198"/>
      <c r="P896" s="199">
        <f>SUM(P897:P902)</f>
        <v>0</v>
      </c>
      <c r="Q896" s="198"/>
      <c r="R896" s="199">
        <f>SUM(R897:R902)</f>
        <v>0.0143</v>
      </c>
      <c r="S896" s="198"/>
      <c r="T896" s="200">
        <f>SUM(T897:T902)</f>
        <v>0</v>
      </c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R896" s="201" t="s">
        <v>92</v>
      </c>
      <c r="AT896" s="202" t="s">
        <v>81</v>
      </c>
      <c r="AU896" s="202" t="s">
        <v>90</v>
      </c>
      <c r="AY896" s="201" t="s">
        <v>147</v>
      </c>
      <c r="BK896" s="203">
        <f>SUM(BK897:BK902)</f>
        <v>0</v>
      </c>
    </row>
    <row r="897" s="2" customFormat="1" ht="24.15" customHeight="1">
      <c r="A897" s="40"/>
      <c r="B897" s="41"/>
      <c r="C897" s="225" t="s">
        <v>1635</v>
      </c>
      <c r="D897" s="225" t="s">
        <v>268</v>
      </c>
      <c r="E897" s="226" t="s">
        <v>1636</v>
      </c>
      <c r="F897" s="227" t="s">
        <v>1637</v>
      </c>
      <c r="G897" s="228" t="s">
        <v>691</v>
      </c>
      <c r="H897" s="229">
        <v>14.300000000000001</v>
      </c>
      <c r="I897" s="230"/>
      <c r="J897" s="231">
        <f>ROUND(I897*H897,2)</f>
        <v>0</v>
      </c>
      <c r="K897" s="227" t="s">
        <v>153</v>
      </c>
      <c r="L897" s="46"/>
      <c r="M897" s="232" t="s">
        <v>44</v>
      </c>
      <c r="N897" s="233" t="s">
        <v>53</v>
      </c>
      <c r="O897" s="86"/>
      <c r="P897" s="216">
        <f>O897*H897</f>
        <v>0</v>
      </c>
      <c r="Q897" s="216">
        <v>0.001</v>
      </c>
      <c r="R897" s="216">
        <f>Q897*H897</f>
        <v>0.0143</v>
      </c>
      <c r="S897" s="216">
        <v>0</v>
      </c>
      <c r="T897" s="217">
        <f>S897*H897</f>
        <v>0</v>
      </c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R897" s="218" t="s">
        <v>217</v>
      </c>
      <c r="AT897" s="218" t="s">
        <v>268</v>
      </c>
      <c r="AU897" s="218" t="s">
        <v>92</v>
      </c>
      <c r="AY897" s="18" t="s">
        <v>147</v>
      </c>
      <c r="BE897" s="219">
        <f>IF(N897="základní",J897,0)</f>
        <v>0</v>
      </c>
      <c r="BF897" s="219">
        <f>IF(N897="snížená",J897,0)</f>
        <v>0</v>
      </c>
      <c r="BG897" s="219">
        <f>IF(N897="zákl. přenesená",J897,0)</f>
        <v>0</v>
      </c>
      <c r="BH897" s="219">
        <f>IF(N897="sníž. přenesená",J897,0)</f>
        <v>0</v>
      </c>
      <c r="BI897" s="219">
        <f>IF(N897="nulová",J897,0)</f>
        <v>0</v>
      </c>
      <c r="BJ897" s="18" t="s">
        <v>90</v>
      </c>
      <c r="BK897" s="219">
        <f>ROUND(I897*H897,2)</f>
        <v>0</v>
      </c>
      <c r="BL897" s="18" t="s">
        <v>217</v>
      </c>
      <c r="BM897" s="218" t="s">
        <v>1638</v>
      </c>
    </row>
    <row r="898" s="2" customFormat="1">
      <c r="A898" s="40"/>
      <c r="B898" s="41"/>
      <c r="C898" s="42"/>
      <c r="D898" s="220" t="s">
        <v>157</v>
      </c>
      <c r="E898" s="42"/>
      <c r="F898" s="221" t="s">
        <v>1637</v>
      </c>
      <c r="G898" s="42"/>
      <c r="H898" s="42"/>
      <c r="I898" s="222"/>
      <c r="J898" s="42"/>
      <c r="K898" s="42"/>
      <c r="L898" s="46"/>
      <c r="M898" s="223"/>
      <c r="N898" s="224"/>
      <c r="O898" s="86"/>
      <c r="P898" s="86"/>
      <c r="Q898" s="86"/>
      <c r="R898" s="86"/>
      <c r="S898" s="86"/>
      <c r="T898" s="87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T898" s="18" t="s">
        <v>157</v>
      </c>
      <c r="AU898" s="18" t="s">
        <v>92</v>
      </c>
    </row>
    <row r="899" s="13" customFormat="1">
      <c r="A899" s="13"/>
      <c r="B899" s="241"/>
      <c r="C899" s="242"/>
      <c r="D899" s="220" t="s">
        <v>697</v>
      </c>
      <c r="E899" s="243" t="s">
        <v>44</v>
      </c>
      <c r="F899" s="244" t="s">
        <v>1639</v>
      </c>
      <c r="G899" s="242"/>
      <c r="H899" s="243" t="s">
        <v>44</v>
      </c>
      <c r="I899" s="245"/>
      <c r="J899" s="242"/>
      <c r="K899" s="242"/>
      <c r="L899" s="246"/>
      <c r="M899" s="247"/>
      <c r="N899" s="248"/>
      <c r="O899" s="248"/>
      <c r="P899" s="248"/>
      <c r="Q899" s="248"/>
      <c r="R899" s="248"/>
      <c r="S899" s="248"/>
      <c r="T899" s="249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50" t="s">
        <v>697</v>
      </c>
      <c r="AU899" s="250" t="s">
        <v>92</v>
      </c>
      <c r="AV899" s="13" t="s">
        <v>90</v>
      </c>
      <c r="AW899" s="13" t="s">
        <v>42</v>
      </c>
      <c r="AX899" s="13" t="s">
        <v>82</v>
      </c>
      <c r="AY899" s="250" t="s">
        <v>147</v>
      </c>
    </row>
    <row r="900" s="14" customFormat="1">
      <c r="A900" s="14"/>
      <c r="B900" s="251"/>
      <c r="C900" s="252"/>
      <c r="D900" s="220" t="s">
        <v>697</v>
      </c>
      <c r="E900" s="253" t="s">
        <v>44</v>
      </c>
      <c r="F900" s="254" t="s">
        <v>1640</v>
      </c>
      <c r="G900" s="252"/>
      <c r="H900" s="255">
        <v>2.2999999999999998</v>
      </c>
      <c r="I900" s="256"/>
      <c r="J900" s="252"/>
      <c r="K900" s="252"/>
      <c r="L900" s="257"/>
      <c r="M900" s="258"/>
      <c r="N900" s="259"/>
      <c r="O900" s="259"/>
      <c r="P900" s="259"/>
      <c r="Q900" s="259"/>
      <c r="R900" s="259"/>
      <c r="S900" s="259"/>
      <c r="T900" s="260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61" t="s">
        <v>697</v>
      </c>
      <c r="AU900" s="261" t="s">
        <v>92</v>
      </c>
      <c r="AV900" s="14" t="s">
        <v>92</v>
      </c>
      <c r="AW900" s="14" t="s">
        <v>42</v>
      </c>
      <c r="AX900" s="14" t="s">
        <v>82</v>
      </c>
      <c r="AY900" s="261" t="s">
        <v>147</v>
      </c>
    </row>
    <row r="901" s="14" customFormat="1">
      <c r="A901" s="14"/>
      <c r="B901" s="251"/>
      <c r="C901" s="252"/>
      <c r="D901" s="220" t="s">
        <v>697</v>
      </c>
      <c r="E901" s="253" t="s">
        <v>44</v>
      </c>
      <c r="F901" s="254" t="s">
        <v>1641</v>
      </c>
      <c r="G901" s="252"/>
      <c r="H901" s="255">
        <v>12</v>
      </c>
      <c r="I901" s="256"/>
      <c r="J901" s="252"/>
      <c r="K901" s="252"/>
      <c r="L901" s="257"/>
      <c r="M901" s="258"/>
      <c r="N901" s="259"/>
      <c r="O901" s="259"/>
      <c r="P901" s="259"/>
      <c r="Q901" s="259"/>
      <c r="R901" s="259"/>
      <c r="S901" s="259"/>
      <c r="T901" s="260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61" t="s">
        <v>697</v>
      </c>
      <c r="AU901" s="261" t="s">
        <v>92</v>
      </c>
      <c r="AV901" s="14" t="s">
        <v>92</v>
      </c>
      <c r="AW901" s="14" t="s">
        <v>42</v>
      </c>
      <c r="AX901" s="14" t="s">
        <v>82</v>
      </c>
      <c r="AY901" s="261" t="s">
        <v>147</v>
      </c>
    </row>
    <row r="902" s="15" customFormat="1">
      <c r="A902" s="15"/>
      <c r="B902" s="262"/>
      <c r="C902" s="263"/>
      <c r="D902" s="220" t="s">
        <v>697</v>
      </c>
      <c r="E902" s="264" t="s">
        <v>44</v>
      </c>
      <c r="F902" s="265" t="s">
        <v>701</v>
      </c>
      <c r="G902" s="263"/>
      <c r="H902" s="266">
        <v>14.300000000000001</v>
      </c>
      <c r="I902" s="267"/>
      <c r="J902" s="263"/>
      <c r="K902" s="263"/>
      <c r="L902" s="268"/>
      <c r="M902" s="269"/>
      <c r="N902" s="270"/>
      <c r="O902" s="270"/>
      <c r="P902" s="270"/>
      <c r="Q902" s="270"/>
      <c r="R902" s="270"/>
      <c r="S902" s="270"/>
      <c r="T902" s="271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T902" s="272" t="s">
        <v>697</v>
      </c>
      <c r="AU902" s="272" t="s">
        <v>92</v>
      </c>
      <c r="AV902" s="15" t="s">
        <v>165</v>
      </c>
      <c r="AW902" s="15" t="s">
        <v>42</v>
      </c>
      <c r="AX902" s="15" t="s">
        <v>90</v>
      </c>
      <c r="AY902" s="272" t="s">
        <v>147</v>
      </c>
    </row>
    <row r="903" s="12" customFormat="1" ht="22.8" customHeight="1">
      <c r="A903" s="12"/>
      <c r="B903" s="190"/>
      <c r="C903" s="191"/>
      <c r="D903" s="192" t="s">
        <v>81</v>
      </c>
      <c r="E903" s="204" t="s">
        <v>1642</v>
      </c>
      <c r="F903" s="204" t="s">
        <v>1643</v>
      </c>
      <c r="G903" s="191"/>
      <c r="H903" s="191"/>
      <c r="I903" s="194"/>
      <c r="J903" s="205">
        <f>BK903</f>
        <v>0</v>
      </c>
      <c r="K903" s="191"/>
      <c r="L903" s="196"/>
      <c r="M903" s="197"/>
      <c r="N903" s="198"/>
      <c r="O903" s="198"/>
      <c r="P903" s="199">
        <f>SUM(P904:P920)</f>
        <v>0</v>
      </c>
      <c r="Q903" s="198"/>
      <c r="R903" s="199">
        <f>SUM(R904:R920)</f>
        <v>0.023190639999999998</v>
      </c>
      <c r="S903" s="198"/>
      <c r="T903" s="200">
        <f>SUM(T904:T920)</f>
        <v>0</v>
      </c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R903" s="201" t="s">
        <v>92</v>
      </c>
      <c r="AT903" s="202" t="s">
        <v>81</v>
      </c>
      <c r="AU903" s="202" t="s">
        <v>90</v>
      </c>
      <c r="AY903" s="201" t="s">
        <v>147</v>
      </c>
      <c r="BK903" s="203">
        <f>SUM(BK904:BK920)</f>
        <v>0</v>
      </c>
    </row>
    <row r="904" s="2" customFormat="1" ht="16.5" customHeight="1">
      <c r="A904" s="40"/>
      <c r="B904" s="41"/>
      <c r="C904" s="225" t="s">
        <v>610</v>
      </c>
      <c r="D904" s="225" t="s">
        <v>268</v>
      </c>
      <c r="E904" s="226" t="s">
        <v>1644</v>
      </c>
      <c r="F904" s="227" t="s">
        <v>1645</v>
      </c>
      <c r="G904" s="228" t="s">
        <v>691</v>
      </c>
      <c r="H904" s="229">
        <v>10.658</v>
      </c>
      <c r="I904" s="230"/>
      <c r="J904" s="231">
        <f>ROUND(I904*H904,2)</f>
        <v>0</v>
      </c>
      <c r="K904" s="227" t="s">
        <v>692</v>
      </c>
      <c r="L904" s="46"/>
      <c r="M904" s="232" t="s">
        <v>44</v>
      </c>
      <c r="N904" s="233" t="s">
        <v>53</v>
      </c>
      <c r="O904" s="86"/>
      <c r="P904" s="216">
        <f>O904*H904</f>
        <v>0</v>
      </c>
      <c r="Q904" s="216">
        <v>0.00040000000000000002</v>
      </c>
      <c r="R904" s="216">
        <f>Q904*H904</f>
        <v>0.0042632</v>
      </c>
      <c r="S904" s="216">
        <v>0</v>
      </c>
      <c r="T904" s="217">
        <f>S904*H904</f>
        <v>0</v>
      </c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R904" s="218" t="s">
        <v>217</v>
      </c>
      <c r="AT904" s="218" t="s">
        <v>268</v>
      </c>
      <c r="AU904" s="218" t="s">
        <v>92</v>
      </c>
      <c r="AY904" s="18" t="s">
        <v>147</v>
      </c>
      <c r="BE904" s="219">
        <f>IF(N904="základní",J904,0)</f>
        <v>0</v>
      </c>
      <c r="BF904" s="219">
        <f>IF(N904="snížená",J904,0)</f>
        <v>0</v>
      </c>
      <c r="BG904" s="219">
        <f>IF(N904="zákl. přenesená",J904,0)</f>
        <v>0</v>
      </c>
      <c r="BH904" s="219">
        <f>IF(N904="sníž. přenesená",J904,0)</f>
        <v>0</v>
      </c>
      <c r="BI904" s="219">
        <f>IF(N904="nulová",J904,0)</f>
        <v>0</v>
      </c>
      <c r="BJ904" s="18" t="s">
        <v>90</v>
      </c>
      <c r="BK904" s="219">
        <f>ROUND(I904*H904,2)</f>
        <v>0</v>
      </c>
      <c r="BL904" s="18" t="s">
        <v>217</v>
      </c>
      <c r="BM904" s="218" t="s">
        <v>1646</v>
      </c>
    </row>
    <row r="905" s="2" customFormat="1">
      <c r="A905" s="40"/>
      <c r="B905" s="41"/>
      <c r="C905" s="42"/>
      <c r="D905" s="220" t="s">
        <v>157</v>
      </c>
      <c r="E905" s="42"/>
      <c r="F905" s="221" t="s">
        <v>1647</v>
      </c>
      <c r="G905" s="42"/>
      <c r="H905" s="42"/>
      <c r="I905" s="222"/>
      <c r="J905" s="42"/>
      <c r="K905" s="42"/>
      <c r="L905" s="46"/>
      <c r="M905" s="223"/>
      <c r="N905" s="224"/>
      <c r="O905" s="86"/>
      <c r="P905" s="86"/>
      <c r="Q905" s="86"/>
      <c r="R905" s="86"/>
      <c r="S905" s="86"/>
      <c r="T905" s="87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T905" s="18" t="s">
        <v>157</v>
      </c>
      <c r="AU905" s="18" t="s">
        <v>92</v>
      </c>
    </row>
    <row r="906" s="2" customFormat="1">
      <c r="A906" s="40"/>
      <c r="B906" s="41"/>
      <c r="C906" s="42"/>
      <c r="D906" s="239" t="s">
        <v>695</v>
      </c>
      <c r="E906" s="42"/>
      <c r="F906" s="240" t="s">
        <v>1648</v>
      </c>
      <c r="G906" s="42"/>
      <c r="H906" s="42"/>
      <c r="I906" s="222"/>
      <c r="J906" s="42"/>
      <c r="K906" s="42"/>
      <c r="L906" s="46"/>
      <c r="M906" s="223"/>
      <c r="N906" s="224"/>
      <c r="O906" s="86"/>
      <c r="P906" s="86"/>
      <c r="Q906" s="86"/>
      <c r="R906" s="86"/>
      <c r="S906" s="86"/>
      <c r="T906" s="87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T906" s="18" t="s">
        <v>695</v>
      </c>
      <c r="AU906" s="18" t="s">
        <v>92</v>
      </c>
    </row>
    <row r="907" s="13" customFormat="1">
      <c r="A907" s="13"/>
      <c r="B907" s="241"/>
      <c r="C907" s="242"/>
      <c r="D907" s="220" t="s">
        <v>697</v>
      </c>
      <c r="E907" s="243" t="s">
        <v>44</v>
      </c>
      <c r="F907" s="244" t="s">
        <v>1649</v>
      </c>
      <c r="G907" s="242"/>
      <c r="H907" s="243" t="s">
        <v>44</v>
      </c>
      <c r="I907" s="245"/>
      <c r="J907" s="242"/>
      <c r="K907" s="242"/>
      <c r="L907" s="246"/>
      <c r="M907" s="247"/>
      <c r="N907" s="248"/>
      <c r="O907" s="248"/>
      <c r="P907" s="248"/>
      <c r="Q907" s="248"/>
      <c r="R907" s="248"/>
      <c r="S907" s="248"/>
      <c r="T907" s="249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50" t="s">
        <v>697</v>
      </c>
      <c r="AU907" s="250" t="s">
        <v>92</v>
      </c>
      <c r="AV907" s="13" t="s">
        <v>90</v>
      </c>
      <c r="AW907" s="13" t="s">
        <v>42</v>
      </c>
      <c r="AX907" s="13" t="s">
        <v>82</v>
      </c>
      <c r="AY907" s="250" t="s">
        <v>147</v>
      </c>
    </row>
    <row r="908" s="14" customFormat="1">
      <c r="A908" s="14"/>
      <c r="B908" s="251"/>
      <c r="C908" s="252"/>
      <c r="D908" s="220" t="s">
        <v>697</v>
      </c>
      <c r="E908" s="253" t="s">
        <v>44</v>
      </c>
      <c r="F908" s="254" t="s">
        <v>897</v>
      </c>
      <c r="G908" s="252"/>
      <c r="H908" s="255">
        <v>8.6999999999999993</v>
      </c>
      <c r="I908" s="256"/>
      <c r="J908" s="252"/>
      <c r="K908" s="252"/>
      <c r="L908" s="257"/>
      <c r="M908" s="258"/>
      <c r="N908" s="259"/>
      <c r="O908" s="259"/>
      <c r="P908" s="259"/>
      <c r="Q908" s="259"/>
      <c r="R908" s="259"/>
      <c r="S908" s="259"/>
      <c r="T908" s="260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61" t="s">
        <v>697</v>
      </c>
      <c r="AU908" s="261" t="s">
        <v>92</v>
      </c>
      <c r="AV908" s="14" t="s">
        <v>92</v>
      </c>
      <c r="AW908" s="14" t="s">
        <v>42</v>
      </c>
      <c r="AX908" s="14" t="s">
        <v>82</v>
      </c>
      <c r="AY908" s="261" t="s">
        <v>147</v>
      </c>
    </row>
    <row r="909" s="13" customFormat="1">
      <c r="A909" s="13"/>
      <c r="B909" s="241"/>
      <c r="C909" s="242"/>
      <c r="D909" s="220" t="s">
        <v>697</v>
      </c>
      <c r="E909" s="243" t="s">
        <v>44</v>
      </c>
      <c r="F909" s="244" t="s">
        <v>1650</v>
      </c>
      <c r="G909" s="242"/>
      <c r="H909" s="243" t="s">
        <v>44</v>
      </c>
      <c r="I909" s="245"/>
      <c r="J909" s="242"/>
      <c r="K909" s="242"/>
      <c r="L909" s="246"/>
      <c r="M909" s="247"/>
      <c r="N909" s="248"/>
      <c r="O909" s="248"/>
      <c r="P909" s="248"/>
      <c r="Q909" s="248"/>
      <c r="R909" s="248"/>
      <c r="S909" s="248"/>
      <c r="T909" s="249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50" t="s">
        <v>697</v>
      </c>
      <c r="AU909" s="250" t="s">
        <v>92</v>
      </c>
      <c r="AV909" s="13" t="s">
        <v>90</v>
      </c>
      <c r="AW909" s="13" t="s">
        <v>42</v>
      </c>
      <c r="AX909" s="13" t="s">
        <v>82</v>
      </c>
      <c r="AY909" s="250" t="s">
        <v>147</v>
      </c>
    </row>
    <row r="910" s="14" customFormat="1">
      <c r="A910" s="14"/>
      <c r="B910" s="251"/>
      <c r="C910" s="252"/>
      <c r="D910" s="220" t="s">
        <v>697</v>
      </c>
      <c r="E910" s="253" t="s">
        <v>44</v>
      </c>
      <c r="F910" s="254" t="s">
        <v>877</v>
      </c>
      <c r="G910" s="252"/>
      <c r="H910" s="255">
        <v>1.958</v>
      </c>
      <c r="I910" s="256"/>
      <c r="J910" s="252"/>
      <c r="K910" s="252"/>
      <c r="L910" s="257"/>
      <c r="M910" s="258"/>
      <c r="N910" s="259"/>
      <c r="O910" s="259"/>
      <c r="P910" s="259"/>
      <c r="Q910" s="259"/>
      <c r="R910" s="259"/>
      <c r="S910" s="259"/>
      <c r="T910" s="260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61" t="s">
        <v>697</v>
      </c>
      <c r="AU910" s="261" t="s">
        <v>92</v>
      </c>
      <c r="AV910" s="14" t="s">
        <v>92</v>
      </c>
      <c r="AW910" s="14" t="s">
        <v>42</v>
      </c>
      <c r="AX910" s="14" t="s">
        <v>82</v>
      </c>
      <c r="AY910" s="261" t="s">
        <v>147</v>
      </c>
    </row>
    <row r="911" s="15" customFormat="1">
      <c r="A911" s="15"/>
      <c r="B911" s="262"/>
      <c r="C911" s="263"/>
      <c r="D911" s="220" t="s">
        <v>697</v>
      </c>
      <c r="E911" s="264" t="s">
        <v>44</v>
      </c>
      <c r="F911" s="265" t="s">
        <v>701</v>
      </c>
      <c r="G911" s="263"/>
      <c r="H911" s="266">
        <v>10.658</v>
      </c>
      <c r="I911" s="267"/>
      <c r="J911" s="263"/>
      <c r="K911" s="263"/>
      <c r="L911" s="268"/>
      <c r="M911" s="269"/>
      <c r="N911" s="270"/>
      <c r="O911" s="270"/>
      <c r="P911" s="270"/>
      <c r="Q911" s="270"/>
      <c r="R911" s="270"/>
      <c r="S911" s="270"/>
      <c r="T911" s="271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72" t="s">
        <v>697</v>
      </c>
      <c r="AU911" s="272" t="s">
        <v>92</v>
      </c>
      <c r="AV911" s="15" t="s">
        <v>165</v>
      </c>
      <c r="AW911" s="15" t="s">
        <v>42</v>
      </c>
      <c r="AX911" s="15" t="s">
        <v>90</v>
      </c>
      <c r="AY911" s="272" t="s">
        <v>147</v>
      </c>
    </row>
    <row r="912" s="2" customFormat="1" ht="16.5" customHeight="1">
      <c r="A912" s="40"/>
      <c r="B912" s="41"/>
      <c r="C912" s="225" t="s">
        <v>1651</v>
      </c>
      <c r="D912" s="225" t="s">
        <v>268</v>
      </c>
      <c r="E912" s="226" t="s">
        <v>1652</v>
      </c>
      <c r="F912" s="227" t="s">
        <v>1653</v>
      </c>
      <c r="G912" s="228" t="s">
        <v>691</v>
      </c>
      <c r="H912" s="229">
        <v>67.597999999999999</v>
      </c>
      <c r="I912" s="230"/>
      <c r="J912" s="231">
        <f>ROUND(I912*H912,2)</f>
        <v>0</v>
      </c>
      <c r="K912" s="227" t="s">
        <v>692</v>
      </c>
      <c r="L912" s="46"/>
      <c r="M912" s="232" t="s">
        <v>44</v>
      </c>
      <c r="N912" s="233" t="s">
        <v>53</v>
      </c>
      <c r="O912" s="86"/>
      <c r="P912" s="216">
        <f>O912*H912</f>
        <v>0</v>
      </c>
      <c r="Q912" s="216">
        <v>0.00027999999999999998</v>
      </c>
      <c r="R912" s="216">
        <f>Q912*H912</f>
        <v>0.018927439999999997</v>
      </c>
      <c r="S912" s="216">
        <v>0</v>
      </c>
      <c r="T912" s="217">
        <f>S912*H912</f>
        <v>0</v>
      </c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R912" s="218" t="s">
        <v>217</v>
      </c>
      <c r="AT912" s="218" t="s">
        <v>268</v>
      </c>
      <c r="AU912" s="218" t="s">
        <v>92</v>
      </c>
      <c r="AY912" s="18" t="s">
        <v>147</v>
      </c>
      <c r="BE912" s="219">
        <f>IF(N912="základní",J912,0)</f>
        <v>0</v>
      </c>
      <c r="BF912" s="219">
        <f>IF(N912="snížená",J912,0)</f>
        <v>0</v>
      </c>
      <c r="BG912" s="219">
        <f>IF(N912="zákl. přenesená",J912,0)</f>
        <v>0</v>
      </c>
      <c r="BH912" s="219">
        <f>IF(N912="sníž. přenesená",J912,0)</f>
        <v>0</v>
      </c>
      <c r="BI912" s="219">
        <f>IF(N912="nulová",J912,0)</f>
        <v>0</v>
      </c>
      <c r="BJ912" s="18" t="s">
        <v>90</v>
      </c>
      <c r="BK912" s="219">
        <f>ROUND(I912*H912,2)</f>
        <v>0</v>
      </c>
      <c r="BL912" s="18" t="s">
        <v>217</v>
      </c>
      <c r="BM912" s="218" t="s">
        <v>1654</v>
      </c>
    </row>
    <row r="913" s="2" customFormat="1">
      <c r="A913" s="40"/>
      <c r="B913" s="41"/>
      <c r="C913" s="42"/>
      <c r="D913" s="220" t="s">
        <v>157</v>
      </c>
      <c r="E913" s="42"/>
      <c r="F913" s="221" t="s">
        <v>1655</v>
      </c>
      <c r="G913" s="42"/>
      <c r="H913" s="42"/>
      <c r="I913" s="222"/>
      <c r="J913" s="42"/>
      <c r="K913" s="42"/>
      <c r="L913" s="46"/>
      <c r="M913" s="223"/>
      <c r="N913" s="224"/>
      <c r="O913" s="86"/>
      <c r="P913" s="86"/>
      <c r="Q913" s="86"/>
      <c r="R913" s="86"/>
      <c r="S913" s="86"/>
      <c r="T913" s="87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T913" s="18" t="s">
        <v>157</v>
      </c>
      <c r="AU913" s="18" t="s">
        <v>92</v>
      </c>
    </row>
    <row r="914" s="2" customFormat="1">
      <c r="A914" s="40"/>
      <c r="B914" s="41"/>
      <c r="C914" s="42"/>
      <c r="D914" s="239" t="s">
        <v>695</v>
      </c>
      <c r="E914" s="42"/>
      <c r="F914" s="240" t="s">
        <v>1656</v>
      </c>
      <c r="G914" s="42"/>
      <c r="H914" s="42"/>
      <c r="I914" s="222"/>
      <c r="J914" s="42"/>
      <c r="K914" s="42"/>
      <c r="L914" s="46"/>
      <c r="M914" s="223"/>
      <c r="N914" s="224"/>
      <c r="O914" s="86"/>
      <c r="P914" s="86"/>
      <c r="Q914" s="86"/>
      <c r="R914" s="86"/>
      <c r="S914" s="86"/>
      <c r="T914" s="87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T914" s="18" t="s">
        <v>695</v>
      </c>
      <c r="AU914" s="18" t="s">
        <v>92</v>
      </c>
    </row>
    <row r="915" s="13" customFormat="1">
      <c r="A915" s="13"/>
      <c r="B915" s="241"/>
      <c r="C915" s="242"/>
      <c r="D915" s="220" t="s">
        <v>697</v>
      </c>
      <c r="E915" s="243" t="s">
        <v>44</v>
      </c>
      <c r="F915" s="244" t="s">
        <v>708</v>
      </c>
      <c r="G915" s="242"/>
      <c r="H915" s="243" t="s">
        <v>44</v>
      </c>
      <c r="I915" s="245"/>
      <c r="J915" s="242"/>
      <c r="K915" s="242"/>
      <c r="L915" s="246"/>
      <c r="M915" s="247"/>
      <c r="N915" s="248"/>
      <c r="O915" s="248"/>
      <c r="P915" s="248"/>
      <c r="Q915" s="248"/>
      <c r="R915" s="248"/>
      <c r="S915" s="248"/>
      <c r="T915" s="249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50" t="s">
        <v>697</v>
      </c>
      <c r="AU915" s="250" t="s">
        <v>92</v>
      </c>
      <c r="AV915" s="13" t="s">
        <v>90</v>
      </c>
      <c r="AW915" s="13" t="s">
        <v>42</v>
      </c>
      <c r="AX915" s="13" t="s">
        <v>82</v>
      </c>
      <c r="AY915" s="250" t="s">
        <v>147</v>
      </c>
    </row>
    <row r="916" s="13" customFormat="1">
      <c r="A916" s="13"/>
      <c r="B916" s="241"/>
      <c r="C916" s="242"/>
      <c r="D916" s="220" t="s">
        <v>697</v>
      </c>
      <c r="E916" s="243" t="s">
        <v>44</v>
      </c>
      <c r="F916" s="244" t="s">
        <v>1649</v>
      </c>
      <c r="G916" s="242"/>
      <c r="H916" s="243" t="s">
        <v>44</v>
      </c>
      <c r="I916" s="245"/>
      <c r="J916" s="242"/>
      <c r="K916" s="242"/>
      <c r="L916" s="246"/>
      <c r="M916" s="247"/>
      <c r="N916" s="248"/>
      <c r="O916" s="248"/>
      <c r="P916" s="248"/>
      <c r="Q916" s="248"/>
      <c r="R916" s="248"/>
      <c r="S916" s="248"/>
      <c r="T916" s="249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50" t="s">
        <v>697</v>
      </c>
      <c r="AU916" s="250" t="s">
        <v>92</v>
      </c>
      <c r="AV916" s="13" t="s">
        <v>90</v>
      </c>
      <c r="AW916" s="13" t="s">
        <v>42</v>
      </c>
      <c r="AX916" s="13" t="s">
        <v>82</v>
      </c>
      <c r="AY916" s="250" t="s">
        <v>147</v>
      </c>
    </row>
    <row r="917" s="14" customFormat="1">
      <c r="A917" s="14"/>
      <c r="B917" s="251"/>
      <c r="C917" s="252"/>
      <c r="D917" s="220" t="s">
        <v>697</v>
      </c>
      <c r="E917" s="253" t="s">
        <v>44</v>
      </c>
      <c r="F917" s="254" t="s">
        <v>893</v>
      </c>
      <c r="G917" s="252"/>
      <c r="H917" s="255">
        <v>51.607999999999997</v>
      </c>
      <c r="I917" s="256"/>
      <c r="J917" s="252"/>
      <c r="K917" s="252"/>
      <c r="L917" s="257"/>
      <c r="M917" s="258"/>
      <c r="N917" s="259"/>
      <c r="O917" s="259"/>
      <c r="P917" s="259"/>
      <c r="Q917" s="259"/>
      <c r="R917" s="259"/>
      <c r="S917" s="259"/>
      <c r="T917" s="260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61" t="s">
        <v>697</v>
      </c>
      <c r="AU917" s="261" t="s">
        <v>92</v>
      </c>
      <c r="AV917" s="14" t="s">
        <v>92</v>
      </c>
      <c r="AW917" s="14" t="s">
        <v>42</v>
      </c>
      <c r="AX917" s="14" t="s">
        <v>82</v>
      </c>
      <c r="AY917" s="261" t="s">
        <v>147</v>
      </c>
    </row>
    <row r="918" s="13" customFormat="1">
      <c r="A918" s="13"/>
      <c r="B918" s="241"/>
      <c r="C918" s="242"/>
      <c r="D918" s="220" t="s">
        <v>697</v>
      </c>
      <c r="E918" s="243" t="s">
        <v>44</v>
      </c>
      <c r="F918" s="244" t="s">
        <v>1650</v>
      </c>
      <c r="G918" s="242"/>
      <c r="H918" s="243" t="s">
        <v>44</v>
      </c>
      <c r="I918" s="245"/>
      <c r="J918" s="242"/>
      <c r="K918" s="242"/>
      <c r="L918" s="246"/>
      <c r="M918" s="247"/>
      <c r="N918" s="248"/>
      <c r="O918" s="248"/>
      <c r="P918" s="248"/>
      <c r="Q918" s="248"/>
      <c r="R918" s="248"/>
      <c r="S918" s="248"/>
      <c r="T918" s="249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50" t="s">
        <v>697</v>
      </c>
      <c r="AU918" s="250" t="s">
        <v>92</v>
      </c>
      <c r="AV918" s="13" t="s">
        <v>90</v>
      </c>
      <c r="AW918" s="13" t="s">
        <v>42</v>
      </c>
      <c r="AX918" s="13" t="s">
        <v>82</v>
      </c>
      <c r="AY918" s="250" t="s">
        <v>147</v>
      </c>
    </row>
    <row r="919" s="14" customFormat="1">
      <c r="A919" s="14"/>
      <c r="B919" s="251"/>
      <c r="C919" s="252"/>
      <c r="D919" s="220" t="s">
        <v>697</v>
      </c>
      <c r="E919" s="253" t="s">
        <v>44</v>
      </c>
      <c r="F919" s="254" t="s">
        <v>876</v>
      </c>
      <c r="G919" s="252"/>
      <c r="H919" s="255">
        <v>15.99</v>
      </c>
      <c r="I919" s="256"/>
      <c r="J919" s="252"/>
      <c r="K919" s="252"/>
      <c r="L919" s="257"/>
      <c r="M919" s="258"/>
      <c r="N919" s="259"/>
      <c r="O919" s="259"/>
      <c r="P919" s="259"/>
      <c r="Q919" s="259"/>
      <c r="R919" s="259"/>
      <c r="S919" s="259"/>
      <c r="T919" s="260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61" t="s">
        <v>697</v>
      </c>
      <c r="AU919" s="261" t="s">
        <v>92</v>
      </c>
      <c r="AV919" s="14" t="s">
        <v>92</v>
      </c>
      <c r="AW919" s="14" t="s">
        <v>42</v>
      </c>
      <c r="AX919" s="14" t="s">
        <v>82</v>
      </c>
      <c r="AY919" s="261" t="s">
        <v>147</v>
      </c>
    </row>
    <row r="920" s="15" customFormat="1">
      <c r="A920" s="15"/>
      <c r="B920" s="262"/>
      <c r="C920" s="263"/>
      <c r="D920" s="220" t="s">
        <v>697</v>
      </c>
      <c r="E920" s="264" t="s">
        <v>44</v>
      </c>
      <c r="F920" s="265" t="s">
        <v>701</v>
      </c>
      <c r="G920" s="263"/>
      <c r="H920" s="266">
        <v>67.597999999999999</v>
      </c>
      <c r="I920" s="267"/>
      <c r="J920" s="263"/>
      <c r="K920" s="263"/>
      <c r="L920" s="268"/>
      <c r="M920" s="273"/>
      <c r="N920" s="274"/>
      <c r="O920" s="274"/>
      <c r="P920" s="274"/>
      <c r="Q920" s="274"/>
      <c r="R920" s="274"/>
      <c r="S920" s="274"/>
      <c r="T920" s="27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T920" s="272" t="s">
        <v>697</v>
      </c>
      <c r="AU920" s="272" t="s">
        <v>92</v>
      </c>
      <c r="AV920" s="15" t="s">
        <v>165</v>
      </c>
      <c r="AW920" s="15" t="s">
        <v>42</v>
      </c>
      <c r="AX920" s="15" t="s">
        <v>90</v>
      </c>
      <c r="AY920" s="272" t="s">
        <v>147</v>
      </c>
    </row>
    <row r="921" s="2" customFormat="1" ht="6.96" customHeight="1">
      <c r="A921" s="40"/>
      <c r="B921" s="61"/>
      <c r="C921" s="62"/>
      <c r="D921" s="62"/>
      <c r="E921" s="62"/>
      <c r="F921" s="62"/>
      <c r="G921" s="62"/>
      <c r="H921" s="62"/>
      <c r="I921" s="62"/>
      <c r="J921" s="62"/>
      <c r="K921" s="62"/>
      <c r="L921" s="46"/>
      <c r="M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</row>
  </sheetData>
  <sheetProtection sheet="1" autoFilter="0" formatColumns="0" formatRows="0" objects="1" scenarios="1" spinCount="100000" saltValue="xfne7iROLLD+JUhmYVVjKZKytUCsMMLjTWeRnztflMcS3xZhMSFfkqMLacSMsRH7jmHwqPjjk0rhHogLBMobGQ==" hashValue="W2/vjacHStBoJUsfxmZ/LC520LLo+wAANp0tWqv65cofMdNPyMCI4ltQAyJIvAViEiRUjL3Nyb81PiQ/5srPiQ==" algorithmName="SHA-512" password="C71F"/>
  <autoFilter ref="C98:K920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hyperlinks>
    <hyperlink ref="F104" r:id="rId1" display="https://podminky.urs.cz/item/CS_URS_2022_01/121112003"/>
    <hyperlink ref="F111" r:id="rId2" display="https://podminky.urs.cz/item/CS_URS_2022_01/122211101"/>
    <hyperlink ref="F116" r:id="rId3" display="https://podminky.urs.cz/item/CS_URS_2022_01/132212132"/>
    <hyperlink ref="F123" r:id="rId4" display="https://podminky.urs.cz/item/CS_URS_2022_01/132212331"/>
    <hyperlink ref="F129" r:id="rId5" display="https://podminky.urs.cz/item/CS_URS_2022_01/162211311"/>
    <hyperlink ref="F140" r:id="rId6" display="https://podminky.urs.cz/item/CS_URS_2022_01/162211319"/>
    <hyperlink ref="F143" r:id="rId7" display="https://podminky.urs.cz/item/CS_URS_2022_01/162751117"/>
    <hyperlink ref="F150" r:id="rId8" display="https://podminky.urs.cz/item/CS_URS_2022_01/167111101"/>
    <hyperlink ref="F158" r:id="rId9" display="https://podminky.urs.cz/item/CS_URS_2022_01/171111109"/>
    <hyperlink ref="F161" r:id="rId10" display="https://podminky.urs.cz/item/CS_URS_2022_01/171201221"/>
    <hyperlink ref="F167" r:id="rId11" display="https://podminky.urs.cz/item/CS_URS_2022_01/171211101"/>
    <hyperlink ref="F171" r:id="rId12" display="https://podminky.urs.cz/item/CS_URS_2022_01/174211101"/>
    <hyperlink ref="F177" r:id="rId13" display="https://podminky.urs.cz/item/CS_URS_2022_01/181311103"/>
    <hyperlink ref="F183" r:id="rId14" display="https://podminky.urs.cz/item/CS_URS_2022_01/181411131"/>
    <hyperlink ref="F187" r:id="rId15" display="https://podminky.urs.cz/item/CS_URS_2022_01/181411132"/>
    <hyperlink ref="F197" r:id="rId16" display="https://podminky.urs.cz/item/CS_URS_2022_01/181912111"/>
    <hyperlink ref="F200" r:id="rId17" display="https://podminky.urs.cz/item/CS_URS_2022_01/182211121"/>
    <hyperlink ref="F206" r:id="rId18" display="https://podminky.urs.cz/item/CS_URS_2022_01/182311123"/>
    <hyperlink ref="F213" r:id="rId19" display="https://podminky.urs.cz/item/CS_URS_2022_01/211971121"/>
    <hyperlink ref="F223" r:id="rId20" display="https://podminky.urs.cz/item/CS_URS_2022_01/213311113"/>
    <hyperlink ref="F230" r:id="rId21" display="https://podminky.urs.cz/item/CS_URS_2022_01/278381551"/>
    <hyperlink ref="F235" r:id="rId22" display="https://podminky.urs.cz/item/CS_URS_2022_01/340236211"/>
    <hyperlink ref="F241" r:id="rId23" display="https://podminky.urs.cz/item/CS_URS_2022_01/340238212"/>
    <hyperlink ref="F251" r:id="rId24" display="https://podminky.urs.cz/item/CS_URS_2022_01/326214221"/>
    <hyperlink ref="F259" r:id="rId25" display="https://podminky.urs.cz/item/CS_URS_2022_01/611131101"/>
    <hyperlink ref="F266" r:id="rId26" display="https://podminky.urs.cz/item/CS_URS_2022_01/611321141"/>
    <hyperlink ref="F270" r:id="rId27" display="https://podminky.urs.cz/item/CS_URS_2022_01/611331141"/>
    <hyperlink ref="F274" r:id="rId28" display="https://podminky.urs.cz/item/CS_URS_2022_01/612131101"/>
    <hyperlink ref="F285" r:id="rId29" display="https://podminky.urs.cz/item/CS_URS_2022_01/612321141"/>
    <hyperlink ref="F294" r:id="rId30" display="https://podminky.urs.cz/item/CS_URS_2022_01/612331141"/>
    <hyperlink ref="F301" r:id="rId31" display="https://podminky.urs.cz/item/CS_URS_2022_01/621142001"/>
    <hyperlink ref="F306" r:id="rId32" display="https://podminky.urs.cz/item/CS_URS_2022_01/621531022"/>
    <hyperlink ref="F311" r:id="rId33" display="https://podminky.urs.cz/item/CS_URS_2022_01/622142001"/>
    <hyperlink ref="F327" r:id="rId34" display="https://podminky.urs.cz/item/CS_URS_2022_01/622325101"/>
    <hyperlink ref="F340" r:id="rId35" display="https://podminky.urs.cz/item/CS_URS_2022_01/622531022"/>
    <hyperlink ref="F356" r:id="rId36" display="https://podminky.urs.cz/item/CS_URS_2022_01/635111115"/>
    <hyperlink ref="F360" r:id="rId37" display="https://podminky.urs.cz/item/CS_URS_2022_01/637211121"/>
    <hyperlink ref="F365" r:id="rId38" display="https://podminky.urs.cz/item/CS_URS_2022_01/711131811"/>
    <hyperlink ref="F372" r:id="rId39" display="https://podminky.urs.cz/item/CS_URS_2022_01/713190817"/>
    <hyperlink ref="F376" r:id="rId40" display="https://podminky.urs.cz/item/CS_URS_2022_01/725210821"/>
    <hyperlink ref="F380" r:id="rId41" display="https://podminky.urs.cz/item/CS_URS_2022_01/764001821"/>
    <hyperlink ref="F387" r:id="rId42" display="https://podminky.urs.cz/item/CS_URS_2022_01/764002841"/>
    <hyperlink ref="F391" r:id="rId43" display="https://podminky.urs.cz/item/CS_URS_2022_01/764004801"/>
    <hyperlink ref="F395" r:id="rId44" display="https://podminky.urs.cz/item/CS_URS_2022_01/764004861"/>
    <hyperlink ref="F399" r:id="rId45" display="https://podminky.urs.cz/item/CS_URS_2022_01/767833801"/>
    <hyperlink ref="F403" r:id="rId46" display="https://podminky.urs.cz/item/CS_URS_2022_01/767996701"/>
    <hyperlink ref="F409" r:id="rId47" display="https://podminky.urs.cz/item/CS_URS_2022_01/771571810"/>
    <hyperlink ref="F413" r:id="rId48" display="https://podminky.urs.cz/item/CS_URS_2022_01/935111111"/>
    <hyperlink ref="F419" r:id="rId49" display="https://podminky.urs.cz/item/CS_URS_2022_01/949101111"/>
    <hyperlink ref="F426" r:id="rId50" display="https://podminky.urs.cz/item/CS_URS_2022_01/952901221"/>
    <hyperlink ref="F431" r:id="rId51" display="https://podminky.urs.cz/item/CS_URS_2022_01/952903112"/>
    <hyperlink ref="F436" r:id="rId52" display="https://podminky.urs.cz/item/CS_URS_2022_01/961055111"/>
    <hyperlink ref="F440" r:id="rId53" display="https://podminky.urs.cz/item/CS_URS_2022_01/962031133"/>
    <hyperlink ref="F445" r:id="rId54" display="https://podminky.urs.cz/item/CS_URS_2022_01/962032230"/>
    <hyperlink ref="F451" r:id="rId55" display="https://podminky.urs.cz/item/CS_URS_2022_01/962081131"/>
    <hyperlink ref="F455" r:id="rId56" display="https://podminky.urs.cz/item/CS_URS_2022_01/965045113"/>
    <hyperlink ref="F459" r:id="rId57" display="https://podminky.urs.cz/item/CS_URS_2022_01/968072456"/>
    <hyperlink ref="F474" r:id="rId58" display="https://podminky.urs.cz/item/CS_URS_2022_01/976083141"/>
    <hyperlink ref="F480" r:id="rId59" display="https://podminky.urs.cz/item/CS_URS_2022_01/978011191"/>
    <hyperlink ref="F484" r:id="rId60" display="https://podminky.urs.cz/item/CS_URS_2022_01/978013191"/>
    <hyperlink ref="F488" r:id="rId61" display="https://podminky.urs.cz/item/CS_URS_2022_01/978015321"/>
    <hyperlink ref="F501" r:id="rId62" display="https://podminky.urs.cz/item/CS_URS_2022_01/985131111"/>
    <hyperlink ref="F510" r:id="rId63" display="https://podminky.urs.cz/item/CS_URS_2022_01/997013211"/>
    <hyperlink ref="F513" r:id="rId64" display="https://podminky.urs.cz/item/CS_URS_2022_01/997013501"/>
    <hyperlink ref="F516" r:id="rId65" display="https://podminky.urs.cz/item/CS_URS_2022_01/997013509"/>
    <hyperlink ref="F520" r:id="rId66" display="https://podminky.urs.cz/item/CS_URS_2022_01/997013871"/>
    <hyperlink ref="F523" r:id="rId67" display="https://podminky.urs.cz/item/CS_URS_2022_01/997013645"/>
    <hyperlink ref="F526" r:id="rId68" display="https://podminky.urs.cz/item/CS_URS_2022_01/997013804"/>
    <hyperlink ref="F529" r:id="rId69" display="https://podminky.urs.cz/item/CS_URS_2022_01/997013862"/>
    <hyperlink ref="F533" r:id="rId70" display="https://podminky.urs.cz/item/CS_URS_2022_01/998011001"/>
    <hyperlink ref="F538" r:id="rId71" display="https://podminky.urs.cz/item/CS_URS_2022_01/711111001"/>
    <hyperlink ref="F547" r:id="rId72" display="https://podminky.urs.cz/item/CS_URS_2022_01/711112001"/>
    <hyperlink ref="F554" r:id="rId73" display="https://podminky.urs.cz/item/CS_URS_2022_01/711141559"/>
    <hyperlink ref="F563" r:id="rId74" display="https://podminky.urs.cz/item/CS_URS_2022_01/711142559"/>
    <hyperlink ref="F570" r:id="rId75" display="https://podminky.urs.cz/item/CS_URS_2022_01/711161173"/>
    <hyperlink ref="F578" r:id="rId76" display="https://podminky.urs.cz/item/CS_URS_2022_01/711161273"/>
    <hyperlink ref="F588" r:id="rId77" display="https://podminky.urs.cz/item/CS_URS_2022_01/711191101"/>
    <hyperlink ref="F595" r:id="rId78" display="https://podminky.urs.cz/item/CS_URS_2022_01/711471051"/>
    <hyperlink ref="F603" r:id="rId79" display="https://podminky.urs.cz/item/CS_URS_2022_01/711472051"/>
    <hyperlink ref="F613" r:id="rId80" display="https://podminky.urs.cz/item/CS_URS_2022_01/711491171"/>
    <hyperlink ref="F621" r:id="rId81" display="https://podminky.urs.cz/item/CS_URS_2022_01/711491172"/>
    <hyperlink ref="F631" r:id="rId82" display="https://podminky.urs.cz/item/CS_URS_2022_01/711491271"/>
    <hyperlink ref="F641" r:id="rId83" display="https://podminky.urs.cz/item/CS_URS_2022_01/711491272"/>
    <hyperlink ref="F651" r:id="rId84" display="https://podminky.urs.cz/item/CS_URS_2022_01/998711101"/>
    <hyperlink ref="F655" r:id="rId85" display="https://podminky.urs.cz/item/CS_URS_2022_01/712592171"/>
    <hyperlink ref="F669" r:id="rId86" display="https://podminky.urs.cz/item/CS_URS_2022_01/998712101"/>
    <hyperlink ref="F673" r:id="rId87" display="https://podminky.urs.cz/item/CS_URS_2022_01/713111111"/>
    <hyperlink ref="F681" r:id="rId88" display="https://podminky.urs.cz/item/CS_URS_2022_01/713111111"/>
    <hyperlink ref="F689" r:id="rId89" display="https://podminky.urs.cz/item/CS_URS_2022_01/713111111"/>
    <hyperlink ref="F697" r:id="rId90" display="https://podminky.urs.cz/item/CS_URS_2022_01/713131121"/>
    <hyperlink ref="F707" r:id="rId91" display="https://podminky.urs.cz/item/CS_URS_2022_01/998713101"/>
    <hyperlink ref="F711" r:id="rId92" display="https://podminky.urs.cz/item/CS_URS_2022_01/762332132"/>
    <hyperlink ref="F720" r:id="rId93" display="https://podminky.urs.cz/item/CS_URS_2022_01/762332531"/>
    <hyperlink ref="F729" r:id="rId94" display="https://podminky.urs.cz/item/CS_URS_2022_01/762341270"/>
    <hyperlink ref="F737" r:id="rId95" display="https://podminky.urs.cz/item/CS_URS_2022_01/762341375"/>
    <hyperlink ref="F745" r:id="rId96" display="https://podminky.urs.cz/item/CS_URS_2022_01/762341675"/>
    <hyperlink ref="F757" r:id="rId97" display="https://podminky.urs.cz/item/CS_URS_2022_01/762395000"/>
    <hyperlink ref="F770" r:id="rId98" display="https://podminky.urs.cz/item/CS_URS_2022_01/998762101"/>
    <hyperlink ref="F774" r:id="rId99" display="https://podminky.urs.cz/item/CS_URS_2022_01/763732113"/>
    <hyperlink ref="F782" r:id="rId100" display="https://podminky.urs.cz/item/CS_URS_2022_01/998763100"/>
    <hyperlink ref="F786" r:id="rId101" display="https://podminky.urs.cz/item/CS_URS_2022_01/764111641"/>
    <hyperlink ref="F792" r:id="rId102" display="https://podminky.urs.cz/item/CS_URS_2022_01/764511601"/>
    <hyperlink ref="F797" r:id="rId103" display="https://podminky.urs.cz/item/CS_URS_2022_01/764511641"/>
    <hyperlink ref="F802" r:id="rId104" display="https://podminky.urs.cz/item/CS_URS_2022_01/764518621"/>
    <hyperlink ref="F812" r:id="rId105" display="https://podminky.urs.cz/item/CS_URS_2022_01/998764101"/>
    <hyperlink ref="F850" r:id="rId106" display="https://podminky.urs.cz/item/CS_URS_2022_01/771121011"/>
    <hyperlink ref="F854" r:id="rId107" display="https://podminky.urs.cz/item/CS_URS_2022_01/771151024"/>
    <hyperlink ref="F858" r:id="rId108" display="https://podminky.urs.cz/item/CS_URS_2022_01/771474113"/>
    <hyperlink ref="F865" r:id="rId109" display="https://podminky.urs.cz/item/CS_URS_2022_01/771574263"/>
    <hyperlink ref="F872" r:id="rId110" display="https://podminky.urs.cz/item/CS_URS_2022_01/771591115"/>
    <hyperlink ref="F876" r:id="rId111" display="https://podminky.urs.cz/item/CS_URS_2022_01/771591264"/>
    <hyperlink ref="F880" r:id="rId112" display="https://podminky.urs.cz/item/CS_URS_2022_01/998771101"/>
    <hyperlink ref="F884" r:id="rId113" display="https://podminky.urs.cz/item/CS_URS_2022_01/781734112"/>
    <hyperlink ref="F892" r:id="rId114" display="https://podminky.urs.cz/item/CS_URS_2022_01/781739191"/>
    <hyperlink ref="F895" r:id="rId115" display="https://podminky.urs.cz/item/CS_URS_2022_01/998781101"/>
    <hyperlink ref="F906" r:id="rId116" display="https://podminky.urs.cz/item/CS_URS_2022_01/784312021"/>
    <hyperlink ref="F914" r:id="rId117" display="https://podminky.urs.cz/item/CS_URS_2022_01/7843310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92</v>
      </c>
    </row>
    <row r="4" s="1" customFormat="1" ht="24.96" customHeight="1">
      <c r="B4" s="21"/>
      <c r="D4" s="132" t="s">
        <v>118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Brno, ATS Libušino údolí - rekonstrukce stavební části a technologie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119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1657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44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7. 6. 2022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">
        <v>44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45</v>
      </c>
      <c r="F24" s="40"/>
      <c r="G24" s="40"/>
      <c r="H24" s="40"/>
      <c r="I24" s="134" t="s">
        <v>34</v>
      </c>
      <c r="J24" s="138" t="s">
        <v>44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44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48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50</v>
      </c>
      <c r="G32" s="40"/>
      <c r="H32" s="40"/>
      <c r="I32" s="147" t="s">
        <v>49</v>
      </c>
      <c r="J32" s="147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52</v>
      </c>
      <c r="E33" s="134" t="s">
        <v>53</v>
      </c>
      <c r="F33" s="149">
        <f>ROUND((SUM(BE88:BE331)),  2)</f>
        <v>0</v>
      </c>
      <c r="G33" s="40"/>
      <c r="H33" s="40"/>
      <c r="I33" s="150">
        <v>0.20999999999999999</v>
      </c>
      <c r="J33" s="149">
        <f>ROUND(((SUM(BE88:BE331))*I33),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49">
        <f>ROUND((SUM(BF88:BF331)),  2)</f>
        <v>0</v>
      </c>
      <c r="G34" s="40"/>
      <c r="H34" s="40"/>
      <c r="I34" s="150">
        <v>0.14999999999999999</v>
      </c>
      <c r="J34" s="149">
        <f>ROUND(((SUM(BF88:BF331))*I34),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49">
        <f>ROUND((SUM(BG88:BG331)),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49">
        <f>ROUND((SUM(BH88:BH331)),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49">
        <f>ROUND((SUM(BI88:BI331)),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58</v>
      </c>
      <c r="E39" s="153"/>
      <c r="F39" s="153"/>
      <c r="G39" s="154" t="s">
        <v>59</v>
      </c>
      <c r="H39" s="155" t="s">
        <v>60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121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ATS Libušino údolí - rekonstrukce stavební části a technologie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119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02 - Oplocení a zpevněné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Pisárky (okres Brno-město)</v>
      </c>
      <c r="G52" s="42"/>
      <c r="H52" s="42"/>
      <c r="I52" s="33" t="s">
        <v>24</v>
      </c>
      <c r="J52" s="74" t="str">
        <f>IF(J12="","",J12)</f>
        <v>7. 6. 2022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Statutární město Brno</v>
      </c>
      <c r="G54" s="42"/>
      <c r="H54" s="42"/>
      <c r="I54" s="33" t="s">
        <v>38</v>
      </c>
      <c r="J54" s="38" t="str">
        <f>E21</f>
        <v>AQUA PROCON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>Ing. Humpolík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122</v>
      </c>
      <c r="D57" s="164"/>
      <c r="E57" s="164"/>
      <c r="F57" s="164"/>
      <c r="G57" s="164"/>
      <c r="H57" s="164"/>
      <c r="I57" s="164"/>
      <c r="J57" s="165" t="s">
        <v>123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80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124</v>
      </c>
    </row>
    <row r="60" s="9" customFormat="1" ht="24.96" customHeight="1">
      <c r="A60" s="9"/>
      <c r="B60" s="167"/>
      <c r="C60" s="168"/>
      <c r="D60" s="169" t="s">
        <v>666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667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668</v>
      </c>
      <c r="E62" s="176"/>
      <c r="F62" s="176"/>
      <c r="G62" s="176"/>
      <c r="H62" s="176"/>
      <c r="I62" s="176"/>
      <c r="J62" s="177">
        <f>J178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669</v>
      </c>
      <c r="E63" s="176"/>
      <c r="F63" s="176"/>
      <c r="G63" s="176"/>
      <c r="H63" s="176"/>
      <c r="I63" s="176"/>
      <c r="J63" s="177">
        <f>J195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1658</v>
      </c>
      <c r="E64" s="176"/>
      <c r="F64" s="176"/>
      <c r="G64" s="176"/>
      <c r="H64" s="176"/>
      <c r="I64" s="176"/>
      <c r="J64" s="177">
        <f>J241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670</v>
      </c>
      <c r="E65" s="176"/>
      <c r="F65" s="176"/>
      <c r="G65" s="176"/>
      <c r="H65" s="176"/>
      <c r="I65" s="176"/>
      <c r="J65" s="177">
        <f>J260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671</v>
      </c>
      <c r="E66" s="176"/>
      <c r="F66" s="176"/>
      <c r="G66" s="176"/>
      <c r="H66" s="176"/>
      <c r="I66" s="176"/>
      <c r="J66" s="177">
        <f>J265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672</v>
      </c>
      <c r="E67" s="176"/>
      <c r="F67" s="176"/>
      <c r="G67" s="176"/>
      <c r="H67" s="176"/>
      <c r="I67" s="176"/>
      <c r="J67" s="177">
        <f>J287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673</v>
      </c>
      <c r="E68" s="176"/>
      <c r="F68" s="176"/>
      <c r="G68" s="176"/>
      <c r="H68" s="176"/>
      <c r="I68" s="176"/>
      <c r="J68" s="177">
        <f>J328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4" t="s">
        <v>131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3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Brno, ATS Libušino údolí - rekonstrukce stavební části a technologie</v>
      </c>
      <c r="F78" s="33"/>
      <c r="G78" s="33"/>
      <c r="H78" s="33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3" t="s">
        <v>119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02 - Oplocení a zpevněné plochy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3" t="s">
        <v>22</v>
      </c>
      <c r="D82" s="42"/>
      <c r="E82" s="42"/>
      <c r="F82" s="28" t="str">
        <f>F12</f>
        <v>Pisárky (okres Brno-město)</v>
      </c>
      <c r="G82" s="42"/>
      <c r="H82" s="42"/>
      <c r="I82" s="33" t="s">
        <v>24</v>
      </c>
      <c r="J82" s="74" t="str">
        <f>IF(J12="","",J12)</f>
        <v>7. 6. 2022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3" t="s">
        <v>30</v>
      </c>
      <c r="D84" s="42"/>
      <c r="E84" s="42"/>
      <c r="F84" s="28" t="str">
        <f>E15</f>
        <v>Statutární město Brno</v>
      </c>
      <c r="G84" s="42"/>
      <c r="H84" s="42"/>
      <c r="I84" s="33" t="s">
        <v>38</v>
      </c>
      <c r="J84" s="38" t="str">
        <f>E21</f>
        <v>AQUA PROCON s.r.o.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3" t="s">
        <v>36</v>
      </c>
      <c r="D85" s="42"/>
      <c r="E85" s="42"/>
      <c r="F85" s="28" t="str">
        <f>IF(E18="","",E18)</f>
        <v>Vyplň údaj</v>
      </c>
      <c r="G85" s="42"/>
      <c r="H85" s="42"/>
      <c r="I85" s="33" t="s">
        <v>43</v>
      </c>
      <c r="J85" s="38" t="str">
        <f>E24</f>
        <v>Ing. Humpolík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132</v>
      </c>
      <c r="D87" s="182" t="s">
        <v>67</v>
      </c>
      <c r="E87" s="182" t="s">
        <v>63</v>
      </c>
      <c r="F87" s="182" t="s">
        <v>64</v>
      </c>
      <c r="G87" s="182" t="s">
        <v>133</v>
      </c>
      <c r="H87" s="182" t="s">
        <v>134</v>
      </c>
      <c r="I87" s="182" t="s">
        <v>135</v>
      </c>
      <c r="J87" s="182" t="s">
        <v>123</v>
      </c>
      <c r="K87" s="183" t="s">
        <v>136</v>
      </c>
      <c r="L87" s="184"/>
      <c r="M87" s="94" t="s">
        <v>44</v>
      </c>
      <c r="N87" s="95" t="s">
        <v>52</v>
      </c>
      <c r="O87" s="95" t="s">
        <v>137</v>
      </c>
      <c r="P87" s="95" t="s">
        <v>138</v>
      </c>
      <c r="Q87" s="95" t="s">
        <v>139</v>
      </c>
      <c r="R87" s="95" t="s">
        <v>140</v>
      </c>
      <c r="S87" s="95" t="s">
        <v>141</v>
      </c>
      <c r="T87" s="96" t="s">
        <v>142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143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</f>
        <v>0</v>
      </c>
      <c r="Q88" s="98"/>
      <c r="R88" s="187">
        <f>R89</f>
        <v>37.641328180000002</v>
      </c>
      <c r="S88" s="98"/>
      <c r="T88" s="188">
        <f>T89</f>
        <v>52.59375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8" t="s">
        <v>81</v>
      </c>
      <c r="AU88" s="18" t="s">
        <v>124</v>
      </c>
      <c r="BK88" s="189">
        <f>BK89</f>
        <v>0</v>
      </c>
    </row>
    <row r="89" s="12" customFormat="1" ht="25.92" customHeight="1">
      <c r="A89" s="12"/>
      <c r="B89" s="190"/>
      <c r="C89" s="191"/>
      <c r="D89" s="192" t="s">
        <v>81</v>
      </c>
      <c r="E89" s="193" t="s">
        <v>686</v>
      </c>
      <c r="F89" s="193" t="s">
        <v>687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P90+P178+P195+P241+P260+P265+P287+P328</f>
        <v>0</v>
      </c>
      <c r="Q89" s="198"/>
      <c r="R89" s="199">
        <f>R90+R178+R195+R241+R260+R265+R287+R328</f>
        <v>37.641328180000002</v>
      </c>
      <c r="S89" s="198"/>
      <c r="T89" s="200">
        <f>T90+T178+T195+T241+T260+T265+T287+T328</f>
        <v>52.59375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90</v>
      </c>
      <c r="AT89" s="202" t="s">
        <v>81</v>
      </c>
      <c r="AU89" s="202" t="s">
        <v>82</v>
      </c>
      <c r="AY89" s="201" t="s">
        <v>147</v>
      </c>
      <c r="BK89" s="203">
        <f>BK90+BK178+BK195+BK241+BK260+BK265+BK287+BK328</f>
        <v>0</v>
      </c>
    </row>
    <row r="90" s="12" customFormat="1" ht="22.8" customHeight="1">
      <c r="A90" s="12"/>
      <c r="B90" s="190"/>
      <c r="C90" s="191"/>
      <c r="D90" s="192" t="s">
        <v>81</v>
      </c>
      <c r="E90" s="204" t="s">
        <v>90</v>
      </c>
      <c r="F90" s="204" t="s">
        <v>688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SUM(P91:P177)</f>
        <v>0</v>
      </c>
      <c r="Q90" s="198"/>
      <c r="R90" s="199">
        <f>SUM(R91:R177)</f>
        <v>0.0010960000000000002</v>
      </c>
      <c r="S90" s="198"/>
      <c r="T90" s="200">
        <f>SUM(T91:T177)</f>
        <v>47.655000000000001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90</v>
      </c>
      <c r="AT90" s="202" t="s">
        <v>81</v>
      </c>
      <c r="AU90" s="202" t="s">
        <v>90</v>
      </c>
      <c r="AY90" s="201" t="s">
        <v>147</v>
      </c>
      <c r="BK90" s="203">
        <f>SUM(BK91:BK177)</f>
        <v>0</v>
      </c>
    </row>
    <row r="91" s="2" customFormat="1" ht="21.75" customHeight="1">
      <c r="A91" s="40"/>
      <c r="B91" s="41"/>
      <c r="C91" s="225" t="s">
        <v>90</v>
      </c>
      <c r="D91" s="225" t="s">
        <v>268</v>
      </c>
      <c r="E91" s="226" t="s">
        <v>1659</v>
      </c>
      <c r="F91" s="227" t="s">
        <v>1660</v>
      </c>
      <c r="G91" s="228" t="s">
        <v>691</v>
      </c>
      <c r="H91" s="229">
        <v>23</v>
      </c>
      <c r="I91" s="230"/>
      <c r="J91" s="231">
        <f>ROUND(I91*H91,2)</f>
        <v>0</v>
      </c>
      <c r="K91" s="227" t="s">
        <v>692</v>
      </c>
      <c r="L91" s="46"/>
      <c r="M91" s="232" t="s">
        <v>44</v>
      </c>
      <c r="N91" s="233" t="s">
        <v>53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0.255</v>
      </c>
      <c r="T91" s="217">
        <f>S91*H91</f>
        <v>5.8650000000000002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165</v>
      </c>
      <c r="AT91" s="218" t="s">
        <v>268</v>
      </c>
      <c r="AU91" s="218" t="s">
        <v>92</v>
      </c>
      <c r="AY91" s="18" t="s">
        <v>147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8" t="s">
        <v>90</v>
      </c>
      <c r="BK91" s="219">
        <f>ROUND(I91*H91,2)</f>
        <v>0</v>
      </c>
      <c r="BL91" s="18" t="s">
        <v>165</v>
      </c>
      <c r="BM91" s="218" t="s">
        <v>1661</v>
      </c>
    </row>
    <row r="92" s="2" customFormat="1">
      <c r="A92" s="40"/>
      <c r="B92" s="41"/>
      <c r="C92" s="42"/>
      <c r="D92" s="220" t="s">
        <v>157</v>
      </c>
      <c r="E92" s="42"/>
      <c r="F92" s="221" t="s">
        <v>1662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8" t="s">
        <v>157</v>
      </c>
      <c r="AU92" s="18" t="s">
        <v>92</v>
      </c>
    </row>
    <row r="93" s="2" customFormat="1">
      <c r="A93" s="40"/>
      <c r="B93" s="41"/>
      <c r="C93" s="42"/>
      <c r="D93" s="239" t="s">
        <v>695</v>
      </c>
      <c r="E93" s="42"/>
      <c r="F93" s="240" t="s">
        <v>1663</v>
      </c>
      <c r="G93" s="42"/>
      <c r="H93" s="42"/>
      <c r="I93" s="222"/>
      <c r="J93" s="42"/>
      <c r="K93" s="42"/>
      <c r="L93" s="46"/>
      <c r="M93" s="223"/>
      <c r="N93" s="224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8" t="s">
        <v>695</v>
      </c>
      <c r="AU93" s="18" t="s">
        <v>92</v>
      </c>
    </row>
    <row r="94" s="14" customFormat="1">
      <c r="A94" s="14"/>
      <c r="B94" s="251"/>
      <c r="C94" s="252"/>
      <c r="D94" s="220" t="s">
        <v>697</v>
      </c>
      <c r="E94" s="253" t="s">
        <v>44</v>
      </c>
      <c r="F94" s="254" t="s">
        <v>1664</v>
      </c>
      <c r="G94" s="252"/>
      <c r="H94" s="255">
        <v>23</v>
      </c>
      <c r="I94" s="256"/>
      <c r="J94" s="252"/>
      <c r="K94" s="252"/>
      <c r="L94" s="257"/>
      <c r="M94" s="258"/>
      <c r="N94" s="259"/>
      <c r="O94" s="259"/>
      <c r="P94" s="259"/>
      <c r="Q94" s="259"/>
      <c r="R94" s="259"/>
      <c r="S94" s="259"/>
      <c r="T94" s="260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61" t="s">
        <v>697</v>
      </c>
      <c r="AU94" s="261" t="s">
        <v>92</v>
      </c>
      <c r="AV94" s="14" t="s">
        <v>92</v>
      </c>
      <c r="AW94" s="14" t="s">
        <v>42</v>
      </c>
      <c r="AX94" s="14" t="s">
        <v>90</v>
      </c>
      <c r="AY94" s="261" t="s">
        <v>147</v>
      </c>
    </row>
    <row r="95" s="2" customFormat="1" ht="16.5" customHeight="1">
      <c r="A95" s="40"/>
      <c r="B95" s="41"/>
      <c r="C95" s="225" t="s">
        <v>92</v>
      </c>
      <c r="D95" s="225" t="s">
        <v>268</v>
      </c>
      <c r="E95" s="226" t="s">
        <v>1665</v>
      </c>
      <c r="F95" s="227" t="s">
        <v>1666</v>
      </c>
      <c r="G95" s="228" t="s">
        <v>691</v>
      </c>
      <c r="H95" s="229">
        <v>42</v>
      </c>
      <c r="I95" s="230"/>
      <c r="J95" s="231">
        <f>ROUND(I95*H95,2)</f>
        <v>0</v>
      </c>
      <c r="K95" s="227" t="s">
        <v>692</v>
      </c>
      <c r="L95" s="46"/>
      <c r="M95" s="232" t="s">
        <v>44</v>
      </c>
      <c r="N95" s="233" t="s">
        <v>53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0.28999999999999998</v>
      </c>
      <c r="T95" s="217">
        <f>S95*H95</f>
        <v>12.18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165</v>
      </c>
      <c r="AT95" s="218" t="s">
        <v>268</v>
      </c>
      <c r="AU95" s="218" t="s">
        <v>92</v>
      </c>
      <c r="AY95" s="18" t="s">
        <v>147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8" t="s">
        <v>90</v>
      </c>
      <c r="BK95" s="219">
        <f>ROUND(I95*H95,2)</f>
        <v>0</v>
      </c>
      <c r="BL95" s="18" t="s">
        <v>165</v>
      </c>
      <c r="BM95" s="218" t="s">
        <v>1667</v>
      </c>
    </row>
    <row r="96" s="2" customFormat="1">
      <c r="A96" s="40"/>
      <c r="B96" s="41"/>
      <c r="C96" s="42"/>
      <c r="D96" s="220" t="s">
        <v>157</v>
      </c>
      <c r="E96" s="42"/>
      <c r="F96" s="221" t="s">
        <v>1668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8" t="s">
        <v>157</v>
      </c>
      <c r="AU96" s="18" t="s">
        <v>92</v>
      </c>
    </row>
    <row r="97" s="2" customFormat="1">
      <c r="A97" s="40"/>
      <c r="B97" s="41"/>
      <c r="C97" s="42"/>
      <c r="D97" s="239" t="s">
        <v>695</v>
      </c>
      <c r="E97" s="42"/>
      <c r="F97" s="240" t="s">
        <v>1669</v>
      </c>
      <c r="G97" s="42"/>
      <c r="H97" s="42"/>
      <c r="I97" s="222"/>
      <c r="J97" s="42"/>
      <c r="K97" s="42"/>
      <c r="L97" s="46"/>
      <c r="M97" s="223"/>
      <c r="N97" s="22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8" t="s">
        <v>695</v>
      </c>
      <c r="AU97" s="18" t="s">
        <v>92</v>
      </c>
    </row>
    <row r="98" s="14" customFormat="1">
      <c r="A98" s="14"/>
      <c r="B98" s="251"/>
      <c r="C98" s="252"/>
      <c r="D98" s="220" t="s">
        <v>697</v>
      </c>
      <c r="E98" s="253" t="s">
        <v>44</v>
      </c>
      <c r="F98" s="254" t="s">
        <v>1670</v>
      </c>
      <c r="G98" s="252"/>
      <c r="H98" s="255">
        <v>42</v>
      </c>
      <c r="I98" s="256"/>
      <c r="J98" s="252"/>
      <c r="K98" s="252"/>
      <c r="L98" s="257"/>
      <c r="M98" s="258"/>
      <c r="N98" s="259"/>
      <c r="O98" s="259"/>
      <c r="P98" s="259"/>
      <c r="Q98" s="259"/>
      <c r="R98" s="259"/>
      <c r="S98" s="259"/>
      <c r="T98" s="26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61" t="s">
        <v>697</v>
      </c>
      <c r="AU98" s="261" t="s">
        <v>92</v>
      </c>
      <c r="AV98" s="14" t="s">
        <v>92</v>
      </c>
      <c r="AW98" s="14" t="s">
        <v>42</v>
      </c>
      <c r="AX98" s="14" t="s">
        <v>90</v>
      </c>
      <c r="AY98" s="261" t="s">
        <v>147</v>
      </c>
    </row>
    <row r="99" s="2" customFormat="1" ht="16.5" customHeight="1">
      <c r="A99" s="40"/>
      <c r="B99" s="41"/>
      <c r="C99" s="225" t="s">
        <v>146</v>
      </c>
      <c r="D99" s="225" t="s">
        <v>268</v>
      </c>
      <c r="E99" s="226" t="s">
        <v>1671</v>
      </c>
      <c r="F99" s="227" t="s">
        <v>1672</v>
      </c>
      <c r="G99" s="228" t="s">
        <v>691</v>
      </c>
      <c r="H99" s="229">
        <v>23</v>
      </c>
      <c r="I99" s="230"/>
      <c r="J99" s="231">
        <f>ROUND(I99*H99,2)</f>
        <v>0</v>
      </c>
      <c r="K99" s="227" t="s">
        <v>692</v>
      </c>
      <c r="L99" s="46"/>
      <c r="M99" s="232" t="s">
        <v>44</v>
      </c>
      <c r="N99" s="233" t="s">
        <v>53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0.44</v>
      </c>
      <c r="T99" s="217">
        <f>S99*H99</f>
        <v>10.119999999999999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165</v>
      </c>
      <c r="AT99" s="218" t="s">
        <v>268</v>
      </c>
      <c r="AU99" s="218" t="s">
        <v>92</v>
      </c>
      <c r="AY99" s="18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8" t="s">
        <v>90</v>
      </c>
      <c r="BK99" s="219">
        <f>ROUND(I99*H99,2)</f>
        <v>0</v>
      </c>
      <c r="BL99" s="18" t="s">
        <v>165</v>
      </c>
      <c r="BM99" s="218" t="s">
        <v>1673</v>
      </c>
    </row>
    <row r="100" s="2" customFormat="1">
      <c r="A100" s="40"/>
      <c r="B100" s="41"/>
      <c r="C100" s="42"/>
      <c r="D100" s="220" t="s">
        <v>157</v>
      </c>
      <c r="E100" s="42"/>
      <c r="F100" s="221" t="s">
        <v>1674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8" t="s">
        <v>157</v>
      </c>
      <c r="AU100" s="18" t="s">
        <v>92</v>
      </c>
    </row>
    <row r="101" s="2" customFormat="1">
      <c r="A101" s="40"/>
      <c r="B101" s="41"/>
      <c r="C101" s="42"/>
      <c r="D101" s="239" t="s">
        <v>695</v>
      </c>
      <c r="E101" s="42"/>
      <c r="F101" s="240" t="s">
        <v>1675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695</v>
      </c>
      <c r="AU101" s="18" t="s">
        <v>92</v>
      </c>
    </row>
    <row r="102" s="14" customFormat="1">
      <c r="A102" s="14"/>
      <c r="B102" s="251"/>
      <c r="C102" s="252"/>
      <c r="D102" s="220" t="s">
        <v>697</v>
      </c>
      <c r="E102" s="253" t="s">
        <v>44</v>
      </c>
      <c r="F102" s="254" t="s">
        <v>1676</v>
      </c>
      <c r="G102" s="252"/>
      <c r="H102" s="255">
        <v>23</v>
      </c>
      <c r="I102" s="256"/>
      <c r="J102" s="252"/>
      <c r="K102" s="252"/>
      <c r="L102" s="257"/>
      <c r="M102" s="258"/>
      <c r="N102" s="259"/>
      <c r="O102" s="259"/>
      <c r="P102" s="259"/>
      <c r="Q102" s="259"/>
      <c r="R102" s="259"/>
      <c r="S102" s="259"/>
      <c r="T102" s="26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1" t="s">
        <v>697</v>
      </c>
      <c r="AU102" s="261" t="s">
        <v>92</v>
      </c>
      <c r="AV102" s="14" t="s">
        <v>92</v>
      </c>
      <c r="AW102" s="14" t="s">
        <v>42</v>
      </c>
      <c r="AX102" s="14" t="s">
        <v>90</v>
      </c>
      <c r="AY102" s="261" t="s">
        <v>147</v>
      </c>
    </row>
    <row r="103" s="2" customFormat="1" ht="16.5" customHeight="1">
      <c r="A103" s="40"/>
      <c r="B103" s="41"/>
      <c r="C103" s="225" t="s">
        <v>165</v>
      </c>
      <c r="D103" s="225" t="s">
        <v>268</v>
      </c>
      <c r="E103" s="226" t="s">
        <v>1677</v>
      </c>
      <c r="F103" s="227" t="s">
        <v>1678</v>
      </c>
      <c r="G103" s="228" t="s">
        <v>691</v>
      </c>
      <c r="H103" s="229">
        <v>42</v>
      </c>
      <c r="I103" s="230"/>
      <c r="J103" s="231">
        <f>ROUND(I103*H103,2)</f>
        <v>0</v>
      </c>
      <c r="K103" s="227" t="s">
        <v>692</v>
      </c>
      <c r="L103" s="46"/>
      <c r="M103" s="232" t="s">
        <v>44</v>
      </c>
      <c r="N103" s="233" t="s">
        <v>53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0.22</v>
      </c>
      <c r="T103" s="217">
        <f>S103*H103</f>
        <v>9.2400000000000002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165</v>
      </c>
      <c r="AT103" s="218" t="s">
        <v>268</v>
      </c>
      <c r="AU103" s="218" t="s">
        <v>92</v>
      </c>
      <c r="AY103" s="18" t="s">
        <v>147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8" t="s">
        <v>90</v>
      </c>
      <c r="BK103" s="219">
        <f>ROUND(I103*H103,2)</f>
        <v>0</v>
      </c>
      <c r="BL103" s="18" t="s">
        <v>165</v>
      </c>
      <c r="BM103" s="218" t="s">
        <v>1679</v>
      </c>
    </row>
    <row r="104" s="2" customFormat="1">
      <c r="A104" s="40"/>
      <c r="B104" s="41"/>
      <c r="C104" s="42"/>
      <c r="D104" s="220" t="s">
        <v>157</v>
      </c>
      <c r="E104" s="42"/>
      <c r="F104" s="221" t="s">
        <v>1680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8" t="s">
        <v>157</v>
      </c>
      <c r="AU104" s="18" t="s">
        <v>92</v>
      </c>
    </row>
    <row r="105" s="2" customFormat="1">
      <c r="A105" s="40"/>
      <c r="B105" s="41"/>
      <c r="C105" s="42"/>
      <c r="D105" s="239" t="s">
        <v>695</v>
      </c>
      <c r="E105" s="42"/>
      <c r="F105" s="240" t="s">
        <v>1681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695</v>
      </c>
      <c r="AU105" s="18" t="s">
        <v>92</v>
      </c>
    </row>
    <row r="106" s="14" customFormat="1">
      <c r="A106" s="14"/>
      <c r="B106" s="251"/>
      <c r="C106" s="252"/>
      <c r="D106" s="220" t="s">
        <v>697</v>
      </c>
      <c r="E106" s="253" t="s">
        <v>44</v>
      </c>
      <c r="F106" s="254" t="s">
        <v>1682</v>
      </c>
      <c r="G106" s="252"/>
      <c r="H106" s="255">
        <v>42</v>
      </c>
      <c r="I106" s="256"/>
      <c r="J106" s="252"/>
      <c r="K106" s="252"/>
      <c r="L106" s="257"/>
      <c r="M106" s="258"/>
      <c r="N106" s="259"/>
      <c r="O106" s="259"/>
      <c r="P106" s="259"/>
      <c r="Q106" s="259"/>
      <c r="R106" s="259"/>
      <c r="S106" s="259"/>
      <c r="T106" s="26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1" t="s">
        <v>697</v>
      </c>
      <c r="AU106" s="261" t="s">
        <v>92</v>
      </c>
      <c r="AV106" s="14" t="s">
        <v>92</v>
      </c>
      <c r="AW106" s="14" t="s">
        <v>42</v>
      </c>
      <c r="AX106" s="14" t="s">
        <v>90</v>
      </c>
      <c r="AY106" s="261" t="s">
        <v>147</v>
      </c>
    </row>
    <row r="107" s="2" customFormat="1" ht="16.5" customHeight="1">
      <c r="A107" s="40"/>
      <c r="B107" s="41"/>
      <c r="C107" s="225" t="s">
        <v>171</v>
      </c>
      <c r="D107" s="225" t="s">
        <v>268</v>
      </c>
      <c r="E107" s="226" t="s">
        <v>1683</v>
      </c>
      <c r="F107" s="227" t="s">
        <v>1684</v>
      </c>
      <c r="G107" s="228" t="s">
        <v>152</v>
      </c>
      <c r="H107" s="229">
        <v>50</v>
      </c>
      <c r="I107" s="230"/>
      <c r="J107" s="231">
        <f>ROUND(I107*H107,2)</f>
        <v>0</v>
      </c>
      <c r="K107" s="227" t="s">
        <v>692</v>
      </c>
      <c r="L107" s="46"/>
      <c r="M107" s="232" t="s">
        <v>44</v>
      </c>
      <c r="N107" s="233" t="s">
        <v>53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0.20499999999999999</v>
      </c>
      <c r="T107" s="217">
        <f>S107*H107</f>
        <v>10.25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165</v>
      </c>
      <c r="AT107" s="218" t="s">
        <v>268</v>
      </c>
      <c r="AU107" s="218" t="s">
        <v>92</v>
      </c>
      <c r="AY107" s="18" t="s">
        <v>147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8" t="s">
        <v>90</v>
      </c>
      <c r="BK107" s="219">
        <f>ROUND(I107*H107,2)</f>
        <v>0</v>
      </c>
      <c r="BL107" s="18" t="s">
        <v>165</v>
      </c>
      <c r="BM107" s="218" t="s">
        <v>1685</v>
      </c>
    </row>
    <row r="108" s="2" customFormat="1">
      <c r="A108" s="40"/>
      <c r="B108" s="41"/>
      <c r="C108" s="42"/>
      <c r="D108" s="220" t="s">
        <v>157</v>
      </c>
      <c r="E108" s="42"/>
      <c r="F108" s="221" t="s">
        <v>1686</v>
      </c>
      <c r="G108" s="42"/>
      <c r="H108" s="42"/>
      <c r="I108" s="222"/>
      <c r="J108" s="42"/>
      <c r="K108" s="42"/>
      <c r="L108" s="46"/>
      <c r="M108" s="223"/>
      <c r="N108" s="224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8" t="s">
        <v>157</v>
      </c>
      <c r="AU108" s="18" t="s">
        <v>92</v>
      </c>
    </row>
    <row r="109" s="2" customFormat="1">
      <c r="A109" s="40"/>
      <c r="B109" s="41"/>
      <c r="C109" s="42"/>
      <c r="D109" s="239" t="s">
        <v>695</v>
      </c>
      <c r="E109" s="42"/>
      <c r="F109" s="240" t="s">
        <v>1687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8" t="s">
        <v>695</v>
      </c>
      <c r="AU109" s="18" t="s">
        <v>92</v>
      </c>
    </row>
    <row r="110" s="14" customFormat="1">
      <c r="A110" s="14"/>
      <c r="B110" s="251"/>
      <c r="C110" s="252"/>
      <c r="D110" s="220" t="s">
        <v>697</v>
      </c>
      <c r="E110" s="253" t="s">
        <v>44</v>
      </c>
      <c r="F110" s="254" t="s">
        <v>1688</v>
      </c>
      <c r="G110" s="252"/>
      <c r="H110" s="255">
        <v>50</v>
      </c>
      <c r="I110" s="256"/>
      <c r="J110" s="252"/>
      <c r="K110" s="252"/>
      <c r="L110" s="257"/>
      <c r="M110" s="258"/>
      <c r="N110" s="259"/>
      <c r="O110" s="259"/>
      <c r="P110" s="259"/>
      <c r="Q110" s="259"/>
      <c r="R110" s="259"/>
      <c r="S110" s="259"/>
      <c r="T110" s="26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1" t="s">
        <v>697</v>
      </c>
      <c r="AU110" s="261" t="s">
        <v>92</v>
      </c>
      <c r="AV110" s="14" t="s">
        <v>92</v>
      </c>
      <c r="AW110" s="14" t="s">
        <v>42</v>
      </c>
      <c r="AX110" s="14" t="s">
        <v>90</v>
      </c>
      <c r="AY110" s="261" t="s">
        <v>147</v>
      </c>
    </row>
    <row r="111" s="2" customFormat="1" ht="16.5" customHeight="1">
      <c r="A111" s="40"/>
      <c r="B111" s="41"/>
      <c r="C111" s="225" t="s">
        <v>176</v>
      </c>
      <c r="D111" s="225" t="s">
        <v>268</v>
      </c>
      <c r="E111" s="226" t="s">
        <v>1689</v>
      </c>
      <c r="F111" s="227" t="s">
        <v>1690</v>
      </c>
      <c r="G111" s="228" t="s">
        <v>704</v>
      </c>
      <c r="H111" s="229">
        <v>2.8010000000000002</v>
      </c>
      <c r="I111" s="230"/>
      <c r="J111" s="231">
        <f>ROUND(I111*H111,2)</f>
        <v>0</v>
      </c>
      <c r="K111" s="227" t="s">
        <v>692</v>
      </c>
      <c r="L111" s="46"/>
      <c r="M111" s="232" t="s">
        <v>44</v>
      </c>
      <c r="N111" s="233" t="s">
        <v>53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165</v>
      </c>
      <c r="AT111" s="218" t="s">
        <v>268</v>
      </c>
      <c r="AU111" s="218" t="s">
        <v>92</v>
      </c>
      <c r="AY111" s="18" t="s">
        <v>147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8" t="s">
        <v>90</v>
      </c>
      <c r="BK111" s="219">
        <f>ROUND(I111*H111,2)</f>
        <v>0</v>
      </c>
      <c r="BL111" s="18" t="s">
        <v>165</v>
      </c>
      <c r="BM111" s="218" t="s">
        <v>1691</v>
      </c>
    </row>
    <row r="112" s="2" customFormat="1">
      <c r="A112" s="40"/>
      <c r="B112" s="41"/>
      <c r="C112" s="42"/>
      <c r="D112" s="220" t="s">
        <v>157</v>
      </c>
      <c r="E112" s="42"/>
      <c r="F112" s="221" t="s">
        <v>1692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8" t="s">
        <v>157</v>
      </c>
      <c r="AU112" s="18" t="s">
        <v>92</v>
      </c>
    </row>
    <row r="113" s="2" customFormat="1">
      <c r="A113" s="40"/>
      <c r="B113" s="41"/>
      <c r="C113" s="42"/>
      <c r="D113" s="239" t="s">
        <v>695</v>
      </c>
      <c r="E113" s="42"/>
      <c r="F113" s="240" t="s">
        <v>1693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8" t="s">
        <v>695</v>
      </c>
      <c r="AU113" s="18" t="s">
        <v>92</v>
      </c>
    </row>
    <row r="114" s="13" customFormat="1">
      <c r="A114" s="13"/>
      <c r="B114" s="241"/>
      <c r="C114" s="242"/>
      <c r="D114" s="220" t="s">
        <v>697</v>
      </c>
      <c r="E114" s="243" t="s">
        <v>44</v>
      </c>
      <c r="F114" s="244" t="s">
        <v>1694</v>
      </c>
      <c r="G114" s="242"/>
      <c r="H114" s="243" t="s">
        <v>44</v>
      </c>
      <c r="I114" s="245"/>
      <c r="J114" s="242"/>
      <c r="K114" s="242"/>
      <c r="L114" s="246"/>
      <c r="M114" s="247"/>
      <c r="N114" s="248"/>
      <c r="O114" s="248"/>
      <c r="P114" s="248"/>
      <c r="Q114" s="248"/>
      <c r="R114" s="248"/>
      <c r="S114" s="248"/>
      <c r="T114" s="24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50" t="s">
        <v>697</v>
      </c>
      <c r="AU114" s="250" t="s">
        <v>92</v>
      </c>
      <c r="AV114" s="13" t="s">
        <v>90</v>
      </c>
      <c r="AW114" s="13" t="s">
        <v>42</v>
      </c>
      <c r="AX114" s="13" t="s">
        <v>82</v>
      </c>
      <c r="AY114" s="250" t="s">
        <v>147</v>
      </c>
    </row>
    <row r="115" s="14" customFormat="1">
      <c r="A115" s="14"/>
      <c r="B115" s="251"/>
      <c r="C115" s="252"/>
      <c r="D115" s="220" t="s">
        <v>697</v>
      </c>
      <c r="E115" s="253" t="s">
        <v>44</v>
      </c>
      <c r="F115" s="254" t="s">
        <v>1695</v>
      </c>
      <c r="G115" s="252"/>
      <c r="H115" s="255">
        <v>0.875</v>
      </c>
      <c r="I115" s="256"/>
      <c r="J115" s="252"/>
      <c r="K115" s="252"/>
      <c r="L115" s="257"/>
      <c r="M115" s="258"/>
      <c r="N115" s="259"/>
      <c r="O115" s="259"/>
      <c r="P115" s="259"/>
      <c r="Q115" s="259"/>
      <c r="R115" s="259"/>
      <c r="S115" s="259"/>
      <c r="T115" s="26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61" t="s">
        <v>697</v>
      </c>
      <c r="AU115" s="261" t="s">
        <v>92</v>
      </c>
      <c r="AV115" s="14" t="s">
        <v>92</v>
      </c>
      <c r="AW115" s="14" t="s">
        <v>42</v>
      </c>
      <c r="AX115" s="14" t="s">
        <v>82</v>
      </c>
      <c r="AY115" s="261" t="s">
        <v>147</v>
      </c>
    </row>
    <row r="116" s="14" customFormat="1">
      <c r="A116" s="14"/>
      <c r="B116" s="251"/>
      <c r="C116" s="252"/>
      <c r="D116" s="220" t="s">
        <v>697</v>
      </c>
      <c r="E116" s="253" t="s">
        <v>44</v>
      </c>
      <c r="F116" s="254" t="s">
        <v>1696</v>
      </c>
      <c r="G116" s="252"/>
      <c r="H116" s="255">
        <v>0.57599999999999996</v>
      </c>
      <c r="I116" s="256"/>
      <c r="J116" s="252"/>
      <c r="K116" s="252"/>
      <c r="L116" s="257"/>
      <c r="M116" s="258"/>
      <c r="N116" s="259"/>
      <c r="O116" s="259"/>
      <c r="P116" s="259"/>
      <c r="Q116" s="259"/>
      <c r="R116" s="259"/>
      <c r="S116" s="259"/>
      <c r="T116" s="260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61" t="s">
        <v>697</v>
      </c>
      <c r="AU116" s="261" t="s">
        <v>92</v>
      </c>
      <c r="AV116" s="14" t="s">
        <v>92</v>
      </c>
      <c r="AW116" s="14" t="s">
        <v>42</v>
      </c>
      <c r="AX116" s="14" t="s">
        <v>82</v>
      </c>
      <c r="AY116" s="261" t="s">
        <v>147</v>
      </c>
    </row>
    <row r="117" s="14" customFormat="1">
      <c r="A117" s="14"/>
      <c r="B117" s="251"/>
      <c r="C117" s="252"/>
      <c r="D117" s="220" t="s">
        <v>697</v>
      </c>
      <c r="E117" s="253" t="s">
        <v>44</v>
      </c>
      <c r="F117" s="254" t="s">
        <v>1697</v>
      </c>
      <c r="G117" s="252"/>
      <c r="H117" s="255">
        <v>1.3500000000000001</v>
      </c>
      <c r="I117" s="256"/>
      <c r="J117" s="252"/>
      <c r="K117" s="252"/>
      <c r="L117" s="257"/>
      <c r="M117" s="258"/>
      <c r="N117" s="259"/>
      <c r="O117" s="259"/>
      <c r="P117" s="259"/>
      <c r="Q117" s="259"/>
      <c r="R117" s="259"/>
      <c r="S117" s="259"/>
      <c r="T117" s="26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1" t="s">
        <v>697</v>
      </c>
      <c r="AU117" s="261" t="s">
        <v>92</v>
      </c>
      <c r="AV117" s="14" t="s">
        <v>92</v>
      </c>
      <c r="AW117" s="14" t="s">
        <v>42</v>
      </c>
      <c r="AX117" s="14" t="s">
        <v>82</v>
      </c>
      <c r="AY117" s="261" t="s">
        <v>147</v>
      </c>
    </row>
    <row r="118" s="15" customFormat="1">
      <c r="A118" s="15"/>
      <c r="B118" s="262"/>
      <c r="C118" s="263"/>
      <c r="D118" s="220" t="s">
        <v>697</v>
      </c>
      <c r="E118" s="264" t="s">
        <v>44</v>
      </c>
      <c r="F118" s="265" t="s">
        <v>701</v>
      </c>
      <c r="G118" s="263"/>
      <c r="H118" s="266">
        <v>2.8010000000000002</v>
      </c>
      <c r="I118" s="267"/>
      <c r="J118" s="263"/>
      <c r="K118" s="263"/>
      <c r="L118" s="268"/>
      <c r="M118" s="269"/>
      <c r="N118" s="270"/>
      <c r="O118" s="270"/>
      <c r="P118" s="270"/>
      <c r="Q118" s="270"/>
      <c r="R118" s="270"/>
      <c r="S118" s="270"/>
      <c r="T118" s="271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72" t="s">
        <v>697</v>
      </c>
      <c r="AU118" s="272" t="s">
        <v>92</v>
      </c>
      <c r="AV118" s="15" t="s">
        <v>165</v>
      </c>
      <c r="AW118" s="15" t="s">
        <v>42</v>
      </c>
      <c r="AX118" s="15" t="s">
        <v>90</v>
      </c>
      <c r="AY118" s="272" t="s">
        <v>147</v>
      </c>
    </row>
    <row r="119" s="2" customFormat="1" ht="21.75" customHeight="1">
      <c r="A119" s="40"/>
      <c r="B119" s="41"/>
      <c r="C119" s="225" t="s">
        <v>180</v>
      </c>
      <c r="D119" s="225" t="s">
        <v>268</v>
      </c>
      <c r="E119" s="226" t="s">
        <v>710</v>
      </c>
      <c r="F119" s="227" t="s">
        <v>711</v>
      </c>
      <c r="G119" s="228" t="s">
        <v>704</v>
      </c>
      <c r="H119" s="229">
        <v>0.96599999999999997</v>
      </c>
      <c r="I119" s="230"/>
      <c r="J119" s="231">
        <f>ROUND(I119*H119,2)</f>
        <v>0</v>
      </c>
      <c r="K119" s="227" t="s">
        <v>692</v>
      </c>
      <c r="L119" s="46"/>
      <c r="M119" s="232" t="s">
        <v>44</v>
      </c>
      <c r="N119" s="233" t="s">
        <v>53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165</v>
      </c>
      <c r="AT119" s="218" t="s">
        <v>268</v>
      </c>
      <c r="AU119" s="218" t="s">
        <v>92</v>
      </c>
      <c r="AY119" s="18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8" t="s">
        <v>90</v>
      </c>
      <c r="BK119" s="219">
        <f>ROUND(I119*H119,2)</f>
        <v>0</v>
      </c>
      <c r="BL119" s="18" t="s">
        <v>165</v>
      </c>
      <c r="BM119" s="218" t="s">
        <v>1698</v>
      </c>
    </row>
    <row r="120" s="2" customFormat="1">
      <c r="A120" s="40"/>
      <c r="B120" s="41"/>
      <c r="C120" s="42"/>
      <c r="D120" s="220" t="s">
        <v>157</v>
      </c>
      <c r="E120" s="42"/>
      <c r="F120" s="221" t="s">
        <v>713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8" t="s">
        <v>157</v>
      </c>
      <c r="AU120" s="18" t="s">
        <v>92</v>
      </c>
    </row>
    <row r="121" s="2" customFormat="1">
      <c r="A121" s="40"/>
      <c r="B121" s="41"/>
      <c r="C121" s="42"/>
      <c r="D121" s="239" t="s">
        <v>695</v>
      </c>
      <c r="E121" s="42"/>
      <c r="F121" s="240" t="s">
        <v>714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695</v>
      </c>
      <c r="AU121" s="18" t="s">
        <v>92</v>
      </c>
    </row>
    <row r="122" s="13" customFormat="1">
      <c r="A122" s="13"/>
      <c r="B122" s="241"/>
      <c r="C122" s="242"/>
      <c r="D122" s="220" t="s">
        <v>697</v>
      </c>
      <c r="E122" s="243" t="s">
        <v>44</v>
      </c>
      <c r="F122" s="244" t="s">
        <v>1694</v>
      </c>
      <c r="G122" s="242"/>
      <c r="H122" s="243" t="s">
        <v>44</v>
      </c>
      <c r="I122" s="245"/>
      <c r="J122" s="242"/>
      <c r="K122" s="242"/>
      <c r="L122" s="246"/>
      <c r="M122" s="247"/>
      <c r="N122" s="248"/>
      <c r="O122" s="248"/>
      <c r="P122" s="248"/>
      <c r="Q122" s="248"/>
      <c r="R122" s="248"/>
      <c r="S122" s="248"/>
      <c r="T122" s="24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0" t="s">
        <v>697</v>
      </c>
      <c r="AU122" s="250" t="s">
        <v>92</v>
      </c>
      <c r="AV122" s="13" t="s">
        <v>90</v>
      </c>
      <c r="AW122" s="13" t="s">
        <v>42</v>
      </c>
      <c r="AX122" s="13" t="s">
        <v>82</v>
      </c>
      <c r="AY122" s="250" t="s">
        <v>147</v>
      </c>
    </row>
    <row r="123" s="14" customFormat="1">
      <c r="A123" s="14"/>
      <c r="B123" s="251"/>
      <c r="C123" s="252"/>
      <c r="D123" s="220" t="s">
        <v>697</v>
      </c>
      <c r="E123" s="253" t="s">
        <v>44</v>
      </c>
      <c r="F123" s="254" t="s">
        <v>1699</v>
      </c>
      <c r="G123" s="252"/>
      <c r="H123" s="255">
        <v>0.96599999999999997</v>
      </c>
      <c r="I123" s="256"/>
      <c r="J123" s="252"/>
      <c r="K123" s="252"/>
      <c r="L123" s="257"/>
      <c r="M123" s="258"/>
      <c r="N123" s="259"/>
      <c r="O123" s="259"/>
      <c r="P123" s="259"/>
      <c r="Q123" s="259"/>
      <c r="R123" s="259"/>
      <c r="S123" s="259"/>
      <c r="T123" s="26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1" t="s">
        <v>697</v>
      </c>
      <c r="AU123" s="261" t="s">
        <v>92</v>
      </c>
      <c r="AV123" s="14" t="s">
        <v>92</v>
      </c>
      <c r="AW123" s="14" t="s">
        <v>42</v>
      </c>
      <c r="AX123" s="14" t="s">
        <v>90</v>
      </c>
      <c r="AY123" s="261" t="s">
        <v>147</v>
      </c>
    </row>
    <row r="124" s="2" customFormat="1" ht="21.75" customHeight="1">
      <c r="A124" s="40"/>
      <c r="B124" s="41"/>
      <c r="C124" s="225" t="s">
        <v>184</v>
      </c>
      <c r="D124" s="225" t="s">
        <v>268</v>
      </c>
      <c r="E124" s="226" t="s">
        <v>724</v>
      </c>
      <c r="F124" s="227" t="s">
        <v>725</v>
      </c>
      <c r="G124" s="228" t="s">
        <v>704</v>
      </c>
      <c r="H124" s="229">
        <v>6.2869999999999999</v>
      </c>
      <c r="I124" s="230"/>
      <c r="J124" s="231">
        <f>ROUND(I124*H124,2)</f>
        <v>0</v>
      </c>
      <c r="K124" s="227" t="s">
        <v>692</v>
      </c>
      <c r="L124" s="46"/>
      <c r="M124" s="232" t="s">
        <v>44</v>
      </c>
      <c r="N124" s="233" t="s">
        <v>53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165</v>
      </c>
      <c r="AT124" s="218" t="s">
        <v>268</v>
      </c>
      <c r="AU124" s="218" t="s">
        <v>92</v>
      </c>
      <c r="AY124" s="18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8" t="s">
        <v>90</v>
      </c>
      <c r="BK124" s="219">
        <f>ROUND(I124*H124,2)</f>
        <v>0</v>
      </c>
      <c r="BL124" s="18" t="s">
        <v>165</v>
      </c>
      <c r="BM124" s="218" t="s">
        <v>1700</v>
      </c>
    </row>
    <row r="125" s="2" customFormat="1">
      <c r="A125" s="40"/>
      <c r="B125" s="41"/>
      <c r="C125" s="42"/>
      <c r="D125" s="220" t="s">
        <v>157</v>
      </c>
      <c r="E125" s="42"/>
      <c r="F125" s="221" t="s">
        <v>727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157</v>
      </c>
      <c r="AU125" s="18" t="s">
        <v>92</v>
      </c>
    </row>
    <row r="126" s="2" customFormat="1">
      <c r="A126" s="40"/>
      <c r="B126" s="41"/>
      <c r="C126" s="42"/>
      <c r="D126" s="239" t="s">
        <v>695</v>
      </c>
      <c r="E126" s="42"/>
      <c r="F126" s="240" t="s">
        <v>728</v>
      </c>
      <c r="G126" s="42"/>
      <c r="H126" s="42"/>
      <c r="I126" s="222"/>
      <c r="J126" s="42"/>
      <c r="K126" s="42"/>
      <c r="L126" s="46"/>
      <c r="M126" s="223"/>
      <c r="N126" s="224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8" t="s">
        <v>695</v>
      </c>
      <c r="AU126" s="18" t="s">
        <v>92</v>
      </c>
    </row>
    <row r="127" s="14" customFormat="1">
      <c r="A127" s="14"/>
      <c r="B127" s="251"/>
      <c r="C127" s="252"/>
      <c r="D127" s="220" t="s">
        <v>697</v>
      </c>
      <c r="E127" s="253" t="s">
        <v>44</v>
      </c>
      <c r="F127" s="254" t="s">
        <v>1701</v>
      </c>
      <c r="G127" s="252"/>
      <c r="H127" s="255">
        <v>3.7669999999999999</v>
      </c>
      <c r="I127" s="256"/>
      <c r="J127" s="252"/>
      <c r="K127" s="252"/>
      <c r="L127" s="257"/>
      <c r="M127" s="258"/>
      <c r="N127" s="259"/>
      <c r="O127" s="259"/>
      <c r="P127" s="259"/>
      <c r="Q127" s="259"/>
      <c r="R127" s="259"/>
      <c r="S127" s="259"/>
      <c r="T127" s="26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1" t="s">
        <v>697</v>
      </c>
      <c r="AU127" s="261" t="s">
        <v>92</v>
      </c>
      <c r="AV127" s="14" t="s">
        <v>92</v>
      </c>
      <c r="AW127" s="14" t="s">
        <v>42</v>
      </c>
      <c r="AX127" s="14" t="s">
        <v>82</v>
      </c>
      <c r="AY127" s="261" t="s">
        <v>147</v>
      </c>
    </row>
    <row r="128" s="14" customFormat="1">
      <c r="A128" s="14"/>
      <c r="B128" s="251"/>
      <c r="C128" s="252"/>
      <c r="D128" s="220" t="s">
        <v>697</v>
      </c>
      <c r="E128" s="253" t="s">
        <v>44</v>
      </c>
      <c r="F128" s="254" t="s">
        <v>1702</v>
      </c>
      <c r="G128" s="252"/>
      <c r="H128" s="255">
        <v>2.52</v>
      </c>
      <c r="I128" s="256"/>
      <c r="J128" s="252"/>
      <c r="K128" s="252"/>
      <c r="L128" s="257"/>
      <c r="M128" s="258"/>
      <c r="N128" s="259"/>
      <c r="O128" s="259"/>
      <c r="P128" s="259"/>
      <c r="Q128" s="259"/>
      <c r="R128" s="259"/>
      <c r="S128" s="259"/>
      <c r="T128" s="260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1" t="s">
        <v>697</v>
      </c>
      <c r="AU128" s="261" t="s">
        <v>92</v>
      </c>
      <c r="AV128" s="14" t="s">
        <v>92</v>
      </c>
      <c r="AW128" s="14" t="s">
        <v>42</v>
      </c>
      <c r="AX128" s="14" t="s">
        <v>82</v>
      </c>
      <c r="AY128" s="261" t="s">
        <v>147</v>
      </c>
    </row>
    <row r="129" s="15" customFormat="1">
      <c r="A129" s="15"/>
      <c r="B129" s="262"/>
      <c r="C129" s="263"/>
      <c r="D129" s="220" t="s">
        <v>697</v>
      </c>
      <c r="E129" s="264" t="s">
        <v>44</v>
      </c>
      <c r="F129" s="265" t="s">
        <v>701</v>
      </c>
      <c r="G129" s="263"/>
      <c r="H129" s="266">
        <v>6.2869999999999999</v>
      </c>
      <c r="I129" s="267"/>
      <c r="J129" s="263"/>
      <c r="K129" s="263"/>
      <c r="L129" s="268"/>
      <c r="M129" s="269"/>
      <c r="N129" s="270"/>
      <c r="O129" s="270"/>
      <c r="P129" s="270"/>
      <c r="Q129" s="270"/>
      <c r="R129" s="270"/>
      <c r="S129" s="270"/>
      <c r="T129" s="271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72" t="s">
        <v>697</v>
      </c>
      <c r="AU129" s="272" t="s">
        <v>92</v>
      </c>
      <c r="AV129" s="15" t="s">
        <v>165</v>
      </c>
      <c r="AW129" s="15" t="s">
        <v>42</v>
      </c>
      <c r="AX129" s="15" t="s">
        <v>90</v>
      </c>
      <c r="AY129" s="272" t="s">
        <v>147</v>
      </c>
    </row>
    <row r="130" s="2" customFormat="1" ht="24.15" customHeight="1">
      <c r="A130" s="40"/>
      <c r="B130" s="41"/>
      <c r="C130" s="225" t="s">
        <v>188</v>
      </c>
      <c r="D130" s="225" t="s">
        <v>268</v>
      </c>
      <c r="E130" s="226" t="s">
        <v>736</v>
      </c>
      <c r="F130" s="227" t="s">
        <v>737</v>
      </c>
      <c r="G130" s="228" t="s">
        <v>704</v>
      </c>
      <c r="H130" s="229">
        <v>18.861000000000001</v>
      </c>
      <c r="I130" s="230"/>
      <c r="J130" s="231">
        <f>ROUND(I130*H130,2)</f>
        <v>0</v>
      </c>
      <c r="K130" s="227" t="s">
        <v>692</v>
      </c>
      <c r="L130" s="46"/>
      <c r="M130" s="232" t="s">
        <v>44</v>
      </c>
      <c r="N130" s="233" t="s">
        <v>53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165</v>
      </c>
      <c r="AT130" s="218" t="s">
        <v>268</v>
      </c>
      <c r="AU130" s="218" t="s">
        <v>92</v>
      </c>
      <c r="AY130" s="18" t="s">
        <v>147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8" t="s">
        <v>90</v>
      </c>
      <c r="BK130" s="219">
        <f>ROUND(I130*H130,2)</f>
        <v>0</v>
      </c>
      <c r="BL130" s="18" t="s">
        <v>165</v>
      </c>
      <c r="BM130" s="218" t="s">
        <v>1703</v>
      </c>
    </row>
    <row r="131" s="2" customFormat="1">
      <c r="A131" s="40"/>
      <c r="B131" s="41"/>
      <c r="C131" s="42"/>
      <c r="D131" s="220" t="s">
        <v>157</v>
      </c>
      <c r="E131" s="42"/>
      <c r="F131" s="221" t="s">
        <v>739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8" t="s">
        <v>157</v>
      </c>
      <c r="AU131" s="18" t="s">
        <v>92</v>
      </c>
    </row>
    <row r="132" s="2" customFormat="1">
      <c r="A132" s="40"/>
      <c r="B132" s="41"/>
      <c r="C132" s="42"/>
      <c r="D132" s="239" t="s">
        <v>695</v>
      </c>
      <c r="E132" s="42"/>
      <c r="F132" s="240" t="s">
        <v>740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8" t="s">
        <v>695</v>
      </c>
      <c r="AU132" s="18" t="s">
        <v>92</v>
      </c>
    </row>
    <row r="133" s="14" customFormat="1">
      <c r="A133" s="14"/>
      <c r="B133" s="251"/>
      <c r="C133" s="252"/>
      <c r="D133" s="220" t="s">
        <v>697</v>
      </c>
      <c r="E133" s="252"/>
      <c r="F133" s="254" t="s">
        <v>1704</v>
      </c>
      <c r="G133" s="252"/>
      <c r="H133" s="255">
        <v>18.861000000000001</v>
      </c>
      <c r="I133" s="256"/>
      <c r="J133" s="252"/>
      <c r="K133" s="252"/>
      <c r="L133" s="257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1" t="s">
        <v>697</v>
      </c>
      <c r="AU133" s="261" t="s">
        <v>92</v>
      </c>
      <c r="AV133" s="14" t="s">
        <v>92</v>
      </c>
      <c r="AW133" s="14" t="s">
        <v>4</v>
      </c>
      <c r="AX133" s="14" t="s">
        <v>90</v>
      </c>
      <c r="AY133" s="261" t="s">
        <v>147</v>
      </c>
    </row>
    <row r="134" s="2" customFormat="1" ht="21.75" customHeight="1">
      <c r="A134" s="40"/>
      <c r="B134" s="41"/>
      <c r="C134" s="225" t="s">
        <v>192</v>
      </c>
      <c r="D134" s="225" t="s">
        <v>268</v>
      </c>
      <c r="E134" s="226" t="s">
        <v>741</v>
      </c>
      <c r="F134" s="227" t="s">
        <v>742</v>
      </c>
      <c r="G134" s="228" t="s">
        <v>704</v>
      </c>
      <c r="H134" s="229">
        <v>3.7669999999999999</v>
      </c>
      <c r="I134" s="230"/>
      <c r="J134" s="231">
        <f>ROUND(I134*H134,2)</f>
        <v>0</v>
      </c>
      <c r="K134" s="227" t="s">
        <v>692</v>
      </c>
      <c r="L134" s="46"/>
      <c r="M134" s="232" t="s">
        <v>44</v>
      </c>
      <c r="N134" s="233" t="s">
        <v>53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165</v>
      </c>
      <c r="AT134" s="218" t="s">
        <v>268</v>
      </c>
      <c r="AU134" s="218" t="s">
        <v>92</v>
      </c>
      <c r="AY134" s="18" t="s">
        <v>147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8" t="s">
        <v>90</v>
      </c>
      <c r="BK134" s="219">
        <f>ROUND(I134*H134,2)</f>
        <v>0</v>
      </c>
      <c r="BL134" s="18" t="s">
        <v>165</v>
      </c>
      <c r="BM134" s="218" t="s">
        <v>1705</v>
      </c>
    </row>
    <row r="135" s="2" customFormat="1">
      <c r="A135" s="40"/>
      <c r="B135" s="41"/>
      <c r="C135" s="42"/>
      <c r="D135" s="220" t="s">
        <v>157</v>
      </c>
      <c r="E135" s="42"/>
      <c r="F135" s="221" t="s">
        <v>744</v>
      </c>
      <c r="G135" s="42"/>
      <c r="H135" s="42"/>
      <c r="I135" s="222"/>
      <c r="J135" s="42"/>
      <c r="K135" s="42"/>
      <c r="L135" s="46"/>
      <c r="M135" s="223"/>
      <c r="N135" s="224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8" t="s">
        <v>157</v>
      </c>
      <c r="AU135" s="18" t="s">
        <v>92</v>
      </c>
    </row>
    <row r="136" s="2" customFormat="1">
      <c r="A136" s="40"/>
      <c r="B136" s="41"/>
      <c r="C136" s="42"/>
      <c r="D136" s="239" t="s">
        <v>695</v>
      </c>
      <c r="E136" s="42"/>
      <c r="F136" s="240" t="s">
        <v>745</v>
      </c>
      <c r="G136" s="42"/>
      <c r="H136" s="42"/>
      <c r="I136" s="222"/>
      <c r="J136" s="42"/>
      <c r="K136" s="42"/>
      <c r="L136" s="46"/>
      <c r="M136" s="223"/>
      <c r="N136" s="224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8" t="s">
        <v>695</v>
      </c>
      <c r="AU136" s="18" t="s">
        <v>92</v>
      </c>
    </row>
    <row r="137" s="14" customFormat="1">
      <c r="A137" s="14"/>
      <c r="B137" s="251"/>
      <c r="C137" s="252"/>
      <c r="D137" s="220" t="s">
        <v>697</v>
      </c>
      <c r="E137" s="253" t="s">
        <v>44</v>
      </c>
      <c r="F137" s="254" t="s">
        <v>1706</v>
      </c>
      <c r="G137" s="252"/>
      <c r="H137" s="255">
        <v>2.8010000000000002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697</v>
      </c>
      <c r="AU137" s="261" t="s">
        <v>92</v>
      </c>
      <c r="AV137" s="14" t="s">
        <v>92</v>
      </c>
      <c r="AW137" s="14" t="s">
        <v>42</v>
      </c>
      <c r="AX137" s="14" t="s">
        <v>82</v>
      </c>
      <c r="AY137" s="261" t="s">
        <v>147</v>
      </c>
    </row>
    <row r="138" s="14" customFormat="1">
      <c r="A138" s="14"/>
      <c r="B138" s="251"/>
      <c r="C138" s="252"/>
      <c r="D138" s="220" t="s">
        <v>697</v>
      </c>
      <c r="E138" s="253" t="s">
        <v>44</v>
      </c>
      <c r="F138" s="254" t="s">
        <v>1707</v>
      </c>
      <c r="G138" s="252"/>
      <c r="H138" s="255">
        <v>0.96599999999999997</v>
      </c>
      <c r="I138" s="256"/>
      <c r="J138" s="252"/>
      <c r="K138" s="252"/>
      <c r="L138" s="257"/>
      <c r="M138" s="258"/>
      <c r="N138" s="259"/>
      <c r="O138" s="259"/>
      <c r="P138" s="259"/>
      <c r="Q138" s="259"/>
      <c r="R138" s="259"/>
      <c r="S138" s="259"/>
      <c r="T138" s="26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1" t="s">
        <v>697</v>
      </c>
      <c r="AU138" s="261" t="s">
        <v>92</v>
      </c>
      <c r="AV138" s="14" t="s">
        <v>92</v>
      </c>
      <c r="AW138" s="14" t="s">
        <v>42</v>
      </c>
      <c r="AX138" s="14" t="s">
        <v>82</v>
      </c>
      <c r="AY138" s="261" t="s">
        <v>147</v>
      </c>
    </row>
    <row r="139" s="15" customFormat="1">
      <c r="A139" s="15"/>
      <c r="B139" s="262"/>
      <c r="C139" s="263"/>
      <c r="D139" s="220" t="s">
        <v>697</v>
      </c>
      <c r="E139" s="264" t="s">
        <v>44</v>
      </c>
      <c r="F139" s="265" t="s">
        <v>701</v>
      </c>
      <c r="G139" s="263"/>
      <c r="H139" s="266">
        <v>3.7669999999999999</v>
      </c>
      <c r="I139" s="267"/>
      <c r="J139" s="263"/>
      <c r="K139" s="263"/>
      <c r="L139" s="268"/>
      <c r="M139" s="269"/>
      <c r="N139" s="270"/>
      <c r="O139" s="270"/>
      <c r="P139" s="270"/>
      <c r="Q139" s="270"/>
      <c r="R139" s="270"/>
      <c r="S139" s="270"/>
      <c r="T139" s="27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2" t="s">
        <v>697</v>
      </c>
      <c r="AU139" s="272" t="s">
        <v>92</v>
      </c>
      <c r="AV139" s="15" t="s">
        <v>165</v>
      </c>
      <c r="AW139" s="15" t="s">
        <v>42</v>
      </c>
      <c r="AX139" s="15" t="s">
        <v>90</v>
      </c>
      <c r="AY139" s="272" t="s">
        <v>147</v>
      </c>
    </row>
    <row r="140" s="2" customFormat="1" ht="16.5" customHeight="1">
      <c r="A140" s="40"/>
      <c r="B140" s="41"/>
      <c r="C140" s="225" t="s">
        <v>196</v>
      </c>
      <c r="D140" s="225" t="s">
        <v>268</v>
      </c>
      <c r="E140" s="226" t="s">
        <v>1708</v>
      </c>
      <c r="F140" s="227" t="s">
        <v>1709</v>
      </c>
      <c r="G140" s="228" t="s">
        <v>704</v>
      </c>
      <c r="H140" s="229">
        <v>2.52</v>
      </c>
      <c r="I140" s="230"/>
      <c r="J140" s="231">
        <f>ROUND(I140*H140,2)</f>
        <v>0</v>
      </c>
      <c r="K140" s="227" t="s">
        <v>692</v>
      </c>
      <c r="L140" s="46"/>
      <c r="M140" s="232" t="s">
        <v>44</v>
      </c>
      <c r="N140" s="233" t="s">
        <v>53</v>
      </c>
      <c r="O140" s="86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165</v>
      </c>
      <c r="AT140" s="218" t="s">
        <v>268</v>
      </c>
      <c r="AU140" s="218" t="s">
        <v>92</v>
      </c>
      <c r="AY140" s="18" t="s">
        <v>147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8" t="s">
        <v>90</v>
      </c>
      <c r="BK140" s="219">
        <f>ROUND(I140*H140,2)</f>
        <v>0</v>
      </c>
      <c r="BL140" s="18" t="s">
        <v>165</v>
      </c>
      <c r="BM140" s="218" t="s">
        <v>1710</v>
      </c>
    </row>
    <row r="141" s="2" customFormat="1">
      <c r="A141" s="40"/>
      <c r="B141" s="41"/>
      <c r="C141" s="42"/>
      <c r="D141" s="220" t="s">
        <v>157</v>
      </c>
      <c r="E141" s="42"/>
      <c r="F141" s="221" t="s">
        <v>1711</v>
      </c>
      <c r="G141" s="42"/>
      <c r="H141" s="42"/>
      <c r="I141" s="222"/>
      <c r="J141" s="42"/>
      <c r="K141" s="42"/>
      <c r="L141" s="46"/>
      <c r="M141" s="223"/>
      <c r="N141" s="224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8" t="s">
        <v>157</v>
      </c>
      <c r="AU141" s="18" t="s">
        <v>92</v>
      </c>
    </row>
    <row r="142" s="2" customFormat="1">
      <c r="A142" s="40"/>
      <c r="B142" s="41"/>
      <c r="C142" s="42"/>
      <c r="D142" s="239" t="s">
        <v>695</v>
      </c>
      <c r="E142" s="42"/>
      <c r="F142" s="240" t="s">
        <v>1712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8" t="s">
        <v>695</v>
      </c>
      <c r="AU142" s="18" t="s">
        <v>92</v>
      </c>
    </row>
    <row r="143" s="13" customFormat="1">
      <c r="A143" s="13"/>
      <c r="B143" s="241"/>
      <c r="C143" s="242"/>
      <c r="D143" s="220" t="s">
        <v>697</v>
      </c>
      <c r="E143" s="243" t="s">
        <v>44</v>
      </c>
      <c r="F143" s="244" t="s">
        <v>1713</v>
      </c>
      <c r="G143" s="242"/>
      <c r="H143" s="243" t="s">
        <v>44</v>
      </c>
      <c r="I143" s="245"/>
      <c r="J143" s="242"/>
      <c r="K143" s="242"/>
      <c r="L143" s="246"/>
      <c r="M143" s="247"/>
      <c r="N143" s="248"/>
      <c r="O143" s="248"/>
      <c r="P143" s="248"/>
      <c r="Q143" s="248"/>
      <c r="R143" s="248"/>
      <c r="S143" s="248"/>
      <c r="T143" s="24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0" t="s">
        <v>697</v>
      </c>
      <c r="AU143" s="250" t="s">
        <v>92</v>
      </c>
      <c r="AV143" s="13" t="s">
        <v>90</v>
      </c>
      <c r="AW143" s="13" t="s">
        <v>42</v>
      </c>
      <c r="AX143" s="13" t="s">
        <v>82</v>
      </c>
      <c r="AY143" s="250" t="s">
        <v>147</v>
      </c>
    </row>
    <row r="144" s="14" customFormat="1">
      <c r="A144" s="14"/>
      <c r="B144" s="251"/>
      <c r="C144" s="252"/>
      <c r="D144" s="220" t="s">
        <v>697</v>
      </c>
      <c r="E144" s="253" t="s">
        <v>44</v>
      </c>
      <c r="F144" s="254" t="s">
        <v>1714</v>
      </c>
      <c r="G144" s="252"/>
      <c r="H144" s="255">
        <v>1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697</v>
      </c>
      <c r="AU144" s="261" t="s">
        <v>92</v>
      </c>
      <c r="AV144" s="14" t="s">
        <v>92</v>
      </c>
      <c r="AW144" s="14" t="s">
        <v>42</v>
      </c>
      <c r="AX144" s="14" t="s">
        <v>82</v>
      </c>
      <c r="AY144" s="261" t="s">
        <v>147</v>
      </c>
    </row>
    <row r="145" s="14" customFormat="1">
      <c r="A145" s="14"/>
      <c r="B145" s="251"/>
      <c r="C145" s="252"/>
      <c r="D145" s="220" t="s">
        <v>697</v>
      </c>
      <c r="E145" s="253" t="s">
        <v>44</v>
      </c>
      <c r="F145" s="254" t="s">
        <v>1715</v>
      </c>
      <c r="G145" s="252"/>
      <c r="H145" s="255">
        <v>0.32000000000000001</v>
      </c>
      <c r="I145" s="256"/>
      <c r="J145" s="252"/>
      <c r="K145" s="252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697</v>
      </c>
      <c r="AU145" s="261" t="s">
        <v>92</v>
      </c>
      <c r="AV145" s="14" t="s">
        <v>92</v>
      </c>
      <c r="AW145" s="14" t="s">
        <v>42</v>
      </c>
      <c r="AX145" s="14" t="s">
        <v>82</v>
      </c>
      <c r="AY145" s="261" t="s">
        <v>147</v>
      </c>
    </row>
    <row r="146" s="14" customFormat="1">
      <c r="A146" s="14"/>
      <c r="B146" s="251"/>
      <c r="C146" s="252"/>
      <c r="D146" s="220" t="s">
        <v>697</v>
      </c>
      <c r="E146" s="253" t="s">
        <v>44</v>
      </c>
      <c r="F146" s="254" t="s">
        <v>1716</v>
      </c>
      <c r="G146" s="252"/>
      <c r="H146" s="255">
        <v>1.2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697</v>
      </c>
      <c r="AU146" s="261" t="s">
        <v>92</v>
      </c>
      <c r="AV146" s="14" t="s">
        <v>92</v>
      </c>
      <c r="AW146" s="14" t="s">
        <v>42</v>
      </c>
      <c r="AX146" s="14" t="s">
        <v>82</v>
      </c>
      <c r="AY146" s="261" t="s">
        <v>147</v>
      </c>
    </row>
    <row r="147" s="15" customFormat="1">
      <c r="A147" s="15"/>
      <c r="B147" s="262"/>
      <c r="C147" s="263"/>
      <c r="D147" s="220" t="s">
        <v>697</v>
      </c>
      <c r="E147" s="264" t="s">
        <v>44</v>
      </c>
      <c r="F147" s="265" t="s">
        <v>701</v>
      </c>
      <c r="G147" s="263"/>
      <c r="H147" s="266">
        <v>2.52</v>
      </c>
      <c r="I147" s="267"/>
      <c r="J147" s="263"/>
      <c r="K147" s="263"/>
      <c r="L147" s="268"/>
      <c r="M147" s="269"/>
      <c r="N147" s="270"/>
      <c r="O147" s="270"/>
      <c r="P147" s="270"/>
      <c r="Q147" s="270"/>
      <c r="R147" s="270"/>
      <c r="S147" s="270"/>
      <c r="T147" s="271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2" t="s">
        <v>697</v>
      </c>
      <c r="AU147" s="272" t="s">
        <v>92</v>
      </c>
      <c r="AV147" s="15" t="s">
        <v>165</v>
      </c>
      <c r="AW147" s="15" t="s">
        <v>42</v>
      </c>
      <c r="AX147" s="15" t="s">
        <v>90</v>
      </c>
      <c r="AY147" s="272" t="s">
        <v>147</v>
      </c>
    </row>
    <row r="148" s="2" customFormat="1" ht="16.5" customHeight="1">
      <c r="A148" s="40"/>
      <c r="B148" s="41"/>
      <c r="C148" s="206" t="s">
        <v>200</v>
      </c>
      <c r="D148" s="206" t="s">
        <v>144</v>
      </c>
      <c r="E148" s="207" t="s">
        <v>1717</v>
      </c>
      <c r="F148" s="208" t="s">
        <v>1718</v>
      </c>
      <c r="G148" s="209" t="s">
        <v>704</v>
      </c>
      <c r="H148" s="210">
        <v>2.7999999999999998</v>
      </c>
      <c r="I148" s="211"/>
      <c r="J148" s="212">
        <f>ROUND(I148*H148,2)</f>
        <v>0</v>
      </c>
      <c r="K148" s="208" t="s">
        <v>153</v>
      </c>
      <c r="L148" s="213"/>
      <c r="M148" s="214" t="s">
        <v>44</v>
      </c>
      <c r="N148" s="215" t="s">
        <v>53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184</v>
      </c>
      <c r="AT148" s="218" t="s">
        <v>144</v>
      </c>
      <c r="AU148" s="218" t="s">
        <v>92</v>
      </c>
      <c r="AY148" s="18" t="s">
        <v>147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8" t="s">
        <v>90</v>
      </c>
      <c r="BK148" s="219">
        <f>ROUND(I148*H148,2)</f>
        <v>0</v>
      </c>
      <c r="BL148" s="18" t="s">
        <v>165</v>
      </c>
      <c r="BM148" s="218" t="s">
        <v>1719</v>
      </c>
    </row>
    <row r="149" s="14" customFormat="1">
      <c r="A149" s="14"/>
      <c r="B149" s="251"/>
      <c r="C149" s="252"/>
      <c r="D149" s="220" t="s">
        <v>697</v>
      </c>
      <c r="E149" s="252"/>
      <c r="F149" s="254" t="s">
        <v>1720</v>
      </c>
      <c r="G149" s="252"/>
      <c r="H149" s="255">
        <v>2.7999999999999998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697</v>
      </c>
      <c r="AU149" s="261" t="s">
        <v>92</v>
      </c>
      <c r="AV149" s="14" t="s">
        <v>92</v>
      </c>
      <c r="AW149" s="14" t="s">
        <v>4</v>
      </c>
      <c r="AX149" s="14" t="s">
        <v>90</v>
      </c>
      <c r="AY149" s="261" t="s">
        <v>147</v>
      </c>
    </row>
    <row r="150" s="2" customFormat="1" ht="16.5" customHeight="1">
      <c r="A150" s="40"/>
      <c r="B150" s="41"/>
      <c r="C150" s="225" t="s">
        <v>204</v>
      </c>
      <c r="D150" s="225" t="s">
        <v>268</v>
      </c>
      <c r="E150" s="226" t="s">
        <v>780</v>
      </c>
      <c r="F150" s="227" t="s">
        <v>781</v>
      </c>
      <c r="G150" s="228" t="s">
        <v>691</v>
      </c>
      <c r="H150" s="229">
        <v>26.734000000000002</v>
      </c>
      <c r="I150" s="230"/>
      <c r="J150" s="231">
        <f>ROUND(I150*H150,2)</f>
        <v>0</v>
      </c>
      <c r="K150" s="227" t="s">
        <v>692</v>
      </c>
      <c r="L150" s="46"/>
      <c r="M150" s="232" t="s">
        <v>44</v>
      </c>
      <c r="N150" s="233" t="s">
        <v>53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165</v>
      </c>
      <c r="AT150" s="218" t="s">
        <v>268</v>
      </c>
      <c r="AU150" s="218" t="s">
        <v>92</v>
      </c>
      <c r="AY150" s="18" t="s">
        <v>147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8" t="s">
        <v>90</v>
      </c>
      <c r="BK150" s="219">
        <f>ROUND(I150*H150,2)</f>
        <v>0</v>
      </c>
      <c r="BL150" s="18" t="s">
        <v>165</v>
      </c>
      <c r="BM150" s="218" t="s">
        <v>1721</v>
      </c>
    </row>
    <row r="151" s="2" customFormat="1">
      <c r="A151" s="40"/>
      <c r="B151" s="41"/>
      <c r="C151" s="42"/>
      <c r="D151" s="220" t="s">
        <v>157</v>
      </c>
      <c r="E151" s="42"/>
      <c r="F151" s="221" t="s">
        <v>783</v>
      </c>
      <c r="G151" s="42"/>
      <c r="H151" s="42"/>
      <c r="I151" s="222"/>
      <c r="J151" s="42"/>
      <c r="K151" s="42"/>
      <c r="L151" s="46"/>
      <c r="M151" s="223"/>
      <c r="N151" s="224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8" t="s">
        <v>157</v>
      </c>
      <c r="AU151" s="18" t="s">
        <v>92</v>
      </c>
    </row>
    <row r="152" s="2" customFormat="1">
      <c r="A152" s="40"/>
      <c r="B152" s="41"/>
      <c r="C152" s="42"/>
      <c r="D152" s="239" t="s">
        <v>695</v>
      </c>
      <c r="E152" s="42"/>
      <c r="F152" s="240" t="s">
        <v>784</v>
      </c>
      <c r="G152" s="42"/>
      <c r="H152" s="42"/>
      <c r="I152" s="222"/>
      <c r="J152" s="42"/>
      <c r="K152" s="42"/>
      <c r="L152" s="46"/>
      <c r="M152" s="223"/>
      <c r="N152" s="224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8" t="s">
        <v>695</v>
      </c>
      <c r="AU152" s="18" t="s">
        <v>92</v>
      </c>
    </row>
    <row r="153" s="13" customFormat="1">
      <c r="A153" s="13"/>
      <c r="B153" s="241"/>
      <c r="C153" s="242"/>
      <c r="D153" s="220" t="s">
        <v>697</v>
      </c>
      <c r="E153" s="243" t="s">
        <v>44</v>
      </c>
      <c r="F153" s="244" t="s">
        <v>1713</v>
      </c>
      <c r="G153" s="242"/>
      <c r="H153" s="243" t="s">
        <v>44</v>
      </c>
      <c r="I153" s="245"/>
      <c r="J153" s="242"/>
      <c r="K153" s="242"/>
      <c r="L153" s="246"/>
      <c r="M153" s="247"/>
      <c r="N153" s="248"/>
      <c r="O153" s="248"/>
      <c r="P153" s="248"/>
      <c r="Q153" s="248"/>
      <c r="R153" s="248"/>
      <c r="S153" s="248"/>
      <c r="T153" s="24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0" t="s">
        <v>697</v>
      </c>
      <c r="AU153" s="250" t="s">
        <v>92</v>
      </c>
      <c r="AV153" s="13" t="s">
        <v>90</v>
      </c>
      <c r="AW153" s="13" t="s">
        <v>42</v>
      </c>
      <c r="AX153" s="13" t="s">
        <v>82</v>
      </c>
      <c r="AY153" s="250" t="s">
        <v>147</v>
      </c>
    </row>
    <row r="154" s="14" customFormat="1">
      <c r="A154" s="14"/>
      <c r="B154" s="251"/>
      <c r="C154" s="252"/>
      <c r="D154" s="220" t="s">
        <v>697</v>
      </c>
      <c r="E154" s="253" t="s">
        <v>44</v>
      </c>
      <c r="F154" s="254" t="s">
        <v>1722</v>
      </c>
      <c r="G154" s="252"/>
      <c r="H154" s="255">
        <v>1.25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697</v>
      </c>
      <c r="AU154" s="261" t="s">
        <v>92</v>
      </c>
      <c r="AV154" s="14" t="s">
        <v>92</v>
      </c>
      <c r="AW154" s="14" t="s">
        <v>42</v>
      </c>
      <c r="AX154" s="14" t="s">
        <v>82</v>
      </c>
      <c r="AY154" s="261" t="s">
        <v>147</v>
      </c>
    </row>
    <row r="155" s="14" customFormat="1">
      <c r="A155" s="14"/>
      <c r="B155" s="251"/>
      <c r="C155" s="252"/>
      <c r="D155" s="220" t="s">
        <v>697</v>
      </c>
      <c r="E155" s="253" t="s">
        <v>44</v>
      </c>
      <c r="F155" s="254" t="s">
        <v>1723</v>
      </c>
      <c r="G155" s="252"/>
      <c r="H155" s="255">
        <v>0.80000000000000004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697</v>
      </c>
      <c r="AU155" s="261" t="s">
        <v>92</v>
      </c>
      <c r="AV155" s="14" t="s">
        <v>92</v>
      </c>
      <c r="AW155" s="14" t="s">
        <v>42</v>
      </c>
      <c r="AX155" s="14" t="s">
        <v>82</v>
      </c>
      <c r="AY155" s="261" t="s">
        <v>147</v>
      </c>
    </row>
    <row r="156" s="14" customFormat="1">
      <c r="A156" s="14"/>
      <c r="B156" s="251"/>
      <c r="C156" s="252"/>
      <c r="D156" s="220" t="s">
        <v>697</v>
      </c>
      <c r="E156" s="253" t="s">
        <v>44</v>
      </c>
      <c r="F156" s="254" t="s">
        <v>1724</v>
      </c>
      <c r="G156" s="252"/>
      <c r="H156" s="255">
        <v>1.5</v>
      </c>
      <c r="I156" s="256"/>
      <c r="J156" s="252"/>
      <c r="K156" s="252"/>
      <c r="L156" s="257"/>
      <c r="M156" s="258"/>
      <c r="N156" s="259"/>
      <c r="O156" s="259"/>
      <c r="P156" s="259"/>
      <c r="Q156" s="259"/>
      <c r="R156" s="259"/>
      <c r="S156" s="259"/>
      <c r="T156" s="26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1" t="s">
        <v>697</v>
      </c>
      <c r="AU156" s="261" t="s">
        <v>92</v>
      </c>
      <c r="AV156" s="14" t="s">
        <v>92</v>
      </c>
      <c r="AW156" s="14" t="s">
        <v>42</v>
      </c>
      <c r="AX156" s="14" t="s">
        <v>82</v>
      </c>
      <c r="AY156" s="261" t="s">
        <v>147</v>
      </c>
    </row>
    <row r="157" s="14" customFormat="1">
      <c r="A157" s="14"/>
      <c r="B157" s="251"/>
      <c r="C157" s="252"/>
      <c r="D157" s="220" t="s">
        <v>697</v>
      </c>
      <c r="E157" s="253" t="s">
        <v>44</v>
      </c>
      <c r="F157" s="254" t="s">
        <v>1725</v>
      </c>
      <c r="G157" s="252"/>
      <c r="H157" s="255">
        <v>3.8639999999999999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697</v>
      </c>
      <c r="AU157" s="261" t="s">
        <v>92</v>
      </c>
      <c r="AV157" s="14" t="s">
        <v>92</v>
      </c>
      <c r="AW157" s="14" t="s">
        <v>42</v>
      </c>
      <c r="AX157" s="14" t="s">
        <v>82</v>
      </c>
      <c r="AY157" s="261" t="s">
        <v>147</v>
      </c>
    </row>
    <row r="158" s="14" customFormat="1">
      <c r="A158" s="14"/>
      <c r="B158" s="251"/>
      <c r="C158" s="252"/>
      <c r="D158" s="220" t="s">
        <v>697</v>
      </c>
      <c r="E158" s="253" t="s">
        <v>44</v>
      </c>
      <c r="F158" s="254" t="s">
        <v>1726</v>
      </c>
      <c r="G158" s="252"/>
      <c r="H158" s="255">
        <v>19.32</v>
      </c>
      <c r="I158" s="256"/>
      <c r="J158" s="252"/>
      <c r="K158" s="252"/>
      <c r="L158" s="257"/>
      <c r="M158" s="258"/>
      <c r="N158" s="259"/>
      <c r="O158" s="259"/>
      <c r="P158" s="259"/>
      <c r="Q158" s="259"/>
      <c r="R158" s="259"/>
      <c r="S158" s="259"/>
      <c r="T158" s="26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1" t="s">
        <v>697</v>
      </c>
      <c r="AU158" s="261" t="s">
        <v>92</v>
      </c>
      <c r="AV158" s="14" t="s">
        <v>92</v>
      </c>
      <c r="AW158" s="14" t="s">
        <v>42</v>
      </c>
      <c r="AX158" s="14" t="s">
        <v>82</v>
      </c>
      <c r="AY158" s="261" t="s">
        <v>147</v>
      </c>
    </row>
    <row r="159" s="15" customFormat="1">
      <c r="A159" s="15"/>
      <c r="B159" s="262"/>
      <c r="C159" s="263"/>
      <c r="D159" s="220" t="s">
        <v>697</v>
      </c>
      <c r="E159" s="264" t="s">
        <v>44</v>
      </c>
      <c r="F159" s="265" t="s">
        <v>701</v>
      </c>
      <c r="G159" s="263"/>
      <c r="H159" s="266">
        <v>26.734000000000002</v>
      </c>
      <c r="I159" s="267"/>
      <c r="J159" s="263"/>
      <c r="K159" s="263"/>
      <c r="L159" s="268"/>
      <c r="M159" s="269"/>
      <c r="N159" s="270"/>
      <c r="O159" s="270"/>
      <c r="P159" s="270"/>
      <c r="Q159" s="270"/>
      <c r="R159" s="270"/>
      <c r="S159" s="270"/>
      <c r="T159" s="271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2" t="s">
        <v>697</v>
      </c>
      <c r="AU159" s="272" t="s">
        <v>92</v>
      </c>
      <c r="AV159" s="15" t="s">
        <v>165</v>
      </c>
      <c r="AW159" s="15" t="s">
        <v>42</v>
      </c>
      <c r="AX159" s="15" t="s">
        <v>90</v>
      </c>
      <c r="AY159" s="272" t="s">
        <v>147</v>
      </c>
    </row>
    <row r="160" s="2" customFormat="1" ht="16.5" customHeight="1">
      <c r="A160" s="40"/>
      <c r="B160" s="41"/>
      <c r="C160" s="206" t="s">
        <v>210</v>
      </c>
      <c r="D160" s="206" t="s">
        <v>144</v>
      </c>
      <c r="E160" s="207" t="s">
        <v>1727</v>
      </c>
      <c r="F160" s="208" t="s">
        <v>1728</v>
      </c>
      <c r="G160" s="209" t="s">
        <v>704</v>
      </c>
      <c r="H160" s="210">
        <v>2.673</v>
      </c>
      <c r="I160" s="211"/>
      <c r="J160" s="212">
        <f>ROUND(I160*H160,2)</f>
        <v>0</v>
      </c>
      <c r="K160" s="208" t="s">
        <v>153</v>
      </c>
      <c r="L160" s="213"/>
      <c r="M160" s="214" t="s">
        <v>44</v>
      </c>
      <c r="N160" s="215" t="s">
        <v>53</v>
      </c>
      <c r="O160" s="86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184</v>
      </c>
      <c r="AT160" s="218" t="s">
        <v>144</v>
      </c>
      <c r="AU160" s="218" t="s">
        <v>92</v>
      </c>
      <c r="AY160" s="18" t="s">
        <v>147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8" t="s">
        <v>90</v>
      </c>
      <c r="BK160" s="219">
        <f>ROUND(I160*H160,2)</f>
        <v>0</v>
      </c>
      <c r="BL160" s="18" t="s">
        <v>165</v>
      </c>
      <c r="BM160" s="218" t="s">
        <v>1729</v>
      </c>
    </row>
    <row r="161" s="14" customFormat="1">
      <c r="A161" s="14"/>
      <c r="B161" s="251"/>
      <c r="C161" s="252"/>
      <c r="D161" s="220" t="s">
        <v>697</v>
      </c>
      <c r="E161" s="252"/>
      <c r="F161" s="254" t="s">
        <v>1730</v>
      </c>
      <c r="G161" s="252"/>
      <c r="H161" s="255">
        <v>2.673</v>
      </c>
      <c r="I161" s="256"/>
      <c r="J161" s="252"/>
      <c r="K161" s="252"/>
      <c r="L161" s="257"/>
      <c r="M161" s="258"/>
      <c r="N161" s="259"/>
      <c r="O161" s="259"/>
      <c r="P161" s="259"/>
      <c r="Q161" s="259"/>
      <c r="R161" s="259"/>
      <c r="S161" s="259"/>
      <c r="T161" s="26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1" t="s">
        <v>697</v>
      </c>
      <c r="AU161" s="261" t="s">
        <v>92</v>
      </c>
      <c r="AV161" s="14" t="s">
        <v>92</v>
      </c>
      <c r="AW161" s="14" t="s">
        <v>4</v>
      </c>
      <c r="AX161" s="14" t="s">
        <v>90</v>
      </c>
      <c r="AY161" s="261" t="s">
        <v>147</v>
      </c>
    </row>
    <row r="162" s="2" customFormat="1" ht="16.5" customHeight="1">
      <c r="A162" s="40"/>
      <c r="B162" s="41"/>
      <c r="C162" s="225" t="s">
        <v>8</v>
      </c>
      <c r="D162" s="225" t="s">
        <v>268</v>
      </c>
      <c r="E162" s="226" t="s">
        <v>785</v>
      </c>
      <c r="F162" s="227" t="s">
        <v>786</v>
      </c>
      <c r="G162" s="228" t="s">
        <v>691</v>
      </c>
      <c r="H162" s="229">
        <v>26.734000000000002</v>
      </c>
      <c r="I162" s="230"/>
      <c r="J162" s="231">
        <f>ROUND(I162*H162,2)</f>
        <v>0</v>
      </c>
      <c r="K162" s="227" t="s">
        <v>692</v>
      </c>
      <c r="L162" s="46"/>
      <c r="M162" s="232" t="s">
        <v>44</v>
      </c>
      <c r="N162" s="233" t="s">
        <v>53</v>
      </c>
      <c r="O162" s="86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8" t="s">
        <v>165</v>
      </c>
      <c r="AT162" s="218" t="s">
        <v>268</v>
      </c>
      <c r="AU162" s="218" t="s">
        <v>92</v>
      </c>
      <c r="AY162" s="18" t="s">
        <v>147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8" t="s">
        <v>90</v>
      </c>
      <c r="BK162" s="219">
        <f>ROUND(I162*H162,2)</f>
        <v>0</v>
      </c>
      <c r="BL162" s="18" t="s">
        <v>165</v>
      </c>
      <c r="BM162" s="218" t="s">
        <v>1731</v>
      </c>
    </row>
    <row r="163" s="2" customFormat="1">
      <c r="A163" s="40"/>
      <c r="B163" s="41"/>
      <c r="C163" s="42"/>
      <c r="D163" s="220" t="s">
        <v>157</v>
      </c>
      <c r="E163" s="42"/>
      <c r="F163" s="221" t="s">
        <v>788</v>
      </c>
      <c r="G163" s="42"/>
      <c r="H163" s="42"/>
      <c r="I163" s="222"/>
      <c r="J163" s="42"/>
      <c r="K163" s="42"/>
      <c r="L163" s="46"/>
      <c r="M163" s="223"/>
      <c r="N163" s="224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8" t="s">
        <v>157</v>
      </c>
      <c r="AU163" s="18" t="s">
        <v>92</v>
      </c>
    </row>
    <row r="164" s="2" customFormat="1">
      <c r="A164" s="40"/>
      <c r="B164" s="41"/>
      <c r="C164" s="42"/>
      <c r="D164" s="239" t="s">
        <v>695</v>
      </c>
      <c r="E164" s="42"/>
      <c r="F164" s="240" t="s">
        <v>789</v>
      </c>
      <c r="G164" s="42"/>
      <c r="H164" s="42"/>
      <c r="I164" s="222"/>
      <c r="J164" s="42"/>
      <c r="K164" s="42"/>
      <c r="L164" s="46"/>
      <c r="M164" s="223"/>
      <c r="N164" s="224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8" t="s">
        <v>695</v>
      </c>
      <c r="AU164" s="18" t="s">
        <v>92</v>
      </c>
    </row>
    <row r="165" s="14" customFormat="1">
      <c r="A165" s="14"/>
      <c r="B165" s="251"/>
      <c r="C165" s="252"/>
      <c r="D165" s="220" t="s">
        <v>697</v>
      </c>
      <c r="E165" s="253" t="s">
        <v>44</v>
      </c>
      <c r="F165" s="254" t="s">
        <v>1732</v>
      </c>
      <c r="G165" s="252"/>
      <c r="H165" s="255">
        <v>26.734000000000002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697</v>
      </c>
      <c r="AU165" s="261" t="s">
        <v>92</v>
      </c>
      <c r="AV165" s="14" t="s">
        <v>92</v>
      </c>
      <c r="AW165" s="14" t="s">
        <v>42</v>
      </c>
      <c r="AX165" s="14" t="s">
        <v>90</v>
      </c>
      <c r="AY165" s="261" t="s">
        <v>147</v>
      </c>
    </row>
    <row r="166" s="2" customFormat="1" ht="16.5" customHeight="1">
      <c r="A166" s="40"/>
      <c r="B166" s="41"/>
      <c r="C166" s="206" t="s">
        <v>217</v>
      </c>
      <c r="D166" s="206" t="s">
        <v>144</v>
      </c>
      <c r="E166" s="207" t="s">
        <v>797</v>
      </c>
      <c r="F166" s="208" t="s">
        <v>798</v>
      </c>
      <c r="G166" s="209" t="s">
        <v>799</v>
      </c>
      <c r="H166" s="210">
        <v>1.0960000000000001</v>
      </c>
      <c r="I166" s="211"/>
      <c r="J166" s="212">
        <f>ROUND(I166*H166,2)</f>
        <v>0</v>
      </c>
      <c r="K166" s="208" t="s">
        <v>692</v>
      </c>
      <c r="L166" s="213"/>
      <c r="M166" s="214" t="s">
        <v>44</v>
      </c>
      <c r="N166" s="215" t="s">
        <v>53</v>
      </c>
      <c r="O166" s="86"/>
      <c r="P166" s="216">
        <f>O166*H166</f>
        <v>0</v>
      </c>
      <c r="Q166" s="216">
        <v>0.001</v>
      </c>
      <c r="R166" s="216">
        <f>Q166*H166</f>
        <v>0.0010960000000000002</v>
      </c>
      <c r="S166" s="216">
        <v>0</v>
      </c>
      <c r="T166" s="21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8" t="s">
        <v>184</v>
      </c>
      <c r="AT166" s="218" t="s">
        <v>144</v>
      </c>
      <c r="AU166" s="218" t="s">
        <v>92</v>
      </c>
      <c r="AY166" s="18" t="s">
        <v>147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8" t="s">
        <v>90</v>
      </c>
      <c r="BK166" s="219">
        <f>ROUND(I166*H166,2)</f>
        <v>0</v>
      </c>
      <c r="BL166" s="18" t="s">
        <v>165</v>
      </c>
      <c r="BM166" s="218" t="s">
        <v>1733</v>
      </c>
    </row>
    <row r="167" s="2" customFormat="1">
      <c r="A167" s="40"/>
      <c r="B167" s="41"/>
      <c r="C167" s="42"/>
      <c r="D167" s="220" t="s">
        <v>157</v>
      </c>
      <c r="E167" s="42"/>
      <c r="F167" s="221" t="s">
        <v>798</v>
      </c>
      <c r="G167" s="42"/>
      <c r="H167" s="42"/>
      <c r="I167" s="222"/>
      <c r="J167" s="42"/>
      <c r="K167" s="42"/>
      <c r="L167" s="46"/>
      <c r="M167" s="223"/>
      <c r="N167" s="224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8" t="s">
        <v>157</v>
      </c>
      <c r="AU167" s="18" t="s">
        <v>92</v>
      </c>
    </row>
    <row r="168" s="14" customFormat="1">
      <c r="A168" s="14"/>
      <c r="B168" s="251"/>
      <c r="C168" s="252"/>
      <c r="D168" s="220" t="s">
        <v>697</v>
      </c>
      <c r="E168" s="252"/>
      <c r="F168" s="254" t="s">
        <v>1734</v>
      </c>
      <c r="G168" s="252"/>
      <c r="H168" s="255">
        <v>1.0960000000000001</v>
      </c>
      <c r="I168" s="256"/>
      <c r="J168" s="252"/>
      <c r="K168" s="252"/>
      <c r="L168" s="257"/>
      <c r="M168" s="258"/>
      <c r="N168" s="259"/>
      <c r="O168" s="259"/>
      <c r="P168" s="259"/>
      <c r="Q168" s="259"/>
      <c r="R168" s="259"/>
      <c r="S168" s="259"/>
      <c r="T168" s="26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1" t="s">
        <v>697</v>
      </c>
      <c r="AU168" s="261" t="s">
        <v>92</v>
      </c>
      <c r="AV168" s="14" t="s">
        <v>92</v>
      </c>
      <c r="AW168" s="14" t="s">
        <v>4</v>
      </c>
      <c r="AX168" s="14" t="s">
        <v>90</v>
      </c>
      <c r="AY168" s="261" t="s">
        <v>147</v>
      </c>
    </row>
    <row r="169" s="2" customFormat="1" ht="16.5" customHeight="1">
      <c r="A169" s="40"/>
      <c r="B169" s="41"/>
      <c r="C169" s="225" t="s">
        <v>221</v>
      </c>
      <c r="D169" s="225" t="s">
        <v>268</v>
      </c>
      <c r="E169" s="226" t="s">
        <v>802</v>
      </c>
      <c r="F169" s="227" t="s">
        <v>803</v>
      </c>
      <c r="G169" s="228" t="s">
        <v>691</v>
      </c>
      <c r="H169" s="229">
        <v>26.734000000000002</v>
      </c>
      <c r="I169" s="230"/>
      <c r="J169" s="231">
        <f>ROUND(I169*H169,2)</f>
        <v>0</v>
      </c>
      <c r="K169" s="227" t="s">
        <v>692</v>
      </c>
      <c r="L169" s="46"/>
      <c r="M169" s="232" t="s">
        <v>44</v>
      </c>
      <c r="N169" s="233" t="s">
        <v>53</v>
      </c>
      <c r="O169" s="86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165</v>
      </c>
      <c r="AT169" s="218" t="s">
        <v>268</v>
      </c>
      <c r="AU169" s="218" t="s">
        <v>92</v>
      </c>
      <c r="AY169" s="18" t="s">
        <v>147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8" t="s">
        <v>90</v>
      </c>
      <c r="BK169" s="219">
        <f>ROUND(I169*H169,2)</f>
        <v>0</v>
      </c>
      <c r="BL169" s="18" t="s">
        <v>165</v>
      </c>
      <c r="BM169" s="218" t="s">
        <v>1735</v>
      </c>
    </row>
    <row r="170" s="2" customFormat="1">
      <c r="A170" s="40"/>
      <c r="B170" s="41"/>
      <c r="C170" s="42"/>
      <c r="D170" s="220" t="s">
        <v>157</v>
      </c>
      <c r="E170" s="42"/>
      <c r="F170" s="221" t="s">
        <v>805</v>
      </c>
      <c r="G170" s="42"/>
      <c r="H170" s="42"/>
      <c r="I170" s="222"/>
      <c r="J170" s="42"/>
      <c r="K170" s="42"/>
      <c r="L170" s="46"/>
      <c r="M170" s="223"/>
      <c r="N170" s="224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8" t="s">
        <v>157</v>
      </c>
      <c r="AU170" s="18" t="s">
        <v>92</v>
      </c>
    </row>
    <row r="171" s="2" customFormat="1">
      <c r="A171" s="40"/>
      <c r="B171" s="41"/>
      <c r="C171" s="42"/>
      <c r="D171" s="239" t="s">
        <v>695</v>
      </c>
      <c r="E171" s="42"/>
      <c r="F171" s="240" t="s">
        <v>806</v>
      </c>
      <c r="G171" s="42"/>
      <c r="H171" s="42"/>
      <c r="I171" s="222"/>
      <c r="J171" s="42"/>
      <c r="K171" s="42"/>
      <c r="L171" s="46"/>
      <c r="M171" s="223"/>
      <c r="N171" s="224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8" t="s">
        <v>695</v>
      </c>
      <c r="AU171" s="18" t="s">
        <v>92</v>
      </c>
    </row>
    <row r="172" s="2" customFormat="1" ht="16.5" customHeight="1">
      <c r="A172" s="40"/>
      <c r="B172" s="41"/>
      <c r="C172" s="225" t="s">
        <v>225</v>
      </c>
      <c r="D172" s="225" t="s">
        <v>268</v>
      </c>
      <c r="E172" s="226" t="s">
        <v>761</v>
      </c>
      <c r="F172" s="227" t="s">
        <v>762</v>
      </c>
      <c r="G172" s="228" t="s">
        <v>763</v>
      </c>
      <c r="H172" s="229">
        <v>6.8940000000000001</v>
      </c>
      <c r="I172" s="230"/>
      <c r="J172" s="231">
        <f>ROUND(I172*H172,2)</f>
        <v>0</v>
      </c>
      <c r="K172" s="227" t="s">
        <v>692</v>
      </c>
      <c r="L172" s="46"/>
      <c r="M172" s="232" t="s">
        <v>44</v>
      </c>
      <c r="N172" s="233" t="s">
        <v>53</v>
      </c>
      <c r="O172" s="86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165</v>
      </c>
      <c r="AT172" s="218" t="s">
        <v>268</v>
      </c>
      <c r="AU172" s="218" t="s">
        <v>92</v>
      </c>
      <c r="AY172" s="18" t="s">
        <v>147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8" t="s">
        <v>90</v>
      </c>
      <c r="BK172" s="219">
        <f>ROUND(I172*H172,2)</f>
        <v>0</v>
      </c>
      <c r="BL172" s="18" t="s">
        <v>165</v>
      </c>
      <c r="BM172" s="218" t="s">
        <v>1736</v>
      </c>
    </row>
    <row r="173" s="2" customFormat="1">
      <c r="A173" s="40"/>
      <c r="B173" s="41"/>
      <c r="C173" s="42"/>
      <c r="D173" s="220" t="s">
        <v>157</v>
      </c>
      <c r="E173" s="42"/>
      <c r="F173" s="221" t="s">
        <v>765</v>
      </c>
      <c r="G173" s="42"/>
      <c r="H173" s="42"/>
      <c r="I173" s="222"/>
      <c r="J173" s="42"/>
      <c r="K173" s="42"/>
      <c r="L173" s="46"/>
      <c r="M173" s="223"/>
      <c r="N173" s="224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8" t="s">
        <v>157</v>
      </c>
      <c r="AU173" s="18" t="s">
        <v>92</v>
      </c>
    </row>
    <row r="174" s="2" customFormat="1">
      <c r="A174" s="40"/>
      <c r="B174" s="41"/>
      <c r="C174" s="42"/>
      <c r="D174" s="239" t="s">
        <v>695</v>
      </c>
      <c r="E174" s="42"/>
      <c r="F174" s="240" t="s">
        <v>766</v>
      </c>
      <c r="G174" s="42"/>
      <c r="H174" s="42"/>
      <c r="I174" s="222"/>
      <c r="J174" s="42"/>
      <c r="K174" s="42"/>
      <c r="L174" s="46"/>
      <c r="M174" s="223"/>
      <c r="N174" s="224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8" t="s">
        <v>695</v>
      </c>
      <c r="AU174" s="18" t="s">
        <v>92</v>
      </c>
    </row>
    <row r="175" s="13" customFormat="1">
      <c r="A175" s="13"/>
      <c r="B175" s="241"/>
      <c r="C175" s="242"/>
      <c r="D175" s="220" t="s">
        <v>697</v>
      </c>
      <c r="E175" s="243" t="s">
        <v>44</v>
      </c>
      <c r="F175" s="244" t="s">
        <v>1737</v>
      </c>
      <c r="G175" s="242"/>
      <c r="H175" s="243" t="s">
        <v>44</v>
      </c>
      <c r="I175" s="245"/>
      <c r="J175" s="242"/>
      <c r="K175" s="242"/>
      <c r="L175" s="246"/>
      <c r="M175" s="247"/>
      <c r="N175" s="248"/>
      <c r="O175" s="248"/>
      <c r="P175" s="248"/>
      <c r="Q175" s="248"/>
      <c r="R175" s="248"/>
      <c r="S175" s="248"/>
      <c r="T175" s="24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0" t="s">
        <v>697</v>
      </c>
      <c r="AU175" s="250" t="s">
        <v>92</v>
      </c>
      <c r="AV175" s="13" t="s">
        <v>90</v>
      </c>
      <c r="AW175" s="13" t="s">
        <v>42</v>
      </c>
      <c r="AX175" s="13" t="s">
        <v>82</v>
      </c>
      <c r="AY175" s="250" t="s">
        <v>147</v>
      </c>
    </row>
    <row r="176" s="13" customFormat="1">
      <c r="A176" s="13"/>
      <c r="B176" s="241"/>
      <c r="C176" s="242"/>
      <c r="D176" s="220" t="s">
        <v>697</v>
      </c>
      <c r="E176" s="243" t="s">
        <v>44</v>
      </c>
      <c r="F176" s="244" t="s">
        <v>768</v>
      </c>
      <c r="G176" s="242"/>
      <c r="H176" s="243" t="s">
        <v>44</v>
      </c>
      <c r="I176" s="245"/>
      <c r="J176" s="242"/>
      <c r="K176" s="242"/>
      <c r="L176" s="246"/>
      <c r="M176" s="247"/>
      <c r="N176" s="248"/>
      <c r="O176" s="248"/>
      <c r="P176" s="248"/>
      <c r="Q176" s="248"/>
      <c r="R176" s="248"/>
      <c r="S176" s="248"/>
      <c r="T176" s="24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0" t="s">
        <v>697</v>
      </c>
      <c r="AU176" s="250" t="s">
        <v>92</v>
      </c>
      <c r="AV176" s="13" t="s">
        <v>90</v>
      </c>
      <c r="AW176" s="13" t="s">
        <v>42</v>
      </c>
      <c r="AX176" s="13" t="s">
        <v>82</v>
      </c>
      <c r="AY176" s="250" t="s">
        <v>147</v>
      </c>
    </row>
    <row r="177" s="14" customFormat="1">
      <c r="A177" s="14"/>
      <c r="B177" s="251"/>
      <c r="C177" s="252"/>
      <c r="D177" s="220" t="s">
        <v>697</v>
      </c>
      <c r="E177" s="253" t="s">
        <v>44</v>
      </c>
      <c r="F177" s="254" t="s">
        <v>1738</v>
      </c>
      <c r="G177" s="252"/>
      <c r="H177" s="255">
        <v>6.8940000000000001</v>
      </c>
      <c r="I177" s="256"/>
      <c r="J177" s="252"/>
      <c r="K177" s="252"/>
      <c r="L177" s="257"/>
      <c r="M177" s="258"/>
      <c r="N177" s="259"/>
      <c r="O177" s="259"/>
      <c r="P177" s="259"/>
      <c r="Q177" s="259"/>
      <c r="R177" s="259"/>
      <c r="S177" s="259"/>
      <c r="T177" s="26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1" t="s">
        <v>697</v>
      </c>
      <c r="AU177" s="261" t="s">
        <v>92</v>
      </c>
      <c r="AV177" s="14" t="s">
        <v>92</v>
      </c>
      <c r="AW177" s="14" t="s">
        <v>42</v>
      </c>
      <c r="AX177" s="14" t="s">
        <v>90</v>
      </c>
      <c r="AY177" s="261" t="s">
        <v>147</v>
      </c>
    </row>
    <row r="178" s="12" customFormat="1" ht="22.8" customHeight="1">
      <c r="A178" s="12"/>
      <c r="B178" s="190"/>
      <c r="C178" s="191"/>
      <c r="D178" s="192" t="s">
        <v>81</v>
      </c>
      <c r="E178" s="204" t="s">
        <v>92</v>
      </c>
      <c r="F178" s="204" t="s">
        <v>817</v>
      </c>
      <c r="G178" s="191"/>
      <c r="H178" s="191"/>
      <c r="I178" s="194"/>
      <c r="J178" s="205">
        <f>BK178</f>
        <v>0</v>
      </c>
      <c r="K178" s="191"/>
      <c r="L178" s="196"/>
      <c r="M178" s="197"/>
      <c r="N178" s="198"/>
      <c r="O178" s="198"/>
      <c r="P178" s="199">
        <f>SUM(P179:P194)</f>
        <v>0</v>
      </c>
      <c r="Q178" s="198"/>
      <c r="R178" s="199">
        <f>SUM(R179:R194)</f>
        <v>11.090539679999997</v>
      </c>
      <c r="S178" s="198"/>
      <c r="T178" s="200">
        <f>SUM(T179:T194)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90</v>
      </c>
      <c r="AT178" s="202" t="s">
        <v>81</v>
      </c>
      <c r="AU178" s="202" t="s">
        <v>90</v>
      </c>
      <c r="AY178" s="201" t="s">
        <v>147</v>
      </c>
      <c r="BK178" s="203">
        <f>SUM(BK179:BK194)</f>
        <v>0</v>
      </c>
    </row>
    <row r="179" s="2" customFormat="1" ht="16.5" customHeight="1">
      <c r="A179" s="40"/>
      <c r="B179" s="41"/>
      <c r="C179" s="225" t="s">
        <v>229</v>
      </c>
      <c r="D179" s="225" t="s">
        <v>268</v>
      </c>
      <c r="E179" s="226" t="s">
        <v>1739</v>
      </c>
      <c r="F179" s="227" t="s">
        <v>1740</v>
      </c>
      <c r="G179" s="228" t="s">
        <v>174</v>
      </c>
      <c r="H179" s="229">
        <v>38</v>
      </c>
      <c r="I179" s="230"/>
      <c r="J179" s="231">
        <f>ROUND(I179*H179,2)</f>
        <v>0</v>
      </c>
      <c r="K179" s="227" t="s">
        <v>692</v>
      </c>
      <c r="L179" s="46"/>
      <c r="M179" s="232" t="s">
        <v>44</v>
      </c>
      <c r="N179" s="233" t="s">
        <v>53</v>
      </c>
      <c r="O179" s="86"/>
      <c r="P179" s="216">
        <f>O179*H179</f>
        <v>0</v>
      </c>
      <c r="Q179" s="216">
        <v>0.0021700000000000001</v>
      </c>
      <c r="R179" s="216">
        <f>Q179*H179</f>
        <v>0.082460000000000006</v>
      </c>
      <c r="S179" s="216">
        <v>0</v>
      </c>
      <c r="T179" s="21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8" t="s">
        <v>165</v>
      </c>
      <c r="AT179" s="218" t="s">
        <v>268</v>
      </c>
      <c r="AU179" s="218" t="s">
        <v>92</v>
      </c>
      <c r="AY179" s="18" t="s">
        <v>147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8" t="s">
        <v>90</v>
      </c>
      <c r="BK179" s="219">
        <f>ROUND(I179*H179,2)</f>
        <v>0</v>
      </c>
      <c r="BL179" s="18" t="s">
        <v>165</v>
      </c>
      <c r="BM179" s="218" t="s">
        <v>1741</v>
      </c>
    </row>
    <row r="180" s="2" customFormat="1">
      <c r="A180" s="40"/>
      <c r="B180" s="41"/>
      <c r="C180" s="42"/>
      <c r="D180" s="220" t="s">
        <v>157</v>
      </c>
      <c r="E180" s="42"/>
      <c r="F180" s="221" t="s">
        <v>1742</v>
      </c>
      <c r="G180" s="42"/>
      <c r="H180" s="42"/>
      <c r="I180" s="222"/>
      <c r="J180" s="42"/>
      <c r="K180" s="42"/>
      <c r="L180" s="46"/>
      <c r="M180" s="223"/>
      <c r="N180" s="224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8" t="s">
        <v>157</v>
      </c>
      <c r="AU180" s="18" t="s">
        <v>92</v>
      </c>
    </row>
    <row r="181" s="2" customFormat="1">
      <c r="A181" s="40"/>
      <c r="B181" s="41"/>
      <c r="C181" s="42"/>
      <c r="D181" s="239" t="s">
        <v>695</v>
      </c>
      <c r="E181" s="42"/>
      <c r="F181" s="240" t="s">
        <v>1743</v>
      </c>
      <c r="G181" s="42"/>
      <c r="H181" s="42"/>
      <c r="I181" s="222"/>
      <c r="J181" s="42"/>
      <c r="K181" s="42"/>
      <c r="L181" s="46"/>
      <c r="M181" s="223"/>
      <c r="N181" s="224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8" t="s">
        <v>695</v>
      </c>
      <c r="AU181" s="18" t="s">
        <v>92</v>
      </c>
    </row>
    <row r="182" s="13" customFormat="1">
      <c r="A182" s="13"/>
      <c r="B182" s="241"/>
      <c r="C182" s="242"/>
      <c r="D182" s="220" t="s">
        <v>697</v>
      </c>
      <c r="E182" s="243" t="s">
        <v>44</v>
      </c>
      <c r="F182" s="244" t="s">
        <v>1694</v>
      </c>
      <c r="G182" s="242"/>
      <c r="H182" s="243" t="s">
        <v>44</v>
      </c>
      <c r="I182" s="245"/>
      <c r="J182" s="242"/>
      <c r="K182" s="242"/>
      <c r="L182" s="246"/>
      <c r="M182" s="247"/>
      <c r="N182" s="248"/>
      <c r="O182" s="248"/>
      <c r="P182" s="248"/>
      <c r="Q182" s="248"/>
      <c r="R182" s="248"/>
      <c r="S182" s="248"/>
      <c r="T182" s="24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0" t="s">
        <v>697</v>
      </c>
      <c r="AU182" s="250" t="s">
        <v>92</v>
      </c>
      <c r="AV182" s="13" t="s">
        <v>90</v>
      </c>
      <c r="AW182" s="13" t="s">
        <v>42</v>
      </c>
      <c r="AX182" s="13" t="s">
        <v>82</v>
      </c>
      <c r="AY182" s="250" t="s">
        <v>147</v>
      </c>
    </row>
    <row r="183" s="14" customFormat="1">
      <c r="A183" s="14"/>
      <c r="B183" s="251"/>
      <c r="C183" s="252"/>
      <c r="D183" s="220" t="s">
        <v>697</v>
      </c>
      <c r="E183" s="253" t="s">
        <v>44</v>
      </c>
      <c r="F183" s="254" t="s">
        <v>1744</v>
      </c>
      <c r="G183" s="252"/>
      <c r="H183" s="255">
        <v>20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697</v>
      </c>
      <c r="AU183" s="261" t="s">
        <v>92</v>
      </c>
      <c r="AV183" s="14" t="s">
        <v>92</v>
      </c>
      <c r="AW183" s="14" t="s">
        <v>42</v>
      </c>
      <c r="AX183" s="14" t="s">
        <v>82</v>
      </c>
      <c r="AY183" s="261" t="s">
        <v>147</v>
      </c>
    </row>
    <row r="184" s="14" customFormat="1">
      <c r="A184" s="14"/>
      <c r="B184" s="251"/>
      <c r="C184" s="252"/>
      <c r="D184" s="220" t="s">
        <v>697</v>
      </c>
      <c r="E184" s="253" t="s">
        <v>44</v>
      </c>
      <c r="F184" s="254" t="s">
        <v>1745</v>
      </c>
      <c r="G184" s="252"/>
      <c r="H184" s="255">
        <v>12</v>
      </c>
      <c r="I184" s="256"/>
      <c r="J184" s="252"/>
      <c r="K184" s="252"/>
      <c r="L184" s="257"/>
      <c r="M184" s="258"/>
      <c r="N184" s="259"/>
      <c r="O184" s="259"/>
      <c r="P184" s="259"/>
      <c r="Q184" s="259"/>
      <c r="R184" s="259"/>
      <c r="S184" s="259"/>
      <c r="T184" s="26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1" t="s">
        <v>697</v>
      </c>
      <c r="AU184" s="261" t="s">
        <v>92</v>
      </c>
      <c r="AV184" s="14" t="s">
        <v>92</v>
      </c>
      <c r="AW184" s="14" t="s">
        <v>42</v>
      </c>
      <c r="AX184" s="14" t="s">
        <v>82</v>
      </c>
      <c r="AY184" s="261" t="s">
        <v>147</v>
      </c>
    </row>
    <row r="185" s="14" customFormat="1">
      <c r="A185" s="14"/>
      <c r="B185" s="251"/>
      <c r="C185" s="252"/>
      <c r="D185" s="220" t="s">
        <v>697</v>
      </c>
      <c r="E185" s="253" t="s">
        <v>44</v>
      </c>
      <c r="F185" s="254" t="s">
        <v>1746</v>
      </c>
      <c r="G185" s="252"/>
      <c r="H185" s="255">
        <v>6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697</v>
      </c>
      <c r="AU185" s="261" t="s">
        <v>92</v>
      </c>
      <c r="AV185" s="14" t="s">
        <v>92</v>
      </c>
      <c r="AW185" s="14" t="s">
        <v>42</v>
      </c>
      <c r="AX185" s="14" t="s">
        <v>82</v>
      </c>
      <c r="AY185" s="261" t="s">
        <v>147</v>
      </c>
    </row>
    <row r="186" s="15" customFormat="1">
      <c r="A186" s="15"/>
      <c r="B186" s="262"/>
      <c r="C186" s="263"/>
      <c r="D186" s="220" t="s">
        <v>697</v>
      </c>
      <c r="E186" s="264" t="s">
        <v>44</v>
      </c>
      <c r="F186" s="265" t="s">
        <v>701</v>
      </c>
      <c r="G186" s="263"/>
      <c r="H186" s="266">
        <v>38</v>
      </c>
      <c r="I186" s="267"/>
      <c r="J186" s="263"/>
      <c r="K186" s="263"/>
      <c r="L186" s="268"/>
      <c r="M186" s="269"/>
      <c r="N186" s="270"/>
      <c r="O186" s="270"/>
      <c r="P186" s="270"/>
      <c r="Q186" s="270"/>
      <c r="R186" s="270"/>
      <c r="S186" s="270"/>
      <c r="T186" s="27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2" t="s">
        <v>697</v>
      </c>
      <c r="AU186" s="272" t="s">
        <v>92</v>
      </c>
      <c r="AV186" s="15" t="s">
        <v>165</v>
      </c>
      <c r="AW186" s="15" t="s">
        <v>42</v>
      </c>
      <c r="AX186" s="15" t="s">
        <v>90</v>
      </c>
      <c r="AY186" s="272" t="s">
        <v>147</v>
      </c>
    </row>
    <row r="187" s="2" customFormat="1" ht="16.5" customHeight="1">
      <c r="A187" s="40"/>
      <c r="B187" s="41"/>
      <c r="C187" s="225" t="s">
        <v>233</v>
      </c>
      <c r="D187" s="225" t="s">
        <v>268</v>
      </c>
      <c r="E187" s="226" t="s">
        <v>1747</v>
      </c>
      <c r="F187" s="227" t="s">
        <v>1748</v>
      </c>
      <c r="G187" s="228" t="s">
        <v>704</v>
      </c>
      <c r="H187" s="229">
        <v>4.7839999999999998</v>
      </c>
      <c r="I187" s="230"/>
      <c r="J187" s="231">
        <f>ROUND(I187*H187,2)</f>
        <v>0</v>
      </c>
      <c r="K187" s="227" t="s">
        <v>692</v>
      </c>
      <c r="L187" s="46"/>
      <c r="M187" s="232" t="s">
        <v>44</v>
      </c>
      <c r="N187" s="233" t="s">
        <v>53</v>
      </c>
      <c r="O187" s="86"/>
      <c r="P187" s="216">
        <f>O187*H187</f>
        <v>0</v>
      </c>
      <c r="Q187" s="216">
        <v>2.3010199999999998</v>
      </c>
      <c r="R187" s="216">
        <f>Q187*H187</f>
        <v>11.008079679999998</v>
      </c>
      <c r="S187" s="216">
        <v>0</v>
      </c>
      <c r="T187" s="21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8" t="s">
        <v>165</v>
      </c>
      <c r="AT187" s="218" t="s">
        <v>268</v>
      </c>
      <c r="AU187" s="218" t="s">
        <v>92</v>
      </c>
      <c r="AY187" s="18" t="s">
        <v>147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8" t="s">
        <v>90</v>
      </c>
      <c r="BK187" s="219">
        <f>ROUND(I187*H187,2)</f>
        <v>0</v>
      </c>
      <c r="BL187" s="18" t="s">
        <v>165</v>
      </c>
      <c r="BM187" s="218" t="s">
        <v>1749</v>
      </c>
    </row>
    <row r="188" s="2" customFormat="1">
      <c r="A188" s="40"/>
      <c r="B188" s="41"/>
      <c r="C188" s="42"/>
      <c r="D188" s="220" t="s">
        <v>157</v>
      </c>
      <c r="E188" s="42"/>
      <c r="F188" s="221" t="s">
        <v>1750</v>
      </c>
      <c r="G188" s="42"/>
      <c r="H188" s="42"/>
      <c r="I188" s="222"/>
      <c r="J188" s="42"/>
      <c r="K188" s="42"/>
      <c r="L188" s="46"/>
      <c r="M188" s="223"/>
      <c r="N188" s="224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8" t="s">
        <v>157</v>
      </c>
      <c r="AU188" s="18" t="s">
        <v>92</v>
      </c>
    </row>
    <row r="189" s="2" customFormat="1">
      <c r="A189" s="40"/>
      <c r="B189" s="41"/>
      <c r="C189" s="42"/>
      <c r="D189" s="239" t="s">
        <v>695</v>
      </c>
      <c r="E189" s="42"/>
      <c r="F189" s="240" t="s">
        <v>1751</v>
      </c>
      <c r="G189" s="42"/>
      <c r="H189" s="42"/>
      <c r="I189" s="222"/>
      <c r="J189" s="42"/>
      <c r="K189" s="42"/>
      <c r="L189" s="46"/>
      <c r="M189" s="223"/>
      <c r="N189" s="224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8" t="s">
        <v>695</v>
      </c>
      <c r="AU189" s="18" t="s">
        <v>92</v>
      </c>
    </row>
    <row r="190" s="13" customFormat="1">
      <c r="A190" s="13"/>
      <c r="B190" s="241"/>
      <c r="C190" s="242"/>
      <c r="D190" s="220" t="s">
        <v>697</v>
      </c>
      <c r="E190" s="243" t="s">
        <v>44</v>
      </c>
      <c r="F190" s="244" t="s">
        <v>1752</v>
      </c>
      <c r="G190" s="242"/>
      <c r="H190" s="243" t="s">
        <v>44</v>
      </c>
      <c r="I190" s="245"/>
      <c r="J190" s="242"/>
      <c r="K190" s="242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697</v>
      </c>
      <c r="AU190" s="250" t="s">
        <v>92</v>
      </c>
      <c r="AV190" s="13" t="s">
        <v>90</v>
      </c>
      <c r="AW190" s="13" t="s">
        <v>42</v>
      </c>
      <c r="AX190" s="13" t="s">
        <v>82</v>
      </c>
      <c r="AY190" s="250" t="s">
        <v>147</v>
      </c>
    </row>
    <row r="191" s="14" customFormat="1">
      <c r="A191" s="14"/>
      <c r="B191" s="251"/>
      <c r="C191" s="252"/>
      <c r="D191" s="220" t="s">
        <v>697</v>
      </c>
      <c r="E191" s="253" t="s">
        <v>44</v>
      </c>
      <c r="F191" s="254" t="s">
        <v>1753</v>
      </c>
      <c r="G191" s="252"/>
      <c r="H191" s="255">
        <v>2.2400000000000002</v>
      </c>
      <c r="I191" s="256"/>
      <c r="J191" s="252"/>
      <c r="K191" s="252"/>
      <c r="L191" s="257"/>
      <c r="M191" s="258"/>
      <c r="N191" s="259"/>
      <c r="O191" s="259"/>
      <c r="P191" s="259"/>
      <c r="Q191" s="259"/>
      <c r="R191" s="259"/>
      <c r="S191" s="259"/>
      <c r="T191" s="26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1" t="s">
        <v>697</v>
      </c>
      <c r="AU191" s="261" t="s">
        <v>92</v>
      </c>
      <c r="AV191" s="14" t="s">
        <v>92</v>
      </c>
      <c r="AW191" s="14" t="s">
        <v>42</v>
      </c>
      <c r="AX191" s="14" t="s">
        <v>82</v>
      </c>
      <c r="AY191" s="261" t="s">
        <v>147</v>
      </c>
    </row>
    <row r="192" s="14" customFormat="1">
      <c r="A192" s="14"/>
      <c r="B192" s="251"/>
      <c r="C192" s="252"/>
      <c r="D192" s="220" t="s">
        <v>697</v>
      </c>
      <c r="E192" s="253" t="s">
        <v>44</v>
      </c>
      <c r="F192" s="254" t="s">
        <v>1754</v>
      </c>
      <c r="G192" s="252"/>
      <c r="H192" s="255">
        <v>1.3440000000000001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697</v>
      </c>
      <c r="AU192" s="261" t="s">
        <v>92</v>
      </c>
      <c r="AV192" s="14" t="s">
        <v>92</v>
      </c>
      <c r="AW192" s="14" t="s">
        <v>42</v>
      </c>
      <c r="AX192" s="14" t="s">
        <v>82</v>
      </c>
      <c r="AY192" s="261" t="s">
        <v>147</v>
      </c>
    </row>
    <row r="193" s="14" customFormat="1">
      <c r="A193" s="14"/>
      <c r="B193" s="251"/>
      <c r="C193" s="252"/>
      <c r="D193" s="220" t="s">
        <v>697</v>
      </c>
      <c r="E193" s="253" t="s">
        <v>44</v>
      </c>
      <c r="F193" s="254" t="s">
        <v>1716</v>
      </c>
      <c r="G193" s="252"/>
      <c r="H193" s="255">
        <v>1.2</v>
      </c>
      <c r="I193" s="256"/>
      <c r="J193" s="252"/>
      <c r="K193" s="252"/>
      <c r="L193" s="257"/>
      <c r="M193" s="258"/>
      <c r="N193" s="259"/>
      <c r="O193" s="259"/>
      <c r="P193" s="259"/>
      <c r="Q193" s="259"/>
      <c r="R193" s="259"/>
      <c r="S193" s="259"/>
      <c r="T193" s="26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1" t="s">
        <v>697</v>
      </c>
      <c r="AU193" s="261" t="s">
        <v>92</v>
      </c>
      <c r="AV193" s="14" t="s">
        <v>92</v>
      </c>
      <c r="AW193" s="14" t="s">
        <v>42</v>
      </c>
      <c r="AX193" s="14" t="s">
        <v>82</v>
      </c>
      <c r="AY193" s="261" t="s">
        <v>147</v>
      </c>
    </row>
    <row r="194" s="15" customFormat="1">
      <c r="A194" s="15"/>
      <c r="B194" s="262"/>
      <c r="C194" s="263"/>
      <c r="D194" s="220" t="s">
        <v>697</v>
      </c>
      <c r="E194" s="264" t="s">
        <v>44</v>
      </c>
      <c r="F194" s="265" t="s">
        <v>701</v>
      </c>
      <c r="G194" s="263"/>
      <c r="H194" s="266">
        <v>4.7839999999999998</v>
      </c>
      <c r="I194" s="267"/>
      <c r="J194" s="263"/>
      <c r="K194" s="263"/>
      <c r="L194" s="268"/>
      <c r="M194" s="269"/>
      <c r="N194" s="270"/>
      <c r="O194" s="270"/>
      <c r="P194" s="270"/>
      <c r="Q194" s="270"/>
      <c r="R194" s="270"/>
      <c r="S194" s="270"/>
      <c r="T194" s="271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2" t="s">
        <v>697</v>
      </c>
      <c r="AU194" s="272" t="s">
        <v>92</v>
      </c>
      <c r="AV194" s="15" t="s">
        <v>165</v>
      </c>
      <c r="AW194" s="15" t="s">
        <v>42</v>
      </c>
      <c r="AX194" s="15" t="s">
        <v>90</v>
      </c>
      <c r="AY194" s="272" t="s">
        <v>147</v>
      </c>
    </row>
    <row r="195" s="12" customFormat="1" ht="22.8" customHeight="1">
      <c r="A195" s="12"/>
      <c r="B195" s="190"/>
      <c r="C195" s="191"/>
      <c r="D195" s="192" t="s">
        <v>81</v>
      </c>
      <c r="E195" s="204" t="s">
        <v>146</v>
      </c>
      <c r="F195" s="204" t="s">
        <v>844</v>
      </c>
      <c r="G195" s="191"/>
      <c r="H195" s="191"/>
      <c r="I195" s="194"/>
      <c r="J195" s="205">
        <f>BK195</f>
        <v>0</v>
      </c>
      <c r="K195" s="191"/>
      <c r="L195" s="196"/>
      <c r="M195" s="197"/>
      <c r="N195" s="198"/>
      <c r="O195" s="198"/>
      <c r="P195" s="199">
        <f>SUM(P196:P240)</f>
        <v>0</v>
      </c>
      <c r="Q195" s="198"/>
      <c r="R195" s="199">
        <f>SUM(R196:R240)</f>
        <v>1.4323765000000002</v>
      </c>
      <c r="S195" s="198"/>
      <c r="T195" s="200">
        <f>SUM(T196:T240)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1" t="s">
        <v>90</v>
      </c>
      <c r="AT195" s="202" t="s">
        <v>81</v>
      </c>
      <c r="AU195" s="202" t="s">
        <v>90</v>
      </c>
      <c r="AY195" s="201" t="s">
        <v>147</v>
      </c>
      <c r="BK195" s="203">
        <f>SUM(BK196:BK240)</f>
        <v>0</v>
      </c>
    </row>
    <row r="196" s="2" customFormat="1" ht="16.5" customHeight="1">
      <c r="A196" s="40"/>
      <c r="B196" s="41"/>
      <c r="C196" s="225" t="s">
        <v>7</v>
      </c>
      <c r="D196" s="225" t="s">
        <v>268</v>
      </c>
      <c r="E196" s="226" t="s">
        <v>1755</v>
      </c>
      <c r="F196" s="227" t="s">
        <v>1756</v>
      </c>
      <c r="G196" s="228" t="s">
        <v>174</v>
      </c>
      <c r="H196" s="229">
        <v>38</v>
      </c>
      <c r="I196" s="230"/>
      <c r="J196" s="231">
        <f>ROUND(I196*H196,2)</f>
        <v>0</v>
      </c>
      <c r="K196" s="227" t="s">
        <v>692</v>
      </c>
      <c r="L196" s="46"/>
      <c r="M196" s="232" t="s">
        <v>44</v>
      </c>
      <c r="N196" s="233" t="s">
        <v>53</v>
      </c>
      <c r="O196" s="86"/>
      <c r="P196" s="216">
        <f>O196*H196</f>
        <v>0</v>
      </c>
      <c r="Q196" s="216">
        <v>0.0070200000000000002</v>
      </c>
      <c r="R196" s="216">
        <f>Q196*H196</f>
        <v>0.26676</v>
      </c>
      <c r="S196" s="216">
        <v>0</v>
      </c>
      <c r="T196" s="217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8" t="s">
        <v>165</v>
      </c>
      <c r="AT196" s="218" t="s">
        <v>268</v>
      </c>
      <c r="AU196" s="218" t="s">
        <v>92</v>
      </c>
      <c r="AY196" s="18" t="s">
        <v>147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8" t="s">
        <v>90</v>
      </c>
      <c r="BK196" s="219">
        <f>ROUND(I196*H196,2)</f>
        <v>0</v>
      </c>
      <c r="BL196" s="18" t="s">
        <v>165</v>
      </c>
      <c r="BM196" s="218" t="s">
        <v>1757</v>
      </c>
    </row>
    <row r="197" s="2" customFormat="1">
      <c r="A197" s="40"/>
      <c r="B197" s="41"/>
      <c r="C197" s="42"/>
      <c r="D197" s="220" t="s">
        <v>157</v>
      </c>
      <c r="E197" s="42"/>
      <c r="F197" s="221" t="s">
        <v>1758</v>
      </c>
      <c r="G197" s="42"/>
      <c r="H197" s="42"/>
      <c r="I197" s="222"/>
      <c r="J197" s="42"/>
      <c r="K197" s="42"/>
      <c r="L197" s="46"/>
      <c r="M197" s="223"/>
      <c r="N197" s="224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8" t="s">
        <v>157</v>
      </c>
      <c r="AU197" s="18" t="s">
        <v>92</v>
      </c>
    </row>
    <row r="198" s="2" customFormat="1">
      <c r="A198" s="40"/>
      <c r="B198" s="41"/>
      <c r="C198" s="42"/>
      <c r="D198" s="239" t="s">
        <v>695</v>
      </c>
      <c r="E198" s="42"/>
      <c r="F198" s="240" t="s">
        <v>1759</v>
      </c>
      <c r="G198" s="42"/>
      <c r="H198" s="42"/>
      <c r="I198" s="222"/>
      <c r="J198" s="42"/>
      <c r="K198" s="42"/>
      <c r="L198" s="46"/>
      <c r="M198" s="223"/>
      <c r="N198" s="224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8" t="s">
        <v>695</v>
      </c>
      <c r="AU198" s="18" t="s">
        <v>92</v>
      </c>
    </row>
    <row r="199" s="13" customFormat="1">
      <c r="A199" s="13"/>
      <c r="B199" s="241"/>
      <c r="C199" s="242"/>
      <c r="D199" s="220" t="s">
        <v>697</v>
      </c>
      <c r="E199" s="243" t="s">
        <v>44</v>
      </c>
      <c r="F199" s="244" t="s">
        <v>1760</v>
      </c>
      <c r="G199" s="242"/>
      <c r="H199" s="243" t="s">
        <v>44</v>
      </c>
      <c r="I199" s="245"/>
      <c r="J199" s="242"/>
      <c r="K199" s="242"/>
      <c r="L199" s="246"/>
      <c r="M199" s="247"/>
      <c r="N199" s="248"/>
      <c r="O199" s="248"/>
      <c r="P199" s="248"/>
      <c r="Q199" s="248"/>
      <c r="R199" s="248"/>
      <c r="S199" s="248"/>
      <c r="T199" s="24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0" t="s">
        <v>697</v>
      </c>
      <c r="AU199" s="250" t="s">
        <v>92</v>
      </c>
      <c r="AV199" s="13" t="s">
        <v>90</v>
      </c>
      <c r="AW199" s="13" t="s">
        <v>42</v>
      </c>
      <c r="AX199" s="13" t="s">
        <v>82</v>
      </c>
      <c r="AY199" s="250" t="s">
        <v>147</v>
      </c>
    </row>
    <row r="200" s="14" customFormat="1">
      <c r="A200" s="14"/>
      <c r="B200" s="251"/>
      <c r="C200" s="252"/>
      <c r="D200" s="220" t="s">
        <v>697</v>
      </c>
      <c r="E200" s="253" t="s">
        <v>44</v>
      </c>
      <c r="F200" s="254" t="s">
        <v>1761</v>
      </c>
      <c r="G200" s="252"/>
      <c r="H200" s="255">
        <v>20</v>
      </c>
      <c r="I200" s="256"/>
      <c r="J200" s="252"/>
      <c r="K200" s="252"/>
      <c r="L200" s="257"/>
      <c r="M200" s="258"/>
      <c r="N200" s="259"/>
      <c r="O200" s="259"/>
      <c r="P200" s="259"/>
      <c r="Q200" s="259"/>
      <c r="R200" s="259"/>
      <c r="S200" s="259"/>
      <c r="T200" s="26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1" t="s">
        <v>697</v>
      </c>
      <c r="AU200" s="261" t="s">
        <v>92</v>
      </c>
      <c r="AV200" s="14" t="s">
        <v>92</v>
      </c>
      <c r="AW200" s="14" t="s">
        <v>42</v>
      </c>
      <c r="AX200" s="14" t="s">
        <v>82</v>
      </c>
      <c r="AY200" s="261" t="s">
        <v>147</v>
      </c>
    </row>
    <row r="201" s="14" customFormat="1">
      <c r="A201" s="14"/>
      <c r="B201" s="251"/>
      <c r="C201" s="252"/>
      <c r="D201" s="220" t="s">
        <v>697</v>
      </c>
      <c r="E201" s="253" t="s">
        <v>44</v>
      </c>
      <c r="F201" s="254" t="s">
        <v>1762</v>
      </c>
      <c r="G201" s="252"/>
      <c r="H201" s="255">
        <v>12</v>
      </c>
      <c r="I201" s="256"/>
      <c r="J201" s="252"/>
      <c r="K201" s="252"/>
      <c r="L201" s="257"/>
      <c r="M201" s="258"/>
      <c r="N201" s="259"/>
      <c r="O201" s="259"/>
      <c r="P201" s="259"/>
      <c r="Q201" s="259"/>
      <c r="R201" s="259"/>
      <c r="S201" s="259"/>
      <c r="T201" s="260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1" t="s">
        <v>697</v>
      </c>
      <c r="AU201" s="261" t="s">
        <v>92</v>
      </c>
      <c r="AV201" s="14" t="s">
        <v>92</v>
      </c>
      <c r="AW201" s="14" t="s">
        <v>42</v>
      </c>
      <c r="AX201" s="14" t="s">
        <v>82</v>
      </c>
      <c r="AY201" s="261" t="s">
        <v>147</v>
      </c>
    </row>
    <row r="202" s="14" customFormat="1">
      <c r="A202" s="14"/>
      <c r="B202" s="251"/>
      <c r="C202" s="252"/>
      <c r="D202" s="220" t="s">
        <v>697</v>
      </c>
      <c r="E202" s="253" t="s">
        <v>44</v>
      </c>
      <c r="F202" s="254" t="s">
        <v>1763</v>
      </c>
      <c r="G202" s="252"/>
      <c r="H202" s="255">
        <v>6</v>
      </c>
      <c r="I202" s="256"/>
      <c r="J202" s="252"/>
      <c r="K202" s="252"/>
      <c r="L202" s="257"/>
      <c r="M202" s="258"/>
      <c r="N202" s="259"/>
      <c r="O202" s="259"/>
      <c r="P202" s="259"/>
      <c r="Q202" s="259"/>
      <c r="R202" s="259"/>
      <c r="S202" s="259"/>
      <c r="T202" s="26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1" t="s">
        <v>697</v>
      </c>
      <c r="AU202" s="261" t="s">
        <v>92</v>
      </c>
      <c r="AV202" s="14" t="s">
        <v>92</v>
      </c>
      <c r="AW202" s="14" t="s">
        <v>42</v>
      </c>
      <c r="AX202" s="14" t="s">
        <v>82</v>
      </c>
      <c r="AY202" s="261" t="s">
        <v>147</v>
      </c>
    </row>
    <row r="203" s="15" customFormat="1">
      <c r="A203" s="15"/>
      <c r="B203" s="262"/>
      <c r="C203" s="263"/>
      <c r="D203" s="220" t="s">
        <v>697</v>
      </c>
      <c r="E203" s="264" t="s">
        <v>44</v>
      </c>
      <c r="F203" s="265" t="s">
        <v>701</v>
      </c>
      <c r="G203" s="263"/>
      <c r="H203" s="266">
        <v>38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697</v>
      </c>
      <c r="AU203" s="272" t="s">
        <v>92</v>
      </c>
      <c r="AV203" s="15" t="s">
        <v>165</v>
      </c>
      <c r="AW203" s="15" t="s">
        <v>42</v>
      </c>
      <c r="AX203" s="15" t="s">
        <v>90</v>
      </c>
      <c r="AY203" s="272" t="s">
        <v>147</v>
      </c>
    </row>
    <row r="204" s="2" customFormat="1" ht="21.75" customHeight="1">
      <c r="A204" s="40"/>
      <c r="B204" s="41"/>
      <c r="C204" s="206" t="s">
        <v>242</v>
      </c>
      <c r="D204" s="206" t="s">
        <v>144</v>
      </c>
      <c r="E204" s="207" t="s">
        <v>1764</v>
      </c>
      <c r="F204" s="208" t="s">
        <v>1765</v>
      </c>
      <c r="G204" s="209" t="s">
        <v>174</v>
      </c>
      <c r="H204" s="210">
        <v>20</v>
      </c>
      <c r="I204" s="211"/>
      <c r="J204" s="212">
        <f>ROUND(I204*H204,2)</f>
        <v>0</v>
      </c>
      <c r="K204" s="208" t="s">
        <v>153</v>
      </c>
      <c r="L204" s="213"/>
      <c r="M204" s="214" t="s">
        <v>44</v>
      </c>
      <c r="N204" s="215" t="s">
        <v>53</v>
      </c>
      <c r="O204" s="86"/>
      <c r="P204" s="216">
        <f>O204*H204</f>
        <v>0</v>
      </c>
      <c r="Q204" s="216">
        <v>0.0047999999999999996</v>
      </c>
      <c r="R204" s="216">
        <f>Q204*H204</f>
        <v>0.095999999999999988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184</v>
      </c>
      <c r="AT204" s="218" t="s">
        <v>144</v>
      </c>
      <c r="AU204" s="218" t="s">
        <v>92</v>
      </c>
      <c r="AY204" s="18" t="s">
        <v>147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8" t="s">
        <v>90</v>
      </c>
      <c r="BK204" s="219">
        <f>ROUND(I204*H204,2)</f>
        <v>0</v>
      </c>
      <c r="BL204" s="18" t="s">
        <v>165</v>
      </c>
      <c r="BM204" s="218" t="s">
        <v>1766</v>
      </c>
    </row>
    <row r="205" s="2" customFormat="1">
      <c r="A205" s="40"/>
      <c r="B205" s="41"/>
      <c r="C205" s="42"/>
      <c r="D205" s="220" t="s">
        <v>157</v>
      </c>
      <c r="E205" s="42"/>
      <c r="F205" s="221" t="s">
        <v>1765</v>
      </c>
      <c r="G205" s="42"/>
      <c r="H205" s="42"/>
      <c r="I205" s="222"/>
      <c r="J205" s="42"/>
      <c r="K205" s="42"/>
      <c r="L205" s="46"/>
      <c r="M205" s="223"/>
      <c r="N205" s="224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8" t="s">
        <v>157</v>
      </c>
      <c r="AU205" s="18" t="s">
        <v>92</v>
      </c>
    </row>
    <row r="206" s="2" customFormat="1" ht="24.15" customHeight="1">
      <c r="A206" s="40"/>
      <c r="B206" s="41"/>
      <c r="C206" s="206" t="s">
        <v>247</v>
      </c>
      <c r="D206" s="206" t="s">
        <v>144</v>
      </c>
      <c r="E206" s="207" t="s">
        <v>1767</v>
      </c>
      <c r="F206" s="208" t="s">
        <v>1768</v>
      </c>
      <c r="G206" s="209" t="s">
        <v>174</v>
      </c>
      <c r="H206" s="210">
        <v>12</v>
      </c>
      <c r="I206" s="211"/>
      <c r="J206" s="212">
        <f>ROUND(I206*H206,2)</f>
        <v>0</v>
      </c>
      <c r="K206" s="208" t="s">
        <v>153</v>
      </c>
      <c r="L206" s="213"/>
      <c r="M206" s="214" t="s">
        <v>44</v>
      </c>
      <c r="N206" s="215" t="s">
        <v>53</v>
      </c>
      <c r="O206" s="86"/>
      <c r="P206" s="216">
        <f>O206*H206</f>
        <v>0</v>
      </c>
      <c r="Q206" s="216">
        <v>0.0033999999999999998</v>
      </c>
      <c r="R206" s="216">
        <f>Q206*H206</f>
        <v>0.040799999999999996</v>
      </c>
      <c r="S206" s="216">
        <v>0</v>
      </c>
      <c r="T206" s="217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8" t="s">
        <v>184</v>
      </c>
      <c r="AT206" s="218" t="s">
        <v>144</v>
      </c>
      <c r="AU206" s="218" t="s">
        <v>92</v>
      </c>
      <c r="AY206" s="18" t="s">
        <v>147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18" t="s">
        <v>90</v>
      </c>
      <c r="BK206" s="219">
        <f>ROUND(I206*H206,2)</f>
        <v>0</v>
      </c>
      <c r="BL206" s="18" t="s">
        <v>165</v>
      </c>
      <c r="BM206" s="218" t="s">
        <v>1769</v>
      </c>
    </row>
    <row r="207" s="2" customFormat="1">
      <c r="A207" s="40"/>
      <c r="B207" s="41"/>
      <c r="C207" s="42"/>
      <c r="D207" s="220" t="s">
        <v>157</v>
      </c>
      <c r="E207" s="42"/>
      <c r="F207" s="221" t="s">
        <v>1768</v>
      </c>
      <c r="G207" s="42"/>
      <c r="H207" s="42"/>
      <c r="I207" s="222"/>
      <c r="J207" s="42"/>
      <c r="K207" s="42"/>
      <c r="L207" s="46"/>
      <c r="M207" s="223"/>
      <c r="N207" s="224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8" t="s">
        <v>157</v>
      </c>
      <c r="AU207" s="18" t="s">
        <v>92</v>
      </c>
    </row>
    <row r="208" s="2" customFormat="1" ht="16.5" customHeight="1">
      <c r="A208" s="40"/>
      <c r="B208" s="41"/>
      <c r="C208" s="225" t="s">
        <v>254</v>
      </c>
      <c r="D208" s="225" t="s">
        <v>268</v>
      </c>
      <c r="E208" s="226" t="s">
        <v>1770</v>
      </c>
      <c r="F208" s="227" t="s">
        <v>1771</v>
      </c>
      <c r="G208" s="228" t="s">
        <v>174</v>
      </c>
      <c r="H208" s="229">
        <v>3</v>
      </c>
      <c r="I208" s="230"/>
      <c r="J208" s="231">
        <f>ROUND(I208*H208,2)</f>
        <v>0</v>
      </c>
      <c r="K208" s="227" t="s">
        <v>692</v>
      </c>
      <c r="L208" s="46"/>
      <c r="M208" s="232" t="s">
        <v>44</v>
      </c>
      <c r="N208" s="233" t="s">
        <v>53</v>
      </c>
      <c r="O208" s="86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165</v>
      </c>
      <c r="AT208" s="218" t="s">
        <v>268</v>
      </c>
      <c r="AU208" s="218" t="s">
        <v>92</v>
      </c>
      <c r="AY208" s="18" t="s">
        <v>147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8" t="s">
        <v>90</v>
      </c>
      <c r="BK208" s="219">
        <f>ROUND(I208*H208,2)</f>
        <v>0</v>
      </c>
      <c r="BL208" s="18" t="s">
        <v>165</v>
      </c>
      <c r="BM208" s="218" t="s">
        <v>1772</v>
      </c>
    </row>
    <row r="209" s="2" customFormat="1">
      <c r="A209" s="40"/>
      <c r="B209" s="41"/>
      <c r="C209" s="42"/>
      <c r="D209" s="220" t="s">
        <v>157</v>
      </c>
      <c r="E209" s="42"/>
      <c r="F209" s="221" t="s">
        <v>1773</v>
      </c>
      <c r="G209" s="42"/>
      <c r="H209" s="42"/>
      <c r="I209" s="222"/>
      <c r="J209" s="42"/>
      <c r="K209" s="42"/>
      <c r="L209" s="46"/>
      <c r="M209" s="223"/>
      <c r="N209" s="224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8" t="s">
        <v>157</v>
      </c>
      <c r="AU209" s="18" t="s">
        <v>92</v>
      </c>
    </row>
    <row r="210" s="2" customFormat="1">
      <c r="A210" s="40"/>
      <c r="B210" s="41"/>
      <c r="C210" s="42"/>
      <c r="D210" s="239" t="s">
        <v>695</v>
      </c>
      <c r="E210" s="42"/>
      <c r="F210" s="240" t="s">
        <v>1774</v>
      </c>
      <c r="G210" s="42"/>
      <c r="H210" s="42"/>
      <c r="I210" s="222"/>
      <c r="J210" s="42"/>
      <c r="K210" s="42"/>
      <c r="L210" s="46"/>
      <c r="M210" s="223"/>
      <c r="N210" s="224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8" t="s">
        <v>695</v>
      </c>
      <c r="AU210" s="18" t="s">
        <v>92</v>
      </c>
    </row>
    <row r="211" s="14" customFormat="1">
      <c r="A211" s="14"/>
      <c r="B211" s="251"/>
      <c r="C211" s="252"/>
      <c r="D211" s="220" t="s">
        <v>697</v>
      </c>
      <c r="E211" s="253" t="s">
        <v>44</v>
      </c>
      <c r="F211" s="254" t="s">
        <v>1775</v>
      </c>
      <c r="G211" s="252"/>
      <c r="H211" s="255">
        <v>3</v>
      </c>
      <c r="I211" s="256"/>
      <c r="J211" s="252"/>
      <c r="K211" s="252"/>
      <c r="L211" s="257"/>
      <c r="M211" s="258"/>
      <c r="N211" s="259"/>
      <c r="O211" s="259"/>
      <c r="P211" s="259"/>
      <c r="Q211" s="259"/>
      <c r="R211" s="259"/>
      <c r="S211" s="259"/>
      <c r="T211" s="26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1" t="s">
        <v>697</v>
      </c>
      <c r="AU211" s="261" t="s">
        <v>92</v>
      </c>
      <c r="AV211" s="14" t="s">
        <v>92</v>
      </c>
      <c r="AW211" s="14" t="s">
        <v>42</v>
      </c>
      <c r="AX211" s="14" t="s">
        <v>90</v>
      </c>
      <c r="AY211" s="261" t="s">
        <v>147</v>
      </c>
    </row>
    <row r="212" s="2" customFormat="1" ht="16.5" customHeight="1">
      <c r="A212" s="40"/>
      <c r="B212" s="41"/>
      <c r="C212" s="206" t="s">
        <v>260</v>
      </c>
      <c r="D212" s="206" t="s">
        <v>144</v>
      </c>
      <c r="E212" s="207" t="s">
        <v>1776</v>
      </c>
      <c r="F212" s="208" t="s">
        <v>1777</v>
      </c>
      <c r="G212" s="209" t="s">
        <v>174</v>
      </c>
      <c r="H212" s="210">
        <v>3</v>
      </c>
      <c r="I212" s="211"/>
      <c r="J212" s="212">
        <f>ROUND(I212*H212,2)</f>
        <v>0</v>
      </c>
      <c r="K212" s="208" t="s">
        <v>153</v>
      </c>
      <c r="L212" s="213"/>
      <c r="M212" s="214" t="s">
        <v>44</v>
      </c>
      <c r="N212" s="215" t="s">
        <v>53</v>
      </c>
      <c r="O212" s="86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184</v>
      </c>
      <c r="AT212" s="218" t="s">
        <v>144</v>
      </c>
      <c r="AU212" s="218" t="s">
        <v>92</v>
      </c>
      <c r="AY212" s="18" t="s">
        <v>147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8" t="s">
        <v>90</v>
      </c>
      <c r="BK212" s="219">
        <f>ROUND(I212*H212,2)</f>
        <v>0</v>
      </c>
      <c r="BL212" s="18" t="s">
        <v>165</v>
      </c>
      <c r="BM212" s="218" t="s">
        <v>1778</v>
      </c>
    </row>
    <row r="213" s="2" customFormat="1">
      <c r="A213" s="40"/>
      <c r="B213" s="41"/>
      <c r="C213" s="42"/>
      <c r="D213" s="220" t="s">
        <v>157</v>
      </c>
      <c r="E213" s="42"/>
      <c r="F213" s="221" t="s">
        <v>1779</v>
      </c>
      <c r="G213" s="42"/>
      <c r="H213" s="42"/>
      <c r="I213" s="222"/>
      <c r="J213" s="42"/>
      <c r="K213" s="42"/>
      <c r="L213" s="46"/>
      <c r="M213" s="223"/>
      <c r="N213" s="224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8" t="s">
        <v>157</v>
      </c>
      <c r="AU213" s="18" t="s">
        <v>92</v>
      </c>
    </row>
    <row r="214" s="2" customFormat="1" ht="16.5" customHeight="1">
      <c r="A214" s="40"/>
      <c r="B214" s="41"/>
      <c r="C214" s="225" t="s">
        <v>267</v>
      </c>
      <c r="D214" s="225" t="s">
        <v>268</v>
      </c>
      <c r="E214" s="226" t="s">
        <v>1780</v>
      </c>
      <c r="F214" s="227" t="s">
        <v>1781</v>
      </c>
      <c r="G214" s="228" t="s">
        <v>174</v>
      </c>
      <c r="H214" s="229">
        <v>10</v>
      </c>
      <c r="I214" s="230"/>
      <c r="J214" s="231">
        <f>ROUND(I214*H214,2)</f>
        <v>0</v>
      </c>
      <c r="K214" s="227" t="s">
        <v>692</v>
      </c>
      <c r="L214" s="46"/>
      <c r="M214" s="232" t="s">
        <v>44</v>
      </c>
      <c r="N214" s="233" t="s">
        <v>53</v>
      </c>
      <c r="O214" s="86"/>
      <c r="P214" s="216">
        <f>O214*H214</f>
        <v>0</v>
      </c>
      <c r="Q214" s="216">
        <v>0.00040000000000000002</v>
      </c>
      <c r="R214" s="216">
        <f>Q214*H214</f>
        <v>0.0040000000000000001</v>
      </c>
      <c r="S214" s="216">
        <v>0</v>
      </c>
      <c r="T214" s="217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8" t="s">
        <v>165</v>
      </c>
      <c r="AT214" s="218" t="s">
        <v>268</v>
      </c>
      <c r="AU214" s="218" t="s">
        <v>92</v>
      </c>
      <c r="AY214" s="18" t="s">
        <v>147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8" t="s">
        <v>90</v>
      </c>
      <c r="BK214" s="219">
        <f>ROUND(I214*H214,2)</f>
        <v>0</v>
      </c>
      <c r="BL214" s="18" t="s">
        <v>165</v>
      </c>
      <c r="BM214" s="218" t="s">
        <v>1782</v>
      </c>
    </row>
    <row r="215" s="2" customFormat="1">
      <c r="A215" s="40"/>
      <c r="B215" s="41"/>
      <c r="C215" s="42"/>
      <c r="D215" s="220" t="s">
        <v>157</v>
      </c>
      <c r="E215" s="42"/>
      <c r="F215" s="221" t="s">
        <v>1783</v>
      </c>
      <c r="G215" s="42"/>
      <c r="H215" s="42"/>
      <c r="I215" s="222"/>
      <c r="J215" s="42"/>
      <c r="K215" s="42"/>
      <c r="L215" s="46"/>
      <c r="M215" s="223"/>
      <c r="N215" s="224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8" t="s">
        <v>157</v>
      </c>
      <c r="AU215" s="18" t="s">
        <v>92</v>
      </c>
    </row>
    <row r="216" s="2" customFormat="1">
      <c r="A216" s="40"/>
      <c r="B216" s="41"/>
      <c r="C216" s="42"/>
      <c r="D216" s="239" t="s">
        <v>695</v>
      </c>
      <c r="E216" s="42"/>
      <c r="F216" s="240" t="s">
        <v>1784</v>
      </c>
      <c r="G216" s="42"/>
      <c r="H216" s="42"/>
      <c r="I216" s="222"/>
      <c r="J216" s="42"/>
      <c r="K216" s="42"/>
      <c r="L216" s="46"/>
      <c r="M216" s="223"/>
      <c r="N216" s="224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8" t="s">
        <v>695</v>
      </c>
      <c r="AU216" s="18" t="s">
        <v>92</v>
      </c>
    </row>
    <row r="217" s="14" customFormat="1">
      <c r="A217" s="14"/>
      <c r="B217" s="251"/>
      <c r="C217" s="252"/>
      <c r="D217" s="220" t="s">
        <v>697</v>
      </c>
      <c r="E217" s="253" t="s">
        <v>44</v>
      </c>
      <c r="F217" s="254" t="s">
        <v>1785</v>
      </c>
      <c r="G217" s="252"/>
      <c r="H217" s="255">
        <v>10</v>
      </c>
      <c r="I217" s="256"/>
      <c r="J217" s="252"/>
      <c r="K217" s="252"/>
      <c r="L217" s="257"/>
      <c r="M217" s="258"/>
      <c r="N217" s="259"/>
      <c r="O217" s="259"/>
      <c r="P217" s="259"/>
      <c r="Q217" s="259"/>
      <c r="R217" s="259"/>
      <c r="S217" s="259"/>
      <c r="T217" s="26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1" t="s">
        <v>697</v>
      </c>
      <c r="AU217" s="261" t="s">
        <v>92</v>
      </c>
      <c r="AV217" s="14" t="s">
        <v>92</v>
      </c>
      <c r="AW217" s="14" t="s">
        <v>42</v>
      </c>
      <c r="AX217" s="14" t="s">
        <v>90</v>
      </c>
      <c r="AY217" s="261" t="s">
        <v>147</v>
      </c>
    </row>
    <row r="218" s="2" customFormat="1" ht="16.5" customHeight="1">
      <c r="A218" s="40"/>
      <c r="B218" s="41"/>
      <c r="C218" s="206" t="s">
        <v>273</v>
      </c>
      <c r="D218" s="206" t="s">
        <v>144</v>
      </c>
      <c r="E218" s="207" t="s">
        <v>1786</v>
      </c>
      <c r="F218" s="208" t="s">
        <v>1787</v>
      </c>
      <c r="G218" s="209" t="s">
        <v>174</v>
      </c>
      <c r="H218" s="210">
        <v>10</v>
      </c>
      <c r="I218" s="211"/>
      <c r="J218" s="212">
        <f>ROUND(I218*H218,2)</f>
        <v>0</v>
      </c>
      <c r="K218" s="208" t="s">
        <v>153</v>
      </c>
      <c r="L218" s="213"/>
      <c r="M218" s="214" t="s">
        <v>44</v>
      </c>
      <c r="N218" s="215" t="s">
        <v>53</v>
      </c>
      <c r="O218" s="86"/>
      <c r="P218" s="216">
        <f>O218*H218</f>
        <v>0</v>
      </c>
      <c r="Q218" s="216">
        <v>0.096000000000000002</v>
      </c>
      <c r="R218" s="216">
        <f>Q218*H218</f>
        <v>0.95999999999999996</v>
      </c>
      <c r="S218" s="216">
        <v>0</v>
      </c>
      <c r="T218" s="217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8" t="s">
        <v>184</v>
      </c>
      <c r="AT218" s="218" t="s">
        <v>144</v>
      </c>
      <c r="AU218" s="218" t="s">
        <v>92</v>
      </c>
      <c r="AY218" s="18" t="s">
        <v>147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8" t="s">
        <v>90</v>
      </c>
      <c r="BK218" s="219">
        <f>ROUND(I218*H218,2)</f>
        <v>0</v>
      </c>
      <c r="BL218" s="18" t="s">
        <v>165</v>
      </c>
      <c r="BM218" s="218" t="s">
        <v>1788</v>
      </c>
    </row>
    <row r="219" s="2" customFormat="1">
      <c r="A219" s="40"/>
      <c r="B219" s="41"/>
      <c r="C219" s="42"/>
      <c r="D219" s="220" t="s">
        <v>157</v>
      </c>
      <c r="E219" s="42"/>
      <c r="F219" s="221" t="s">
        <v>1787</v>
      </c>
      <c r="G219" s="42"/>
      <c r="H219" s="42"/>
      <c r="I219" s="222"/>
      <c r="J219" s="42"/>
      <c r="K219" s="42"/>
      <c r="L219" s="46"/>
      <c r="M219" s="223"/>
      <c r="N219" s="224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8" t="s">
        <v>157</v>
      </c>
      <c r="AU219" s="18" t="s">
        <v>92</v>
      </c>
    </row>
    <row r="220" s="2" customFormat="1" ht="16.5" customHeight="1">
      <c r="A220" s="40"/>
      <c r="B220" s="41"/>
      <c r="C220" s="225" t="s">
        <v>279</v>
      </c>
      <c r="D220" s="225" t="s">
        <v>268</v>
      </c>
      <c r="E220" s="226" t="s">
        <v>1789</v>
      </c>
      <c r="F220" s="227" t="s">
        <v>1790</v>
      </c>
      <c r="G220" s="228" t="s">
        <v>152</v>
      </c>
      <c r="H220" s="229">
        <v>43</v>
      </c>
      <c r="I220" s="230"/>
      <c r="J220" s="231">
        <f>ROUND(I220*H220,2)</f>
        <v>0</v>
      </c>
      <c r="K220" s="227" t="s">
        <v>692</v>
      </c>
      <c r="L220" s="46"/>
      <c r="M220" s="232" t="s">
        <v>44</v>
      </c>
      <c r="N220" s="233" t="s">
        <v>53</v>
      </c>
      <c r="O220" s="86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8" t="s">
        <v>165</v>
      </c>
      <c r="AT220" s="218" t="s">
        <v>268</v>
      </c>
      <c r="AU220" s="218" t="s">
        <v>92</v>
      </c>
      <c r="AY220" s="18" t="s">
        <v>147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18" t="s">
        <v>90</v>
      </c>
      <c r="BK220" s="219">
        <f>ROUND(I220*H220,2)</f>
        <v>0</v>
      </c>
      <c r="BL220" s="18" t="s">
        <v>165</v>
      </c>
      <c r="BM220" s="218" t="s">
        <v>1791</v>
      </c>
    </row>
    <row r="221" s="2" customFormat="1">
      <c r="A221" s="40"/>
      <c r="B221" s="41"/>
      <c r="C221" s="42"/>
      <c r="D221" s="220" t="s">
        <v>157</v>
      </c>
      <c r="E221" s="42"/>
      <c r="F221" s="221" t="s">
        <v>1792</v>
      </c>
      <c r="G221" s="42"/>
      <c r="H221" s="42"/>
      <c r="I221" s="222"/>
      <c r="J221" s="42"/>
      <c r="K221" s="42"/>
      <c r="L221" s="46"/>
      <c r="M221" s="223"/>
      <c r="N221" s="224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8" t="s">
        <v>157</v>
      </c>
      <c r="AU221" s="18" t="s">
        <v>92</v>
      </c>
    </row>
    <row r="222" s="2" customFormat="1">
      <c r="A222" s="40"/>
      <c r="B222" s="41"/>
      <c r="C222" s="42"/>
      <c r="D222" s="239" t="s">
        <v>695</v>
      </c>
      <c r="E222" s="42"/>
      <c r="F222" s="240" t="s">
        <v>1793</v>
      </c>
      <c r="G222" s="42"/>
      <c r="H222" s="42"/>
      <c r="I222" s="222"/>
      <c r="J222" s="42"/>
      <c r="K222" s="42"/>
      <c r="L222" s="46"/>
      <c r="M222" s="223"/>
      <c r="N222" s="224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8" t="s">
        <v>695</v>
      </c>
      <c r="AU222" s="18" t="s">
        <v>92</v>
      </c>
    </row>
    <row r="223" s="13" customFormat="1">
      <c r="A223" s="13"/>
      <c r="B223" s="241"/>
      <c r="C223" s="242"/>
      <c r="D223" s="220" t="s">
        <v>697</v>
      </c>
      <c r="E223" s="243" t="s">
        <v>44</v>
      </c>
      <c r="F223" s="244" t="s">
        <v>1794</v>
      </c>
      <c r="G223" s="242"/>
      <c r="H223" s="243" t="s">
        <v>44</v>
      </c>
      <c r="I223" s="245"/>
      <c r="J223" s="242"/>
      <c r="K223" s="242"/>
      <c r="L223" s="246"/>
      <c r="M223" s="247"/>
      <c r="N223" s="248"/>
      <c r="O223" s="248"/>
      <c r="P223" s="248"/>
      <c r="Q223" s="248"/>
      <c r="R223" s="248"/>
      <c r="S223" s="248"/>
      <c r="T223" s="24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0" t="s">
        <v>697</v>
      </c>
      <c r="AU223" s="250" t="s">
        <v>92</v>
      </c>
      <c r="AV223" s="13" t="s">
        <v>90</v>
      </c>
      <c r="AW223" s="13" t="s">
        <v>42</v>
      </c>
      <c r="AX223" s="13" t="s">
        <v>82</v>
      </c>
      <c r="AY223" s="250" t="s">
        <v>147</v>
      </c>
    </row>
    <row r="224" s="14" customFormat="1">
      <c r="A224" s="14"/>
      <c r="B224" s="251"/>
      <c r="C224" s="252"/>
      <c r="D224" s="220" t="s">
        <v>697</v>
      </c>
      <c r="E224" s="253" t="s">
        <v>44</v>
      </c>
      <c r="F224" s="254" t="s">
        <v>1795</v>
      </c>
      <c r="G224" s="252"/>
      <c r="H224" s="255">
        <v>23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1" t="s">
        <v>697</v>
      </c>
      <c r="AU224" s="261" t="s">
        <v>92</v>
      </c>
      <c r="AV224" s="14" t="s">
        <v>92</v>
      </c>
      <c r="AW224" s="14" t="s">
        <v>42</v>
      </c>
      <c r="AX224" s="14" t="s">
        <v>82</v>
      </c>
      <c r="AY224" s="261" t="s">
        <v>147</v>
      </c>
    </row>
    <row r="225" s="14" customFormat="1">
      <c r="A225" s="14"/>
      <c r="B225" s="251"/>
      <c r="C225" s="252"/>
      <c r="D225" s="220" t="s">
        <v>697</v>
      </c>
      <c r="E225" s="253" t="s">
        <v>44</v>
      </c>
      <c r="F225" s="254" t="s">
        <v>1796</v>
      </c>
      <c r="G225" s="252"/>
      <c r="H225" s="255">
        <v>20</v>
      </c>
      <c r="I225" s="256"/>
      <c r="J225" s="252"/>
      <c r="K225" s="252"/>
      <c r="L225" s="257"/>
      <c r="M225" s="258"/>
      <c r="N225" s="259"/>
      <c r="O225" s="259"/>
      <c r="P225" s="259"/>
      <c r="Q225" s="259"/>
      <c r="R225" s="259"/>
      <c r="S225" s="259"/>
      <c r="T225" s="26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1" t="s">
        <v>697</v>
      </c>
      <c r="AU225" s="261" t="s">
        <v>92</v>
      </c>
      <c r="AV225" s="14" t="s">
        <v>92</v>
      </c>
      <c r="AW225" s="14" t="s">
        <v>42</v>
      </c>
      <c r="AX225" s="14" t="s">
        <v>82</v>
      </c>
      <c r="AY225" s="261" t="s">
        <v>147</v>
      </c>
    </row>
    <row r="226" s="15" customFormat="1">
      <c r="A226" s="15"/>
      <c r="B226" s="262"/>
      <c r="C226" s="263"/>
      <c r="D226" s="220" t="s">
        <v>697</v>
      </c>
      <c r="E226" s="264" t="s">
        <v>44</v>
      </c>
      <c r="F226" s="265" t="s">
        <v>701</v>
      </c>
      <c r="G226" s="263"/>
      <c r="H226" s="266">
        <v>43</v>
      </c>
      <c r="I226" s="267"/>
      <c r="J226" s="263"/>
      <c r="K226" s="263"/>
      <c r="L226" s="268"/>
      <c r="M226" s="269"/>
      <c r="N226" s="270"/>
      <c r="O226" s="270"/>
      <c r="P226" s="270"/>
      <c r="Q226" s="270"/>
      <c r="R226" s="270"/>
      <c r="S226" s="270"/>
      <c r="T226" s="271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2" t="s">
        <v>697</v>
      </c>
      <c r="AU226" s="272" t="s">
        <v>92</v>
      </c>
      <c r="AV226" s="15" t="s">
        <v>165</v>
      </c>
      <c r="AW226" s="15" t="s">
        <v>42</v>
      </c>
      <c r="AX226" s="15" t="s">
        <v>90</v>
      </c>
      <c r="AY226" s="272" t="s">
        <v>147</v>
      </c>
    </row>
    <row r="227" s="2" customFormat="1" ht="16.5" customHeight="1">
      <c r="A227" s="40"/>
      <c r="B227" s="41"/>
      <c r="C227" s="206" t="s">
        <v>284</v>
      </c>
      <c r="D227" s="206" t="s">
        <v>144</v>
      </c>
      <c r="E227" s="207" t="s">
        <v>1797</v>
      </c>
      <c r="F227" s="208" t="s">
        <v>1798</v>
      </c>
      <c r="G227" s="209" t="s">
        <v>152</v>
      </c>
      <c r="H227" s="210">
        <v>24.149999999999999</v>
      </c>
      <c r="I227" s="211"/>
      <c r="J227" s="212">
        <f>ROUND(I227*H227,2)</f>
        <v>0</v>
      </c>
      <c r="K227" s="208" t="s">
        <v>692</v>
      </c>
      <c r="L227" s="213"/>
      <c r="M227" s="214" t="s">
        <v>44</v>
      </c>
      <c r="N227" s="215" t="s">
        <v>53</v>
      </c>
      <c r="O227" s="86"/>
      <c r="P227" s="216">
        <f>O227*H227</f>
        <v>0</v>
      </c>
      <c r="Q227" s="216">
        <v>0.00131</v>
      </c>
      <c r="R227" s="216">
        <f>Q227*H227</f>
        <v>0.031636499999999998</v>
      </c>
      <c r="S227" s="216">
        <v>0</v>
      </c>
      <c r="T227" s="217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8" t="s">
        <v>184</v>
      </c>
      <c r="AT227" s="218" t="s">
        <v>144</v>
      </c>
      <c r="AU227" s="218" t="s">
        <v>92</v>
      </c>
      <c r="AY227" s="18" t="s">
        <v>147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8" t="s">
        <v>90</v>
      </c>
      <c r="BK227" s="219">
        <f>ROUND(I227*H227,2)</f>
        <v>0</v>
      </c>
      <c r="BL227" s="18" t="s">
        <v>165</v>
      </c>
      <c r="BM227" s="218" t="s">
        <v>1799</v>
      </c>
    </row>
    <row r="228" s="2" customFormat="1">
      <c r="A228" s="40"/>
      <c r="B228" s="41"/>
      <c r="C228" s="42"/>
      <c r="D228" s="220" t="s">
        <v>157</v>
      </c>
      <c r="E228" s="42"/>
      <c r="F228" s="221" t="s">
        <v>1798</v>
      </c>
      <c r="G228" s="42"/>
      <c r="H228" s="42"/>
      <c r="I228" s="222"/>
      <c r="J228" s="42"/>
      <c r="K228" s="42"/>
      <c r="L228" s="46"/>
      <c r="M228" s="223"/>
      <c r="N228" s="224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8" t="s">
        <v>157</v>
      </c>
      <c r="AU228" s="18" t="s">
        <v>92</v>
      </c>
    </row>
    <row r="229" s="14" customFormat="1">
      <c r="A229" s="14"/>
      <c r="B229" s="251"/>
      <c r="C229" s="252"/>
      <c r="D229" s="220" t="s">
        <v>697</v>
      </c>
      <c r="E229" s="252"/>
      <c r="F229" s="254" t="s">
        <v>1800</v>
      </c>
      <c r="G229" s="252"/>
      <c r="H229" s="255">
        <v>24.149999999999999</v>
      </c>
      <c r="I229" s="256"/>
      <c r="J229" s="252"/>
      <c r="K229" s="252"/>
      <c r="L229" s="257"/>
      <c r="M229" s="258"/>
      <c r="N229" s="259"/>
      <c r="O229" s="259"/>
      <c r="P229" s="259"/>
      <c r="Q229" s="259"/>
      <c r="R229" s="259"/>
      <c r="S229" s="259"/>
      <c r="T229" s="26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1" t="s">
        <v>697</v>
      </c>
      <c r="AU229" s="261" t="s">
        <v>92</v>
      </c>
      <c r="AV229" s="14" t="s">
        <v>92</v>
      </c>
      <c r="AW229" s="14" t="s">
        <v>4</v>
      </c>
      <c r="AX229" s="14" t="s">
        <v>90</v>
      </c>
      <c r="AY229" s="261" t="s">
        <v>147</v>
      </c>
    </row>
    <row r="230" s="2" customFormat="1" ht="16.5" customHeight="1">
      <c r="A230" s="40"/>
      <c r="B230" s="41"/>
      <c r="C230" s="206" t="s">
        <v>288</v>
      </c>
      <c r="D230" s="206" t="s">
        <v>144</v>
      </c>
      <c r="E230" s="207" t="s">
        <v>1801</v>
      </c>
      <c r="F230" s="208" t="s">
        <v>1802</v>
      </c>
      <c r="G230" s="209" t="s">
        <v>152</v>
      </c>
      <c r="H230" s="210">
        <v>21</v>
      </c>
      <c r="I230" s="211"/>
      <c r="J230" s="212">
        <f>ROUND(I230*H230,2)</f>
        <v>0</v>
      </c>
      <c r="K230" s="208" t="s">
        <v>692</v>
      </c>
      <c r="L230" s="213"/>
      <c r="M230" s="214" t="s">
        <v>44</v>
      </c>
      <c r="N230" s="215" t="s">
        <v>53</v>
      </c>
      <c r="O230" s="86"/>
      <c r="P230" s="216">
        <f>O230*H230</f>
        <v>0</v>
      </c>
      <c r="Q230" s="216">
        <v>0.0011999999999999999</v>
      </c>
      <c r="R230" s="216">
        <f>Q230*H230</f>
        <v>0.025199999999999997</v>
      </c>
      <c r="S230" s="216">
        <v>0</v>
      </c>
      <c r="T230" s="217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8" t="s">
        <v>184</v>
      </c>
      <c r="AT230" s="218" t="s">
        <v>144</v>
      </c>
      <c r="AU230" s="218" t="s">
        <v>92</v>
      </c>
      <c r="AY230" s="18" t="s">
        <v>147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18" t="s">
        <v>90</v>
      </c>
      <c r="BK230" s="219">
        <f>ROUND(I230*H230,2)</f>
        <v>0</v>
      </c>
      <c r="BL230" s="18" t="s">
        <v>165</v>
      </c>
      <c r="BM230" s="218" t="s">
        <v>1803</v>
      </c>
    </row>
    <row r="231" s="2" customFormat="1">
      <c r="A231" s="40"/>
      <c r="B231" s="41"/>
      <c r="C231" s="42"/>
      <c r="D231" s="220" t="s">
        <v>157</v>
      </c>
      <c r="E231" s="42"/>
      <c r="F231" s="221" t="s">
        <v>1802</v>
      </c>
      <c r="G231" s="42"/>
      <c r="H231" s="42"/>
      <c r="I231" s="222"/>
      <c r="J231" s="42"/>
      <c r="K231" s="42"/>
      <c r="L231" s="46"/>
      <c r="M231" s="223"/>
      <c r="N231" s="224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8" t="s">
        <v>157</v>
      </c>
      <c r="AU231" s="18" t="s">
        <v>92</v>
      </c>
    </row>
    <row r="232" s="14" customFormat="1">
      <c r="A232" s="14"/>
      <c r="B232" s="251"/>
      <c r="C232" s="252"/>
      <c r="D232" s="220" t="s">
        <v>697</v>
      </c>
      <c r="E232" s="252"/>
      <c r="F232" s="254" t="s">
        <v>1804</v>
      </c>
      <c r="G232" s="252"/>
      <c r="H232" s="255">
        <v>21</v>
      </c>
      <c r="I232" s="256"/>
      <c r="J232" s="252"/>
      <c r="K232" s="252"/>
      <c r="L232" s="257"/>
      <c r="M232" s="258"/>
      <c r="N232" s="259"/>
      <c r="O232" s="259"/>
      <c r="P232" s="259"/>
      <c r="Q232" s="259"/>
      <c r="R232" s="259"/>
      <c r="S232" s="259"/>
      <c r="T232" s="26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1" t="s">
        <v>697</v>
      </c>
      <c r="AU232" s="261" t="s">
        <v>92</v>
      </c>
      <c r="AV232" s="14" t="s">
        <v>92</v>
      </c>
      <c r="AW232" s="14" t="s">
        <v>4</v>
      </c>
      <c r="AX232" s="14" t="s">
        <v>90</v>
      </c>
      <c r="AY232" s="261" t="s">
        <v>147</v>
      </c>
    </row>
    <row r="233" s="2" customFormat="1" ht="16.5" customHeight="1">
      <c r="A233" s="40"/>
      <c r="B233" s="41"/>
      <c r="C233" s="225" t="s">
        <v>292</v>
      </c>
      <c r="D233" s="225" t="s">
        <v>268</v>
      </c>
      <c r="E233" s="226" t="s">
        <v>1805</v>
      </c>
      <c r="F233" s="227" t="s">
        <v>1806</v>
      </c>
      <c r="G233" s="228" t="s">
        <v>152</v>
      </c>
      <c r="H233" s="229">
        <v>190</v>
      </c>
      <c r="I233" s="230"/>
      <c r="J233" s="231">
        <f>ROUND(I233*H233,2)</f>
        <v>0</v>
      </c>
      <c r="K233" s="227" t="s">
        <v>692</v>
      </c>
      <c r="L233" s="46"/>
      <c r="M233" s="232" t="s">
        <v>44</v>
      </c>
      <c r="N233" s="233" t="s">
        <v>53</v>
      </c>
      <c r="O233" s="86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8" t="s">
        <v>165</v>
      </c>
      <c r="AT233" s="218" t="s">
        <v>268</v>
      </c>
      <c r="AU233" s="218" t="s">
        <v>92</v>
      </c>
      <c r="AY233" s="18" t="s">
        <v>147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18" t="s">
        <v>90</v>
      </c>
      <c r="BK233" s="219">
        <f>ROUND(I233*H233,2)</f>
        <v>0</v>
      </c>
      <c r="BL233" s="18" t="s">
        <v>165</v>
      </c>
      <c r="BM233" s="218" t="s">
        <v>1807</v>
      </c>
    </row>
    <row r="234" s="2" customFormat="1">
      <c r="A234" s="40"/>
      <c r="B234" s="41"/>
      <c r="C234" s="42"/>
      <c r="D234" s="220" t="s">
        <v>157</v>
      </c>
      <c r="E234" s="42"/>
      <c r="F234" s="221" t="s">
        <v>1808</v>
      </c>
      <c r="G234" s="42"/>
      <c r="H234" s="42"/>
      <c r="I234" s="222"/>
      <c r="J234" s="42"/>
      <c r="K234" s="42"/>
      <c r="L234" s="46"/>
      <c r="M234" s="223"/>
      <c r="N234" s="224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8" t="s">
        <v>157</v>
      </c>
      <c r="AU234" s="18" t="s">
        <v>92</v>
      </c>
    </row>
    <row r="235" s="2" customFormat="1">
      <c r="A235" s="40"/>
      <c r="B235" s="41"/>
      <c r="C235" s="42"/>
      <c r="D235" s="239" t="s">
        <v>695</v>
      </c>
      <c r="E235" s="42"/>
      <c r="F235" s="240" t="s">
        <v>1809</v>
      </c>
      <c r="G235" s="42"/>
      <c r="H235" s="42"/>
      <c r="I235" s="222"/>
      <c r="J235" s="42"/>
      <c r="K235" s="42"/>
      <c r="L235" s="46"/>
      <c r="M235" s="223"/>
      <c r="N235" s="224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8" t="s">
        <v>695</v>
      </c>
      <c r="AU235" s="18" t="s">
        <v>92</v>
      </c>
    </row>
    <row r="236" s="14" customFormat="1">
      <c r="A236" s="14"/>
      <c r="B236" s="251"/>
      <c r="C236" s="252"/>
      <c r="D236" s="220" t="s">
        <v>697</v>
      </c>
      <c r="E236" s="253" t="s">
        <v>44</v>
      </c>
      <c r="F236" s="254" t="s">
        <v>1810</v>
      </c>
      <c r="G236" s="252"/>
      <c r="H236" s="255">
        <v>190</v>
      </c>
      <c r="I236" s="256"/>
      <c r="J236" s="252"/>
      <c r="K236" s="252"/>
      <c r="L236" s="257"/>
      <c r="M236" s="258"/>
      <c r="N236" s="259"/>
      <c r="O236" s="259"/>
      <c r="P236" s="259"/>
      <c r="Q236" s="259"/>
      <c r="R236" s="259"/>
      <c r="S236" s="259"/>
      <c r="T236" s="26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1" t="s">
        <v>697</v>
      </c>
      <c r="AU236" s="261" t="s">
        <v>92</v>
      </c>
      <c r="AV236" s="14" t="s">
        <v>92</v>
      </c>
      <c r="AW236" s="14" t="s">
        <v>42</v>
      </c>
      <c r="AX236" s="14" t="s">
        <v>90</v>
      </c>
      <c r="AY236" s="261" t="s">
        <v>147</v>
      </c>
    </row>
    <row r="237" s="2" customFormat="1" ht="16.5" customHeight="1">
      <c r="A237" s="40"/>
      <c r="B237" s="41"/>
      <c r="C237" s="206" t="s">
        <v>296</v>
      </c>
      <c r="D237" s="206" t="s">
        <v>144</v>
      </c>
      <c r="E237" s="207" t="s">
        <v>1811</v>
      </c>
      <c r="F237" s="208" t="s">
        <v>1812</v>
      </c>
      <c r="G237" s="209" t="s">
        <v>152</v>
      </c>
      <c r="H237" s="210">
        <v>199.5</v>
      </c>
      <c r="I237" s="211"/>
      <c r="J237" s="212">
        <f>ROUND(I237*H237,2)</f>
        <v>0</v>
      </c>
      <c r="K237" s="208" t="s">
        <v>153</v>
      </c>
      <c r="L237" s="213"/>
      <c r="M237" s="214" t="s">
        <v>44</v>
      </c>
      <c r="N237" s="215" t="s">
        <v>53</v>
      </c>
      <c r="O237" s="86"/>
      <c r="P237" s="216">
        <f>O237*H237</f>
        <v>0</v>
      </c>
      <c r="Q237" s="216">
        <v>4.0000000000000003E-05</v>
      </c>
      <c r="R237" s="216">
        <f>Q237*H237</f>
        <v>0.007980000000000001</v>
      </c>
      <c r="S237" s="216">
        <v>0</v>
      </c>
      <c r="T237" s="217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8" t="s">
        <v>184</v>
      </c>
      <c r="AT237" s="218" t="s">
        <v>144</v>
      </c>
      <c r="AU237" s="218" t="s">
        <v>92</v>
      </c>
      <c r="AY237" s="18" t="s">
        <v>147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8" t="s">
        <v>90</v>
      </c>
      <c r="BK237" s="219">
        <f>ROUND(I237*H237,2)</f>
        <v>0</v>
      </c>
      <c r="BL237" s="18" t="s">
        <v>165</v>
      </c>
      <c r="BM237" s="218" t="s">
        <v>1813</v>
      </c>
    </row>
    <row r="238" s="2" customFormat="1">
      <c r="A238" s="40"/>
      <c r="B238" s="41"/>
      <c r="C238" s="42"/>
      <c r="D238" s="220" t="s">
        <v>157</v>
      </c>
      <c r="E238" s="42"/>
      <c r="F238" s="221" t="s">
        <v>1812</v>
      </c>
      <c r="G238" s="42"/>
      <c r="H238" s="42"/>
      <c r="I238" s="222"/>
      <c r="J238" s="42"/>
      <c r="K238" s="42"/>
      <c r="L238" s="46"/>
      <c r="M238" s="223"/>
      <c r="N238" s="224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8" t="s">
        <v>157</v>
      </c>
      <c r="AU238" s="18" t="s">
        <v>92</v>
      </c>
    </row>
    <row r="239" s="14" customFormat="1">
      <c r="A239" s="14"/>
      <c r="B239" s="251"/>
      <c r="C239" s="252"/>
      <c r="D239" s="220" t="s">
        <v>697</v>
      </c>
      <c r="E239" s="253" t="s">
        <v>44</v>
      </c>
      <c r="F239" s="254" t="s">
        <v>1814</v>
      </c>
      <c r="G239" s="252"/>
      <c r="H239" s="255">
        <v>190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697</v>
      </c>
      <c r="AU239" s="261" t="s">
        <v>92</v>
      </c>
      <c r="AV239" s="14" t="s">
        <v>92</v>
      </c>
      <c r="AW239" s="14" t="s">
        <v>42</v>
      </c>
      <c r="AX239" s="14" t="s">
        <v>90</v>
      </c>
      <c r="AY239" s="261" t="s">
        <v>147</v>
      </c>
    </row>
    <row r="240" s="14" customFormat="1">
      <c r="A240" s="14"/>
      <c r="B240" s="251"/>
      <c r="C240" s="252"/>
      <c r="D240" s="220" t="s">
        <v>697</v>
      </c>
      <c r="E240" s="252"/>
      <c r="F240" s="254" t="s">
        <v>1815</v>
      </c>
      <c r="G240" s="252"/>
      <c r="H240" s="255">
        <v>199.5</v>
      </c>
      <c r="I240" s="256"/>
      <c r="J240" s="252"/>
      <c r="K240" s="252"/>
      <c r="L240" s="257"/>
      <c r="M240" s="258"/>
      <c r="N240" s="259"/>
      <c r="O240" s="259"/>
      <c r="P240" s="259"/>
      <c r="Q240" s="259"/>
      <c r="R240" s="259"/>
      <c r="S240" s="259"/>
      <c r="T240" s="26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1" t="s">
        <v>697</v>
      </c>
      <c r="AU240" s="261" t="s">
        <v>92</v>
      </c>
      <c r="AV240" s="14" t="s">
        <v>92</v>
      </c>
      <c r="AW240" s="14" t="s">
        <v>4</v>
      </c>
      <c r="AX240" s="14" t="s">
        <v>90</v>
      </c>
      <c r="AY240" s="261" t="s">
        <v>147</v>
      </c>
    </row>
    <row r="241" s="12" customFormat="1" ht="22.8" customHeight="1">
      <c r="A241" s="12"/>
      <c r="B241" s="190"/>
      <c r="C241" s="191"/>
      <c r="D241" s="192" t="s">
        <v>81</v>
      </c>
      <c r="E241" s="204" t="s">
        <v>171</v>
      </c>
      <c r="F241" s="204" t="s">
        <v>1816</v>
      </c>
      <c r="G241" s="191"/>
      <c r="H241" s="191"/>
      <c r="I241" s="194"/>
      <c r="J241" s="205">
        <f>BK241</f>
        <v>0</v>
      </c>
      <c r="K241" s="191"/>
      <c r="L241" s="196"/>
      <c r="M241" s="197"/>
      <c r="N241" s="198"/>
      <c r="O241" s="198"/>
      <c r="P241" s="199">
        <f>SUM(P242:P259)</f>
        <v>0</v>
      </c>
      <c r="Q241" s="198"/>
      <c r="R241" s="199">
        <f>SUM(R242:R259)</f>
        <v>14.948664000000001</v>
      </c>
      <c r="S241" s="198"/>
      <c r="T241" s="200">
        <f>SUM(T242:T259)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1" t="s">
        <v>90</v>
      </c>
      <c r="AT241" s="202" t="s">
        <v>81</v>
      </c>
      <c r="AU241" s="202" t="s">
        <v>90</v>
      </c>
      <c r="AY241" s="201" t="s">
        <v>147</v>
      </c>
      <c r="BK241" s="203">
        <f>SUM(BK242:BK259)</f>
        <v>0</v>
      </c>
    </row>
    <row r="242" s="2" customFormat="1" ht="16.5" customHeight="1">
      <c r="A242" s="40"/>
      <c r="B242" s="41"/>
      <c r="C242" s="225" t="s">
        <v>300</v>
      </c>
      <c r="D242" s="225" t="s">
        <v>268</v>
      </c>
      <c r="E242" s="226" t="s">
        <v>1817</v>
      </c>
      <c r="F242" s="227" t="s">
        <v>1818</v>
      </c>
      <c r="G242" s="228" t="s">
        <v>691</v>
      </c>
      <c r="H242" s="229">
        <v>65.5</v>
      </c>
      <c r="I242" s="230"/>
      <c r="J242" s="231">
        <f>ROUND(I242*H242,2)</f>
        <v>0</v>
      </c>
      <c r="K242" s="227" t="s">
        <v>692</v>
      </c>
      <c r="L242" s="46"/>
      <c r="M242" s="232" t="s">
        <v>44</v>
      </c>
      <c r="N242" s="233" t="s">
        <v>53</v>
      </c>
      <c r="O242" s="86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8" t="s">
        <v>165</v>
      </c>
      <c r="AT242" s="218" t="s">
        <v>268</v>
      </c>
      <c r="AU242" s="218" t="s">
        <v>92</v>
      </c>
      <c r="AY242" s="18" t="s">
        <v>147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8" t="s">
        <v>90</v>
      </c>
      <c r="BK242" s="219">
        <f>ROUND(I242*H242,2)</f>
        <v>0</v>
      </c>
      <c r="BL242" s="18" t="s">
        <v>165</v>
      </c>
      <c r="BM242" s="218" t="s">
        <v>1819</v>
      </c>
    </row>
    <row r="243" s="2" customFormat="1">
      <c r="A243" s="40"/>
      <c r="B243" s="41"/>
      <c r="C243" s="42"/>
      <c r="D243" s="220" t="s">
        <v>157</v>
      </c>
      <c r="E243" s="42"/>
      <c r="F243" s="221" t="s">
        <v>1820</v>
      </c>
      <c r="G243" s="42"/>
      <c r="H243" s="42"/>
      <c r="I243" s="222"/>
      <c r="J243" s="42"/>
      <c r="K243" s="42"/>
      <c r="L243" s="46"/>
      <c r="M243" s="223"/>
      <c r="N243" s="224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8" t="s">
        <v>157</v>
      </c>
      <c r="AU243" s="18" t="s">
        <v>92</v>
      </c>
    </row>
    <row r="244" s="2" customFormat="1">
      <c r="A244" s="40"/>
      <c r="B244" s="41"/>
      <c r="C244" s="42"/>
      <c r="D244" s="239" t="s">
        <v>695</v>
      </c>
      <c r="E244" s="42"/>
      <c r="F244" s="240" t="s">
        <v>1821</v>
      </c>
      <c r="G244" s="42"/>
      <c r="H244" s="42"/>
      <c r="I244" s="222"/>
      <c r="J244" s="42"/>
      <c r="K244" s="42"/>
      <c r="L244" s="46"/>
      <c r="M244" s="223"/>
      <c r="N244" s="224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8" t="s">
        <v>695</v>
      </c>
      <c r="AU244" s="18" t="s">
        <v>92</v>
      </c>
    </row>
    <row r="245" s="14" customFormat="1">
      <c r="A245" s="14"/>
      <c r="B245" s="251"/>
      <c r="C245" s="252"/>
      <c r="D245" s="220" t="s">
        <v>697</v>
      </c>
      <c r="E245" s="253" t="s">
        <v>44</v>
      </c>
      <c r="F245" s="254" t="s">
        <v>1822</v>
      </c>
      <c r="G245" s="252"/>
      <c r="H245" s="255">
        <v>65.5</v>
      </c>
      <c r="I245" s="256"/>
      <c r="J245" s="252"/>
      <c r="K245" s="252"/>
      <c r="L245" s="257"/>
      <c r="M245" s="258"/>
      <c r="N245" s="259"/>
      <c r="O245" s="259"/>
      <c r="P245" s="259"/>
      <c r="Q245" s="259"/>
      <c r="R245" s="259"/>
      <c r="S245" s="259"/>
      <c r="T245" s="26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1" t="s">
        <v>697</v>
      </c>
      <c r="AU245" s="261" t="s">
        <v>92</v>
      </c>
      <c r="AV245" s="14" t="s">
        <v>92</v>
      </c>
      <c r="AW245" s="14" t="s">
        <v>42</v>
      </c>
      <c r="AX245" s="14" t="s">
        <v>90</v>
      </c>
      <c r="AY245" s="261" t="s">
        <v>147</v>
      </c>
    </row>
    <row r="246" s="2" customFormat="1" ht="21.75" customHeight="1">
      <c r="A246" s="40"/>
      <c r="B246" s="41"/>
      <c r="C246" s="225" t="s">
        <v>304</v>
      </c>
      <c r="D246" s="225" t="s">
        <v>268</v>
      </c>
      <c r="E246" s="226" t="s">
        <v>1823</v>
      </c>
      <c r="F246" s="227" t="s">
        <v>1824</v>
      </c>
      <c r="G246" s="228" t="s">
        <v>691</v>
      </c>
      <c r="H246" s="229">
        <v>65.5</v>
      </c>
      <c r="I246" s="230"/>
      <c r="J246" s="231">
        <f>ROUND(I246*H246,2)</f>
        <v>0</v>
      </c>
      <c r="K246" s="227" t="s">
        <v>692</v>
      </c>
      <c r="L246" s="46"/>
      <c r="M246" s="232" t="s">
        <v>44</v>
      </c>
      <c r="N246" s="233" t="s">
        <v>53</v>
      </c>
      <c r="O246" s="86"/>
      <c r="P246" s="216">
        <f>O246*H246</f>
        <v>0</v>
      </c>
      <c r="Q246" s="216">
        <v>0.089219999999999994</v>
      </c>
      <c r="R246" s="216">
        <f>Q246*H246</f>
        <v>5.8439099999999993</v>
      </c>
      <c r="S246" s="216">
        <v>0</v>
      </c>
      <c r="T246" s="21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8" t="s">
        <v>165</v>
      </c>
      <c r="AT246" s="218" t="s">
        <v>268</v>
      </c>
      <c r="AU246" s="218" t="s">
        <v>92</v>
      </c>
      <c r="AY246" s="18" t="s">
        <v>147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8" t="s">
        <v>90</v>
      </c>
      <c r="BK246" s="219">
        <f>ROUND(I246*H246,2)</f>
        <v>0</v>
      </c>
      <c r="BL246" s="18" t="s">
        <v>165</v>
      </c>
      <c r="BM246" s="218" t="s">
        <v>1825</v>
      </c>
    </row>
    <row r="247" s="2" customFormat="1">
      <c r="A247" s="40"/>
      <c r="B247" s="41"/>
      <c r="C247" s="42"/>
      <c r="D247" s="220" t="s">
        <v>157</v>
      </c>
      <c r="E247" s="42"/>
      <c r="F247" s="221" t="s">
        <v>1826</v>
      </c>
      <c r="G247" s="42"/>
      <c r="H247" s="42"/>
      <c r="I247" s="222"/>
      <c r="J247" s="42"/>
      <c r="K247" s="42"/>
      <c r="L247" s="46"/>
      <c r="M247" s="223"/>
      <c r="N247" s="224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8" t="s">
        <v>157</v>
      </c>
      <c r="AU247" s="18" t="s">
        <v>92</v>
      </c>
    </row>
    <row r="248" s="2" customFormat="1">
      <c r="A248" s="40"/>
      <c r="B248" s="41"/>
      <c r="C248" s="42"/>
      <c r="D248" s="239" t="s">
        <v>695</v>
      </c>
      <c r="E248" s="42"/>
      <c r="F248" s="240" t="s">
        <v>1827</v>
      </c>
      <c r="G248" s="42"/>
      <c r="H248" s="42"/>
      <c r="I248" s="222"/>
      <c r="J248" s="42"/>
      <c r="K248" s="42"/>
      <c r="L248" s="46"/>
      <c r="M248" s="223"/>
      <c r="N248" s="224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8" t="s">
        <v>695</v>
      </c>
      <c r="AU248" s="18" t="s">
        <v>92</v>
      </c>
    </row>
    <row r="249" s="14" customFormat="1">
      <c r="A249" s="14"/>
      <c r="B249" s="251"/>
      <c r="C249" s="252"/>
      <c r="D249" s="220" t="s">
        <v>697</v>
      </c>
      <c r="E249" s="253" t="s">
        <v>44</v>
      </c>
      <c r="F249" s="254" t="s">
        <v>1828</v>
      </c>
      <c r="G249" s="252"/>
      <c r="H249" s="255">
        <v>65.5</v>
      </c>
      <c r="I249" s="256"/>
      <c r="J249" s="252"/>
      <c r="K249" s="252"/>
      <c r="L249" s="257"/>
      <c r="M249" s="258"/>
      <c r="N249" s="259"/>
      <c r="O249" s="259"/>
      <c r="P249" s="259"/>
      <c r="Q249" s="259"/>
      <c r="R249" s="259"/>
      <c r="S249" s="259"/>
      <c r="T249" s="26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1" t="s">
        <v>697</v>
      </c>
      <c r="AU249" s="261" t="s">
        <v>92</v>
      </c>
      <c r="AV249" s="14" t="s">
        <v>92</v>
      </c>
      <c r="AW249" s="14" t="s">
        <v>42</v>
      </c>
      <c r="AX249" s="14" t="s">
        <v>90</v>
      </c>
      <c r="AY249" s="261" t="s">
        <v>147</v>
      </c>
    </row>
    <row r="250" s="2" customFormat="1" ht="16.5" customHeight="1">
      <c r="A250" s="40"/>
      <c r="B250" s="41"/>
      <c r="C250" s="206" t="s">
        <v>419</v>
      </c>
      <c r="D250" s="206" t="s">
        <v>144</v>
      </c>
      <c r="E250" s="207" t="s">
        <v>1829</v>
      </c>
      <c r="F250" s="208" t="s">
        <v>1830</v>
      </c>
      <c r="G250" s="209" t="s">
        <v>691</v>
      </c>
      <c r="H250" s="210">
        <v>67.465000000000003</v>
      </c>
      <c r="I250" s="211"/>
      <c r="J250" s="212">
        <f>ROUND(I250*H250,2)</f>
        <v>0</v>
      </c>
      <c r="K250" s="208" t="s">
        <v>153</v>
      </c>
      <c r="L250" s="213"/>
      <c r="M250" s="214" t="s">
        <v>44</v>
      </c>
      <c r="N250" s="215" t="s">
        <v>53</v>
      </c>
      <c r="O250" s="86"/>
      <c r="P250" s="216">
        <f>O250*H250</f>
        <v>0</v>
      </c>
      <c r="Q250" s="216">
        <v>0.13</v>
      </c>
      <c r="R250" s="216">
        <f>Q250*H250</f>
        <v>8.7704500000000003</v>
      </c>
      <c r="S250" s="216">
        <v>0</v>
      </c>
      <c r="T250" s="217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8" t="s">
        <v>184</v>
      </c>
      <c r="AT250" s="218" t="s">
        <v>144</v>
      </c>
      <c r="AU250" s="218" t="s">
        <v>92</v>
      </c>
      <c r="AY250" s="18" t="s">
        <v>147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18" t="s">
        <v>90</v>
      </c>
      <c r="BK250" s="219">
        <f>ROUND(I250*H250,2)</f>
        <v>0</v>
      </c>
      <c r="BL250" s="18" t="s">
        <v>165</v>
      </c>
      <c r="BM250" s="218" t="s">
        <v>1831</v>
      </c>
    </row>
    <row r="251" s="2" customFormat="1">
      <c r="A251" s="40"/>
      <c r="B251" s="41"/>
      <c r="C251" s="42"/>
      <c r="D251" s="220" t="s">
        <v>157</v>
      </c>
      <c r="E251" s="42"/>
      <c r="F251" s="221" t="s">
        <v>1832</v>
      </c>
      <c r="G251" s="42"/>
      <c r="H251" s="42"/>
      <c r="I251" s="222"/>
      <c r="J251" s="42"/>
      <c r="K251" s="42"/>
      <c r="L251" s="46"/>
      <c r="M251" s="223"/>
      <c r="N251" s="224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8" t="s">
        <v>157</v>
      </c>
      <c r="AU251" s="18" t="s">
        <v>92</v>
      </c>
    </row>
    <row r="252" s="14" customFormat="1">
      <c r="A252" s="14"/>
      <c r="B252" s="251"/>
      <c r="C252" s="252"/>
      <c r="D252" s="220" t="s">
        <v>697</v>
      </c>
      <c r="E252" s="252"/>
      <c r="F252" s="254" t="s">
        <v>1833</v>
      </c>
      <c r="G252" s="252"/>
      <c r="H252" s="255">
        <v>67.465000000000003</v>
      </c>
      <c r="I252" s="256"/>
      <c r="J252" s="252"/>
      <c r="K252" s="252"/>
      <c r="L252" s="257"/>
      <c r="M252" s="258"/>
      <c r="N252" s="259"/>
      <c r="O252" s="259"/>
      <c r="P252" s="259"/>
      <c r="Q252" s="259"/>
      <c r="R252" s="259"/>
      <c r="S252" s="259"/>
      <c r="T252" s="26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1" t="s">
        <v>697</v>
      </c>
      <c r="AU252" s="261" t="s">
        <v>92</v>
      </c>
      <c r="AV252" s="14" t="s">
        <v>92</v>
      </c>
      <c r="AW252" s="14" t="s">
        <v>4</v>
      </c>
      <c r="AX252" s="14" t="s">
        <v>90</v>
      </c>
      <c r="AY252" s="261" t="s">
        <v>147</v>
      </c>
    </row>
    <row r="253" s="2" customFormat="1" ht="16.5" customHeight="1">
      <c r="A253" s="40"/>
      <c r="B253" s="41"/>
      <c r="C253" s="225" t="s">
        <v>362</v>
      </c>
      <c r="D253" s="225" t="s">
        <v>268</v>
      </c>
      <c r="E253" s="226" t="s">
        <v>1834</v>
      </c>
      <c r="F253" s="227" t="s">
        <v>1835</v>
      </c>
      <c r="G253" s="228" t="s">
        <v>691</v>
      </c>
      <c r="H253" s="229">
        <v>3.1000000000000001</v>
      </c>
      <c r="I253" s="230"/>
      <c r="J253" s="231">
        <f>ROUND(I253*H253,2)</f>
        <v>0</v>
      </c>
      <c r="K253" s="227" t="s">
        <v>692</v>
      </c>
      <c r="L253" s="46"/>
      <c r="M253" s="232" t="s">
        <v>44</v>
      </c>
      <c r="N253" s="233" t="s">
        <v>53</v>
      </c>
      <c r="O253" s="86"/>
      <c r="P253" s="216">
        <f>O253*H253</f>
        <v>0</v>
      </c>
      <c r="Q253" s="216">
        <v>0.080030000000000004</v>
      </c>
      <c r="R253" s="216">
        <f>Q253*H253</f>
        <v>0.24809300000000001</v>
      </c>
      <c r="S253" s="216">
        <v>0</v>
      </c>
      <c r="T253" s="217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8" t="s">
        <v>165</v>
      </c>
      <c r="AT253" s="218" t="s">
        <v>268</v>
      </c>
      <c r="AU253" s="218" t="s">
        <v>92</v>
      </c>
      <c r="AY253" s="18" t="s">
        <v>147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18" t="s">
        <v>90</v>
      </c>
      <c r="BK253" s="219">
        <f>ROUND(I253*H253,2)</f>
        <v>0</v>
      </c>
      <c r="BL253" s="18" t="s">
        <v>165</v>
      </c>
      <c r="BM253" s="218" t="s">
        <v>1836</v>
      </c>
    </row>
    <row r="254" s="2" customFormat="1">
      <c r="A254" s="40"/>
      <c r="B254" s="41"/>
      <c r="C254" s="42"/>
      <c r="D254" s="220" t="s">
        <v>157</v>
      </c>
      <c r="E254" s="42"/>
      <c r="F254" s="221" t="s">
        <v>1837</v>
      </c>
      <c r="G254" s="42"/>
      <c r="H254" s="42"/>
      <c r="I254" s="222"/>
      <c r="J254" s="42"/>
      <c r="K254" s="42"/>
      <c r="L254" s="46"/>
      <c r="M254" s="223"/>
      <c r="N254" s="224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8" t="s">
        <v>157</v>
      </c>
      <c r="AU254" s="18" t="s">
        <v>92</v>
      </c>
    </row>
    <row r="255" s="2" customFormat="1">
      <c r="A255" s="40"/>
      <c r="B255" s="41"/>
      <c r="C255" s="42"/>
      <c r="D255" s="239" t="s">
        <v>695</v>
      </c>
      <c r="E255" s="42"/>
      <c r="F255" s="240" t="s">
        <v>1838</v>
      </c>
      <c r="G255" s="42"/>
      <c r="H255" s="42"/>
      <c r="I255" s="222"/>
      <c r="J255" s="42"/>
      <c r="K255" s="42"/>
      <c r="L255" s="46"/>
      <c r="M255" s="223"/>
      <c r="N255" s="224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8" t="s">
        <v>695</v>
      </c>
      <c r="AU255" s="18" t="s">
        <v>92</v>
      </c>
    </row>
    <row r="256" s="14" customFormat="1">
      <c r="A256" s="14"/>
      <c r="B256" s="251"/>
      <c r="C256" s="252"/>
      <c r="D256" s="220" t="s">
        <v>697</v>
      </c>
      <c r="E256" s="253" t="s">
        <v>44</v>
      </c>
      <c r="F256" s="254" t="s">
        <v>1839</v>
      </c>
      <c r="G256" s="252"/>
      <c r="H256" s="255">
        <v>3.1000000000000001</v>
      </c>
      <c r="I256" s="256"/>
      <c r="J256" s="252"/>
      <c r="K256" s="252"/>
      <c r="L256" s="257"/>
      <c r="M256" s="258"/>
      <c r="N256" s="259"/>
      <c r="O256" s="259"/>
      <c r="P256" s="259"/>
      <c r="Q256" s="259"/>
      <c r="R256" s="259"/>
      <c r="S256" s="259"/>
      <c r="T256" s="26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1" t="s">
        <v>697</v>
      </c>
      <c r="AU256" s="261" t="s">
        <v>92</v>
      </c>
      <c r="AV256" s="14" t="s">
        <v>92</v>
      </c>
      <c r="AW256" s="14" t="s">
        <v>42</v>
      </c>
      <c r="AX256" s="14" t="s">
        <v>90</v>
      </c>
      <c r="AY256" s="261" t="s">
        <v>147</v>
      </c>
    </row>
    <row r="257" s="2" customFormat="1" ht="16.5" customHeight="1">
      <c r="A257" s="40"/>
      <c r="B257" s="41"/>
      <c r="C257" s="206" t="s">
        <v>428</v>
      </c>
      <c r="D257" s="206" t="s">
        <v>144</v>
      </c>
      <c r="E257" s="207" t="s">
        <v>1840</v>
      </c>
      <c r="F257" s="208" t="s">
        <v>1841</v>
      </c>
      <c r="G257" s="209" t="s">
        <v>691</v>
      </c>
      <c r="H257" s="210">
        <v>3.1930000000000001</v>
      </c>
      <c r="I257" s="211"/>
      <c r="J257" s="212">
        <f>ROUND(I257*H257,2)</f>
        <v>0</v>
      </c>
      <c r="K257" s="208" t="s">
        <v>692</v>
      </c>
      <c r="L257" s="213"/>
      <c r="M257" s="214" t="s">
        <v>44</v>
      </c>
      <c r="N257" s="215" t="s">
        <v>53</v>
      </c>
      <c r="O257" s="86"/>
      <c r="P257" s="216">
        <f>O257*H257</f>
        <v>0</v>
      </c>
      <c r="Q257" s="216">
        <v>0.027</v>
      </c>
      <c r="R257" s="216">
        <f>Q257*H257</f>
        <v>0.086210999999999996</v>
      </c>
      <c r="S257" s="216">
        <v>0</v>
      </c>
      <c r="T257" s="217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8" t="s">
        <v>184</v>
      </c>
      <c r="AT257" s="218" t="s">
        <v>144</v>
      </c>
      <c r="AU257" s="218" t="s">
        <v>92</v>
      </c>
      <c r="AY257" s="18" t="s">
        <v>147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18" t="s">
        <v>90</v>
      </c>
      <c r="BK257" s="219">
        <f>ROUND(I257*H257,2)</f>
        <v>0</v>
      </c>
      <c r="BL257" s="18" t="s">
        <v>165</v>
      </c>
      <c r="BM257" s="218" t="s">
        <v>1842</v>
      </c>
    </row>
    <row r="258" s="2" customFormat="1">
      <c r="A258" s="40"/>
      <c r="B258" s="41"/>
      <c r="C258" s="42"/>
      <c r="D258" s="220" t="s">
        <v>157</v>
      </c>
      <c r="E258" s="42"/>
      <c r="F258" s="221" t="s">
        <v>1841</v>
      </c>
      <c r="G258" s="42"/>
      <c r="H258" s="42"/>
      <c r="I258" s="222"/>
      <c r="J258" s="42"/>
      <c r="K258" s="42"/>
      <c r="L258" s="46"/>
      <c r="M258" s="223"/>
      <c r="N258" s="224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8" t="s">
        <v>157</v>
      </c>
      <c r="AU258" s="18" t="s">
        <v>92</v>
      </c>
    </row>
    <row r="259" s="14" customFormat="1">
      <c r="A259" s="14"/>
      <c r="B259" s="251"/>
      <c r="C259" s="252"/>
      <c r="D259" s="220" t="s">
        <v>697</v>
      </c>
      <c r="E259" s="252"/>
      <c r="F259" s="254" t="s">
        <v>1843</v>
      </c>
      <c r="G259" s="252"/>
      <c r="H259" s="255">
        <v>3.1930000000000001</v>
      </c>
      <c r="I259" s="256"/>
      <c r="J259" s="252"/>
      <c r="K259" s="252"/>
      <c r="L259" s="257"/>
      <c r="M259" s="258"/>
      <c r="N259" s="259"/>
      <c r="O259" s="259"/>
      <c r="P259" s="259"/>
      <c r="Q259" s="259"/>
      <c r="R259" s="259"/>
      <c r="S259" s="259"/>
      <c r="T259" s="26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1" t="s">
        <v>697</v>
      </c>
      <c r="AU259" s="261" t="s">
        <v>92</v>
      </c>
      <c r="AV259" s="14" t="s">
        <v>92</v>
      </c>
      <c r="AW259" s="14" t="s">
        <v>4</v>
      </c>
      <c r="AX259" s="14" t="s">
        <v>90</v>
      </c>
      <c r="AY259" s="261" t="s">
        <v>147</v>
      </c>
    </row>
    <row r="260" s="12" customFormat="1" ht="22.8" customHeight="1">
      <c r="A260" s="12"/>
      <c r="B260" s="190"/>
      <c r="C260" s="191"/>
      <c r="D260" s="192" t="s">
        <v>81</v>
      </c>
      <c r="E260" s="204" t="s">
        <v>176</v>
      </c>
      <c r="F260" s="204" t="s">
        <v>870</v>
      </c>
      <c r="G260" s="191"/>
      <c r="H260" s="191"/>
      <c r="I260" s="194"/>
      <c r="J260" s="205">
        <f>BK260</f>
        <v>0</v>
      </c>
      <c r="K260" s="191"/>
      <c r="L260" s="196"/>
      <c r="M260" s="197"/>
      <c r="N260" s="198"/>
      <c r="O260" s="198"/>
      <c r="P260" s="199">
        <f>SUM(P261:P264)</f>
        <v>0</v>
      </c>
      <c r="Q260" s="198"/>
      <c r="R260" s="199">
        <f>SUM(R261:R264)</f>
        <v>1.7745420000000001</v>
      </c>
      <c r="S260" s="198"/>
      <c r="T260" s="200">
        <f>SUM(T261:T264)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1" t="s">
        <v>90</v>
      </c>
      <c r="AT260" s="202" t="s">
        <v>81</v>
      </c>
      <c r="AU260" s="202" t="s">
        <v>90</v>
      </c>
      <c r="AY260" s="201" t="s">
        <v>147</v>
      </c>
      <c r="BK260" s="203">
        <f>SUM(BK261:BK264)</f>
        <v>0</v>
      </c>
    </row>
    <row r="261" s="2" customFormat="1" ht="16.5" customHeight="1">
      <c r="A261" s="40"/>
      <c r="B261" s="41"/>
      <c r="C261" s="225" t="s">
        <v>366</v>
      </c>
      <c r="D261" s="225" t="s">
        <v>268</v>
      </c>
      <c r="E261" s="226" t="s">
        <v>1844</v>
      </c>
      <c r="F261" s="227" t="s">
        <v>1845</v>
      </c>
      <c r="G261" s="228" t="s">
        <v>691</v>
      </c>
      <c r="H261" s="229">
        <v>4.8300000000000001</v>
      </c>
      <c r="I261" s="230"/>
      <c r="J261" s="231">
        <f>ROUND(I261*H261,2)</f>
        <v>0</v>
      </c>
      <c r="K261" s="227" t="s">
        <v>692</v>
      </c>
      <c r="L261" s="46"/>
      <c r="M261" s="232" t="s">
        <v>44</v>
      </c>
      <c r="N261" s="233" t="s">
        <v>53</v>
      </c>
      <c r="O261" s="86"/>
      <c r="P261" s="216">
        <f>O261*H261</f>
        <v>0</v>
      </c>
      <c r="Q261" s="216">
        <v>0.3674</v>
      </c>
      <c r="R261" s="216">
        <f>Q261*H261</f>
        <v>1.7745420000000001</v>
      </c>
      <c r="S261" s="216">
        <v>0</v>
      </c>
      <c r="T261" s="217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8" t="s">
        <v>165</v>
      </c>
      <c r="AT261" s="218" t="s">
        <v>268</v>
      </c>
      <c r="AU261" s="218" t="s">
        <v>92</v>
      </c>
      <c r="AY261" s="18" t="s">
        <v>147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8" t="s">
        <v>90</v>
      </c>
      <c r="BK261" s="219">
        <f>ROUND(I261*H261,2)</f>
        <v>0</v>
      </c>
      <c r="BL261" s="18" t="s">
        <v>165</v>
      </c>
      <c r="BM261" s="218" t="s">
        <v>1846</v>
      </c>
    </row>
    <row r="262" s="2" customFormat="1">
      <c r="A262" s="40"/>
      <c r="B262" s="41"/>
      <c r="C262" s="42"/>
      <c r="D262" s="220" t="s">
        <v>157</v>
      </c>
      <c r="E262" s="42"/>
      <c r="F262" s="221" t="s">
        <v>1847</v>
      </c>
      <c r="G262" s="42"/>
      <c r="H262" s="42"/>
      <c r="I262" s="222"/>
      <c r="J262" s="42"/>
      <c r="K262" s="42"/>
      <c r="L262" s="46"/>
      <c r="M262" s="223"/>
      <c r="N262" s="224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8" t="s">
        <v>157</v>
      </c>
      <c r="AU262" s="18" t="s">
        <v>92</v>
      </c>
    </row>
    <row r="263" s="2" customFormat="1">
      <c r="A263" s="40"/>
      <c r="B263" s="41"/>
      <c r="C263" s="42"/>
      <c r="D263" s="239" t="s">
        <v>695</v>
      </c>
      <c r="E263" s="42"/>
      <c r="F263" s="240" t="s">
        <v>1848</v>
      </c>
      <c r="G263" s="42"/>
      <c r="H263" s="42"/>
      <c r="I263" s="222"/>
      <c r="J263" s="42"/>
      <c r="K263" s="42"/>
      <c r="L263" s="46"/>
      <c r="M263" s="223"/>
      <c r="N263" s="224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8" t="s">
        <v>695</v>
      </c>
      <c r="AU263" s="18" t="s">
        <v>92</v>
      </c>
    </row>
    <row r="264" s="14" customFormat="1">
      <c r="A264" s="14"/>
      <c r="B264" s="251"/>
      <c r="C264" s="252"/>
      <c r="D264" s="220" t="s">
        <v>697</v>
      </c>
      <c r="E264" s="253" t="s">
        <v>44</v>
      </c>
      <c r="F264" s="254" t="s">
        <v>1849</v>
      </c>
      <c r="G264" s="252"/>
      <c r="H264" s="255">
        <v>4.8300000000000001</v>
      </c>
      <c r="I264" s="256"/>
      <c r="J264" s="252"/>
      <c r="K264" s="252"/>
      <c r="L264" s="257"/>
      <c r="M264" s="258"/>
      <c r="N264" s="259"/>
      <c r="O264" s="259"/>
      <c r="P264" s="259"/>
      <c r="Q264" s="259"/>
      <c r="R264" s="259"/>
      <c r="S264" s="259"/>
      <c r="T264" s="26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1" t="s">
        <v>697</v>
      </c>
      <c r="AU264" s="261" t="s">
        <v>92</v>
      </c>
      <c r="AV264" s="14" t="s">
        <v>92</v>
      </c>
      <c r="AW264" s="14" t="s">
        <v>42</v>
      </c>
      <c r="AX264" s="14" t="s">
        <v>90</v>
      </c>
      <c r="AY264" s="261" t="s">
        <v>147</v>
      </c>
    </row>
    <row r="265" s="12" customFormat="1" ht="22.8" customHeight="1">
      <c r="A265" s="12"/>
      <c r="B265" s="190"/>
      <c r="C265" s="191"/>
      <c r="D265" s="192" t="s">
        <v>81</v>
      </c>
      <c r="E265" s="204" t="s">
        <v>188</v>
      </c>
      <c r="F265" s="204" t="s">
        <v>957</v>
      </c>
      <c r="G265" s="191"/>
      <c r="H265" s="191"/>
      <c r="I265" s="194"/>
      <c r="J265" s="205">
        <f>BK265</f>
        <v>0</v>
      </c>
      <c r="K265" s="191"/>
      <c r="L265" s="196"/>
      <c r="M265" s="197"/>
      <c r="N265" s="198"/>
      <c r="O265" s="198"/>
      <c r="P265" s="199">
        <f>SUM(P266:P286)</f>
        <v>0</v>
      </c>
      <c r="Q265" s="198"/>
      <c r="R265" s="199">
        <f>SUM(R266:R286)</f>
        <v>8.3941100000000013</v>
      </c>
      <c r="S265" s="198"/>
      <c r="T265" s="200">
        <f>SUM(T266:T286)</f>
        <v>4.9387500000000006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1" t="s">
        <v>90</v>
      </c>
      <c r="AT265" s="202" t="s">
        <v>81</v>
      </c>
      <c r="AU265" s="202" t="s">
        <v>90</v>
      </c>
      <c r="AY265" s="201" t="s">
        <v>147</v>
      </c>
      <c r="BK265" s="203">
        <f>SUM(BK266:BK286)</f>
        <v>0</v>
      </c>
    </row>
    <row r="266" s="2" customFormat="1" ht="16.5" customHeight="1">
      <c r="A266" s="40"/>
      <c r="B266" s="41"/>
      <c r="C266" s="225" t="s">
        <v>436</v>
      </c>
      <c r="D266" s="225" t="s">
        <v>268</v>
      </c>
      <c r="E266" s="226" t="s">
        <v>1850</v>
      </c>
      <c r="F266" s="227" t="s">
        <v>1851</v>
      </c>
      <c r="G266" s="228" t="s">
        <v>152</v>
      </c>
      <c r="H266" s="229">
        <v>50.5</v>
      </c>
      <c r="I266" s="230"/>
      <c r="J266" s="231">
        <f>ROUND(I266*H266,2)</f>
        <v>0</v>
      </c>
      <c r="K266" s="227" t="s">
        <v>692</v>
      </c>
      <c r="L266" s="46"/>
      <c r="M266" s="232" t="s">
        <v>44</v>
      </c>
      <c r="N266" s="233" t="s">
        <v>53</v>
      </c>
      <c r="O266" s="86"/>
      <c r="P266" s="216">
        <f>O266*H266</f>
        <v>0</v>
      </c>
      <c r="Q266" s="216">
        <v>0.1295</v>
      </c>
      <c r="R266" s="216">
        <f>Q266*H266</f>
        <v>6.5397500000000006</v>
      </c>
      <c r="S266" s="216">
        <v>0</v>
      </c>
      <c r="T266" s="217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8" t="s">
        <v>165</v>
      </c>
      <c r="AT266" s="218" t="s">
        <v>268</v>
      </c>
      <c r="AU266" s="218" t="s">
        <v>92</v>
      </c>
      <c r="AY266" s="18" t="s">
        <v>147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8" t="s">
        <v>90</v>
      </c>
      <c r="BK266" s="219">
        <f>ROUND(I266*H266,2)</f>
        <v>0</v>
      </c>
      <c r="BL266" s="18" t="s">
        <v>165</v>
      </c>
      <c r="BM266" s="218" t="s">
        <v>1852</v>
      </c>
    </row>
    <row r="267" s="2" customFormat="1">
      <c r="A267" s="40"/>
      <c r="B267" s="41"/>
      <c r="C267" s="42"/>
      <c r="D267" s="220" t="s">
        <v>157</v>
      </c>
      <c r="E267" s="42"/>
      <c r="F267" s="221" t="s">
        <v>1853</v>
      </c>
      <c r="G267" s="42"/>
      <c r="H267" s="42"/>
      <c r="I267" s="222"/>
      <c r="J267" s="42"/>
      <c r="K267" s="42"/>
      <c r="L267" s="46"/>
      <c r="M267" s="223"/>
      <c r="N267" s="224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8" t="s">
        <v>157</v>
      </c>
      <c r="AU267" s="18" t="s">
        <v>92</v>
      </c>
    </row>
    <row r="268" s="2" customFormat="1">
      <c r="A268" s="40"/>
      <c r="B268" s="41"/>
      <c r="C268" s="42"/>
      <c r="D268" s="239" t="s">
        <v>695</v>
      </c>
      <c r="E268" s="42"/>
      <c r="F268" s="240" t="s">
        <v>1854</v>
      </c>
      <c r="G268" s="42"/>
      <c r="H268" s="42"/>
      <c r="I268" s="222"/>
      <c r="J268" s="42"/>
      <c r="K268" s="42"/>
      <c r="L268" s="46"/>
      <c r="M268" s="223"/>
      <c r="N268" s="224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8" t="s">
        <v>695</v>
      </c>
      <c r="AU268" s="18" t="s">
        <v>92</v>
      </c>
    </row>
    <row r="269" s="14" customFormat="1">
      <c r="A269" s="14"/>
      <c r="B269" s="251"/>
      <c r="C269" s="252"/>
      <c r="D269" s="220" t="s">
        <v>697</v>
      </c>
      <c r="E269" s="253" t="s">
        <v>44</v>
      </c>
      <c r="F269" s="254" t="s">
        <v>1855</v>
      </c>
      <c r="G269" s="252"/>
      <c r="H269" s="255">
        <v>50.5</v>
      </c>
      <c r="I269" s="256"/>
      <c r="J269" s="252"/>
      <c r="K269" s="252"/>
      <c r="L269" s="257"/>
      <c r="M269" s="258"/>
      <c r="N269" s="259"/>
      <c r="O269" s="259"/>
      <c r="P269" s="259"/>
      <c r="Q269" s="259"/>
      <c r="R269" s="259"/>
      <c r="S269" s="259"/>
      <c r="T269" s="26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1" t="s">
        <v>697</v>
      </c>
      <c r="AU269" s="261" t="s">
        <v>92</v>
      </c>
      <c r="AV269" s="14" t="s">
        <v>92</v>
      </c>
      <c r="AW269" s="14" t="s">
        <v>42</v>
      </c>
      <c r="AX269" s="14" t="s">
        <v>90</v>
      </c>
      <c r="AY269" s="261" t="s">
        <v>147</v>
      </c>
    </row>
    <row r="270" s="2" customFormat="1" ht="16.5" customHeight="1">
      <c r="A270" s="40"/>
      <c r="B270" s="41"/>
      <c r="C270" s="206" t="s">
        <v>369</v>
      </c>
      <c r="D270" s="206" t="s">
        <v>144</v>
      </c>
      <c r="E270" s="207" t="s">
        <v>1856</v>
      </c>
      <c r="F270" s="208" t="s">
        <v>1857</v>
      </c>
      <c r="G270" s="209" t="s">
        <v>152</v>
      </c>
      <c r="H270" s="210">
        <v>51.509999999999998</v>
      </c>
      <c r="I270" s="211"/>
      <c r="J270" s="212">
        <f>ROUND(I270*H270,2)</f>
        <v>0</v>
      </c>
      <c r="K270" s="208" t="s">
        <v>692</v>
      </c>
      <c r="L270" s="213"/>
      <c r="M270" s="214" t="s">
        <v>44</v>
      </c>
      <c r="N270" s="215" t="s">
        <v>53</v>
      </c>
      <c r="O270" s="86"/>
      <c r="P270" s="216">
        <f>O270*H270</f>
        <v>0</v>
      </c>
      <c r="Q270" s="216">
        <v>0.035999999999999997</v>
      </c>
      <c r="R270" s="216">
        <f>Q270*H270</f>
        <v>1.8543599999999998</v>
      </c>
      <c r="S270" s="216">
        <v>0</v>
      </c>
      <c r="T270" s="217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8" t="s">
        <v>184</v>
      </c>
      <c r="AT270" s="218" t="s">
        <v>144</v>
      </c>
      <c r="AU270" s="218" t="s">
        <v>92</v>
      </c>
      <c r="AY270" s="18" t="s">
        <v>147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18" t="s">
        <v>90</v>
      </c>
      <c r="BK270" s="219">
        <f>ROUND(I270*H270,2)</f>
        <v>0</v>
      </c>
      <c r="BL270" s="18" t="s">
        <v>165</v>
      </c>
      <c r="BM270" s="218" t="s">
        <v>1858</v>
      </c>
    </row>
    <row r="271" s="2" customFormat="1">
      <c r="A271" s="40"/>
      <c r="B271" s="41"/>
      <c r="C271" s="42"/>
      <c r="D271" s="220" t="s">
        <v>157</v>
      </c>
      <c r="E271" s="42"/>
      <c r="F271" s="221" t="s">
        <v>1857</v>
      </c>
      <c r="G271" s="42"/>
      <c r="H271" s="42"/>
      <c r="I271" s="222"/>
      <c r="J271" s="42"/>
      <c r="K271" s="42"/>
      <c r="L271" s="46"/>
      <c r="M271" s="223"/>
      <c r="N271" s="224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8" t="s">
        <v>157</v>
      </c>
      <c r="AU271" s="18" t="s">
        <v>92</v>
      </c>
    </row>
    <row r="272" s="14" customFormat="1">
      <c r="A272" s="14"/>
      <c r="B272" s="251"/>
      <c r="C272" s="252"/>
      <c r="D272" s="220" t="s">
        <v>697</v>
      </c>
      <c r="E272" s="252"/>
      <c r="F272" s="254" t="s">
        <v>1859</v>
      </c>
      <c r="G272" s="252"/>
      <c r="H272" s="255">
        <v>51.509999999999998</v>
      </c>
      <c r="I272" s="256"/>
      <c r="J272" s="252"/>
      <c r="K272" s="252"/>
      <c r="L272" s="257"/>
      <c r="M272" s="258"/>
      <c r="N272" s="259"/>
      <c r="O272" s="259"/>
      <c r="P272" s="259"/>
      <c r="Q272" s="259"/>
      <c r="R272" s="259"/>
      <c r="S272" s="259"/>
      <c r="T272" s="26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1" t="s">
        <v>697</v>
      </c>
      <c r="AU272" s="261" t="s">
        <v>92</v>
      </c>
      <c r="AV272" s="14" t="s">
        <v>92</v>
      </c>
      <c r="AW272" s="14" t="s">
        <v>4</v>
      </c>
      <c r="AX272" s="14" t="s">
        <v>90</v>
      </c>
      <c r="AY272" s="261" t="s">
        <v>147</v>
      </c>
    </row>
    <row r="273" s="2" customFormat="1" ht="16.5" customHeight="1">
      <c r="A273" s="40"/>
      <c r="B273" s="41"/>
      <c r="C273" s="225" t="s">
        <v>444</v>
      </c>
      <c r="D273" s="225" t="s">
        <v>268</v>
      </c>
      <c r="E273" s="226" t="s">
        <v>1860</v>
      </c>
      <c r="F273" s="227" t="s">
        <v>1861</v>
      </c>
      <c r="G273" s="228" t="s">
        <v>174</v>
      </c>
      <c r="H273" s="229">
        <v>25</v>
      </c>
      <c r="I273" s="230"/>
      <c r="J273" s="231">
        <f>ROUND(I273*H273,2)</f>
        <v>0</v>
      </c>
      <c r="K273" s="227" t="s">
        <v>692</v>
      </c>
      <c r="L273" s="46"/>
      <c r="M273" s="232" t="s">
        <v>44</v>
      </c>
      <c r="N273" s="233" t="s">
        <v>53</v>
      </c>
      <c r="O273" s="86"/>
      <c r="P273" s="216">
        <f>O273*H273</f>
        <v>0</v>
      </c>
      <c r="Q273" s="216">
        <v>0</v>
      </c>
      <c r="R273" s="216">
        <f>Q273*H273</f>
        <v>0</v>
      </c>
      <c r="S273" s="216">
        <v>0.16500000000000001</v>
      </c>
      <c r="T273" s="217">
        <f>S273*H273</f>
        <v>4.125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8" t="s">
        <v>165</v>
      </c>
      <c r="AT273" s="218" t="s">
        <v>268</v>
      </c>
      <c r="AU273" s="218" t="s">
        <v>92</v>
      </c>
      <c r="AY273" s="18" t="s">
        <v>147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18" t="s">
        <v>90</v>
      </c>
      <c r="BK273" s="219">
        <f>ROUND(I273*H273,2)</f>
        <v>0</v>
      </c>
      <c r="BL273" s="18" t="s">
        <v>165</v>
      </c>
      <c r="BM273" s="218" t="s">
        <v>1862</v>
      </c>
    </row>
    <row r="274" s="2" customFormat="1">
      <c r="A274" s="40"/>
      <c r="B274" s="41"/>
      <c r="C274" s="42"/>
      <c r="D274" s="220" t="s">
        <v>157</v>
      </c>
      <c r="E274" s="42"/>
      <c r="F274" s="221" t="s">
        <v>1863</v>
      </c>
      <c r="G274" s="42"/>
      <c r="H274" s="42"/>
      <c r="I274" s="222"/>
      <c r="J274" s="42"/>
      <c r="K274" s="42"/>
      <c r="L274" s="46"/>
      <c r="M274" s="223"/>
      <c r="N274" s="224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8" t="s">
        <v>157</v>
      </c>
      <c r="AU274" s="18" t="s">
        <v>92</v>
      </c>
    </row>
    <row r="275" s="2" customFormat="1">
      <c r="A275" s="40"/>
      <c r="B275" s="41"/>
      <c r="C275" s="42"/>
      <c r="D275" s="239" t="s">
        <v>695</v>
      </c>
      <c r="E275" s="42"/>
      <c r="F275" s="240" t="s">
        <v>1864</v>
      </c>
      <c r="G275" s="42"/>
      <c r="H275" s="42"/>
      <c r="I275" s="222"/>
      <c r="J275" s="42"/>
      <c r="K275" s="42"/>
      <c r="L275" s="46"/>
      <c r="M275" s="223"/>
      <c r="N275" s="224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8" t="s">
        <v>695</v>
      </c>
      <c r="AU275" s="18" t="s">
        <v>92</v>
      </c>
    </row>
    <row r="276" s="2" customFormat="1" ht="16.5" customHeight="1">
      <c r="A276" s="40"/>
      <c r="B276" s="41"/>
      <c r="C276" s="225" t="s">
        <v>372</v>
      </c>
      <c r="D276" s="225" t="s">
        <v>268</v>
      </c>
      <c r="E276" s="226" t="s">
        <v>1865</v>
      </c>
      <c r="F276" s="227" t="s">
        <v>1866</v>
      </c>
      <c r="G276" s="228" t="s">
        <v>152</v>
      </c>
      <c r="H276" s="229">
        <v>25</v>
      </c>
      <c r="I276" s="230"/>
      <c r="J276" s="231">
        <f>ROUND(I276*H276,2)</f>
        <v>0</v>
      </c>
      <c r="K276" s="227" t="s">
        <v>692</v>
      </c>
      <c r="L276" s="46"/>
      <c r="M276" s="232" t="s">
        <v>44</v>
      </c>
      <c r="N276" s="233" t="s">
        <v>53</v>
      </c>
      <c r="O276" s="86"/>
      <c r="P276" s="216">
        <f>O276*H276</f>
        <v>0</v>
      </c>
      <c r="Q276" s="216">
        <v>0</v>
      </c>
      <c r="R276" s="216">
        <f>Q276*H276</f>
        <v>0</v>
      </c>
      <c r="S276" s="216">
        <v>0.00248</v>
      </c>
      <c r="T276" s="217">
        <f>S276*H276</f>
        <v>0.062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8" t="s">
        <v>165</v>
      </c>
      <c r="AT276" s="218" t="s">
        <v>268</v>
      </c>
      <c r="AU276" s="218" t="s">
        <v>92</v>
      </c>
      <c r="AY276" s="18" t="s">
        <v>147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8" t="s">
        <v>90</v>
      </c>
      <c r="BK276" s="219">
        <f>ROUND(I276*H276,2)</f>
        <v>0</v>
      </c>
      <c r="BL276" s="18" t="s">
        <v>165</v>
      </c>
      <c r="BM276" s="218" t="s">
        <v>1867</v>
      </c>
    </row>
    <row r="277" s="2" customFormat="1">
      <c r="A277" s="40"/>
      <c r="B277" s="41"/>
      <c r="C277" s="42"/>
      <c r="D277" s="220" t="s">
        <v>157</v>
      </c>
      <c r="E277" s="42"/>
      <c r="F277" s="221" t="s">
        <v>1868</v>
      </c>
      <c r="G277" s="42"/>
      <c r="H277" s="42"/>
      <c r="I277" s="222"/>
      <c r="J277" s="42"/>
      <c r="K277" s="42"/>
      <c r="L277" s="46"/>
      <c r="M277" s="223"/>
      <c r="N277" s="224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8" t="s">
        <v>157</v>
      </c>
      <c r="AU277" s="18" t="s">
        <v>92</v>
      </c>
    </row>
    <row r="278" s="2" customFormat="1">
      <c r="A278" s="40"/>
      <c r="B278" s="41"/>
      <c r="C278" s="42"/>
      <c r="D278" s="239" t="s">
        <v>695</v>
      </c>
      <c r="E278" s="42"/>
      <c r="F278" s="240" t="s">
        <v>1869</v>
      </c>
      <c r="G278" s="42"/>
      <c r="H278" s="42"/>
      <c r="I278" s="222"/>
      <c r="J278" s="42"/>
      <c r="K278" s="42"/>
      <c r="L278" s="46"/>
      <c r="M278" s="223"/>
      <c r="N278" s="224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8" t="s">
        <v>695</v>
      </c>
      <c r="AU278" s="18" t="s">
        <v>92</v>
      </c>
    </row>
    <row r="279" s="14" customFormat="1">
      <c r="A279" s="14"/>
      <c r="B279" s="251"/>
      <c r="C279" s="252"/>
      <c r="D279" s="220" t="s">
        <v>697</v>
      </c>
      <c r="E279" s="253" t="s">
        <v>44</v>
      </c>
      <c r="F279" s="254" t="s">
        <v>1870</v>
      </c>
      <c r="G279" s="252"/>
      <c r="H279" s="255">
        <v>25</v>
      </c>
      <c r="I279" s="256"/>
      <c r="J279" s="252"/>
      <c r="K279" s="252"/>
      <c r="L279" s="257"/>
      <c r="M279" s="258"/>
      <c r="N279" s="259"/>
      <c r="O279" s="259"/>
      <c r="P279" s="259"/>
      <c r="Q279" s="259"/>
      <c r="R279" s="259"/>
      <c r="S279" s="259"/>
      <c r="T279" s="26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1" t="s">
        <v>697</v>
      </c>
      <c r="AU279" s="261" t="s">
        <v>92</v>
      </c>
      <c r="AV279" s="14" t="s">
        <v>92</v>
      </c>
      <c r="AW279" s="14" t="s">
        <v>42</v>
      </c>
      <c r="AX279" s="14" t="s">
        <v>90</v>
      </c>
      <c r="AY279" s="261" t="s">
        <v>147</v>
      </c>
    </row>
    <row r="280" s="2" customFormat="1" ht="16.5" customHeight="1">
      <c r="A280" s="40"/>
      <c r="B280" s="41"/>
      <c r="C280" s="225" t="s">
        <v>453</v>
      </c>
      <c r="D280" s="225" t="s">
        <v>268</v>
      </c>
      <c r="E280" s="226" t="s">
        <v>1871</v>
      </c>
      <c r="F280" s="227" t="s">
        <v>1872</v>
      </c>
      <c r="G280" s="228" t="s">
        <v>152</v>
      </c>
      <c r="H280" s="229">
        <v>19</v>
      </c>
      <c r="I280" s="230"/>
      <c r="J280" s="231">
        <f>ROUND(I280*H280,2)</f>
        <v>0</v>
      </c>
      <c r="K280" s="227" t="s">
        <v>692</v>
      </c>
      <c r="L280" s="46"/>
      <c r="M280" s="232" t="s">
        <v>44</v>
      </c>
      <c r="N280" s="233" t="s">
        <v>53</v>
      </c>
      <c r="O280" s="86"/>
      <c r="P280" s="216">
        <f>O280*H280</f>
        <v>0</v>
      </c>
      <c r="Q280" s="216">
        <v>0</v>
      </c>
      <c r="R280" s="216">
        <f>Q280*H280</f>
        <v>0</v>
      </c>
      <c r="S280" s="216">
        <v>0.0092499999999999995</v>
      </c>
      <c r="T280" s="217">
        <f>S280*H280</f>
        <v>0.17574999999999999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8" t="s">
        <v>165</v>
      </c>
      <c r="AT280" s="218" t="s">
        <v>268</v>
      </c>
      <c r="AU280" s="218" t="s">
        <v>92</v>
      </c>
      <c r="AY280" s="18" t="s">
        <v>147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8" t="s">
        <v>90</v>
      </c>
      <c r="BK280" s="219">
        <f>ROUND(I280*H280,2)</f>
        <v>0</v>
      </c>
      <c r="BL280" s="18" t="s">
        <v>165</v>
      </c>
      <c r="BM280" s="218" t="s">
        <v>1873</v>
      </c>
    </row>
    <row r="281" s="2" customFormat="1">
      <c r="A281" s="40"/>
      <c r="B281" s="41"/>
      <c r="C281" s="42"/>
      <c r="D281" s="220" t="s">
        <v>157</v>
      </c>
      <c r="E281" s="42"/>
      <c r="F281" s="221" t="s">
        <v>1874</v>
      </c>
      <c r="G281" s="42"/>
      <c r="H281" s="42"/>
      <c r="I281" s="222"/>
      <c r="J281" s="42"/>
      <c r="K281" s="42"/>
      <c r="L281" s="46"/>
      <c r="M281" s="223"/>
      <c r="N281" s="224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8" t="s">
        <v>157</v>
      </c>
      <c r="AU281" s="18" t="s">
        <v>92</v>
      </c>
    </row>
    <row r="282" s="2" customFormat="1">
      <c r="A282" s="40"/>
      <c r="B282" s="41"/>
      <c r="C282" s="42"/>
      <c r="D282" s="239" t="s">
        <v>695</v>
      </c>
      <c r="E282" s="42"/>
      <c r="F282" s="240" t="s">
        <v>1875</v>
      </c>
      <c r="G282" s="42"/>
      <c r="H282" s="42"/>
      <c r="I282" s="222"/>
      <c r="J282" s="42"/>
      <c r="K282" s="42"/>
      <c r="L282" s="46"/>
      <c r="M282" s="223"/>
      <c r="N282" s="224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8" t="s">
        <v>695</v>
      </c>
      <c r="AU282" s="18" t="s">
        <v>92</v>
      </c>
    </row>
    <row r="283" s="14" customFormat="1">
      <c r="A283" s="14"/>
      <c r="B283" s="251"/>
      <c r="C283" s="252"/>
      <c r="D283" s="220" t="s">
        <v>697</v>
      </c>
      <c r="E283" s="253" t="s">
        <v>44</v>
      </c>
      <c r="F283" s="254" t="s">
        <v>1876</v>
      </c>
      <c r="G283" s="252"/>
      <c r="H283" s="255">
        <v>19</v>
      </c>
      <c r="I283" s="256"/>
      <c r="J283" s="252"/>
      <c r="K283" s="252"/>
      <c r="L283" s="257"/>
      <c r="M283" s="258"/>
      <c r="N283" s="259"/>
      <c r="O283" s="259"/>
      <c r="P283" s="259"/>
      <c r="Q283" s="259"/>
      <c r="R283" s="259"/>
      <c r="S283" s="259"/>
      <c r="T283" s="26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1" t="s">
        <v>697</v>
      </c>
      <c r="AU283" s="261" t="s">
        <v>92</v>
      </c>
      <c r="AV283" s="14" t="s">
        <v>92</v>
      </c>
      <c r="AW283" s="14" t="s">
        <v>42</v>
      </c>
      <c r="AX283" s="14" t="s">
        <v>90</v>
      </c>
      <c r="AY283" s="261" t="s">
        <v>147</v>
      </c>
    </row>
    <row r="284" s="2" customFormat="1" ht="16.5" customHeight="1">
      <c r="A284" s="40"/>
      <c r="B284" s="41"/>
      <c r="C284" s="225" t="s">
        <v>375</v>
      </c>
      <c r="D284" s="225" t="s">
        <v>268</v>
      </c>
      <c r="E284" s="226" t="s">
        <v>1877</v>
      </c>
      <c r="F284" s="227" t="s">
        <v>1878</v>
      </c>
      <c r="G284" s="228" t="s">
        <v>174</v>
      </c>
      <c r="H284" s="229">
        <v>3</v>
      </c>
      <c r="I284" s="230"/>
      <c r="J284" s="231">
        <f>ROUND(I284*H284,2)</f>
        <v>0</v>
      </c>
      <c r="K284" s="227" t="s">
        <v>692</v>
      </c>
      <c r="L284" s="46"/>
      <c r="M284" s="232" t="s">
        <v>44</v>
      </c>
      <c r="N284" s="233" t="s">
        <v>53</v>
      </c>
      <c r="O284" s="86"/>
      <c r="P284" s="216">
        <f>O284*H284</f>
        <v>0</v>
      </c>
      <c r="Q284" s="216">
        <v>0</v>
      </c>
      <c r="R284" s="216">
        <f>Q284*H284</f>
        <v>0</v>
      </c>
      <c r="S284" s="216">
        <v>0.192</v>
      </c>
      <c r="T284" s="217">
        <f>S284*H284</f>
        <v>0.57600000000000007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8" t="s">
        <v>165</v>
      </c>
      <c r="AT284" s="218" t="s">
        <v>268</v>
      </c>
      <c r="AU284" s="218" t="s">
        <v>92</v>
      </c>
      <c r="AY284" s="18" t="s">
        <v>147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18" t="s">
        <v>90</v>
      </c>
      <c r="BK284" s="219">
        <f>ROUND(I284*H284,2)</f>
        <v>0</v>
      </c>
      <c r="BL284" s="18" t="s">
        <v>165</v>
      </c>
      <c r="BM284" s="218" t="s">
        <v>1879</v>
      </c>
    </row>
    <row r="285" s="2" customFormat="1">
      <c r="A285" s="40"/>
      <c r="B285" s="41"/>
      <c r="C285" s="42"/>
      <c r="D285" s="220" t="s">
        <v>157</v>
      </c>
      <c r="E285" s="42"/>
      <c r="F285" s="221" t="s">
        <v>1880</v>
      </c>
      <c r="G285" s="42"/>
      <c r="H285" s="42"/>
      <c r="I285" s="222"/>
      <c r="J285" s="42"/>
      <c r="K285" s="42"/>
      <c r="L285" s="46"/>
      <c r="M285" s="223"/>
      <c r="N285" s="224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8" t="s">
        <v>157</v>
      </c>
      <c r="AU285" s="18" t="s">
        <v>92</v>
      </c>
    </row>
    <row r="286" s="2" customFormat="1">
      <c r="A286" s="40"/>
      <c r="B286" s="41"/>
      <c r="C286" s="42"/>
      <c r="D286" s="239" t="s">
        <v>695</v>
      </c>
      <c r="E286" s="42"/>
      <c r="F286" s="240" t="s">
        <v>1881</v>
      </c>
      <c r="G286" s="42"/>
      <c r="H286" s="42"/>
      <c r="I286" s="222"/>
      <c r="J286" s="42"/>
      <c r="K286" s="42"/>
      <c r="L286" s="46"/>
      <c r="M286" s="223"/>
      <c r="N286" s="224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8" t="s">
        <v>695</v>
      </c>
      <c r="AU286" s="18" t="s">
        <v>92</v>
      </c>
    </row>
    <row r="287" s="12" customFormat="1" ht="22.8" customHeight="1">
      <c r="A287" s="12"/>
      <c r="B287" s="190"/>
      <c r="C287" s="191"/>
      <c r="D287" s="192" t="s">
        <v>81</v>
      </c>
      <c r="E287" s="204" t="s">
        <v>1133</v>
      </c>
      <c r="F287" s="204" t="s">
        <v>1134</v>
      </c>
      <c r="G287" s="191"/>
      <c r="H287" s="191"/>
      <c r="I287" s="194"/>
      <c r="J287" s="205">
        <f>BK287</f>
        <v>0</v>
      </c>
      <c r="K287" s="191"/>
      <c r="L287" s="196"/>
      <c r="M287" s="197"/>
      <c r="N287" s="198"/>
      <c r="O287" s="198"/>
      <c r="P287" s="199">
        <f>SUM(P288:P327)</f>
        <v>0</v>
      </c>
      <c r="Q287" s="198"/>
      <c r="R287" s="199">
        <f>SUM(R288:R327)</f>
        <v>0</v>
      </c>
      <c r="S287" s="198"/>
      <c r="T287" s="200">
        <f>SUM(T288:T327)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1" t="s">
        <v>90</v>
      </c>
      <c r="AT287" s="202" t="s">
        <v>81</v>
      </c>
      <c r="AU287" s="202" t="s">
        <v>90</v>
      </c>
      <c r="AY287" s="201" t="s">
        <v>147</v>
      </c>
      <c r="BK287" s="203">
        <f>SUM(BK288:BK327)</f>
        <v>0</v>
      </c>
    </row>
    <row r="288" s="2" customFormat="1" ht="16.5" customHeight="1">
      <c r="A288" s="40"/>
      <c r="B288" s="41"/>
      <c r="C288" s="225" t="s">
        <v>462</v>
      </c>
      <c r="D288" s="225" t="s">
        <v>268</v>
      </c>
      <c r="E288" s="226" t="s">
        <v>1135</v>
      </c>
      <c r="F288" s="227" t="s">
        <v>1136</v>
      </c>
      <c r="G288" s="228" t="s">
        <v>763</v>
      </c>
      <c r="H288" s="229">
        <v>4.9390000000000001</v>
      </c>
      <c r="I288" s="230"/>
      <c r="J288" s="231">
        <f>ROUND(I288*H288,2)</f>
        <v>0</v>
      </c>
      <c r="K288" s="227" t="s">
        <v>692</v>
      </c>
      <c r="L288" s="46"/>
      <c r="M288" s="232" t="s">
        <v>44</v>
      </c>
      <c r="N288" s="233" t="s">
        <v>53</v>
      </c>
      <c r="O288" s="86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8" t="s">
        <v>165</v>
      </c>
      <c r="AT288" s="218" t="s">
        <v>268</v>
      </c>
      <c r="AU288" s="218" t="s">
        <v>92</v>
      </c>
      <c r="AY288" s="18" t="s">
        <v>147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18" t="s">
        <v>90</v>
      </c>
      <c r="BK288" s="219">
        <f>ROUND(I288*H288,2)</f>
        <v>0</v>
      </c>
      <c r="BL288" s="18" t="s">
        <v>165</v>
      </c>
      <c r="BM288" s="218" t="s">
        <v>1882</v>
      </c>
    </row>
    <row r="289" s="2" customFormat="1">
      <c r="A289" s="40"/>
      <c r="B289" s="41"/>
      <c r="C289" s="42"/>
      <c r="D289" s="220" t="s">
        <v>157</v>
      </c>
      <c r="E289" s="42"/>
      <c r="F289" s="221" t="s">
        <v>1138</v>
      </c>
      <c r="G289" s="42"/>
      <c r="H289" s="42"/>
      <c r="I289" s="222"/>
      <c r="J289" s="42"/>
      <c r="K289" s="42"/>
      <c r="L289" s="46"/>
      <c r="M289" s="223"/>
      <c r="N289" s="224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8" t="s">
        <v>157</v>
      </c>
      <c r="AU289" s="18" t="s">
        <v>92</v>
      </c>
    </row>
    <row r="290" s="2" customFormat="1">
      <c r="A290" s="40"/>
      <c r="B290" s="41"/>
      <c r="C290" s="42"/>
      <c r="D290" s="239" t="s">
        <v>695</v>
      </c>
      <c r="E290" s="42"/>
      <c r="F290" s="240" t="s">
        <v>1139</v>
      </c>
      <c r="G290" s="42"/>
      <c r="H290" s="42"/>
      <c r="I290" s="222"/>
      <c r="J290" s="42"/>
      <c r="K290" s="42"/>
      <c r="L290" s="46"/>
      <c r="M290" s="223"/>
      <c r="N290" s="224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8" t="s">
        <v>695</v>
      </c>
      <c r="AU290" s="18" t="s">
        <v>92</v>
      </c>
    </row>
    <row r="291" s="2" customFormat="1" ht="16.5" customHeight="1">
      <c r="A291" s="40"/>
      <c r="B291" s="41"/>
      <c r="C291" s="225" t="s">
        <v>378</v>
      </c>
      <c r="D291" s="225" t="s">
        <v>268</v>
      </c>
      <c r="E291" s="226" t="s">
        <v>1140</v>
      </c>
      <c r="F291" s="227" t="s">
        <v>1141</v>
      </c>
      <c r="G291" s="228" t="s">
        <v>763</v>
      </c>
      <c r="H291" s="229">
        <v>4.9390000000000001</v>
      </c>
      <c r="I291" s="230"/>
      <c r="J291" s="231">
        <f>ROUND(I291*H291,2)</f>
        <v>0</v>
      </c>
      <c r="K291" s="227" t="s">
        <v>692</v>
      </c>
      <c r="L291" s="46"/>
      <c r="M291" s="232" t="s">
        <v>44</v>
      </c>
      <c r="N291" s="233" t="s">
        <v>53</v>
      </c>
      <c r="O291" s="86"/>
      <c r="P291" s="216">
        <f>O291*H291</f>
        <v>0</v>
      </c>
      <c r="Q291" s="216">
        <v>0</v>
      </c>
      <c r="R291" s="216">
        <f>Q291*H291</f>
        <v>0</v>
      </c>
      <c r="S291" s="216">
        <v>0</v>
      </c>
      <c r="T291" s="217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8" t="s">
        <v>165</v>
      </c>
      <c r="AT291" s="218" t="s">
        <v>268</v>
      </c>
      <c r="AU291" s="218" t="s">
        <v>92</v>
      </c>
      <c r="AY291" s="18" t="s">
        <v>147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18" t="s">
        <v>90</v>
      </c>
      <c r="BK291" s="219">
        <f>ROUND(I291*H291,2)</f>
        <v>0</v>
      </c>
      <c r="BL291" s="18" t="s">
        <v>165</v>
      </c>
      <c r="BM291" s="218" t="s">
        <v>1883</v>
      </c>
    </row>
    <row r="292" s="2" customFormat="1">
      <c r="A292" s="40"/>
      <c r="B292" s="41"/>
      <c r="C292" s="42"/>
      <c r="D292" s="220" t="s">
        <v>157</v>
      </c>
      <c r="E292" s="42"/>
      <c r="F292" s="221" t="s">
        <v>1143</v>
      </c>
      <c r="G292" s="42"/>
      <c r="H292" s="42"/>
      <c r="I292" s="222"/>
      <c r="J292" s="42"/>
      <c r="K292" s="42"/>
      <c r="L292" s="46"/>
      <c r="M292" s="223"/>
      <c r="N292" s="224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8" t="s">
        <v>157</v>
      </c>
      <c r="AU292" s="18" t="s">
        <v>92</v>
      </c>
    </row>
    <row r="293" s="2" customFormat="1">
      <c r="A293" s="40"/>
      <c r="B293" s="41"/>
      <c r="C293" s="42"/>
      <c r="D293" s="239" t="s">
        <v>695</v>
      </c>
      <c r="E293" s="42"/>
      <c r="F293" s="240" t="s">
        <v>1144</v>
      </c>
      <c r="G293" s="42"/>
      <c r="H293" s="42"/>
      <c r="I293" s="222"/>
      <c r="J293" s="42"/>
      <c r="K293" s="42"/>
      <c r="L293" s="46"/>
      <c r="M293" s="223"/>
      <c r="N293" s="224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8" t="s">
        <v>695</v>
      </c>
      <c r="AU293" s="18" t="s">
        <v>92</v>
      </c>
    </row>
    <row r="294" s="2" customFormat="1" ht="16.5" customHeight="1">
      <c r="A294" s="40"/>
      <c r="B294" s="41"/>
      <c r="C294" s="225" t="s">
        <v>469</v>
      </c>
      <c r="D294" s="225" t="s">
        <v>268</v>
      </c>
      <c r="E294" s="226" t="s">
        <v>1145</v>
      </c>
      <c r="F294" s="227" t="s">
        <v>1146</v>
      </c>
      <c r="G294" s="228" t="s">
        <v>763</v>
      </c>
      <c r="H294" s="229">
        <v>44.451000000000001</v>
      </c>
      <c r="I294" s="230"/>
      <c r="J294" s="231">
        <f>ROUND(I294*H294,2)</f>
        <v>0</v>
      </c>
      <c r="K294" s="227" t="s">
        <v>692</v>
      </c>
      <c r="L294" s="46"/>
      <c r="M294" s="232" t="s">
        <v>44</v>
      </c>
      <c r="N294" s="233" t="s">
        <v>53</v>
      </c>
      <c r="O294" s="86"/>
      <c r="P294" s="216">
        <f>O294*H294</f>
        <v>0</v>
      </c>
      <c r="Q294" s="216">
        <v>0</v>
      </c>
      <c r="R294" s="216">
        <f>Q294*H294</f>
        <v>0</v>
      </c>
      <c r="S294" s="216">
        <v>0</v>
      </c>
      <c r="T294" s="217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8" t="s">
        <v>165</v>
      </c>
      <c r="AT294" s="218" t="s">
        <v>268</v>
      </c>
      <c r="AU294" s="218" t="s">
        <v>92</v>
      </c>
      <c r="AY294" s="18" t="s">
        <v>147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18" t="s">
        <v>90</v>
      </c>
      <c r="BK294" s="219">
        <f>ROUND(I294*H294,2)</f>
        <v>0</v>
      </c>
      <c r="BL294" s="18" t="s">
        <v>165</v>
      </c>
      <c r="BM294" s="218" t="s">
        <v>1884</v>
      </c>
    </row>
    <row r="295" s="2" customFormat="1">
      <c r="A295" s="40"/>
      <c r="B295" s="41"/>
      <c r="C295" s="42"/>
      <c r="D295" s="220" t="s">
        <v>157</v>
      </c>
      <c r="E295" s="42"/>
      <c r="F295" s="221" t="s">
        <v>1148</v>
      </c>
      <c r="G295" s="42"/>
      <c r="H295" s="42"/>
      <c r="I295" s="222"/>
      <c r="J295" s="42"/>
      <c r="K295" s="42"/>
      <c r="L295" s="46"/>
      <c r="M295" s="223"/>
      <c r="N295" s="224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8" t="s">
        <v>157</v>
      </c>
      <c r="AU295" s="18" t="s">
        <v>92</v>
      </c>
    </row>
    <row r="296" s="2" customFormat="1">
      <c r="A296" s="40"/>
      <c r="B296" s="41"/>
      <c r="C296" s="42"/>
      <c r="D296" s="239" t="s">
        <v>695</v>
      </c>
      <c r="E296" s="42"/>
      <c r="F296" s="240" t="s">
        <v>1149</v>
      </c>
      <c r="G296" s="42"/>
      <c r="H296" s="42"/>
      <c r="I296" s="222"/>
      <c r="J296" s="42"/>
      <c r="K296" s="42"/>
      <c r="L296" s="46"/>
      <c r="M296" s="223"/>
      <c r="N296" s="224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8" t="s">
        <v>695</v>
      </c>
      <c r="AU296" s="18" t="s">
        <v>92</v>
      </c>
    </row>
    <row r="297" s="14" customFormat="1">
      <c r="A297" s="14"/>
      <c r="B297" s="251"/>
      <c r="C297" s="252"/>
      <c r="D297" s="220" t="s">
        <v>697</v>
      </c>
      <c r="E297" s="252"/>
      <c r="F297" s="254" t="s">
        <v>1885</v>
      </c>
      <c r="G297" s="252"/>
      <c r="H297" s="255">
        <v>44.451000000000001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1" t="s">
        <v>697</v>
      </c>
      <c r="AU297" s="261" t="s">
        <v>92</v>
      </c>
      <c r="AV297" s="14" t="s">
        <v>92</v>
      </c>
      <c r="AW297" s="14" t="s">
        <v>4</v>
      </c>
      <c r="AX297" s="14" t="s">
        <v>90</v>
      </c>
      <c r="AY297" s="261" t="s">
        <v>147</v>
      </c>
    </row>
    <row r="298" s="2" customFormat="1" ht="16.5" customHeight="1">
      <c r="A298" s="40"/>
      <c r="B298" s="41"/>
      <c r="C298" s="225" t="s">
        <v>381</v>
      </c>
      <c r="D298" s="225" t="s">
        <v>268</v>
      </c>
      <c r="E298" s="226" t="s">
        <v>1886</v>
      </c>
      <c r="F298" s="227" t="s">
        <v>1887</v>
      </c>
      <c r="G298" s="228" t="s">
        <v>763</v>
      </c>
      <c r="H298" s="229">
        <v>22.300000000000001</v>
      </c>
      <c r="I298" s="230"/>
      <c r="J298" s="231">
        <f>ROUND(I298*H298,2)</f>
        <v>0</v>
      </c>
      <c r="K298" s="227" t="s">
        <v>692</v>
      </c>
      <c r="L298" s="46"/>
      <c r="M298" s="232" t="s">
        <v>44</v>
      </c>
      <c r="N298" s="233" t="s">
        <v>53</v>
      </c>
      <c r="O298" s="86"/>
      <c r="P298" s="216">
        <f>O298*H298</f>
        <v>0</v>
      </c>
      <c r="Q298" s="216">
        <v>0</v>
      </c>
      <c r="R298" s="216">
        <f>Q298*H298</f>
        <v>0</v>
      </c>
      <c r="S298" s="216">
        <v>0</v>
      </c>
      <c r="T298" s="217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8" t="s">
        <v>165</v>
      </c>
      <c r="AT298" s="218" t="s">
        <v>268</v>
      </c>
      <c r="AU298" s="218" t="s">
        <v>92</v>
      </c>
      <c r="AY298" s="18" t="s">
        <v>147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8" t="s">
        <v>90</v>
      </c>
      <c r="BK298" s="219">
        <f>ROUND(I298*H298,2)</f>
        <v>0</v>
      </c>
      <c r="BL298" s="18" t="s">
        <v>165</v>
      </c>
      <c r="BM298" s="218" t="s">
        <v>1888</v>
      </c>
    </row>
    <row r="299" s="2" customFormat="1">
      <c r="A299" s="40"/>
      <c r="B299" s="41"/>
      <c r="C299" s="42"/>
      <c r="D299" s="220" t="s">
        <v>157</v>
      </c>
      <c r="E299" s="42"/>
      <c r="F299" s="221" t="s">
        <v>1889</v>
      </c>
      <c r="G299" s="42"/>
      <c r="H299" s="42"/>
      <c r="I299" s="222"/>
      <c r="J299" s="42"/>
      <c r="K299" s="42"/>
      <c r="L299" s="46"/>
      <c r="M299" s="223"/>
      <c r="N299" s="224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8" t="s">
        <v>157</v>
      </c>
      <c r="AU299" s="18" t="s">
        <v>92</v>
      </c>
    </row>
    <row r="300" s="2" customFormat="1">
      <c r="A300" s="40"/>
      <c r="B300" s="41"/>
      <c r="C300" s="42"/>
      <c r="D300" s="239" t="s">
        <v>695</v>
      </c>
      <c r="E300" s="42"/>
      <c r="F300" s="240" t="s">
        <v>1890</v>
      </c>
      <c r="G300" s="42"/>
      <c r="H300" s="42"/>
      <c r="I300" s="222"/>
      <c r="J300" s="42"/>
      <c r="K300" s="42"/>
      <c r="L300" s="46"/>
      <c r="M300" s="223"/>
      <c r="N300" s="224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8" t="s">
        <v>695</v>
      </c>
      <c r="AU300" s="18" t="s">
        <v>92</v>
      </c>
    </row>
    <row r="301" s="2" customFormat="1" ht="16.5" customHeight="1">
      <c r="A301" s="40"/>
      <c r="B301" s="41"/>
      <c r="C301" s="225" t="s">
        <v>476</v>
      </c>
      <c r="D301" s="225" t="s">
        <v>268</v>
      </c>
      <c r="E301" s="226" t="s">
        <v>1891</v>
      </c>
      <c r="F301" s="227" t="s">
        <v>1892</v>
      </c>
      <c r="G301" s="228" t="s">
        <v>763</v>
      </c>
      <c r="H301" s="229">
        <v>200.69999999999999</v>
      </c>
      <c r="I301" s="230"/>
      <c r="J301" s="231">
        <f>ROUND(I301*H301,2)</f>
        <v>0</v>
      </c>
      <c r="K301" s="227" t="s">
        <v>692</v>
      </c>
      <c r="L301" s="46"/>
      <c r="M301" s="232" t="s">
        <v>44</v>
      </c>
      <c r="N301" s="233" t="s">
        <v>53</v>
      </c>
      <c r="O301" s="86"/>
      <c r="P301" s="216">
        <f>O301*H301</f>
        <v>0</v>
      </c>
      <c r="Q301" s="216">
        <v>0</v>
      </c>
      <c r="R301" s="216">
        <f>Q301*H301</f>
        <v>0</v>
      </c>
      <c r="S301" s="216">
        <v>0</v>
      </c>
      <c r="T301" s="217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8" t="s">
        <v>165</v>
      </c>
      <c r="AT301" s="218" t="s">
        <v>268</v>
      </c>
      <c r="AU301" s="218" t="s">
        <v>92</v>
      </c>
      <c r="AY301" s="18" t="s">
        <v>147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18" t="s">
        <v>90</v>
      </c>
      <c r="BK301" s="219">
        <f>ROUND(I301*H301,2)</f>
        <v>0</v>
      </c>
      <c r="BL301" s="18" t="s">
        <v>165</v>
      </c>
      <c r="BM301" s="218" t="s">
        <v>1893</v>
      </c>
    </row>
    <row r="302" s="2" customFormat="1">
      <c r="A302" s="40"/>
      <c r="B302" s="41"/>
      <c r="C302" s="42"/>
      <c r="D302" s="220" t="s">
        <v>157</v>
      </c>
      <c r="E302" s="42"/>
      <c r="F302" s="221" t="s">
        <v>1894</v>
      </c>
      <c r="G302" s="42"/>
      <c r="H302" s="42"/>
      <c r="I302" s="222"/>
      <c r="J302" s="42"/>
      <c r="K302" s="42"/>
      <c r="L302" s="46"/>
      <c r="M302" s="223"/>
      <c r="N302" s="224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8" t="s">
        <v>157</v>
      </c>
      <c r="AU302" s="18" t="s">
        <v>92</v>
      </c>
    </row>
    <row r="303" s="2" customFormat="1">
      <c r="A303" s="40"/>
      <c r="B303" s="41"/>
      <c r="C303" s="42"/>
      <c r="D303" s="239" t="s">
        <v>695</v>
      </c>
      <c r="E303" s="42"/>
      <c r="F303" s="240" t="s">
        <v>1895</v>
      </c>
      <c r="G303" s="42"/>
      <c r="H303" s="42"/>
      <c r="I303" s="222"/>
      <c r="J303" s="42"/>
      <c r="K303" s="42"/>
      <c r="L303" s="46"/>
      <c r="M303" s="223"/>
      <c r="N303" s="224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8" t="s">
        <v>695</v>
      </c>
      <c r="AU303" s="18" t="s">
        <v>92</v>
      </c>
    </row>
    <row r="304" s="14" customFormat="1">
      <c r="A304" s="14"/>
      <c r="B304" s="251"/>
      <c r="C304" s="252"/>
      <c r="D304" s="220" t="s">
        <v>697</v>
      </c>
      <c r="E304" s="252"/>
      <c r="F304" s="254" t="s">
        <v>1896</v>
      </c>
      <c r="G304" s="252"/>
      <c r="H304" s="255">
        <v>200.69999999999999</v>
      </c>
      <c r="I304" s="256"/>
      <c r="J304" s="252"/>
      <c r="K304" s="252"/>
      <c r="L304" s="257"/>
      <c r="M304" s="258"/>
      <c r="N304" s="259"/>
      <c r="O304" s="259"/>
      <c r="P304" s="259"/>
      <c r="Q304" s="259"/>
      <c r="R304" s="259"/>
      <c r="S304" s="259"/>
      <c r="T304" s="26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1" t="s">
        <v>697</v>
      </c>
      <c r="AU304" s="261" t="s">
        <v>92</v>
      </c>
      <c r="AV304" s="14" t="s">
        <v>92</v>
      </c>
      <c r="AW304" s="14" t="s">
        <v>4</v>
      </c>
      <c r="AX304" s="14" t="s">
        <v>90</v>
      </c>
      <c r="AY304" s="261" t="s">
        <v>147</v>
      </c>
    </row>
    <row r="305" s="2" customFormat="1" ht="16.5" customHeight="1">
      <c r="A305" s="40"/>
      <c r="B305" s="41"/>
      <c r="C305" s="225" t="s">
        <v>384</v>
      </c>
      <c r="D305" s="225" t="s">
        <v>268</v>
      </c>
      <c r="E305" s="226" t="s">
        <v>1897</v>
      </c>
      <c r="F305" s="227" t="s">
        <v>1898</v>
      </c>
      <c r="G305" s="228" t="s">
        <v>763</v>
      </c>
      <c r="H305" s="229">
        <v>15.105</v>
      </c>
      <c r="I305" s="230"/>
      <c r="J305" s="231">
        <f>ROUND(I305*H305,2)</f>
        <v>0</v>
      </c>
      <c r="K305" s="227" t="s">
        <v>692</v>
      </c>
      <c r="L305" s="46"/>
      <c r="M305" s="232" t="s">
        <v>44</v>
      </c>
      <c r="N305" s="233" t="s">
        <v>53</v>
      </c>
      <c r="O305" s="86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8" t="s">
        <v>165</v>
      </c>
      <c r="AT305" s="218" t="s">
        <v>268</v>
      </c>
      <c r="AU305" s="218" t="s">
        <v>92</v>
      </c>
      <c r="AY305" s="18" t="s">
        <v>147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18" t="s">
        <v>90</v>
      </c>
      <c r="BK305" s="219">
        <f>ROUND(I305*H305,2)</f>
        <v>0</v>
      </c>
      <c r="BL305" s="18" t="s">
        <v>165</v>
      </c>
      <c r="BM305" s="218" t="s">
        <v>1899</v>
      </c>
    </row>
    <row r="306" s="2" customFormat="1">
      <c r="A306" s="40"/>
      <c r="B306" s="41"/>
      <c r="C306" s="42"/>
      <c r="D306" s="220" t="s">
        <v>157</v>
      </c>
      <c r="E306" s="42"/>
      <c r="F306" s="221" t="s">
        <v>1900</v>
      </c>
      <c r="G306" s="42"/>
      <c r="H306" s="42"/>
      <c r="I306" s="222"/>
      <c r="J306" s="42"/>
      <c r="K306" s="42"/>
      <c r="L306" s="46"/>
      <c r="M306" s="223"/>
      <c r="N306" s="224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8" t="s">
        <v>157</v>
      </c>
      <c r="AU306" s="18" t="s">
        <v>92</v>
      </c>
    </row>
    <row r="307" s="2" customFormat="1">
      <c r="A307" s="40"/>
      <c r="B307" s="41"/>
      <c r="C307" s="42"/>
      <c r="D307" s="239" t="s">
        <v>695</v>
      </c>
      <c r="E307" s="42"/>
      <c r="F307" s="240" t="s">
        <v>1901</v>
      </c>
      <c r="G307" s="42"/>
      <c r="H307" s="42"/>
      <c r="I307" s="222"/>
      <c r="J307" s="42"/>
      <c r="K307" s="42"/>
      <c r="L307" s="46"/>
      <c r="M307" s="223"/>
      <c r="N307" s="224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8" t="s">
        <v>695</v>
      </c>
      <c r="AU307" s="18" t="s">
        <v>92</v>
      </c>
    </row>
    <row r="308" s="2" customFormat="1" ht="16.5" customHeight="1">
      <c r="A308" s="40"/>
      <c r="B308" s="41"/>
      <c r="C308" s="225" t="s">
        <v>485</v>
      </c>
      <c r="D308" s="225" t="s">
        <v>268</v>
      </c>
      <c r="E308" s="226" t="s">
        <v>1902</v>
      </c>
      <c r="F308" s="227" t="s">
        <v>1903</v>
      </c>
      <c r="G308" s="228" t="s">
        <v>763</v>
      </c>
      <c r="H308" s="229">
        <v>135.94499999999999</v>
      </c>
      <c r="I308" s="230"/>
      <c r="J308" s="231">
        <f>ROUND(I308*H308,2)</f>
        <v>0</v>
      </c>
      <c r="K308" s="227" t="s">
        <v>692</v>
      </c>
      <c r="L308" s="46"/>
      <c r="M308" s="232" t="s">
        <v>44</v>
      </c>
      <c r="N308" s="233" t="s">
        <v>53</v>
      </c>
      <c r="O308" s="86"/>
      <c r="P308" s="216">
        <f>O308*H308</f>
        <v>0</v>
      </c>
      <c r="Q308" s="216">
        <v>0</v>
      </c>
      <c r="R308" s="216">
        <f>Q308*H308</f>
        <v>0</v>
      </c>
      <c r="S308" s="216">
        <v>0</v>
      </c>
      <c r="T308" s="217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8" t="s">
        <v>165</v>
      </c>
      <c r="AT308" s="218" t="s">
        <v>268</v>
      </c>
      <c r="AU308" s="218" t="s">
        <v>92</v>
      </c>
      <c r="AY308" s="18" t="s">
        <v>147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18" t="s">
        <v>90</v>
      </c>
      <c r="BK308" s="219">
        <f>ROUND(I308*H308,2)</f>
        <v>0</v>
      </c>
      <c r="BL308" s="18" t="s">
        <v>165</v>
      </c>
      <c r="BM308" s="218" t="s">
        <v>1904</v>
      </c>
    </row>
    <row r="309" s="2" customFormat="1">
      <c r="A309" s="40"/>
      <c r="B309" s="41"/>
      <c r="C309" s="42"/>
      <c r="D309" s="220" t="s">
        <v>157</v>
      </c>
      <c r="E309" s="42"/>
      <c r="F309" s="221" t="s">
        <v>1894</v>
      </c>
      <c r="G309" s="42"/>
      <c r="H309" s="42"/>
      <c r="I309" s="222"/>
      <c r="J309" s="42"/>
      <c r="K309" s="42"/>
      <c r="L309" s="46"/>
      <c r="M309" s="223"/>
      <c r="N309" s="224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8" t="s">
        <v>157</v>
      </c>
      <c r="AU309" s="18" t="s">
        <v>92</v>
      </c>
    </row>
    <row r="310" s="2" customFormat="1">
      <c r="A310" s="40"/>
      <c r="B310" s="41"/>
      <c r="C310" s="42"/>
      <c r="D310" s="239" t="s">
        <v>695</v>
      </c>
      <c r="E310" s="42"/>
      <c r="F310" s="240" t="s">
        <v>1905</v>
      </c>
      <c r="G310" s="42"/>
      <c r="H310" s="42"/>
      <c r="I310" s="222"/>
      <c r="J310" s="42"/>
      <c r="K310" s="42"/>
      <c r="L310" s="46"/>
      <c r="M310" s="223"/>
      <c r="N310" s="224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8" t="s">
        <v>695</v>
      </c>
      <c r="AU310" s="18" t="s">
        <v>92</v>
      </c>
    </row>
    <row r="311" s="14" customFormat="1">
      <c r="A311" s="14"/>
      <c r="B311" s="251"/>
      <c r="C311" s="252"/>
      <c r="D311" s="220" t="s">
        <v>697</v>
      </c>
      <c r="E311" s="252"/>
      <c r="F311" s="254" t="s">
        <v>1906</v>
      </c>
      <c r="G311" s="252"/>
      <c r="H311" s="255">
        <v>135.94499999999999</v>
      </c>
      <c r="I311" s="256"/>
      <c r="J311" s="252"/>
      <c r="K311" s="252"/>
      <c r="L311" s="257"/>
      <c r="M311" s="258"/>
      <c r="N311" s="259"/>
      <c r="O311" s="259"/>
      <c r="P311" s="259"/>
      <c r="Q311" s="259"/>
      <c r="R311" s="259"/>
      <c r="S311" s="259"/>
      <c r="T311" s="26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1" t="s">
        <v>697</v>
      </c>
      <c r="AU311" s="261" t="s">
        <v>92</v>
      </c>
      <c r="AV311" s="14" t="s">
        <v>92</v>
      </c>
      <c r="AW311" s="14" t="s">
        <v>4</v>
      </c>
      <c r="AX311" s="14" t="s">
        <v>90</v>
      </c>
      <c r="AY311" s="261" t="s">
        <v>147</v>
      </c>
    </row>
    <row r="312" s="2" customFormat="1" ht="16.5" customHeight="1">
      <c r="A312" s="40"/>
      <c r="B312" s="41"/>
      <c r="C312" s="225" t="s">
        <v>387</v>
      </c>
      <c r="D312" s="225" t="s">
        <v>268</v>
      </c>
      <c r="E312" s="226" t="s">
        <v>1907</v>
      </c>
      <c r="F312" s="227" t="s">
        <v>1908</v>
      </c>
      <c r="G312" s="228" t="s">
        <v>763</v>
      </c>
      <c r="H312" s="229">
        <v>10.25</v>
      </c>
      <c r="I312" s="230"/>
      <c r="J312" s="231">
        <f>ROUND(I312*H312,2)</f>
        <v>0</v>
      </c>
      <c r="K312" s="227" t="s">
        <v>692</v>
      </c>
      <c r="L312" s="46"/>
      <c r="M312" s="232" t="s">
        <v>44</v>
      </c>
      <c r="N312" s="233" t="s">
        <v>53</v>
      </c>
      <c r="O312" s="86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8" t="s">
        <v>165</v>
      </c>
      <c r="AT312" s="218" t="s">
        <v>268</v>
      </c>
      <c r="AU312" s="218" t="s">
        <v>92</v>
      </c>
      <c r="AY312" s="18" t="s">
        <v>147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18" t="s">
        <v>90</v>
      </c>
      <c r="BK312" s="219">
        <f>ROUND(I312*H312,2)</f>
        <v>0</v>
      </c>
      <c r="BL312" s="18" t="s">
        <v>165</v>
      </c>
      <c r="BM312" s="218" t="s">
        <v>1909</v>
      </c>
    </row>
    <row r="313" s="2" customFormat="1">
      <c r="A313" s="40"/>
      <c r="B313" s="41"/>
      <c r="C313" s="42"/>
      <c r="D313" s="220" t="s">
        <v>157</v>
      </c>
      <c r="E313" s="42"/>
      <c r="F313" s="221" t="s">
        <v>1910</v>
      </c>
      <c r="G313" s="42"/>
      <c r="H313" s="42"/>
      <c r="I313" s="222"/>
      <c r="J313" s="42"/>
      <c r="K313" s="42"/>
      <c r="L313" s="46"/>
      <c r="M313" s="223"/>
      <c r="N313" s="224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8" t="s">
        <v>157</v>
      </c>
      <c r="AU313" s="18" t="s">
        <v>92</v>
      </c>
    </row>
    <row r="314" s="2" customFormat="1">
      <c r="A314" s="40"/>
      <c r="B314" s="41"/>
      <c r="C314" s="42"/>
      <c r="D314" s="239" t="s">
        <v>695</v>
      </c>
      <c r="E314" s="42"/>
      <c r="F314" s="240" t="s">
        <v>1911</v>
      </c>
      <c r="G314" s="42"/>
      <c r="H314" s="42"/>
      <c r="I314" s="222"/>
      <c r="J314" s="42"/>
      <c r="K314" s="42"/>
      <c r="L314" s="46"/>
      <c r="M314" s="223"/>
      <c r="N314" s="224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8" t="s">
        <v>695</v>
      </c>
      <c r="AU314" s="18" t="s">
        <v>92</v>
      </c>
    </row>
    <row r="315" s="2" customFormat="1" ht="16.5" customHeight="1">
      <c r="A315" s="40"/>
      <c r="B315" s="41"/>
      <c r="C315" s="225" t="s">
        <v>494</v>
      </c>
      <c r="D315" s="225" t="s">
        <v>268</v>
      </c>
      <c r="E315" s="226" t="s">
        <v>1912</v>
      </c>
      <c r="F315" s="227" t="s">
        <v>1913</v>
      </c>
      <c r="G315" s="228" t="s">
        <v>763</v>
      </c>
      <c r="H315" s="229">
        <v>92.25</v>
      </c>
      <c r="I315" s="230"/>
      <c r="J315" s="231">
        <f>ROUND(I315*H315,2)</f>
        <v>0</v>
      </c>
      <c r="K315" s="227" t="s">
        <v>692</v>
      </c>
      <c r="L315" s="46"/>
      <c r="M315" s="232" t="s">
        <v>44</v>
      </c>
      <c r="N315" s="233" t="s">
        <v>53</v>
      </c>
      <c r="O315" s="86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8" t="s">
        <v>165</v>
      </c>
      <c r="AT315" s="218" t="s">
        <v>268</v>
      </c>
      <c r="AU315" s="218" t="s">
        <v>92</v>
      </c>
      <c r="AY315" s="18" t="s">
        <v>147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18" t="s">
        <v>90</v>
      </c>
      <c r="BK315" s="219">
        <f>ROUND(I315*H315,2)</f>
        <v>0</v>
      </c>
      <c r="BL315" s="18" t="s">
        <v>165</v>
      </c>
      <c r="BM315" s="218" t="s">
        <v>1914</v>
      </c>
    </row>
    <row r="316" s="2" customFormat="1">
      <c r="A316" s="40"/>
      <c r="B316" s="41"/>
      <c r="C316" s="42"/>
      <c r="D316" s="220" t="s">
        <v>157</v>
      </c>
      <c r="E316" s="42"/>
      <c r="F316" s="221" t="s">
        <v>1915</v>
      </c>
      <c r="G316" s="42"/>
      <c r="H316" s="42"/>
      <c r="I316" s="222"/>
      <c r="J316" s="42"/>
      <c r="K316" s="42"/>
      <c r="L316" s="46"/>
      <c r="M316" s="223"/>
      <c r="N316" s="224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8" t="s">
        <v>157</v>
      </c>
      <c r="AU316" s="18" t="s">
        <v>92</v>
      </c>
    </row>
    <row r="317" s="2" customFormat="1">
      <c r="A317" s="40"/>
      <c r="B317" s="41"/>
      <c r="C317" s="42"/>
      <c r="D317" s="239" t="s">
        <v>695</v>
      </c>
      <c r="E317" s="42"/>
      <c r="F317" s="240" t="s">
        <v>1916</v>
      </c>
      <c r="G317" s="42"/>
      <c r="H317" s="42"/>
      <c r="I317" s="222"/>
      <c r="J317" s="42"/>
      <c r="K317" s="42"/>
      <c r="L317" s="46"/>
      <c r="M317" s="223"/>
      <c r="N317" s="224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8" t="s">
        <v>695</v>
      </c>
      <c r="AU317" s="18" t="s">
        <v>92</v>
      </c>
    </row>
    <row r="318" s="14" customFormat="1">
      <c r="A318" s="14"/>
      <c r="B318" s="251"/>
      <c r="C318" s="252"/>
      <c r="D318" s="220" t="s">
        <v>697</v>
      </c>
      <c r="E318" s="252"/>
      <c r="F318" s="254" t="s">
        <v>1917</v>
      </c>
      <c r="G318" s="252"/>
      <c r="H318" s="255">
        <v>92.25</v>
      </c>
      <c r="I318" s="256"/>
      <c r="J318" s="252"/>
      <c r="K318" s="252"/>
      <c r="L318" s="257"/>
      <c r="M318" s="258"/>
      <c r="N318" s="259"/>
      <c r="O318" s="259"/>
      <c r="P318" s="259"/>
      <c r="Q318" s="259"/>
      <c r="R318" s="259"/>
      <c r="S318" s="259"/>
      <c r="T318" s="26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1" t="s">
        <v>697</v>
      </c>
      <c r="AU318" s="261" t="s">
        <v>92</v>
      </c>
      <c r="AV318" s="14" t="s">
        <v>92</v>
      </c>
      <c r="AW318" s="14" t="s">
        <v>4</v>
      </c>
      <c r="AX318" s="14" t="s">
        <v>90</v>
      </c>
      <c r="AY318" s="261" t="s">
        <v>147</v>
      </c>
    </row>
    <row r="319" s="2" customFormat="1" ht="24.15" customHeight="1">
      <c r="A319" s="40"/>
      <c r="B319" s="41"/>
      <c r="C319" s="225" t="s">
        <v>390</v>
      </c>
      <c r="D319" s="225" t="s">
        <v>268</v>
      </c>
      <c r="E319" s="226" t="s">
        <v>1918</v>
      </c>
      <c r="F319" s="227" t="s">
        <v>1919</v>
      </c>
      <c r="G319" s="228" t="s">
        <v>763</v>
      </c>
      <c r="H319" s="229">
        <v>20.239999999999998</v>
      </c>
      <c r="I319" s="230"/>
      <c r="J319" s="231">
        <f>ROUND(I319*H319,2)</f>
        <v>0</v>
      </c>
      <c r="K319" s="227" t="s">
        <v>692</v>
      </c>
      <c r="L319" s="46"/>
      <c r="M319" s="232" t="s">
        <v>44</v>
      </c>
      <c r="N319" s="233" t="s">
        <v>53</v>
      </c>
      <c r="O319" s="86"/>
      <c r="P319" s="216">
        <f>O319*H319</f>
        <v>0</v>
      </c>
      <c r="Q319" s="216">
        <v>0</v>
      </c>
      <c r="R319" s="216">
        <f>Q319*H319</f>
        <v>0</v>
      </c>
      <c r="S319" s="216">
        <v>0</v>
      </c>
      <c r="T319" s="217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8" t="s">
        <v>165</v>
      </c>
      <c r="AT319" s="218" t="s">
        <v>268</v>
      </c>
      <c r="AU319" s="218" t="s">
        <v>92</v>
      </c>
      <c r="AY319" s="18" t="s">
        <v>147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18" t="s">
        <v>90</v>
      </c>
      <c r="BK319" s="219">
        <f>ROUND(I319*H319,2)</f>
        <v>0</v>
      </c>
      <c r="BL319" s="18" t="s">
        <v>165</v>
      </c>
      <c r="BM319" s="218" t="s">
        <v>1920</v>
      </c>
    </row>
    <row r="320" s="2" customFormat="1">
      <c r="A320" s="40"/>
      <c r="B320" s="41"/>
      <c r="C320" s="42"/>
      <c r="D320" s="220" t="s">
        <v>157</v>
      </c>
      <c r="E320" s="42"/>
      <c r="F320" s="221" t="s">
        <v>1921</v>
      </c>
      <c r="G320" s="42"/>
      <c r="H320" s="42"/>
      <c r="I320" s="222"/>
      <c r="J320" s="42"/>
      <c r="K320" s="42"/>
      <c r="L320" s="46"/>
      <c r="M320" s="223"/>
      <c r="N320" s="224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8" t="s">
        <v>157</v>
      </c>
      <c r="AU320" s="18" t="s">
        <v>92</v>
      </c>
    </row>
    <row r="321" s="2" customFormat="1">
      <c r="A321" s="40"/>
      <c r="B321" s="41"/>
      <c r="C321" s="42"/>
      <c r="D321" s="239" t="s">
        <v>695</v>
      </c>
      <c r="E321" s="42"/>
      <c r="F321" s="240" t="s">
        <v>1922</v>
      </c>
      <c r="G321" s="42"/>
      <c r="H321" s="42"/>
      <c r="I321" s="222"/>
      <c r="J321" s="42"/>
      <c r="K321" s="42"/>
      <c r="L321" s="46"/>
      <c r="M321" s="223"/>
      <c r="N321" s="224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8" t="s">
        <v>695</v>
      </c>
      <c r="AU321" s="18" t="s">
        <v>92</v>
      </c>
    </row>
    <row r="322" s="2" customFormat="1" ht="24.15" customHeight="1">
      <c r="A322" s="40"/>
      <c r="B322" s="41"/>
      <c r="C322" s="225" t="s">
        <v>501</v>
      </c>
      <c r="D322" s="225" t="s">
        <v>268</v>
      </c>
      <c r="E322" s="226" t="s">
        <v>1923</v>
      </c>
      <c r="F322" s="227" t="s">
        <v>1924</v>
      </c>
      <c r="G322" s="228" t="s">
        <v>763</v>
      </c>
      <c r="H322" s="229">
        <v>22.300000000000001</v>
      </c>
      <c r="I322" s="230"/>
      <c r="J322" s="231">
        <f>ROUND(I322*H322,2)</f>
        <v>0</v>
      </c>
      <c r="K322" s="227" t="s">
        <v>692</v>
      </c>
      <c r="L322" s="46"/>
      <c r="M322" s="232" t="s">
        <v>44</v>
      </c>
      <c r="N322" s="233" t="s">
        <v>53</v>
      </c>
      <c r="O322" s="86"/>
      <c r="P322" s="216">
        <f>O322*H322</f>
        <v>0</v>
      </c>
      <c r="Q322" s="216">
        <v>0</v>
      </c>
      <c r="R322" s="216">
        <f>Q322*H322</f>
        <v>0</v>
      </c>
      <c r="S322" s="216">
        <v>0</v>
      </c>
      <c r="T322" s="217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8" t="s">
        <v>165</v>
      </c>
      <c r="AT322" s="218" t="s">
        <v>268</v>
      </c>
      <c r="AU322" s="218" t="s">
        <v>92</v>
      </c>
      <c r="AY322" s="18" t="s">
        <v>147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18" t="s">
        <v>90</v>
      </c>
      <c r="BK322" s="219">
        <f>ROUND(I322*H322,2)</f>
        <v>0</v>
      </c>
      <c r="BL322" s="18" t="s">
        <v>165</v>
      </c>
      <c r="BM322" s="218" t="s">
        <v>1925</v>
      </c>
    </row>
    <row r="323" s="2" customFormat="1">
      <c r="A323" s="40"/>
      <c r="B323" s="41"/>
      <c r="C323" s="42"/>
      <c r="D323" s="220" t="s">
        <v>157</v>
      </c>
      <c r="E323" s="42"/>
      <c r="F323" s="221" t="s">
        <v>1924</v>
      </c>
      <c r="G323" s="42"/>
      <c r="H323" s="42"/>
      <c r="I323" s="222"/>
      <c r="J323" s="42"/>
      <c r="K323" s="42"/>
      <c r="L323" s="46"/>
      <c r="M323" s="223"/>
      <c r="N323" s="224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8" t="s">
        <v>157</v>
      </c>
      <c r="AU323" s="18" t="s">
        <v>92</v>
      </c>
    </row>
    <row r="324" s="2" customFormat="1">
      <c r="A324" s="40"/>
      <c r="B324" s="41"/>
      <c r="C324" s="42"/>
      <c r="D324" s="239" t="s">
        <v>695</v>
      </c>
      <c r="E324" s="42"/>
      <c r="F324" s="240" t="s">
        <v>1926</v>
      </c>
      <c r="G324" s="42"/>
      <c r="H324" s="42"/>
      <c r="I324" s="222"/>
      <c r="J324" s="42"/>
      <c r="K324" s="42"/>
      <c r="L324" s="46"/>
      <c r="M324" s="223"/>
      <c r="N324" s="224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8" t="s">
        <v>695</v>
      </c>
      <c r="AU324" s="18" t="s">
        <v>92</v>
      </c>
    </row>
    <row r="325" s="2" customFormat="1" ht="24.15" customHeight="1">
      <c r="A325" s="40"/>
      <c r="B325" s="41"/>
      <c r="C325" s="225" t="s">
        <v>393</v>
      </c>
      <c r="D325" s="225" t="s">
        <v>268</v>
      </c>
      <c r="E325" s="226" t="s">
        <v>1927</v>
      </c>
      <c r="F325" s="227" t="s">
        <v>1928</v>
      </c>
      <c r="G325" s="228" t="s">
        <v>763</v>
      </c>
      <c r="H325" s="229">
        <v>9.2400000000000002</v>
      </c>
      <c r="I325" s="230"/>
      <c r="J325" s="231">
        <f>ROUND(I325*H325,2)</f>
        <v>0</v>
      </c>
      <c r="K325" s="227" t="s">
        <v>692</v>
      </c>
      <c r="L325" s="46"/>
      <c r="M325" s="232" t="s">
        <v>44</v>
      </c>
      <c r="N325" s="233" t="s">
        <v>53</v>
      </c>
      <c r="O325" s="86"/>
      <c r="P325" s="216">
        <f>O325*H325</f>
        <v>0</v>
      </c>
      <c r="Q325" s="216">
        <v>0</v>
      </c>
      <c r="R325" s="216">
        <f>Q325*H325</f>
        <v>0</v>
      </c>
      <c r="S325" s="216">
        <v>0</v>
      </c>
      <c r="T325" s="217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8" t="s">
        <v>165</v>
      </c>
      <c r="AT325" s="218" t="s">
        <v>268</v>
      </c>
      <c r="AU325" s="218" t="s">
        <v>92</v>
      </c>
      <c r="AY325" s="18" t="s">
        <v>147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18" t="s">
        <v>90</v>
      </c>
      <c r="BK325" s="219">
        <f>ROUND(I325*H325,2)</f>
        <v>0</v>
      </c>
      <c r="BL325" s="18" t="s">
        <v>165</v>
      </c>
      <c r="BM325" s="218" t="s">
        <v>1929</v>
      </c>
    </row>
    <row r="326" s="2" customFormat="1">
      <c r="A326" s="40"/>
      <c r="B326" s="41"/>
      <c r="C326" s="42"/>
      <c r="D326" s="220" t="s">
        <v>157</v>
      </c>
      <c r="E326" s="42"/>
      <c r="F326" s="221" t="s">
        <v>1928</v>
      </c>
      <c r="G326" s="42"/>
      <c r="H326" s="42"/>
      <c r="I326" s="222"/>
      <c r="J326" s="42"/>
      <c r="K326" s="42"/>
      <c r="L326" s="46"/>
      <c r="M326" s="223"/>
      <c r="N326" s="224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8" t="s">
        <v>157</v>
      </c>
      <c r="AU326" s="18" t="s">
        <v>92</v>
      </c>
    </row>
    <row r="327" s="2" customFormat="1">
      <c r="A327" s="40"/>
      <c r="B327" s="41"/>
      <c r="C327" s="42"/>
      <c r="D327" s="239" t="s">
        <v>695</v>
      </c>
      <c r="E327" s="42"/>
      <c r="F327" s="240" t="s">
        <v>1930</v>
      </c>
      <c r="G327" s="42"/>
      <c r="H327" s="42"/>
      <c r="I327" s="222"/>
      <c r="J327" s="42"/>
      <c r="K327" s="42"/>
      <c r="L327" s="46"/>
      <c r="M327" s="223"/>
      <c r="N327" s="224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8" t="s">
        <v>695</v>
      </c>
      <c r="AU327" s="18" t="s">
        <v>92</v>
      </c>
    </row>
    <row r="328" s="12" customFormat="1" ht="22.8" customHeight="1">
      <c r="A328" s="12"/>
      <c r="B328" s="190"/>
      <c r="C328" s="191"/>
      <c r="D328" s="192" t="s">
        <v>81</v>
      </c>
      <c r="E328" s="204" t="s">
        <v>1171</v>
      </c>
      <c r="F328" s="204" t="s">
        <v>1172</v>
      </c>
      <c r="G328" s="191"/>
      <c r="H328" s="191"/>
      <c r="I328" s="194"/>
      <c r="J328" s="205">
        <f>BK328</f>
        <v>0</v>
      </c>
      <c r="K328" s="191"/>
      <c r="L328" s="196"/>
      <c r="M328" s="197"/>
      <c r="N328" s="198"/>
      <c r="O328" s="198"/>
      <c r="P328" s="199">
        <f>SUM(P329:P331)</f>
        <v>0</v>
      </c>
      <c r="Q328" s="198"/>
      <c r="R328" s="199">
        <f>SUM(R329:R331)</f>
        <v>0</v>
      </c>
      <c r="S328" s="198"/>
      <c r="T328" s="200">
        <f>SUM(T329:T331)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1" t="s">
        <v>90</v>
      </c>
      <c r="AT328" s="202" t="s">
        <v>81</v>
      </c>
      <c r="AU328" s="202" t="s">
        <v>90</v>
      </c>
      <c r="AY328" s="201" t="s">
        <v>147</v>
      </c>
      <c r="BK328" s="203">
        <f>SUM(BK329:BK331)</f>
        <v>0</v>
      </c>
    </row>
    <row r="329" s="2" customFormat="1" ht="16.5" customHeight="1">
      <c r="A329" s="40"/>
      <c r="B329" s="41"/>
      <c r="C329" s="225" t="s">
        <v>508</v>
      </c>
      <c r="D329" s="225" t="s">
        <v>268</v>
      </c>
      <c r="E329" s="226" t="s">
        <v>1931</v>
      </c>
      <c r="F329" s="227" t="s">
        <v>1932</v>
      </c>
      <c r="G329" s="228" t="s">
        <v>763</v>
      </c>
      <c r="H329" s="229">
        <v>37.640999999999998</v>
      </c>
      <c r="I329" s="230"/>
      <c r="J329" s="231">
        <f>ROUND(I329*H329,2)</f>
        <v>0</v>
      </c>
      <c r="K329" s="227" t="s">
        <v>692</v>
      </c>
      <c r="L329" s="46"/>
      <c r="M329" s="232" t="s">
        <v>44</v>
      </c>
      <c r="N329" s="233" t="s">
        <v>53</v>
      </c>
      <c r="O329" s="86"/>
      <c r="P329" s="216">
        <f>O329*H329</f>
        <v>0</v>
      </c>
      <c r="Q329" s="216">
        <v>0</v>
      </c>
      <c r="R329" s="216">
        <f>Q329*H329</f>
        <v>0</v>
      </c>
      <c r="S329" s="216">
        <v>0</v>
      </c>
      <c r="T329" s="217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8" t="s">
        <v>165</v>
      </c>
      <c r="AT329" s="218" t="s">
        <v>268</v>
      </c>
      <c r="AU329" s="218" t="s">
        <v>92</v>
      </c>
      <c r="AY329" s="18" t="s">
        <v>147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18" t="s">
        <v>90</v>
      </c>
      <c r="BK329" s="219">
        <f>ROUND(I329*H329,2)</f>
        <v>0</v>
      </c>
      <c r="BL329" s="18" t="s">
        <v>165</v>
      </c>
      <c r="BM329" s="218" t="s">
        <v>1933</v>
      </c>
    </row>
    <row r="330" s="2" customFormat="1">
      <c r="A330" s="40"/>
      <c r="B330" s="41"/>
      <c r="C330" s="42"/>
      <c r="D330" s="220" t="s">
        <v>157</v>
      </c>
      <c r="E330" s="42"/>
      <c r="F330" s="221" t="s">
        <v>1934</v>
      </c>
      <c r="G330" s="42"/>
      <c r="H330" s="42"/>
      <c r="I330" s="222"/>
      <c r="J330" s="42"/>
      <c r="K330" s="42"/>
      <c r="L330" s="46"/>
      <c r="M330" s="223"/>
      <c r="N330" s="224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8" t="s">
        <v>157</v>
      </c>
      <c r="AU330" s="18" t="s">
        <v>92</v>
      </c>
    </row>
    <row r="331" s="2" customFormat="1">
      <c r="A331" s="40"/>
      <c r="B331" s="41"/>
      <c r="C331" s="42"/>
      <c r="D331" s="239" t="s">
        <v>695</v>
      </c>
      <c r="E331" s="42"/>
      <c r="F331" s="240" t="s">
        <v>1935</v>
      </c>
      <c r="G331" s="42"/>
      <c r="H331" s="42"/>
      <c r="I331" s="222"/>
      <c r="J331" s="42"/>
      <c r="K331" s="42"/>
      <c r="L331" s="46"/>
      <c r="M331" s="235"/>
      <c r="N331" s="236"/>
      <c r="O331" s="237"/>
      <c r="P331" s="237"/>
      <c r="Q331" s="237"/>
      <c r="R331" s="237"/>
      <c r="S331" s="237"/>
      <c r="T331" s="238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8" t="s">
        <v>695</v>
      </c>
      <c r="AU331" s="18" t="s">
        <v>92</v>
      </c>
    </row>
    <row r="332" s="2" customFormat="1" ht="6.96" customHeight="1">
      <c r="A332" s="40"/>
      <c r="B332" s="61"/>
      <c r="C332" s="62"/>
      <c r="D332" s="62"/>
      <c r="E332" s="62"/>
      <c r="F332" s="62"/>
      <c r="G332" s="62"/>
      <c r="H332" s="62"/>
      <c r="I332" s="62"/>
      <c r="J332" s="62"/>
      <c r="K332" s="62"/>
      <c r="L332" s="46"/>
      <c r="M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</row>
  </sheetData>
  <sheetProtection sheet="1" autoFilter="0" formatColumns="0" formatRows="0" objects="1" scenarios="1" spinCount="100000" saltValue="dFEnV7SSaicF0dAe6UZuW7D4/Dm5kNwXLsqrtVO433r43wo5T2jitw9TFoQRxQSgpNn7Fv+6Q0t4xKNvkWqFnA==" hashValue="iT2MrKH92oVnkwlz3yDasJM9ukU6dSzyMN1y/VMoyVY406BlOB9Lslwk0ZEvqMyxFTbDx71NTvzEiDLqbTKv8Q==" algorithmName="SHA-512" password="C71F"/>
  <autoFilter ref="C87:K33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2_01/113106132"/>
    <hyperlink ref="F97" r:id="rId2" display="https://podminky.urs.cz/item/CS_URS_2022_01/113107322"/>
    <hyperlink ref="F101" r:id="rId3" display="https://podminky.urs.cz/item/CS_URS_2022_01/113107323"/>
    <hyperlink ref="F105" r:id="rId4" display="https://podminky.urs.cz/item/CS_URS_2022_01/113107342"/>
    <hyperlink ref="F109" r:id="rId5" display="https://podminky.urs.cz/item/CS_URS_2022_01/113202111"/>
    <hyperlink ref="F113" r:id="rId6" display="https://podminky.urs.cz/item/CS_URS_2022_01/131213702"/>
    <hyperlink ref="F121" r:id="rId7" display="https://podminky.urs.cz/item/CS_URS_2022_01/132212132"/>
    <hyperlink ref="F126" r:id="rId8" display="https://podminky.urs.cz/item/CS_URS_2022_01/162211311"/>
    <hyperlink ref="F132" r:id="rId9" display="https://podminky.urs.cz/item/CS_URS_2022_01/162211319"/>
    <hyperlink ref="F136" r:id="rId10" display="https://podminky.urs.cz/item/CS_URS_2022_01/162751117"/>
    <hyperlink ref="F142" r:id="rId11" display="https://podminky.urs.cz/item/CS_URS_2022_01/174111101"/>
    <hyperlink ref="F152" r:id="rId12" display="https://podminky.urs.cz/item/CS_URS_2022_01/181311103"/>
    <hyperlink ref="F164" r:id="rId13" display="https://podminky.urs.cz/item/CS_URS_2022_01/181411131"/>
    <hyperlink ref="F171" r:id="rId14" display="https://podminky.urs.cz/item/CS_URS_2022_01/181912111"/>
    <hyperlink ref="F174" r:id="rId15" display="https://podminky.urs.cz/item/CS_URS_2022_01/171201221"/>
    <hyperlink ref="F181" r:id="rId16" display="https://podminky.urs.cz/item/CS_URS_2022_01/274353102"/>
    <hyperlink ref="F189" r:id="rId17" display="https://podminky.urs.cz/item/CS_URS_2022_01/275313611"/>
    <hyperlink ref="F198" r:id="rId18" display="https://podminky.urs.cz/item/CS_URS_2022_01/338171121"/>
    <hyperlink ref="F210" r:id="rId19" display="https://podminky.urs.cz/item/CS_URS_2022_01/348101210"/>
    <hyperlink ref="F216" r:id="rId20" display="https://podminky.urs.cz/item/CS_URS_2022_01/348121221"/>
    <hyperlink ref="F222" r:id="rId21" display="https://podminky.urs.cz/item/CS_URS_2022_01/348401130"/>
    <hyperlink ref="F235" r:id="rId22" display="https://podminky.urs.cz/item/CS_URS_2022_01/348401350"/>
    <hyperlink ref="F244" r:id="rId23" display="https://podminky.urs.cz/item/CS_URS_2022_01/564851011"/>
    <hyperlink ref="F248" r:id="rId24" display="https://podminky.urs.cz/item/CS_URS_2022_01/596211111"/>
    <hyperlink ref="F255" r:id="rId25" display="https://podminky.urs.cz/item/CS_URS_2022_01/596411111"/>
    <hyperlink ref="F263" r:id="rId26" display="https://podminky.urs.cz/item/CS_URS_2022_01/637111113"/>
    <hyperlink ref="F268" r:id="rId27" display="https://podminky.urs.cz/item/CS_URS_2022_01/916231213"/>
    <hyperlink ref="F275" r:id="rId28" display="https://podminky.urs.cz/item/CS_URS_2022_01/966071711"/>
    <hyperlink ref="F278" r:id="rId29" display="https://podminky.urs.cz/item/CS_URS_2022_01/966071822"/>
    <hyperlink ref="F282" r:id="rId30" display="https://podminky.urs.cz/item/CS_URS_2022_01/966072811"/>
    <hyperlink ref="F286" r:id="rId31" display="https://podminky.urs.cz/item/CS_URS_2022_01/966073810"/>
    <hyperlink ref="F290" r:id="rId32" display="https://podminky.urs.cz/item/CS_URS_2022_01/997013211"/>
    <hyperlink ref="F293" r:id="rId33" display="https://podminky.urs.cz/item/CS_URS_2022_01/997013501"/>
    <hyperlink ref="F296" r:id="rId34" display="https://podminky.urs.cz/item/CS_URS_2022_01/997013509"/>
    <hyperlink ref="F300" r:id="rId35" display="https://podminky.urs.cz/item/CS_URS_2022_01/997221551"/>
    <hyperlink ref="F303" r:id="rId36" display="https://podminky.urs.cz/item/CS_URS_2022_01/997221559"/>
    <hyperlink ref="F307" r:id="rId37" display="https://podminky.urs.cz/item/CS_URS_2022_01/997221561"/>
    <hyperlink ref="F310" r:id="rId38" display="https://podminky.urs.cz/item/CS_URS_2022_01/997221569"/>
    <hyperlink ref="F314" r:id="rId39" display="https://podminky.urs.cz/item/CS_URS_2022_01/997221571"/>
    <hyperlink ref="F317" r:id="rId40" display="https://podminky.urs.cz/item/CS_URS_2022_01/997221579"/>
    <hyperlink ref="F321" r:id="rId41" display="https://podminky.urs.cz/item/CS_URS_2022_01/997221861"/>
    <hyperlink ref="F324" r:id="rId42" display="https://podminky.urs.cz/item/CS_URS_2022_01/997221873"/>
    <hyperlink ref="F327" r:id="rId43" display="https://podminky.urs.cz/item/CS_URS_2022_01/997221875"/>
    <hyperlink ref="F331" r:id="rId44" display="https://podminky.urs.cz/item/CS_URS_2022_01/99823211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92</v>
      </c>
    </row>
    <row r="4" s="1" customFormat="1" ht="24.96" customHeight="1">
      <c r="B4" s="21"/>
      <c r="D4" s="132" t="s">
        <v>118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Brno, ATS Libušino údolí - rekonstrukce stavební části a technologie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119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1936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44</v>
      </c>
      <c r="G11" s="40"/>
      <c r="H11" s="40"/>
      <c r="I11" s="134" t="s">
        <v>20</v>
      </c>
      <c r="J11" s="138" t="s">
        <v>44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7. 6. 2022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>Ing. Humpolík</v>
      </c>
      <c r="F24" s="40"/>
      <c r="G24" s="40"/>
      <c r="H24" s="40"/>
      <c r="I24" s="134" t="s">
        <v>34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44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48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50</v>
      </c>
      <c r="G32" s="40"/>
      <c r="H32" s="40"/>
      <c r="I32" s="147" t="s">
        <v>49</v>
      </c>
      <c r="J32" s="147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52</v>
      </c>
      <c r="E33" s="134" t="s">
        <v>53</v>
      </c>
      <c r="F33" s="149">
        <f>ROUND((SUM(BE84:BE171)),  2)</f>
        <v>0</v>
      </c>
      <c r="G33" s="40"/>
      <c r="H33" s="40"/>
      <c r="I33" s="150">
        <v>0.20999999999999999</v>
      </c>
      <c r="J33" s="149">
        <f>ROUND(((SUM(BE84:BE171))*I33),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49">
        <f>ROUND((SUM(BF84:BF171)),  2)</f>
        <v>0</v>
      </c>
      <c r="G34" s="40"/>
      <c r="H34" s="40"/>
      <c r="I34" s="150">
        <v>0.14999999999999999</v>
      </c>
      <c r="J34" s="149">
        <f>ROUND(((SUM(BF84:BF171))*I34),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49">
        <f>ROUND((SUM(BG84:BG171)),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49">
        <f>ROUND((SUM(BH84:BH171)),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49">
        <f>ROUND((SUM(BI84:BI171)),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58</v>
      </c>
      <c r="E39" s="153"/>
      <c r="F39" s="153"/>
      <c r="G39" s="154" t="s">
        <v>59</v>
      </c>
      <c r="H39" s="155" t="s">
        <v>60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121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ATS Libušino údolí - rekonstrukce stavební části a technologie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119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03 - Stavební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Pisárky (okres Brno-město)</v>
      </c>
      <c r="G52" s="42"/>
      <c r="H52" s="42"/>
      <c r="I52" s="33" t="s">
        <v>24</v>
      </c>
      <c r="J52" s="74" t="str">
        <f>IF(J12="","",J12)</f>
        <v>7. 6. 2022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Statutární město Brno</v>
      </c>
      <c r="G54" s="42"/>
      <c r="H54" s="42"/>
      <c r="I54" s="33" t="s">
        <v>38</v>
      </c>
      <c r="J54" s="38" t="str">
        <f>E21</f>
        <v>AQUA PROCON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>Ing. Humpolík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122</v>
      </c>
      <c r="D57" s="164"/>
      <c r="E57" s="164"/>
      <c r="F57" s="164"/>
      <c r="G57" s="164"/>
      <c r="H57" s="164"/>
      <c r="I57" s="164"/>
      <c r="J57" s="165" t="s">
        <v>123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80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124</v>
      </c>
    </row>
    <row r="60" s="9" customFormat="1" ht="24.96" customHeight="1">
      <c r="A60" s="9"/>
      <c r="B60" s="167"/>
      <c r="C60" s="168"/>
      <c r="D60" s="169" t="s">
        <v>125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310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1937</v>
      </c>
      <c r="E62" s="176"/>
      <c r="F62" s="176"/>
      <c r="G62" s="176"/>
      <c r="H62" s="176"/>
      <c r="I62" s="176"/>
      <c r="J62" s="177">
        <f>J118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1938</v>
      </c>
      <c r="E63" s="176"/>
      <c r="F63" s="176"/>
      <c r="G63" s="176"/>
      <c r="H63" s="176"/>
      <c r="I63" s="176"/>
      <c r="J63" s="177">
        <f>J163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314</v>
      </c>
      <c r="E64" s="176"/>
      <c r="F64" s="176"/>
      <c r="G64" s="176"/>
      <c r="H64" s="176"/>
      <c r="I64" s="176"/>
      <c r="J64" s="177">
        <f>J169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4" t="s">
        <v>131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3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Brno, ATS Libušino údolí - rekonstrukce stavební části a technologie</v>
      </c>
      <c r="F74" s="33"/>
      <c r="G74" s="33"/>
      <c r="H74" s="33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3" t="s">
        <v>119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03 - Stavební elektroinstalace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22</v>
      </c>
      <c r="D78" s="42"/>
      <c r="E78" s="42"/>
      <c r="F78" s="28" t="str">
        <f>F12</f>
        <v>Pisárky (okres Brno-město)</v>
      </c>
      <c r="G78" s="42"/>
      <c r="H78" s="42"/>
      <c r="I78" s="33" t="s">
        <v>24</v>
      </c>
      <c r="J78" s="74" t="str">
        <f>IF(J12="","",J12)</f>
        <v>7. 6. 2022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5.65" customHeight="1">
      <c r="A80" s="40"/>
      <c r="B80" s="41"/>
      <c r="C80" s="33" t="s">
        <v>30</v>
      </c>
      <c r="D80" s="42"/>
      <c r="E80" s="42"/>
      <c r="F80" s="28" t="str">
        <f>E15</f>
        <v>Statutární město Brno</v>
      </c>
      <c r="G80" s="42"/>
      <c r="H80" s="42"/>
      <c r="I80" s="33" t="s">
        <v>38</v>
      </c>
      <c r="J80" s="38" t="str">
        <f>E21</f>
        <v>AQUA PROCON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3" t="s">
        <v>36</v>
      </c>
      <c r="D81" s="42"/>
      <c r="E81" s="42"/>
      <c r="F81" s="28" t="str">
        <f>IF(E18="","",E18)</f>
        <v>Vyplň údaj</v>
      </c>
      <c r="G81" s="42"/>
      <c r="H81" s="42"/>
      <c r="I81" s="33" t="s">
        <v>43</v>
      </c>
      <c r="J81" s="38" t="str">
        <f>E24</f>
        <v>Ing. Humpolík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132</v>
      </c>
      <c r="D83" s="182" t="s">
        <v>67</v>
      </c>
      <c r="E83" s="182" t="s">
        <v>63</v>
      </c>
      <c r="F83" s="182" t="s">
        <v>64</v>
      </c>
      <c r="G83" s="182" t="s">
        <v>133</v>
      </c>
      <c r="H83" s="182" t="s">
        <v>134</v>
      </c>
      <c r="I83" s="182" t="s">
        <v>135</v>
      </c>
      <c r="J83" s="182" t="s">
        <v>123</v>
      </c>
      <c r="K83" s="183" t="s">
        <v>136</v>
      </c>
      <c r="L83" s="184"/>
      <c r="M83" s="94" t="s">
        <v>44</v>
      </c>
      <c r="N83" s="95" t="s">
        <v>52</v>
      </c>
      <c r="O83" s="95" t="s">
        <v>137</v>
      </c>
      <c r="P83" s="95" t="s">
        <v>138</v>
      </c>
      <c r="Q83" s="95" t="s">
        <v>139</v>
      </c>
      <c r="R83" s="95" t="s">
        <v>140</v>
      </c>
      <c r="S83" s="95" t="s">
        <v>141</v>
      </c>
      <c r="T83" s="96" t="s">
        <v>142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143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8" t="s">
        <v>81</v>
      </c>
      <c r="AU84" s="18" t="s">
        <v>124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81</v>
      </c>
      <c r="E85" s="193" t="s">
        <v>144</v>
      </c>
      <c r="F85" s="193" t="s">
        <v>145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P86+P118+P163+P169</f>
        <v>0</v>
      </c>
      <c r="Q85" s="198"/>
      <c r="R85" s="199">
        <f>R86+R118+R163+R169</f>
        <v>0</v>
      </c>
      <c r="S85" s="198"/>
      <c r="T85" s="200">
        <f>T86+T118+T163+T169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146</v>
      </c>
      <c r="AT85" s="202" t="s">
        <v>81</v>
      </c>
      <c r="AU85" s="202" t="s">
        <v>82</v>
      </c>
      <c r="AY85" s="201" t="s">
        <v>147</v>
      </c>
      <c r="BK85" s="203">
        <f>BK86+BK118+BK163+BK169</f>
        <v>0</v>
      </c>
    </row>
    <row r="86" s="12" customFormat="1" ht="22.8" customHeight="1">
      <c r="A86" s="12"/>
      <c r="B86" s="190"/>
      <c r="C86" s="191"/>
      <c r="D86" s="192" t="s">
        <v>81</v>
      </c>
      <c r="E86" s="204" t="s">
        <v>492</v>
      </c>
      <c r="F86" s="204" t="s">
        <v>493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SUM(P87:P117)</f>
        <v>0</v>
      </c>
      <c r="Q86" s="198"/>
      <c r="R86" s="199">
        <f>SUM(R87:R117)</f>
        <v>0</v>
      </c>
      <c r="S86" s="198"/>
      <c r="T86" s="200">
        <f>SUM(T87:T117)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90</v>
      </c>
      <c r="AT86" s="202" t="s">
        <v>81</v>
      </c>
      <c r="AU86" s="202" t="s">
        <v>90</v>
      </c>
      <c r="AY86" s="201" t="s">
        <v>147</v>
      </c>
      <c r="BK86" s="203">
        <f>SUM(BK87:BK117)</f>
        <v>0</v>
      </c>
    </row>
    <row r="87" s="2" customFormat="1" ht="16.5" customHeight="1">
      <c r="A87" s="40"/>
      <c r="B87" s="41"/>
      <c r="C87" s="225" t="s">
        <v>90</v>
      </c>
      <c r="D87" s="225" t="s">
        <v>268</v>
      </c>
      <c r="E87" s="226" t="s">
        <v>495</v>
      </c>
      <c r="F87" s="227" t="s">
        <v>1939</v>
      </c>
      <c r="G87" s="228" t="s">
        <v>152</v>
      </c>
      <c r="H87" s="229">
        <v>27</v>
      </c>
      <c r="I87" s="230"/>
      <c r="J87" s="231">
        <f>ROUND(I87*H87,2)</f>
        <v>0</v>
      </c>
      <c r="K87" s="227" t="s">
        <v>153</v>
      </c>
      <c r="L87" s="46"/>
      <c r="M87" s="232" t="s">
        <v>44</v>
      </c>
      <c r="N87" s="233" t="s">
        <v>53</v>
      </c>
      <c r="O87" s="86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8" t="s">
        <v>165</v>
      </c>
      <c r="AT87" s="218" t="s">
        <v>268</v>
      </c>
      <c r="AU87" s="218" t="s">
        <v>92</v>
      </c>
      <c r="AY87" s="18" t="s">
        <v>147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8" t="s">
        <v>90</v>
      </c>
      <c r="BK87" s="219">
        <f>ROUND(I87*H87,2)</f>
        <v>0</v>
      </c>
      <c r="BL87" s="18" t="s">
        <v>165</v>
      </c>
      <c r="BM87" s="218" t="s">
        <v>165</v>
      </c>
    </row>
    <row r="88" s="2" customFormat="1">
      <c r="A88" s="40"/>
      <c r="B88" s="41"/>
      <c r="C88" s="42"/>
      <c r="D88" s="220" t="s">
        <v>157</v>
      </c>
      <c r="E88" s="42"/>
      <c r="F88" s="221" t="s">
        <v>1939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8" t="s">
        <v>157</v>
      </c>
      <c r="AU88" s="18" t="s">
        <v>92</v>
      </c>
    </row>
    <row r="89" s="2" customFormat="1" ht="16.5" customHeight="1">
      <c r="A89" s="40"/>
      <c r="B89" s="41"/>
      <c r="C89" s="225" t="s">
        <v>92</v>
      </c>
      <c r="D89" s="225" t="s">
        <v>268</v>
      </c>
      <c r="E89" s="226" t="s">
        <v>498</v>
      </c>
      <c r="F89" s="227" t="s">
        <v>1940</v>
      </c>
      <c r="G89" s="228" t="s">
        <v>152</v>
      </c>
      <c r="H89" s="229">
        <v>12</v>
      </c>
      <c r="I89" s="230"/>
      <c r="J89" s="231">
        <f>ROUND(I89*H89,2)</f>
        <v>0</v>
      </c>
      <c r="K89" s="227" t="s">
        <v>153</v>
      </c>
      <c r="L89" s="46"/>
      <c r="M89" s="232" t="s">
        <v>44</v>
      </c>
      <c r="N89" s="233" t="s">
        <v>53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165</v>
      </c>
      <c r="AT89" s="218" t="s">
        <v>268</v>
      </c>
      <c r="AU89" s="218" t="s">
        <v>92</v>
      </c>
      <c r="AY89" s="18" t="s">
        <v>147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8" t="s">
        <v>90</v>
      </c>
      <c r="BK89" s="219">
        <f>ROUND(I89*H89,2)</f>
        <v>0</v>
      </c>
      <c r="BL89" s="18" t="s">
        <v>165</v>
      </c>
      <c r="BM89" s="218" t="s">
        <v>176</v>
      </c>
    </row>
    <row r="90" s="2" customFormat="1">
      <c r="A90" s="40"/>
      <c r="B90" s="41"/>
      <c r="C90" s="42"/>
      <c r="D90" s="220" t="s">
        <v>157</v>
      </c>
      <c r="E90" s="42"/>
      <c r="F90" s="221" t="s">
        <v>1940</v>
      </c>
      <c r="G90" s="42"/>
      <c r="H90" s="42"/>
      <c r="I90" s="222"/>
      <c r="J90" s="42"/>
      <c r="K90" s="42"/>
      <c r="L90" s="46"/>
      <c r="M90" s="223"/>
      <c r="N90" s="224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8" t="s">
        <v>157</v>
      </c>
      <c r="AU90" s="18" t="s">
        <v>92</v>
      </c>
    </row>
    <row r="91" s="2" customFormat="1" ht="16.5" customHeight="1">
      <c r="A91" s="40"/>
      <c r="B91" s="41"/>
      <c r="C91" s="225" t="s">
        <v>146</v>
      </c>
      <c r="D91" s="225" t="s">
        <v>268</v>
      </c>
      <c r="E91" s="226" t="s">
        <v>502</v>
      </c>
      <c r="F91" s="227" t="s">
        <v>1941</v>
      </c>
      <c r="G91" s="228" t="s">
        <v>152</v>
      </c>
      <c r="H91" s="229">
        <v>13</v>
      </c>
      <c r="I91" s="230"/>
      <c r="J91" s="231">
        <f>ROUND(I91*H91,2)</f>
        <v>0</v>
      </c>
      <c r="K91" s="227" t="s">
        <v>153</v>
      </c>
      <c r="L91" s="46"/>
      <c r="M91" s="232" t="s">
        <v>44</v>
      </c>
      <c r="N91" s="233" t="s">
        <v>53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165</v>
      </c>
      <c r="AT91" s="218" t="s">
        <v>268</v>
      </c>
      <c r="AU91" s="218" t="s">
        <v>92</v>
      </c>
      <c r="AY91" s="18" t="s">
        <v>147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8" t="s">
        <v>90</v>
      </c>
      <c r="BK91" s="219">
        <f>ROUND(I91*H91,2)</f>
        <v>0</v>
      </c>
      <c r="BL91" s="18" t="s">
        <v>165</v>
      </c>
      <c r="BM91" s="218" t="s">
        <v>184</v>
      </c>
    </row>
    <row r="92" s="2" customFormat="1">
      <c r="A92" s="40"/>
      <c r="B92" s="41"/>
      <c r="C92" s="42"/>
      <c r="D92" s="220" t="s">
        <v>157</v>
      </c>
      <c r="E92" s="42"/>
      <c r="F92" s="221" t="s">
        <v>1941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8" t="s">
        <v>157</v>
      </c>
      <c r="AU92" s="18" t="s">
        <v>92</v>
      </c>
    </row>
    <row r="93" s="2" customFormat="1" ht="16.5" customHeight="1">
      <c r="A93" s="40"/>
      <c r="B93" s="41"/>
      <c r="C93" s="225" t="s">
        <v>165</v>
      </c>
      <c r="D93" s="225" t="s">
        <v>268</v>
      </c>
      <c r="E93" s="226" t="s">
        <v>505</v>
      </c>
      <c r="F93" s="227" t="s">
        <v>1942</v>
      </c>
      <c r="G93" s="228" t="s">
        <v>152</v>
      </c>
      <c r="H93" s="229">
        <v>9</v>
      </c>
      <c r="I93" s="230"/>
      <c r="J93" s="231">
        <f>ROUND(I93*H93,2)</f>
        <v>0</v>
      </c>
      <c r="K93" s="227" t="s">
        <v>153</v>
      </c>
      <c r="L93" s="46"/>
      <c r="M93" s="232" t="s">
        <v>44</v>
      </c>
      <c r="N93" s="233" t="s">
        <v>53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165</v>
      </c>
      <c r="AT93" s="218" t="s">
        <v>268</v>
      </c>
      <c r="AU93" s="218" t="s">
        <v>92</v>
      </c>
      <c r="AY93" s="18" t="s">
        <v>147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8" t="s">
        <v>90</v>
      </c>
      <c r="BK93" s="219">
        <f>ROUND(I93*H93,2)</f>
        <v>0</v>
      </c>
      <c r="BL93" s="18" t="s">
        <v>165</v>
      </c>
      <c r="BM93" s="218" t="s">
        <v>192</v>
      </c>
    </row>
    <row r="94" s="2" customFormat="1">
      <c r="A94" s="40"/>
      <c r="B94" s="41"/>
      <c r="C94" s="42"/>
      <c r="D94" s="220" t="s">
        <v>157</v>
      </c>
      <c r="E94" s="42"/>
      <c r="F94" s="221" t="s">
        <v>1942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8" t="s">
        <v>157</v>
      </c>
      <c r="AU94" s="18" t="s">
        <v>92</v>
      </c>
    </row>
    <row r="95" s="2" customFormat="1" ht="16.5" customHeight="1">
      <c r="A95" s="40"/>
      <c r="B95" s="41"/>
      <c r="C95" s="225" t="s">
        <v>171</v>
      </c>
      <c r="D95" s="225" t="s">
        <v>268</v>
      </c>
      <c r="E95" s="226" t="s">
        <v>509</v>
      </c>
      <c r="F95" s="227" t="s">
        <v>1943</v>
      </c>
      <c r="G95" s="228" t="s">
        <v>160</v>
      </c>
      <c r="H95" s="229">
        <v>1</v>
      </c>
      <c r="I95" s="230"/>
      <c r="J95" s="231">
        <f>ROUND(I95*H95,2)</f>
        <v>0</v>
      </c>
      <c r="K95" s="227" t="s">
        <v>153</v>
      </c>
      <c r="L95" s="46"/>
      <c r="M95" s="232" t="s">
        <v>44</v>
      </c>
      <c r="N95" s="233" t="s">
        <v>53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165</v>
      </c>
      <c r="AT95" s="218" t="s">
        <v>268</v>
      </c>
      <c r="AU95" s="218" t="s">
        <v>92</v>
      </c>
      <c r="AY95" s="18" t="s">
        <v>147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8" t="s">
        <v>90</v>
      </c>
      <c r="BK95" s="219">
        <f>ROUND(I95*H95,2)</f>
        <v>0</v>
      </c>
      <c r="BL95" s="18" t="s">
        <v>165</v>
      </c>
      <c r="BM95" s="218" t="s">
        <v>200</v>
      </c>
    </row>
    <row r="96" s="2" customFormat="1">
      <c r="A96" s="40"/>
      <c r="B96" s="41"/>
      <c r="C96" s="42"/>
      <c r="D96" s="220" t="s">
        <v>157</v>
      </c>
      <c r="E96" s="42"/>
      <c r="F96" s="221" t="s">
        <v>1944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8" t="s">
        <v>157</v>
      </c>
      <c r="AU96" s="18" t="s">
        <v>92</v>
      </c>
    </row>
    <row r="97" s="2" customFormat="1" ht="16.5" customHeight="1">
      <c r="A97" s="40"/>
      <c r="B97" s="41"/>
      <c r="C97" s="225" t="s">
        <v>176</v>
      </c>
      <c r="D97" s="225" t="s">
        <v>268</v>
      </c>
      <c r="E97" s="226" t="s">
        <v>512</v>
      </c>
      <c r="F97" s="227" t="s">
        <v>1945</v>
      </c>
      <c r="G97" s="228" t="s">
        <v>160</v>
      </c>
      <c r="H97" s="229">
        <v>1</v>
      </c>
      <c r="I97" s="230"/>
      <c r="J97" s="231">
        <f>ROUND(I97*H97,2)</f>
        <v>0</v>
      </c>
      <c r="K97" s="227" t="s">
        <v>153</v>
      </c>
      <c r="L97" s="46"/>
      <c r="M97" s="232" t="s">
        <v>44</v>
      </c>
      <c r="N97" s="233" t="s">
        <v>53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165</v>
      </c>
      <c r="AT97" s="218" t="s">
        <v>268</v>
      </c>
      <c r="AU97" s="218" t="s">
        <v>92</v>
      </c>
      <c r="AY97" s="18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8" t="s">
        <v>90</v>
      </c>
      <c r="BK97" s="219">
        <f>ROUND(I97*H97,2)</f>
        <v>0</v>
      </c>
      <c r="BL97" s="18" t="s">
        <v>165</v>
      </c>
      <c r="BM97" s="218" t="s">
        <v>210</v>
      </c>
    </row>
    <row r="98" s="2" customFormat="1">
      <c r="A98" s="40"/>
      <c r="B98" s="41"/>
      <c r="C98" s="42"/>
      <c r="D98" s="220" t="s">
        <v>157</v>
      </c>
      <c r="E98" s="42"/>
      <c r="F98" s="221" t="s">
        <v>1945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157</v>
      </c>
      <c r="AU98" s="18" t="s">
        <v>92</v>
      </c>
    </row>
    <row r="99" s="2" customFormat="1" ht="16.5" customHeight="1">
      <c r="A99" s="40"/>
      <c r="B99" s="41"/>
      <c r="C99" s="225" t="s">
        <v>180</v>
      </c>
      <c r="D99" s="225" t="s">
        <v>268</v>
      </c>
      <c r="E99" s="226" t="s">
        <v>516</v>
      </c>
      <c r="F99" s="227" t="s">
        <v>1946</v>
      </c>
      <c r="G99" s="228" t="s">
        <v>160</v>
      </c>
      <c r="H99" s="229">
        <v>2</v>
      </c>
      <c r="I99" s="230"/>
      <c r="J99" s="231">
        <f>ROUND(I99*H99,2)</f>
        <v>0</v>
      </c>
      <c r="K99" s="227" t="s">
        <v>153</v>
      </c>
      <c r="L99" s="46"/>
      <c r="M99" s="232" t="s">
        <v>44</v>
      </c>
      <c r="N99" s="233" t="s">
        <v>53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165</v>
      </c>
      <c r="AT99" s="218" t="s">
        <v>268</v>
      </c>
      <c r="AU99" s="218" t="s">
        <v>92</v>
      </c>
      <c r="AY99" s="18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8" t="s">
        <v>90</v>
      </c>
      <c r="BK99" s="219">
        <f>ROUND(I99*H99,2)</f>
        <v>0</v>
      </c>
      <c r="BL99" s="18" t="s">
        <v>165</v>
      </c>
      <c r="BM99" s="218" t="s">
        <v>217</v>
      </c>
    </row>
    <row r="100" s="2" customFormat="1">
      <c r="A100" s="40"/>
      <c r="B100" s="41"/>
      <c r="C100" s="42"/>
      <c r="D100" s="220" t="s">
        <v>157</v>
      </c>
      <c r="E100" s="42"/>
      <c r="F100" s="221" t="s">
        <v>1947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8" t="s">
        <v>157</v>
      </c>
      <c r="AU100" s="18" t="s">
        <v>92</v>
      </c>
    </row>
    <row r="101" s="2" customFormat="1">
      <c r="A101" s="40"/>
      <c r="B101" s="41"/>
      <c r="C101" s="42"/>
      <c r="D101" s="220" t="s">
        <v>277</v>
      </c>
      <c r="E101" s="42"/>
      <c r="F101" s="234" t="s">
        <v>1948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277</v>
      </c>
      <c r="AU101" s="18" t="s">
        <v>92</v>
      </c>
    </row>
    <row r="102" s="2" customFormat="1" ht="16.5" customHeight="1">
      <c r="A102" s="40"/>
      <c r="B102" s="41"/>
      <c r="C102" s="225" t="s">
        <v>184</v>
      </c>
      <c r="D102" s="225" t="s">
        <v>268</v>
      </c>
      <c r="E102" s="226" t="s">
        <v>520</v>
      </c>
      <c r="F102" s="227" t="s">
        <v>1949</v>
      </c>
      <c r="G102" s="228" t="s">
        <v>160</v>
      </c>
      <c r="H102" s="229">
        <v>1</v>
      </c>
      <c r="I102" s="230"/>
      <c r="J102" s="231">
        <f>ROUND(I102*H102,2)</f>
        <v>0</v>
      </c>
      <c r="K102" s="227" t="s">
        <v>153</v>
      </c>
      <c r="L102" s="46"/>
      <c r="M102" s="232" t="s">
        <v>44</v>
      </c>
      <c r="N102" s="233" t="s">
        <v>53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165</v>
      </c>
      <c r="AT102" s="218" t="s">
        <v>268</v>
      </c>
      <c r="AU102" s="218" t="s">
        <v>92</v>
      </c>
      <c r="AY102" s="18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8" t="s">
        <v>90</v>
      </c>
      <c r="BK102" s="219">
        <f>ROUND(I102*H102,2)</f>
        <v>0</v>
      </c>
      <c r="BL102" s="18" t="s">
        <v>165</v>
      </c>
      <c r="BM102" s="218" t="s">
        <v>225</v>
      </c>
    </row>
    <row r="103" s="2" customFormat="1">
      <c r="A103" s="40"/>
      <c r="B103" s="41"/>
      <c r="C103" s="42"/>
      <c r="D103" s="220" t="s">
        <v>157</v>
      </c>
      <c r="E103" s="42"/>
      <c r="F103" s="221" t="s">
        <v>1949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8" t="s">
        <v>157</v>
      </c>
      <c r="AU103" s="18" t="s">
        <v>92</v>
      </c>
    </row>
    <row r="104" s="2" customFormat="1" ht="16.5" customHeight="1">
      <c r="A104" s="40"/>
      <c r="B104" s="41"/>
      <c r="C104" s="225" t="s">
        <v>188</v>
      </c>
      <c r="D104" s="225" t="s">
        <v>268</v>
      </c>
      <c r="E104" s="226" t="s">
        <v>525</v>
      </c>
      <c r="F104" s="227" t="s">
        <v>1950</v>
      </c>
      <c r="G104" s="228" t="s">
        <v>152</v>
      </c>
      <c r="H104" s="229">
        <v>5</v>
      </c>
      <c r="I104" s="230"/>
      <c r="J104" s="231">
        <f>ROUND(I104*H104,2)</f>
        <v>0</v>
      </c>
      <c r="K104" s="227" t="s">
        <v>153</v>
      </c>
      <c r="L104" s="46"/>
      <c r="M104" s="232" t="s">
        <v>44</v>
      </c>
      <c r="N104" s="233" t="s">
        <v>53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165</v>
      </c>
      <c r="AT104" s="218" t="s">
        <v>268</v>
      </c>
      <c r="AU104" s="218" t="s">
        <v>92</v>
      </c>
      <c r="AY104" s="18" t="s">
        <v>147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8" t="s">
        <v>90</v>
      </c>
      <c r="BK104" s="219">
        <f>ROUND(I104*H104,2)</f>
        <v>0</v>
      </c>
      <c r="BL104" s="18" t="s">
        <v>165</v>
      </c>
      <c r="BM104" s="218" t="s">
        <v>233</v>
      </c>
    </row>
    <row r="105" s="2" customFormat="1">
      <c r="A105" s="40"/>
      <c r="B105" s="41"/>
      <c r="C105" s="42"/>
      <c r="D105" s="220" t="s">
        <v>157</v>
      </c>
      <c r="E105" s="42"/>
      <c r="F105" s="221" t="s">
        <v>1951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157</v>
      </c>
      <c r="AU105" s="18" t="s">
        <v>92</v>
      </c>
    </row>
    <row r="106" s="2" customFormat="1" ht="16.5" customHeight="1">
      <c r="A106" s="40"/>
      <c r="B106" s="41"/>
      <c r="C106" s="225" t="s">
        <v>192</v>
      </c>
      <c r="D106" s="225" t="s">
        <v>268</v>
      </c>
      <c r="E106" s="226" t="s">
        <v>529</v>
      </c>
      <c r="F106" s="227" t="s">
        <v>1952</v>
      </c>
      <c r="G106" s="228" t="s">
        <v>160</v>
      </c>
      <c r="H106" s="229">
        <v>1</v>
      </c>
      <c r="I106" s="230"/>
      <c r="J106" s="231">
        <f>ROUND(I106*H106,2)</f>
        <v>0</v>
      </c>
      <c r="K106" s="227" t="s">
        <v>153</v>
      </c>
      <c r="L106" s="46"/>
      <c r="M106" s="232" t="s">
        <v>44</v>
      </c>
      <c r="N106" s="233" t="s">
        <v>53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165</v>
      </c>
      <c r="AT106" s="218" t="s">
        <v>268</v>
      </c>
      <c r="AU106" s="218" t="s">
        <v>92</v>
      </c>
      <c r="AY106" s="18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8" t="s">
        <v>90</v>
      </c>
      <c r="BK106" s="219">
        <f>ROUND(I106*H106,2)</f>
        <v>0</v>
      </c>
      <c r="BL106" s="18" t="s">
        <v>165</v>
      </c>
      <c r="BM106" s="218" t="s">
        <v>242</v>
      </c>
    </row>
    <row r="107" s="2" customFormat="1">
      <c r="A107" s="40"/>
      <c r="B107" s="41"/>
      <c r="C107" s="42"/>
      <c r="D107" s="220" t="s">
        <v>157</v>
      </c>
      <c r="E107" s="42"/>
      <c r="F107" s="221" t="s">
        <v>1953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8" t="s">
        <v>157</v>
      </c>
      <c r="AU107" s="18" t="s">
        <v>92</v>
      </c>
    </row>
    <row r="108" s="2" customFormat="1" ht="16.5" customHeight="1">
      <c r="A108" s="40"/>
      <c r="B108" s="41"/>
      <c r="C108" s="225" t="s">
        <v>196</v>
      </c>
      <c r="D108" s="225" t="s">
        <v>268</v>
      </c>
      <c r="E108" s="226" t="s">
        <v>534</v>
      </c>
      <c r="F108" s="227" t="s">
        <v>1954</v>
      </c>
      <c r="G108" s="228" t="s">
        <v>160</v>
      </c>
      <c r="H108" s="229">
        <v>1</v>
      </c>
      <c r="I108" s="230"/>
      <c r="J108" s="231">
        <f>ROUND(I108*H108,2)</f>
        <v>0</v>
      </c>
      <c r="K108" s="227" t="s">
        <v>153</v>
      </c>
      <c r="L108" s="46"/>
      <c r="M108" s="232" t="s">
        <v>44</v>
      </c>
      <c r="N108" s="233" t="s">
        <v>53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165</v>
      </c>
      <c r="AT108" s="218" t="s">
        <v>268</v>
      </c>
      <c r="AU108" s="218" t="s">
        <v>92</v>
      </c>
      <c r="AY108" s="18" t="s">
        <v>147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8" t="s">
        <v>90</v>
      </c>
      <c r="BK108" s="219">
        <f>ROUND(I108*H108,2)</f>
        <v>0</v>
      </c>
      <c r="BL108" s="18" t="s">
        <v>165</v>
      </c>
      <c r="BM108" s="218" t="s">
        <v>254</v>
      </c>
    </row>
    <row r="109" s="2" customFormat="1">
      <c r="A109" s="40"/>
      <c r="B109" s="41"/>
      <c r="C109" s="42"/>
      <c r="D109" s="220" t="s">
        <v>157</v>
      </c>
      <c r="E109" s="42"/>
      <c r="F109" s="221" t="s">
        <v>1955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8" t="s">
        <v>157</v>
      </c>
      <c r="AU109" s="18" t="s">
        <v>92</v>
      </c>
    </row>
    <row r="110" s="2" customFormat="1" ht="16.5" customHeight="1">
      <c r="A110" s="40"/>
      <c r="B110" s="41"/>
      <c r="C110" s="225" t="s">
        <v>200</v>
      </c>
      <c r="D110" s="225" t="s">
        <v>268</v>
      </c>
      <c r="E110" s="226" t="s">
        <v>538</v>
      </c>
      <c r="F110" s="227" t="s">
        <v>1956</v>
      </c>
      <c r="G110" s="228" t="s">
        <v>160</v>
      </c>
      <c r="H110" s="229">
        <v>1</v>
      </c>
      <c r="I110" s="230"/>
      <c r="J110" s="231">
        <f>ROUND(I110*H110,2)</f>
        <v>0</v>
      </c>
      <c r="K110" s="227" t="s">
        <v>153</v>
      </c>
      <c r="L110" s="46"/>
      <c r="M110" s="232" t="s">
        <v>44</v>
      </c>
      <c r="N110" s="233" t="s">
        <v>53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165</v>
      </c>
      <c r="AT110" s="218" t="s">
        <v>268</v>
      </c>
      <c r="AU110" s="218" t="s">
        <v>92</v>
      </c>
      <c r="AY110" s="18" t="s">
        <v>147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8" t="s">
        <v>90</v>
      </c>
      <c r="BK110" s="219">
        <f>ROUND(I110*H110,2)</f>
        <v>0</v>
      </c>
      <c r="BL110" s="18" t="s">
        <v>165</v>
      </c>
      <c r="BM110" s="218" t="s">
        <v>267</v>
      </c>
    </row>
    <row r="111" s="2" customFormat="1">
      <c r="A111" s="40"/>
      <c r="B111" s="41"/>
      <c r="C111" s="42"/>
      <c r="D111" s="220" t="s">
        <v>157</v>
      </c>
      <c r="E111" s="42"/>
      <c r="F111" s="221" t="s">
        <v>1957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8" t="s">
        <v>157</v>
      </c>
      <c r="AU111" s="18" t="s">
        <v>92</v>
      </c>
    </row>
    <row r="112" s="2" customFormat="1" ht="16.5" customHeight="1">
      <c r="A112" s="40"/>
      <c r="B112" s="41"/>
      <c r="C112" s="225" t="s">
        <v>204</v>
      </c>
      <c r="D112" s="225" t="s">
        <v>268</v>
      </c>
      <c r="E112" s="226" t="s">
        <v>542</v>
      </c>
      <c r="F112" s="227" t="s">
        <v>1958</v>
      </c>
      <c r="G112" s="228" t="s">
        <v>974</v>
      </c>
      <c r="H112" s="229">
        <v>1</v>
      </c>
      <c r="I112" s="230"/>
      <c r="J112" s="231">
        <f>ROUND(I112*H112,2)</f>
        <v>0</v>
      </c>
      <c r="K112" s="227" t="s">
        <v>153</v>
      </c>
      <c r="L112" s="46"/>
      <c r="M112" s="232" t="s">
        <v>44</v>
      </c>
      <c r="N112" s="233" t="s">
        <v>53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165</v>
      </c>
      <c r="AT112" s="218" t="s">
        <v>268</v>
      </c>
      <c r="AU112" s="218" t="s">
        <v>92</v>
      </c>
      <c r="AY112" s="18" t="s">
        <v>147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8" t="s">
        <v>90</v>
      </c>
      <c r="BK112" s="219">
        <f>ROUND(I112*H112,2)</f>
        <v>0</v>
      </c>
      <c r="BL112" s="18" t="s">
        <v>165</v>
      </c>
      <c r="BM112" s="218" t="s">
        <v>279</v>
      </c>
    </row>
    <row r="113" s="2" customFormat="1">
      <c r="A113" s="40"/>
      <c r="B113" s="41"/>
      <c r="C113" s="42"/>
      <c r="D113" s="220" t="s">
        <v>157</v>
      </c>
      <c r="E113" s="42"/>
      <c r="F113" s="221" t="s">
        <v>1958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8" t="s">
        <v>157</v>
      </c>
      <c r="AU113" s="18" t="s">
        <v>92</v>
      </c>
    </row>
    <row r="114" s="2" customFormat="1" ht="16.5" customHeight="1">
      <c r="A114" s="40"/>
      <c r="B114" s="41"/>
      <c r="C114" s="225" t="s">
        <v>210</v>
      </c>
      <c r="D114" s="225" t="s">
        <v>268</v>
      </c>
      <c r="E114" s="226" t="s">
        <v>546</v>
      </c>
      <c r="F114" s="227" t="s">
        <v>1959</v>
      </c>
      <c r="G114" s="228" t="s">
        <v>160</v>
      </c>
      <c r="H114" s="229">
        <v>1</v>
      </c>
      <c r="I114" s="230"/>
      <c r="J114" s="231">
        <f>ROUND(I114*H114,2)</f>
        <v>0</v>
      </c>
      <c r="K114" s="227" t="s">
        <v>153</v>
      </c>
      <c r="L114" s="46"/>
      <c r="M114" s="232" t="s">
        <v>44</v>
      </c>
      <c r="N114" s="233" t="s">
        <v>53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165</v>
      </c>
      <c r="AT114" s="218" t="s">
        <v>268</v>
      </c>
      <c r="AU114" s="218" t="s">
        <v>92</v>
      </c>
      <c r="AY114" s="18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8" t="s">
        <v>90</v>
      </c>
      <c r="BK114" s="219">
        <f>ROUND(I114*H114,2)</f>
        <v>0</v>
      </c>
      <c r="BL114" s="18" t="s">
        <v>165</v>
      </c>
      <c r="BM114" s="218" t="s">
        <v>288</v>
      </c>
    </row>
    <row r="115" s="2" customFormat="1">
      <c r="A115" s="40"/>
      <c r="B115" s="41"/>
      <c r="C115" s="42"/>
      <c r="D115" s="220" t="s">
        <v>157</v>
      </c>
      <c r="E115" s="42"/>
      <c r="F115" s="221" t="s">
        <v>1959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8" t="s">
        <v>157</v>
      </c>
      <c r="AU115" s="18" t="s">
        <v>92</v>
      </c>
    </row>
    <row r="116" s="2" customFormat="1" ht="16.5" customHeight="1">
      <c r="A116" s="40"/>
      <c r="B116" s="41"/>
      <c r="C116" s="225" t="s">
        <v>8</v>
      </c>
      <c r="D116" s="225" t="s">
        <v>268</v>
      </c>
      <c r="E116" s="226" t="s">
        <v>551</v>
      </c>
      <c r="F116" s="227" t="s">
        <v>1960</v>
      </c>
      <c r="G116" s="228" t="s">
        <v>257</v>
      </c>
      <c r="H116" s="229">
        <v>1</v>
      </c>
      <c r="I116" s="230"/>
      <c r="J116" s="231">
        <f>ROUND(I116*H116,2)</f>
        <v>0</v>
      </c>
      <c r="K116" s="227" t="s">
        <v>153</v>
      </c>
      <c r="L116" s="46"/>
      <c r="M116" s="232" t="s">
        <v>44</v>
      </c>
      <c r="N116" s="233" t="s">
        <v>53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165</v>
      </c>
      <c r="AT116" s="218" t="s">
        <v>268</v>
      </c>
      <c r="AU116" s="218" t="s">
        <v>92</v>
      </c>
      <c r="AY116" s="18" t="s">
        <v>147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8" t="s">
        <v>90</v>
      </c>
      <c r="BK116" s="219">
        <f>ROUND(I116*H116,2)</f>
        <v>0</v>
      </c>
      <c r="BL116" s="18" t="s">
        <v>165</v>
      </c>
      <c r="BM116" s="218" t="s">
        <v>296</v>
      </c>
    </row>
    <row r="117" s="2" customFormat="1">
      <c r="A117" s="40"/>
      <c r="B117" s="41"/>
      <c r="C117" s="42"/>
      <c r="D117" s="220" t="s">
        <v>157</v>
      </c>
      <c r="E117" s="42"/>
      <c r="F117" s="221" t="s">
        <v>1960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8" t="s">
        <v>157</v>
      </c>
      <c r="AU117" s="18" t="s">
        <v>92</v>
      </c>
    </row>
    <row r="118" s="12" customFormat="1" ht="22.8" customHeight="1">
      <c r="A118" s="12"/>
      <c r="B118" s="190"/>
      <c r="C118" s="191"/>
      <c r="D118" s="192" t="s">
        <v>81</v>
      </c>
      <c r="E118" s="204" t="s">
        <v>1961</v>
      </c>
      <c r="F118" s="204" t="s">
        <v>1962</v>
      </c>
      <c r="G118" s="191"/>
      <c r="H118" s="191"/>
      <c r="I118" s="194"/>
      <c r="J118" s="205">
        <f>BK118</f>
        <v>0</v>
      </c>
      <c r="K118" s="191"/>
      <c r="L118" s="196"/>
      <c r="M118" s="197"/>
      <c r="N118" s="198"/>
      <c r="O118" s="198"/>
      <c r="P118" s="199">
        <f>SUM(P119:P162)</f>
        <v>0</v>
      </c>
      <c r="Q118" s="198"/>
      <c r="R118" s="199">
        <f>SUM(R119:R162)</f>
        <v>0</v>
      </c>
      <c r="S118" s="198"/>
      <c r="T118" s="200">
        <f>SUM(T119:T162)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1" t="s">
        <v>90</v>
      </c>
      <c r="AT118" s="202" t="s">
        <v>81</v>
      </c>
      <c r="AU118" s="202" t="s">
        <v>90</v>
      </c>
      <c r="AY118" s="201" t="s">
        <v>147</v>
      </c>
      <c r="BK118" s="203">
        <f>SUM(BK119:BK162)</f>
        <v>0</v>
      </c>
    </row>
    <row r="119" s="2" customFormat="1" ht="16.5" customHeight="1">
      <c r="A119" s="40"/>
      <c r="B119" s="41"/>
      <c r="C119" s="225" t="s">
        <v>217</v>
      </c>
      <c r="D119" s="225" t="s">
        <v>268</v>
      </c>
      <c r="E119" s="226" t="s">
        <v>1963</v>
      </c>
      <c r="F119" s="227" t="s">
        <v>562</v>
      </c>
      <c r="G119" s="228" t="s">
        <v>152</v>
      </c>
      <c r="H119" s="229">
        <v>6</v>
      </c>
      <c r="I119" s="230"/>
      <c r="J119" s="231">
        <f>ROUND(I119*H119,2)</f>
        <v>0</v>
      </c>
      <c r="K119" s="227" t="s">
        <v>153</v>
      </c>
      <c r="L119" s="46"/>
      <c r="M119" s="232" t="s">
        <v>44</v>
      </c>
      <c r="N119" s="233" t="s">
        <v>53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165</v>
      </c>
      <c r="AT119" s="218" t="s">
        <v>268</v>
      </c>
      <c r="AU119" s="218" t="s">
        <v>92</v>
      </c>
      <c r="AY119" s="18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8" t="s">
        <v>90</v>
      </c>
      <c r="BK119" s="219">
        <f>ROUND(I119*H119,2)</f>
        <v>0</v>
      </c>
      <c r="BL119" s="18" t="s">
        <v>165</v>
      </c>
      <c r="BM119" s="218" t="s">
        <v>304</v>
      </c>
    </row>
    <row r="120" s="2" customFormat="1">
      <c r="A120" s="40"/>
      <c r="B120" s="41"/>
      <c r="C120" s="42"/>
      <c r="D120" s="220" t="s">
        <v>157</v>
      </c>
      <c r="E120" s="42"/>
      <c r="F120" s="221" t="s">
        <v>562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8" t="s">
        <v>157</v>
      </c>
      <c r="AU120" s="18" t="s">
        <v>92</v>
      </c>
    </row>
    <row r="121" s="2" customFormat="1" ht="16.5" customHeight="1">
      <c r="A121" s="40"/>
      <c r="B121" s="41"/>
      <c r="C121" s="225" t="s">
        <v>221</v>
      </c>
      <c r="D121" s="225" t="s">
        <v>268</v>
      </c>
      <c r="E121" s="226" t="s">
        <v>1964</v>
      </c>
      <c r="F121" s="227" t="s">
        <v>566</v>
      </c>
      <c r="G121" s="228" t="s">
        <v>152</v>
      </c>
      <c r="H121" s="229">
        <v>13</v>
      </c>
      <c r="I121" s="230"/>
      <c r="J121" s="231">
        <f>ROUND(I121*H121,2)</f>
        <v>0</v>
      </c>
      <c r="K121" s="227" t="s">
        <v>153</v>
      </c>
      <c r="L121" s="46"/>
      <c r="M121" s="232" t="s">
        <v>44</v>
      </c>
      <c r="N121" s="233" t="s">
        <v>53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165</v>
      </c>
      <c r="AT121" s="218" t="s">
        <v>268</v>
      </c>
      <c r="AU121" s="218" t="s">
        <v>92</v>
      </c>
      <c r="AY121" s="18" t="s">
        <v>147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8" t="s">
        <v>90</v>
      </c>
      <c r="BK121" s="219">
        <f>ROUND(I121*H121,2)</f>
        <v>0</v>
      </c>
      <c r="BL121" s="18" t="s">
        <v>165</v>
      </c>
      <c r="BM121" s="218" t="s">
        <v>362</v>
      </c>
    </row>
    <row r="122" s="2" customFormat="1">
      <c r="A122" s="40"/>
      <c r="B122" s="41"/>
      <c r="C122" s="42"/>
      <c r="D122" s="220" t="s">
        <v>157</v>
      </c>
      <c r="E122" s="42"/>
      <c r="F122" s="221" t="s">
        <v>566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8" t="s">
        <v>157</v>
      </c>
      <c r="AU122" s="18" t="s">
        <v>92</v>
      </c>
    </row>
    <row r="123" s="2" customFormat="1" ht="16.5" customHeight="1">
      <c r="A123" s="40"/>
      <c r="B123" s="41"/>
      <c r="C123" s="225" t="s">
        <v>225</v>
      </c>
      <c r="D123" s="225" t="s">
        <v>268</v>
      </c>
      <c r="E123" s="226" t="s">
        <v>1965</v>
      </c>
      <c r="F123" s="227" t="s">
        <v>569</v>
      </c>
      <c r="G123" s="228" t="s">
        <v>974</v>
      </c>
      <c r="H123" s="229">
        <v>1</v>
      </c>
      <c r="I123" s="230"/>
      <c r="J123" s="231">
        <f>ROUND(I123*H123,2)</f>
        <v>0</v>
      </c>
      <c r="K123" s="227" t="s">
        <v>153</v>
      </c>
      <c r="L123" s="46"/>
      <c r="M123" s="232" t="s">
        <v>44</v>
      </c>
      <c r="N123" s="233" t="s">
        <v>53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165</v>
      </c>
      <c r="AT123" s="218" t="s">
        <v>268</v>
      </c>
      <c r="AU123" s="218" t="s">
        <v>92</v>
      </c>
      <c r="AY123" s="18" t="s">
        <v>147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8" t="s">
        <v>90</v>
      </c>
      <c r="BK123" s="219">
        <f>ROUND(I123*H123,2)</f>
        <v>0</v>
      </c>
      <c r="BL123" s="18" t="s">
        <v>165</v>
      </c>
      <c r="BM123" s="218" t="s">
        <v>366</v>
      </c>
    </row>
    <row r="124" s="2" customFormat="1">
      <c r="A124" s="40"/>
      <c r="B124" s="41"/>
      <c r="C124" s="42"/>
      <c r="D124" s="220" t="s">
        <v>157</v>
      </c>
      <c r="E124" s="42"/>
      <c r="F124" s="221" t="s">
        <v>569</v>
      </c>
      <c r="G124" s="42"/>
      <c r="H124" s="42"/>
      <c r="I124" s="222"/>
      <c r="J124" s="42"/>
      <c r="K124" s="42"/>
      <c r="L124" s="46"/>
      <c r="M124" s="223"/>
      <c r="N124" s="22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8" t="s">
        <v>157</v>
      </c>
      <c r="AU124" s="18" t="s">
        <v>92</v>
      </c>
    </row>
    <row r="125" s="2" customFormat="1" ht="16.5" customHeight="1">
      <c r="A125" s="40"/>
      <c r="B125" s="41"/>
      <c r="C125" s="225" t="s">
        <v>229</v>
      </c>
      <c r="D125" s="225" t="s">
        <v>268</v>
      </c>
      <c r="E125" s="226" t="s">
        <v>1966</v>
      </c>
      <c r="F125" s="227" t="s">
        <v>1967</v>
      </c>
      <c r="G125" s="228" t="s">
        <v>160</v>
      </c>
      <c r="H125" s="229">
        <v>1</v>
      </c>
      <c r="I125" s="230"/>
      <c r="J125" s="231">
        <f>ROUND(I125*H125,2)</f>
        <v>0</v>
      </c>
      <c r="K125" s="227" t="s">
        <v>153</v>
      </c>
      <c r="L125" s="46"/>
      <c r="M125" s="232" t="s">
        <v>44</v>
      </c>
      <c r="N125" s="233" t="s">
        <v>53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165</v>
      </c>
      <c r="AT125" s="218" t="s">
        <v>268</v>
      </c>
      <c r="AU125" s="218" t="s">
        <v>92</v>
      </c>
      <c r="AY125" s="18" t="s">
        <v>147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8" t="s">
        <v>90</v>
      </c>
      <c r="BK125" s="219">
        <f>ROUND(I125*H125,2)</f>
        <v>0</v>
      </c>
      <c r="BL125" s="18" t="s">
        <v>165</v>
      </c>
      <c r="BM125" s="218" t="s">
        <v>369</v>
      </c>
    </row>
    <row r="126" s="2" customFormat="1">
      <c r="A126" s="40"/>
      <c r="B126" s="41"/>
      <c r="C126" s="42"/>
      <c r="D126" s="220" t="s">
        <v>157</v>
      </c>
      <c r="E126" s="42"/>
      <c r="F126" s="221" t="s">
        <v>1967</v>
      </c>
      <c r="G126" s="42"/>
      <c r="H126" s="42"/>
      <c r="I126" s="222"/>
      <c r="J126" s="42"/>
      <c r="K126" s="42"/>
      <c r="L126" s="46"/>
      <c r="M126" s="223"/>
      <c r="N126" s="224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8" t="s">
        <v>157</v>
      </c>
      <c r="AU126" s="18" t="s">
        <v>92</v>
      </c>
    </row>
    <row r="127" s="2" customFormat="1" ht="16.5" customHeight="1">
      <c r="A127" s="40"/>
      <c r="B127" s="41"/>
      <c r="C127" s="225" t="s">
        <v>233</v>
      </c>
      <c r="D127" s="225" t="s">
        <v>268</v>
      </c>
      <c r="E127" s="226" t="s">
        <v>1968</v>
      </c>
      <c r="F127" s="227" t="s">
        <v>1969</v>
      </c>
      <c r="G127" s="228" t="s">
        <v>152</v>
      </c>
      <c r="H127" s="229">
        <v>40</v>
      </c>
      <c r="I127" s="230"/>
      <c r="J127" s="231">
        <f>ROUND(I127*H127,2)</f>
        <v>0</v>
      </c>
      <c r="K127" s="227" t="s">
        <v>153</v>
      </c>
      <c r="L127" s="46"/>
      <c r="M127" s="232" t="s">
        <v>44</v>
      </c>
      <c r="N127" s="233" t="s">
        <v>53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165</v>
      </c>
      <c r="AT127" s="218" t="s">
        <v>268</v>
      </c>
      <c r="AU127" s="218" t="s">
        <v>92</v>
      </c>
      <c r="AY127" s="18" t="s">
        <v>147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8" t="s">
        <v>90</v>
      </c>
      <c r="BK127" s="219">
        <f>ROUND(I127*H127,2)</f>
        <v>0</v>
      </c>
      <c r="BL127" s="18" t="s">
        <v>165</v>
      </c>
      <c r="BM127" s="218" t="s">
        <v>372</v>
      </c>
    </row>
    <row r="128" s="2" customFormat="1">
      <c r="A128" s="40"/>
      <c r="B128" s="41"/>
      <c r="C128" s="42"/>
      <c r="D128" s="220" t="s">
        <v>157</v>
      </c>
      <c r="E128" s="42"/>
      <c r="F128" s="221" t="s">
        <v>1969</v>
      </c>
      <c r="G128" s="42"/>
      <c r="H128" s="42"/>
      <c r="I128" s="222"/>
      <c r="J128" s="42"/>
      <c r="K128" s="42"/>
      <c r="L128" s="46"/>
      <c r="M128" s="223"/>
      <c r="N128" s="224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8" t="s">
        <v>157</v>
      </c>
      <c r="AU128" s="18" t="s">
        <v>92</v>
      </c>
    </row>
    <row r="129" s="2" customFormat="1" ht="16.5" customHeight="1">
      <c r="A129" s="40"/>
      <c r="B129" s="41"/>
      <c r="C129" s="225" t="s">
        <v>7</v>
      </c>
      <c r="D129" s="225" t="s">
        <v>268</v>
      </c>
      <c r="E129" s="226" t="s">
        <v>1970</v>
      </c>
      <c r="F129" s="227" t="s">
        <v>1971</v>
      </c>
      <c r="G129" s="228" t="s">
        <v>152</v>
      </c>
      <c r="H129" s="229">
        <v>12</v>
      </c>
      <c r="I129" s="230"/>
      <c r="J129" s="231">
        <f>ROUND(I129*H129,2)</f>
        <v>0</v>
      </c>
      <c r="K129" s="227" t="s">
        <v>153</v>
      </c>
      <c r="L129" s="46"/>
      <c r="M129" s="232" t="s">
        <v>44</v>
      </c>
      <c r="N129" s="233" t="s">
        <v>53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165</v>
      </c>
      <c r="AT129" s="218" t="s">
        <v>268</v>
      </c>
      <c r="AU129" s="218" t="s">
        <v>92</v>
      </c>
      <c r="AY129" s="18" t="s">
        <v>147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8" t="s">
        <v>90</v>
      </c>
      <c r="BK129" s="219">
        <f>ROUND(I129*H129,2)</f>
        <v>0</v>
      </c>
      <c r="BL129" s="18" t="s">
        <v>165</v>
      </c>
      <c r="BM129" s="218" t="s">
        <v>375</v>
      </c>
    </row>
    <row r="130" s="2" customFormat="1">
      <c r="A130" s="40"/>
      <c r="B130" s="41"/>
      <c r="C130" s="42"/>
      <c r="D130" s="220" t="s">
        <v>157</v>
      </c>
      <c r="E130" s="42"/>
      <c r="F130" s="221" t="s">
        <v>1971</v>
      </c>
      <c r="G130" s="42"/>
      <c r="H130" s="42"/>
      <c r="I130" s="222"/>
      <c r="J130" s="42"/>
      <c r="K130" s="42"/>
      <c r="L130" s="46"/>
      <c r="M130" s="223"/>
      <c r="N130" s="224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8" t="s">
        <v>157</v>
      </c>
      <c r="AU130" s="18" t="s">
        <v>92</v>
      </c>
    </row>
    <row r="131" s="2" customFormat="1" ht="16.5" customHeight="1">
      <c r="A131" s="40"/>
      <c r="B131" s="41"/>
      <c r="C131" s="225" t="s">
        <v>242</v>
      </c>
      <c r="D131" s="225" t="s">
        <v>268</v>
      </c>
      <c r="E131" s="226" t="s">
        <v>1972</v>
      </c>
      <c r="F131" s="227" t="s">
        <v>1973</v>
      </c>
      <c r="G131" s="228" t="s">
        <v>152</v>
      </c>
      <c r="H131" s="229">
        <v>25</v>
      </c>
      <c r="I131" s="230"/>
      <c r="J131" s="231">
        <f>ROUND(I131*H131,2)</f>
        <v>0</v>
      </c>
      <c r="K131" s="227" t="s">
        <v>153</v>
      </c>
      <c r="L131" s="46"/>
      <c r="M131" s="232" t="s">
        <v>44</v>
      </c>
      <c r="N131" s="233" t="s">
        <v>53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165</v>
      </c>
      <c r="AT131" s="218" t="s">
        <v>268</v>
      </c>
      <c r="AU131" s="218" t="s">
        <v>92</v>
      </c>
      <c r="AY131" s="18" t="s">
        <v>147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8" t="s">
        <v>90</v>
      </c>
      <c r="BK131" s="219">
        <f>ROUND(I131*H131,2)</f>
        <v>0</v>
      </c>
      <c r="BL131" s="18" t="s">
        <v>165</v>
      </c>
      <c r="BM131" s="218" t="s">
        <v>378</v>
      </c>
    </row>
    <row r="132" s="2" customFormat="1">
      <c r="A132" s="40"/>
      <c r="B132" s="41"/>
      <c r="C132" s="42"/>
      <c r="D132" s="220" t="s">
        <v>157</v>
      </c>
      <c r="E132" s="42"/>
      <c r="F132" s="221" t="s">
        <v>1973</v>
      </c>
      <c r="G132" s="42"/>
      <c r="H132" s="42"/>
      <c r="I132" s="222"/>
      <c r="J132" s="42"/>
      <c r="K132" s="42"/>
      <c r="L132" s="46"/>
      <c r="M132" s="223"/>
      <c r="N132" s="224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8" t="s">
        <v>157</v>
      </c>
      <c r="AU132" s="18" t="s">
        <v>92</v>
      </c>
    </row>
    <row r="133" s="2" customFormat="1" ht="16.5" customHeight="1">
      <c r="A133" s="40"/>
      <c r="B133" s="41"/>
      <c r="C133" s="225" t="s">
        <v>247</v>
      </c>
      <c r="D133" s="225" t="s">
        <v>268</v>
      </c>
      <c r="E133" s="226" t="s">
        <v>1974</v>
      </c>
      <c r="F133" s="227" t="s">
        <v>1975</v>
      </c>
      <c r="G133" s="228" t="s">
        <v>160</v>
      </c>
      <c r="H133" s="229">
        <v>20</v>
      </c>
      <c r="I133" s="230"/>
      <c r="J133" s="231">
        <f>ROUND(I133*H133,2)</f>
        <v>0</v>
      </c>
      <c r="K133" s="227" t="s">
        <v>153</v>
      </c>
      <c r="L133" s="46"/>
      <c r="M133" s="232" t="s">
        <v>44</v>
      </c>
      <c r="N133" s="233" t="s">
        <v>53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165</v>
      </c>
      <c r="AT133" s="218" t="s">
        <v>268</v>
      </c>
      <c r="AU133" s="218" t="s">
        <v>92</v>
      </c>
      <c r="AY133" s="18" t="s">
        <v>147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8" t="s">
        <v>90</v>
      </c>
      <c r="BK133" s="219">
        <f>ROUND(I133*H133,2)</f>
        <v>0</v>
      </c>
      <c r="BL133" s="18" t="s">
        <v>165</v>
      </c>
      <c r="BM133" s="218" t="s">
        <v>381</v>
      </c>
    </row>
    <row r="134" s="2" customFormat="1">
      <c r="A134" s="40"/>
      <c r="B134" s="41"/>
      <c r="C134" s="42"/>
      <c r="D134" s="220" t="s">
        <v>157</v>
      </c>
      <c r="E134" s="42"/>
      <c r="F134" s="221" t="s">
        <v>1975</v>
      </c>
      <c r="G134" s="42"/>
      <c r="H134" s="42"/>
      <c r="I134" s="222"/>
      <c r="J134" s="42"/>
      <c r="K134" s="42"/>
      <c r="L134" s="46"/>
      <c r="M134" s="223"/>
      <c r="N134" s="224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8" t="s">
        <v>157</v>
      </c>
      <c r="AU134" s="18" t="s">
        <v>92</v>
      </c>
    </row>
    <row r="135" s="2" customFormat="1" ht="16.5" customHeight="1">
      <c r="A135" s="40"/>
      <c r="B135" s="41"/>
      <c r="C135" s="225" t="s">
        <v>254</v>
      </c>
      <c r="D135" s="225" t="s">
        <v>268</v>
      </c>
      <c r="E135" s="226" t="s">
        <v>1976</v>
      </c>
      <c r="F135" s="227" t="s">
        <v>1977</v>
      </c>
      <c r="G135" s="228" t="s">
        <v>160</v>
      </c>
      <c r="H135" s="229">
        <v>5</v>
      </c>
      <c r="I135" s="230"/>
      <c r="J135" s="231">
        <f>ROUND(I135*H135,2)</f>
        <v>0</v>
      </c>
      <c r="K135" s="227" t="s">
        <v>153</v>
      </c>
      <c r="L135" s="46"/>
      <c r="M135" s="232" t="s">
        <v>44</v>
      </c>
      <c r="N135" s="233" t="s">
        <v>53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165</v>
      </c>
      <c r="AT135" s="218" t="s">
        <v>268</v>
      </c>
      <c r="AU135" s="218" t="s">
        <v>92</v>
      </c>
      <c r="AY135" s="18" t="s">
        <v>147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8" t="s">
        <v>90</v>
      </c>
      <c r="BK135" s="219">
        <f>ROUND(I135*H135,2)</f>
        <v>0</v>
      </c>
      <c r="BL135" s="18" t="s">
        <v>165</v>
      </c>
      <c r="BM135" s="218" t="s">
        <v>384</v>
      </c>
    </row>
    <row r="136" s="2" customFormat="1">
      <c r="A136" s="40"/>
      <c r="B136" s="41"/>
      <c r="C136" s="42"/>
      <c r="D136" s="220" t="s">
        <v>157</v>
      </c>
      <c r="E136" s="42"/>
      <c r="F136" s="221" t="s">
        <v>1977</v>
      </c>
      <c r="G136" s="42"/>
      <c r="H136" s="42"/>
      <c r="I136" s="222"/>
      <c r="J136" s="42"/>
      <c r="K136" s="42"/>
      <c r="L136" s="46"/>
      <c r="M136" s="223"/>
      <c r="N136" s="224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8" t="s">
        <v>157</v>
      </c>
      <c r="AU136" s="18" t="s">
        <v>92</v>
      </c>
    </row>
    <row r="137" s="2" customFormat="1" ht="16.5" customHeight="1">
      <c r="A137" s="40"/>
      <c r="B137" s="41"/>
      <c r="C137" s="225" t="s">
        <v>260</v>
      </c>
      <c r="D137" s="225" t="s">
        <v>268</v>
      </c>
      <c r="E137" s="226" t="s">
        <v>1978</v>
      </c>
      <c r="F137" s="227" t="s">
        <v>1979</v>
      </c>
      <c r="G137" s="228" t="s">
        <v>160</v>
      </c>
      <c r="H137" s="229">
        <v>4</v>
      </c>
      <c r="I137" s="230"/>
      <c r="J137" s="231">
        <f>ROUND(I137*H137,2)</f>
        <v>0</v>
      </c>
      <c r="K137" s="227" t="s">
        <v>153</v>
      </c>
      <c r="L137" s="46"/>
      <c r="M137" s="232" t="s">
        <v>44</v>
      </c>
      <c r="N137" s="233" t="s">
        <v>53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165</v>
      </c>
      <c r="AT137" s="218" t="s">
        <v>268</v>
      </c>
      <c r="AU137" s="218" t="s">
        <v>92</v>
      </c>
      <c r="AY137" s="18" t="s">
        <v>147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8" t="s">
        <v>90</v>
      </c>
      <c r="BK137" s="219">
        <f>ROUND(I137*H137,2)</f>
        <v>0</v>
      </c>
      <c r="BL137" s="18" t="s">
        <v>165</v>
      </c>
      <c r="BM137" s="218" t="s">
        <v>387</v>
      </c>
    </row>
    <row r="138" s="2" customFormat="1">
      <c r="A138" s="40"/>
      <c r="B138" s="41"/>
      <c r="C138" s="42"/>
      <c r="D138" s="220" t="s">
        <v>157</v>
      </c>
      <c r="E138" s="42"/>
      <c r="F138" s="221" t="s">
        <v>1979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8" t="s">
        <v>157</v>
      </c>
      <c r="AU138" s="18" t="s">
        <v>92</v>
      </c>
    </row>
    <row r="139" s="2" customFormat="1" ht="16.5" customHeight="1">
      <c r="A139" s="40"/>
      <c r="B139" s="41"/>
      <c r="C139" s="225" t="s">
        <v>267</v>
      </c>
      <c r="D139" s="225" t="s">
        <v>268</v>
      </c>
      <c r="E139" s="226" t="s">
        <v>1980</v>
      </c>
      <c r="F139" s="227" t="s">
        <v>1981</v>
      </c>
      <c r="G139" s="228" t="s">
        <v>160</v>
      </c>
      <c r="H139" s="229">
        <v>2</v>
      </c>
      <c r="I139" s="230"/>
      <c r="J139" s="231">
        <f>ROUND(I139*H139,2)</f>
        <v>0</v>
      </c>
      <c r="K139" s="227" t="s">
        <v>153</v>
      </c>
      <c r="L139" s="46"/>
      <c r="M139" s="232" t="s">
        <v>44</v>
      </c>
      <c r="N139" s="233" t="s">
        <v>53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165</v>
      </c>
      <c r="AT139" s="218" t="s">
        <v>268</v>
      </c>
      <c r="AU139" s="218" t="s">
        <v>92</v>
      </c>
      <c r="AY139" s="18" t="s">
        <v>147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8" t="s">
        <v>90</v>
      </c>
      <c r="BK139" s="219">
        <f>ROUND(I139*H139,2)</f>
        <v>0</v>
      </c>
      <c r="BL139" s="18" t="s">
        <v>165</v>
      </c>
      <c r="BM139" s="218" t="s">
        <v>390</v>
      </c>
    </row>
    <row r="140" s="2" customFormat="1">
      <c r="A140" s="40"/>
      <c r="B140" s="41"/>
      <c r="C140" s="42"/>
      <c r="D140" s="220" t="s">
        <v>157</v>
      </c>
      <c r="E140" s="42"/>
      <c r="F140" s="221" t="s">
        <v>1981</v>
      </c>
      <c r="G140" s="42"/>
      <c r="H140" s="42"/>
      <c r="I140" s="222"/>
      <c r="J140" s="42"/>
      <c r="K140" s="42"/>
      <c r="L140" s="46"/>
      <c r="M140" s="223"/>
      <c r="N140" s="224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8" t="s">
        <v>157</v>
      </c>
      <c r="AU140" s="18" t="s">
        <v>92</v>
      </c>
    </row>
    <row r="141" s="2" customFormat="1" ht="16.5" customHeight="1">
      <c r="A141" s="40"/>
      <c r="B141" s="41"/>
      <c r="C141" s="225" t="s">
        <v>273</v>
      </c>
      <c r="D141" s="225" t="s">
        <v>268</v>
      </c>
      <c r="E141" s="226" t="s">
        <v>1982</v>
      </c>
      <c r="F141" s="227" t="s">
        <v>1983</v>
      </c>
      <c r="G141" s="228" t="s">
        <v>160</v>
      </c>
      <c r="H141" s="229">
        <v>2</v>
      </c>
      <c r="I141" s="230"/>
      <c r="J141" s="231">
        <f>ROUND(I141*H141,2)</f>
        <v>0</v>
      </c>
      <c r="K141" s="227" t="s">
        <v>153</v>
      </c>
      <c r="L141" s="46"/>
      <c r="M141" s="232" t="s">
        <v>44</v>
      </c>
      <c r="N141" s="233" t="s">
        <v>53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165</v>
      </c>
      <c r="AT141" s="218" t="s">
        <v>268</v>
      </c>
      <c r="AU141" s="218" t="s">
        <v>92</v>
      </c>
      <c r="AY141" s="18" t="s">
        <v>147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8" t="s">
        <v>90</v>
      </c>
      <c r="BK141" s="219">
        <f>ROUND(I141*H141,2)</f>
        <v>0</v>
      </c>
      <c r="BL141" s="18" t="s">
        <v>165</v>
      </c>
      <c r="BM141" s="218" t="s">
        <v>393</v>
      </c>
    </row>
    <row r="142" s="2" customFormat="1">
      <c r="A142" s="40"/>
      <c r="B142" s="41"/>
      <c r="C142" s="42"/>
      <c r="D142" s="220" t="s">
        <v>157</v>
      </c>
      <c r="E142" s="42"/>
      <c r="F142" s="221" t="s">
        <v>1983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8" t="s">
        <v>157</v>
      </c>
      <c r="AU142" s="18" t="s">
        <v>92</v>
      </c>
    </row>
    <row r="143" s="2" customFormat="1" ht="16.5" customHeight="1">
      <c r="A143" s="40"/>
      <c r="B143" s="41"/>
      <c r="C143" s="225" t="s">
        <v>279</v>
      </c>
      <c r="D143" s="225" t="s">
        <v>268</v>
      </c>
      <c r="E143" s="226" t="s">
        <v>1984</v>
      </c>
      <c r="F143" s="227" t="s">
        <v>1985</v>
      </c>
      <c r="G143" s="228" t="s">
        <v>160</v>
      </c>
      <c r="H143" s="229">
        <v>10</v>
      </c>
      <c r="I143" s="230"/>
      <c r="J143" s="231">
        <f>ROUND(I143*H143,2)</f>
        <v>0</v>
      </c>
      <c r="K143" s="227" t="s">
        <v>153</v>
      </c>
      <c r="L143" s="46"/>
      <c r="M143" s="232" t="s">
        <v>44</v>
      </c>
      <c r="N143" s="233" t="s">
        <v>53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165</v>
      </c>
      <c r="AT143" s="218" t="s">
        <v>268</v>
      </c>
      <c r="AU143" s="218" t="s">
        <v>92</v>
      </c>
      <c r="AY143" s="18" t="s">
        <v>147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8" t="s">
        <v>90</v>
      </c>
      <c r="BK143" s="219">
        <f>ROUND(I143*H143,2)</f>
        <v>0</v>
      </c>
      <c r="BL143" s="18" t="s">
        <v>165</v>
      </c>
      <c r="BM143" s="218" t="s">
        <v>396</v>
      </c>
    </row>
    <row r="144" s="2" customFormat="1">
      <c r="A144" s="40"/>
      <c r="B144" s="41"/>
      <c r="C144" s="42"/>
      <c r="D144" s="220" t="s">
        <v>157</v>
      </c>
      <c r="E144" s="42"/>
      <c r="F144" s="221" t="s">
        <v>1985</v>
      </c>
      <c r="G144" s="42"/>
      <c r="H144" s="42"/>
      <c r="I144" s="222"/>
      <c r="J144" s="42"/>
      <c r="K144" s="42"/>
      <c r="L144" s="46"/>
      <c r="M144" s="223"/>
      <c r="N144" s="224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8" t="s">
        <v>157</v>
      </c>
      <c r="AU144" s="18" t="s">
        <v>92</v>
      </c>
    </row>
    <row r="145" s="2" customFormat="1" ht="16.5" customHeight="1">
      <c r="A145" s="40"/>
      <c r="B145" s="41"/>
      <c r="C145" s="225" t="s">
        <v>284</v>
      </c>
      <c r="D145" s="225" t="s">
        <v>268</v>
      </c>
      <c r="E145" s="226" t="s">
        <v>1986</v>
      </c>
      <c r="F145" s="227" t="s">
        <v>1987</v>
      </c>
      <c r="G145" s="228" t="s">
        <v>160</v>
      </c>
      <c r="H145" s="229">
        <v>2</v>
      </c>
      <c r="I145" s="230"/>
      <c r="J145" s="231">
        <f>ROUND(I145*H145,2)</f>
        <v>0</v>
      </c>
      <c r="K145" s="227" t="s">
        <v>153</v>
      </c>
      <c r="L145" s="46"/>
      <c r="M145" s="232" t="s">
        <v>44</v>
      </c>
      <c r="N145" s="233" t="s">
        <v>53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165</v>
      </c>
      <c r="AT145" s="218" t="s">
        <v>268</v>
      </c>
      <c r="AU145" s="218" t="s">
        <v>92</v>
      </c>
      <c r="AY145" s="18" t="s">
        <v>147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8" t="s">
        <v>90</v>
      </c>
      <c r="BK145" s="219">
        <f>ROUND(I145*H145,2)</f>
        <v>0</v>
      </c>
      <c r="BL145" s="18" t="s">
        <v>165</v>
      </c>
      <c r="BM145" s="218" t="s">
        <v>399</v>
      </c>
    </row>
    <row r="146" s="2" customFormat="1">
      <c r="A146" s="40"/>
      <c r="B146" s="41"/>
      <c r="C146" s="42"/>
      <c r="D146" s="220" t="s">
        <v>157</v>
      </c>
      <c r="E146" s="42"/>
      <c r="F146" s="221" t="s">
        <v>1987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8" t="s">
        <v>157</v>
      </c>
      <c r="AU146" s="18" t="s">
        <v>92</v>
      </c>
    </row>
    <row r="147" s="2" customFormat="1" ht="16.5" customHeight="1">
      <c r="A147" s="40"/>
      <c r="B147" s="41"/>
      <c r="C147" s="225" t="s">
        <v>288</v>
      </c>
      <c r="D147" s="225" t="s">
        <v>268</v>
      </c>
      <c r="E147" s="226" t="s">
        <v>1988</v>
      </c>
      <c r="F147" s="227" t="s">
        <v>1989</v>
      </c>
      <c r="G147" s="228" t="s">
        <v>160</v>
      </c>
      <c r="H147" s="229">
        <v>5</v>
      </c>
      <c r="I147" s="230"/>
      <c r="J147" s="231">
        <f>ROUND(I147*H147,2)</f>
        <v>0</v>
      </c>
      <c r="K147" s="227" t="s">
        <v>153</v>
      </c>
      <c r="L147" s="46"/>
      <c r="M147" s="232" t="s">
        <v>44</v>
      </c>
      <c r="N147" s="233" t="s">
        <v>53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165</v>
      </c>
      <c r="AT147" s="218" t="s">
        <v>268</v>
      </c>
      <c r="AU147" s="218" t="s">
        <v>92</v>
      </c>
      <c r="AY147" s="18" t="s">
        <v>147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8" t="s">
        <v>90</v>
      </c>
      <c r="BK147" s="219">
        <f>ROUND(I147*H147,2)</f>
        <v>0</v>
      </c>
      <c r="BL147" s="18" t="s">
        <v>165</v>
      </c>
      <c r="BM147" s="218" t="s">
        <v>402</v>
      </c>
    </row>
    <row r="148" s="2" customFormat="1">
      <c r="A148" s="40"/>
      <c r="B148" s="41"/>
      <c r="C148" s="42"/>
      <c r="D148" s="220" t="s">
        <v>157</v>
      </c>
      <c r="E148" s="42"/>
      <c r="F148" s="221" t="s">
        <v>1989</v>
      </c>
      <c r="G148" s="42"/>
      <c r="H148" s="42"/>
      <c r="I148" s="222"/>
      <c r="J148" s="42"/>
      <c r="K148" s="42"/>
      <c r="L148" s="46"/>
      <c r="M148" s="223"/>
      <c r="N148" s="224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8" t="s">
        <v>157</v>
      </c>
      <c r="AU148" s="18" t="s">
        <v>92</v>
      </c>
    </row>
    <row r="149" s="2" customFormat="1" ht="16.5" customHeight="1">
      <c r="A149" s="40"/>
      <c r="B149" s="41"/>
      <c r="C149" s="225" t="s">
        <v>292</v>
      </c>
      <c r="D149" s="225" t="s">
        <v>268</v>
      </c>
      <c r="E149" s="226" t="s">
        <v>1990</v>
      </c>
      <c r="F149" s="227" t="s">
        <v>1991</v>
      </c>
      <c r="G149" s="228" t="s">
        <v>160</v>
      </c>
      <c r="H149" s="229">
        <v>1</v>
      </c>
      <c r="I149" s="230"/>
      <c r="J149" s="231">
        <f>ROUND(I149*H149,2)</f>
        <v>0</v>
      </c>
      <c r="K149" s="227" t="s">
        <v>153</v>
      </c>
      <c r="L149" s="46"/>
      <c r="M149" s="232" t="s">
        <v>44</v>
      </c>
      <c r="N149" s="233" t="s">
        <v>53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165</v>
      </c>
      <c r="AT149" s="218" t="s">
        <v>268</v>
      </c>
      <c r="AU149" s="218" t="s">
        <v>92</v>
      </c>
      <c r="AY149" s="18" t="s">
        <v>147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8" t="s">
        <v>90</v>
      </c>
      <c r="BK149" s="219">
        <f>ROUND(I149*H149,2)</f>
        <v>0</v>
      </c>
      <c r="BL149" s="18" t="s">
        <v>165</v>
      </c>
      <c r="BM149" s="218" t="s">
        <v>155</v>
      </c>
    </row>
    <row r="150" s="2" customFormat="1">
      <c r="A150" s="40"/>
      <c r="B150" s="41"/>
      <c r="C150" s="42"/>
      <c r="D150" s="220" t="s">
        <v>157</v>
      </c>
      <c r="E150" s="42"/>
      <c r="F150" s="221" t="s">
        <v>1991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8" t="s">
        <v>157</v>
      </c>
      <c r="AU150" s="18" t="s">
        <v>92</v>
      </c>
    </row>
    <row r="151" s="2" customFormat="1" ht="16.5" customHeight="1">
      <c r="A151" s="40"/>
      <c r="B151" s="41"/>
      <c r="C151" s="225" t="s">
        <v>296</v>
      </c>
      <c r="D151" s="225" t="s">
        <v>268</v>
      </c>
      <c r="E151" s="226" t="s">
        <v>1992</v>
      </c>
      <c r="F151" s="227" t="s">
        <v>1993</v>
      </c>
      <c r="G151" s="228" t="s">
        <v>160</v>
      </c>
      <c r="H151" s="229">
        <v>2</v>
      </c>
      <c r="I151" s="230"/>
      <c r="J151" s="231">
        <f>ROUND(I151*H151,2)</f>
        <v>0</v>
      </c>
      <c r="K151" s="227" t="s">
        <v>153</v>
      </c>
      <c r="L151" s="46"/>
      <c r="M151" s="232" t="s">
        <v>44</v>
      </c>
      <c r="N151" s="233" t="s">
        <v>53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165</v>
      </c>
      <c r="AT151" s="218" t="s">
        <v>268</v>
      </c>
      <c r="AU151" s="218" t="s">
        <v>92</v>
      </c>
      <c r="AY151" s="18" t="s">
        <v>147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8" t="s">
        <v>90</v>
      </c>
      <c r="BK151" s="219">
        <f>ROUND(I151*H151,2)</f>
        <v>0</v>
      </c>
      <c r="BL151" s="18" t="s">
        <v>165</v>
      </c>
      <c r="BM151" s="218" t="s">
        <v>409</v>
      </c>
    </row>
    <row r="152" s="2" customFormat="1">
      <c r="A152" s="40"/>
      <c r="B152" s="41"/>
      <c r="C152" s="42"/>
      <c r="D152" s="220" t="s">
        <v>157</v>
      </c>
      <c r="E152" s="42"/>
      <c r="F152" s="221" t="s">
        <v>1993</v>
      </c>
      <c r="G152" s="42"/>
      <c r="H152" s="42"/>
      <c r="I152" s="222"/>
      <c r="J152" s="42"/>
      <c r="K152" s="42"/>
      <c r="L152" s="46"/>
      <c r="M152" s="223"/>
      <c r="N152" s="224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8" t="s">
        <v>157</v>
      </c>
      <c r="AU152" s="18" t="s">
        <v>92</v>
      </c>
    </row>
    <row r="153" s="2" customFormat="1" ht="16.5" customHeight="1">
      <c r="A153" s="40"/>
      <c r="B153" s="41"/>
      <c r="C153" s="225" t="s">
        <v>300</v>
      </c>
      <c r="D153" s="225" t="s">
        <v>268</v>
      </c>
      <c r="E153" s="226" t="s">
        <v>1994</v>
      </c>
      <c r="F153" s="227" t="s">
        <v>1995</v>
      </c>
      <c r="G153" s="228" t="s">
        <v>160</v>
      </c>
      <c r="H153" s="229">
        <v>2</v>
      </c>
      <c r="I153" s="230"/>
      <c r="J153" s="231">
        <f>ROUND(I153*H153,2)</f>
        <v>0</v>
      </c>
      <c r="K153" s="227" t="s">
        <v>153</v>
      </c>
      <c r="L153" s="46"/>
      <c r="M153" s="232" t="s">
        <v>44</v>
      </c>
      <c r="N153" s="233" t="s">
        <v>53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165</v>
      </c>
      <c r="AT153" s="218" t="s">
        <v>268</v>
      </c>
      <c r="AU153" s="218" t="s">
        <v>92</v>
      </c>
      <c r="AY153" s="18" t="s">
        <v>147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8" t="s">
        <v>90</v>
      </c>
      <c r="BK153" s="219">
        <f>ROUND(I153*H153,2)</f>
        <v>0</v>
      </c>
      <c r="BL153" s="18" t="s">
        <v>165</v>
      </c>
      <c r="BM153" s="218" t="s">
        <v>412</v>
      </c>
    </row>
    <row r="154" s="2" customFormat="1">
      <c r="A154" s="40"/>
      <c r="B154" s="41"/>
      <c r="C154" s="42"/>
      <c r="D154" s="220" t="s">
        <v>157</v>
      </c>
      <c r="E154" s="42"/>
      <c r="F154" s="221" t="s">
        <v>1995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8" t="s">
        <v>157</v>
      </c>
      <c r="AU154" s="18" t="s">
        <v>92</v>
      </c>
    </row>
    <row r="155" s="2" customFormat="1" ht="16.5" customHeight="1">
      <c r="A155" s="40"/>
      <c r="B155" s="41"/>
      <c r="C155" s="225" t="s">
        <v>304</v>
      </c>
      <c r="D155" s="225" t="s">
        <v>268</v>
      </c>
      <c r="E155" s="226" t="s">
        <v>1996</v>
      </c>
      <c r="F155" s="227" t="s">
        <v>1997</v>
      </c>
      <c r="G155" s="228" t="s">
        <v>160</v>
      </c>
      <c r="H155" s="229">
        <v>2</v>
      </c>
      <c r="I155" s="230"/>
      <c r="J155" s="231">
        <f>ROUND(I155*H155,2)</f>
        <v>0</v>
      </c>
      <c r="K155" s="227" t="s">
        <v>153</v>
      </c>
      <c r="L155" s="46"/>
      <c r="M155" s="232" t="s">
        <v>44</v>
      </c>
      <c r="N155" s="233" t="s">
        <v>53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165</v>
      </c>
      <c r="AT155" s="218" t="s">
        <v>268</v>
      </c>
      <c r="AU155" s="218" t="s">
        <v>92</v>
      </c>
      <c r="AY155" s="18" t="s">
        <v>147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8" t="s">
        <v>90</v>
      </c>
      <c r="BK155" s="219">
        <f>ROUND(I155*H155,2)</f>
        <v>0</v>
      </c>
      <c r="BL155" s="18" t="s">
        <v>165</v>
      </c>
      <c r="BM155" s="218" t="s">
        <v>417</v>
      </c>
    </row>
    <row r="156" s="2" customFormat="1">
      <c r="A156" s="40"/>
      <c r="B156" s="41"/>
      <c r="C156" s="42"/>
      <c r="D156" s="220" t="s">
        <v>157</v>
      </c>
      <c r="E156" s="42"/>
      <c r="F156" s="221" t="s">
        <v>1997</v>
      </c>
      <c r="G156" s="42"/>
      <c r="H156" s="42"/>
      <c r="I156" s="222"/>
      <c r="J156" s="42"/>
      <c r="K156" s="42"/>
      <c r="L156" s="46"/>
      <c r="M156" s="223"/>
      <c r="N156" s="224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8" t="s">
        <v>157</v>
      </c>
      <c r="AU156" s="18" t="s">
        <v>92</v>
      </c>
    </row>
    <row r="157" s="2" customFormat="1" ht="16.5" customHeight="1">
      <c r="A157" s="40"/>
      <c r="B157" s="41"/>
      <c r="C157" s="225" t="s">
        <v>419</v>
      </c>
      <c r="D157" s="225" t="s">
        <v>268</v>
      </c>
      <c r="E157" s="226" t="s">
        <v>1998</v>
      </c>
      <c r="F157" s="227" t="s">
        <v>1999</v>
      </c>
      <c r="G157" s="228" t="s">
        <v>160</v>
      </c>
      <c r="H157" s="229">
        <v>2</v>
      </c>
      <c r="I157" s="230"/>
      <c r="J157" s="231">
        <f>ROUND(I157*H157,2)</f>
        <v>0</v>
      </c>
      <c r="K157" s="227" t="s">
        <v>153</v>
      </c>
      <c r="L157" s="46"/>
      <c r="M157" s="232" t="s">
        <v>44</v>
      </c>
      <c r="N157" s="233" t="s">
        <v>53</v>
      </c>
      <c r="O157" s="86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165</v>
      </c>
      <c r="AT157" s="218" t="s">
        <v>268</v>
      </c>
      <c r="AU157" s="218" t="s">
        <v>92</v>
      </c>
      <c r="AY157" s="18" t="s">
        <v>147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8" t="s">
        <v>90</v>
      </c>
      <c r="BK157" s="219">
        <f>ROUND(I157*H157,2)</f>
        <v>0</v>
      </c>
      <c r="BL157" s="18" t="s">
        <v>165</v>
      </c>
      <c r="BM157" s="218" t="s">
        <v>422</v>
      </c>
    </row>
    <row r="158" s="2" customFormat="1">
      <c r="A158" s="40"/>
      <c r="B158" s="41"/>
      <c r="C158" s="42"/>
      <c r="D158" s="220" t="s">
        <v>157</v>
      </c>
      <c r="E158" s="42"/>
      <c r="F158" s="221" t="s">
        <v>1999</v>
      </c>
      <c r="G158" s="42"/>
      <c r="H158" s="42"/>
      <c r="I158" s="222"/>
      <c r="J158" s="42"/>
      <c r="K158" s="42"/>
      <c r="L158" s="46"/>
      <c r="M158" s="223"/>
      <c r="N158" s="224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8" t="s">
        <v>157</v>
      </c>
      <c r="AU158" s="18" t="s">
        <v>92</v>
      </c>
    </row>
    <row r="159" s="2" customFormat="1" ht="16.5" customHeight="1">
      <c r="A159" s="40"/>
      <c r="B159" s="41"/>
      <c r="C159" s="225" t="s">
        <v>362</v>
      </c>
      <c r="D159" s="225" t="s">
        <v>268</v>
      </c>
      <c r="E159" s="226" t="s">
        <v>2000</v>
      </c>
      <c r="F159" s="227" t="s">
        <v>2001</v>
      </c>
      <c r="G159" s="228" t="s">
        <v>974</v>
      </c>
      <c r="H159" s="229">
        <v>1</v>
      </c>
      <c r="I159" s="230"/>
      <c r="J159" s="231">
        <f>ROUND(I159*H159,2)</f>
        <v>0</v>
      </c>
      <c r="K159" s="227" t="s">
        <v>153</v>
      </c>
      <c r="L159" s="46"/>
      <c r="M159" s="232" t="s">
        <v>44</v>
      </c>
      <c r="N159" s="233" t="s">
        <v>53</v>
      </c>
      <c r="O159" s="86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165</v>
      </c>
      <c r="AT159" s="218" t="s">
        <v>268</v>
      </c>
      <c r="AU159" s="218" t="s">
        <v>92</v>
      </c>
      <c r="AY159" s="18" t="s">
        <v>147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8" t="s">
        <v>90</v>
      </c>
      <c r="BK159" s="219">
        <f>ROUND(I159*H159,2)</f>
        <v>0</v>
      </c>
      <c r="BL159" s="18" t="s">
        <v>165</v>
      </c>
      <c r="BM159" s="218" t="s">
        <v>426</v>
      </c>
    </row>
    <row r="160" s="2" customFormat="1">
      <c r="A160" s="40"/>
      <c r="B160" s="41"/>
      <c r="C160" s="42"/>
      <c r="D160" s="220" t="s">
        <v>157</v>
      </c>
      <c r="E160" s="42"/>
      <c r="F160" s="221" t="s">
        <v>2001</v>
      </c>
      <c r="G160" s="42"/>
      <c r="H160" s="42"/>
      <c r="I160" s="222"/>
      <c r="J160" s="42"/>
      <c r="K160" s="42"/>
      <c r="L160" s="46"/>
      <c r="M160" s="223"/>
      <c r="N160" s="224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8" t="s">
        <v>157</v>
      </c>
      <c r="AU160" s="18" t="s">
        <v>92</v>
      </c>
    </row>
    <row r="161" s="2" customFormat="1" ht="16.5" customHeight="1">
      <c r="A161" s="40"/>
      <c r="B161" s="41"/>
      <c r="C161" s="225" t="s">
        <v>428</v>
      </c>
      <c r="D161" s="225" t="s">
        <v>268</v>
      </c>
      <c r="E161" s="226" t="s">
        <v>2002</v>
      </c>
      <c r="F161" s="227" t="s">
        <v>1960</v>
      </c>
      <c r="G161" s="228" t="s">
        <v>974</v>
      </c>
      <c r="H161" s="229">
        <v>1</v>
      </c>
      <c r="I161" s="230"/>
      <c r="J161" s="231">
        <f>ROUND(I161*H161,2)</f>
        <v>0</v>
      </c>
      <c r="K161" s="227" t="s">
        <v>153</v>
      </c>
      <c r="L161" s="46"/>
      <c r="M161" s="232" t="s">
        <v>44</v>
      </c>
      <c r="N161" s="233" t="s">
        <v>53</v>
      </c>
      <c r="O161" s="86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165</v>
      </c>
      <c r="AT161" s="218" t="s">
        <v>268</v>
      </c>
      <c r="AU161" s="218" t="s">
        <v>92</v>
      </c>
      <c r="AY161" s="18" t="s">
        <v>147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8" t="s">
        <v>90</v>
      </c>
      <c r="BK161" s="219">
        <f>ROUND(I161*H161,2)</f>
        <v>0</v>
      </c>
      <c r="BL161" s="18" t="s">
        <v>165</v>
      </c>
      <c r="BM161" s="218" t="s">
        <v>431</v>
      </c>
    </row>
    <row r="162" s="2" customFormat="1">
      <c r="A162" s="40"/>
      <c r="B162" s="41"/>
      <c r="C162" s="42"/>
      <c r="D162" s="220" t="s">
        <v>157</v>
      </c>
      <c r="E162" s="42"/>
      <c r="F162" s="221" t="s">
        <v>1960</v>
      </c>
      <c r="G162" s="42"/>
      <c r="H162" s="42"/>
      <c r="I162" s="222"/>
      <c r="J162" s="42"/>
      <c r="K162" s="42"/>
      <c r="L162" s="46"/>
      <c r="M162" s="223"/>
      <c r="N162" s="224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8" t="s">
        <v>157</v>
      </c>
      <c r="AU162" s="18" t="s">
        <v>92</v>
      </c>
    </row>
    <row r="163" s="12" customFormat="1" ht="22.8" customHeight="1">
      <c r="A163" s="12"/>
      <c r="B163" s="190"/>
      <c r="C163" s="191"/>
      <c r="D163" s="192" t="s">
        <v>81</v>
      </c>
      <c r="E163" s="204" t="s">
        <v>2003</v>
      </c>
      <c r="F163" s="204" t="s">
        <v>688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SUM(P164:P168)</f>
        <v>0</v>
      </c>
      <c r="Q163" s="198"/>
      <c r="R163" s="199">
        <f>SUM(R164:R168)</f>
        <v>0</v>
      </c>
      <c r="S163" s="198"/>
      <c r="T163" s="200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90</v>
      </c>
      <c r="AT163" s="202" t="s">
        <v>81</v>
      </c>
      <c r="AU163" s="202" t="s">
        <v>90</v>
      </c>
      <c r="AY163" s="201" t="s">
        <v>147</v>
      </c>
      <c r="BK163" s="203">
        <f>SUM(BK164:BK168)</f>
        <v>0</v>
      </c>
    </row>
    <row r="164" s="2" customFormat="1" ht="16.5" customHeight="1">
      <c r="A164" s="40"/>
      <c r="B164" s="41"/>
      <c r="C164" s="225" t="s">
        <v>366</v>
      </c>
      <c r="D164" s="225" t="s">
        <v>268</v>
      </c>
      <c r="E164" s="226" t="s">
        <v>2004</v>
      </c>
      <c r="F164" s="227" t="s">
        <v>2005</v>
      </c>
      <c r="G164" s="228" t="s">
        <v>152</v>
      </c>
      <c r="H164" s="229">
        <v>36</v>
      </c>
      <c r="I164" s="230"/>
      <c r="J164" s="231">
        <f>ROUND(I164*H164,2)</f>
        <v>0</v>
      </c>
      <c r="K164" s="227" t="s">
        <v>153</v>
      </c>
      <c r="L164" s="46"/>
      <c r="M164" s="232" t="s">
        <v>44</v>
      </c>
      <c r="N164" s="233" t="s">
        <v>53</v>
      </c>
      <c r="O164" s="86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165</v>
      </c>
      <c r="AT164" s="218" t="s">
        <v>268</v>
      </c>
      <c r="AU164" s="218" t="s">
        <v>92</v>
      </c>
      <c r="AY164" s="18" t="s">
        <v>147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8" t="s">
        <v>90</v>
      </c>
      <c r="BK164" s="219">
        <f>ROUND(I164*H164,2)</f>
        <v>0</v>
      </c>
      <c r="BL164" s="18" t="s">
        <v>165</v>
      </c>
      <c r="BM164" s="218" t="s">
        <v>435</v>
      </c>
    </row>
    <row r="165" s="2" customFormat="1">
      <c r="A165" s="40"/>
      <c r="B165" s="41"/>
      <c r="C165" s="42"/>
      <c r="D165" s="220" t="s">
        <v>157</v>
      </c>
      <c r="E165" s="42"/>
      <c r="F165" s="221" t="s">
        <v>2005</v>
      </c>
      <c r="G165" s="42"/>
      <c r="H165" s="42"/>
      <c r="I165" s="222"/>
      <c r="J165" s="42"/>
      <c r="K165" s="42"/>
      <c r="L165" s="46"/>
      <c r="M165" s="223"/>
      <c r="N165" s="224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8" t="s">
        <v>157</v>
      </c>
      <c r="AU165" s="18" t="s">
        <v>92</v>
      </c>
    </row>
    <row r="166" s="2" customFormat="1" ht="16.5" customHeight="1">
      <c r="A166" s="40"/>
      <c r="B166" s="41"/>
      <c r="C166" s="225" t="s">
        <v>436</v>
      </c>
      <c r="D166" s="225" t="s">
        <v>268</v>
      </c>
      <c r="E166" s="226" t="s">
        <v>2006</v>
      </c>
      <c r="F166" s="227" t="s">
        <v>2007</v>
      </c>
      <c r="G166" s="228" t="s">
        <v>152</v>
      </c>
      <c r="H166" s="229">
        <v>36</v>
      </c>
      <c r="I166" s="230"/>
      <c r="J166" s="231">
        <f>ROUND(I166*H166,2)</f>
        <v>0</v>
      </c>
      <c r="K166" s="227" t="s">
        <v>153</v>
      </c>
      <c r="L166" s="46"/>
      <c r="M166" s="232" t="s">
        <v>44</v>
      </c>
      <c r="N166" s="233" t="s">
        <v>53</v>
      </c>
      <c r="O166" s="86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8" t="s">
        <v>165</v>
      </c>
      <c r="AT166" s="218" t="s">
        <v>268</v>
      </c>
      <c r="AU166" s="218" t="s">
        <v>92</v>
      </c>
      <c r="AY166" s="18" t="s">
        <v>147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8" t="s">
        <v>90</v>
      </c>
      <c r="BK166" s="219">
        <f>ROUND(I166*H166,2)</f>
        <v>0</v>
      </c>
      <c r="BL166" s="18" t="s">
        <v>165</v>
      </c>
      <c r="BM166" s="218" t="s">
        <v>439</v>
      </c>
    </row>
    <row r="167" s="2" customFormat="1">
      <c r="A167" s="40"/>
      <c r="B167" s="41"/>
      <c r="C167" s="42"/>
      <c r="D167" s="220" t="s">
        <v>157</v>
      </c>
      <c r="E167" s="42"/>
      <c r="F167" s="221" t="s">
        <v>2008</v>
      </c>
      <c r="G167" s="42"/>
      <c r="H167" s="42"/>
      <c r="I167" s="222"/>
      <c r="J167" s="42"/>
      <c r="K167" s="42"/>
      <c r="L167" s="46"/>
      <c r="M167" s="223"/>
      <c r="N167" s="224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8" t="s">
        <v>157</v>
      </c>
      <c r="AU167" s="18" t="s">
        <v>92</v>
      </c>
    </row>
    <row r="168" s="2" customFormat="1">
      <c r="A168" s="40"/>
      <c r="B168" s="41"/>
      <c r="C168" s="42"/>
      <c r="D168" s="220" t="s">
        <v>277</v>
      </c>
      <c r="E168" s="42"/>
      <c r="F168" s="234" t="s">
        <v>2009</v>
      </c>
      <c r="G168" s="42"/>
      <c r="H168" s="42"/>
      <c r="I168" s="222"/>
      <c r="J168" s="42"/>
      <c r="K168" s="42"/>
      <c r="L168" s="46"/>
      <c r="M168" s="223"/>
      <c r="N168" s="224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8" t="s">
        <v>277</v>
      </c>
      <c r="AU168" s="18" t="s">
        <v>92</v>
      </c>
    </row>
    <row r="169" s="12" customFormat="1" ht="22.8" customHeight="1">
      <c r="A169" s="12"/>
      <c r="B169" s="190"/>
      <c r="C169" s="191"/>
      <c r="D169" s="192" t="s">
        <v>81</v>
      </c>
      <c r="E169" s="204" t="s">
        <v>637</v>
      </c>
      <c r="F169" s="204" t="s">
        <v>638</v>
      </c>
      <c r="G169" s="191"/>
      <c r="H169" s="191"/>
      <c r="I169" s="194"/>
      <c r="J169" s="205">
        <f>BK169</f>
        <v>0</v>
      </c>
      <c r="K169" s="191"/>
      <c r="L169" s="196"/>
      <c r="M169" s="197"/>
      <c r="N169" s="198"/>
      <c r="O169" s="198"/>
      <c r="P169" s="199">
        <f>SUM(P170:P171)</f>
        <v>0</v>
      </c>
      <c r="Q169" s="198"/>
      <c r="R169" s="199">
        <f>SUM(R170:R171)</f>
        <v>0</v>
      </c>
      <c r="S169" s="198"/>
      <c r="T169" s="200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1" t="s">
        <v>90</v>
      </c>
      <c r="AT169" s="202" t="s">
        <v>81</v>
      </c>
      <c r="AU169" s="202" t="s">
        <v>90</v>
      </c>
      <c r="AY169" s="201" t="s">
        <v>147</v>
      </c>
      <c r="BK169" s="203">
        <f>SUM(BK170:BK171)</f>
        <v>0</v>
      </c>
    </row>
    <row r="170" s="2" customFormat="1" ht="16.5" customHeight="1">
      <c r="A170" s="40"/>
      <c r="B170" s="41"/>
      <c r="C170" s="225" t="s">
        <v>369</v>
      </c>
      <c r="D170" s="225" t="s">
        <v>268</v>
      </c>
      <c r="E170" s="226" t="s">
        <v>639</v>
      </c>
      <c r="F170" s="227" t="s">
        <v>2010</v>
      </c>
      <c r="G170" s="228" t="s">
        <v>257</v>
      </c>
      <c r="H170" s="229">
        <v>1</v>
      </c>
      <c r="I170" s="230"/>
      <c r="J170" s="231">
        <f>ROUND(I170*H170,2)</f>
        <v>0</v>
      </c>
      <c r="K170" s="227" t="s">
        <v>153</v>
      </c>
      <c r="L170" s="46"/>
      <c r="M170" s="232" t="s">
        <v>44</v>
      </c>
      <c r="N170" s="233" t="s">
        <v>53</v>
      </c>
      <c r="O170" s="86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165</v>
      </c>
      <c r="AT170" s="218" t="s">
        <v>268</v>
      </c>
      <c r="AU170" s="218" t="s">
        <v>92</v>
      </c>
      <c r="AY170" s="18" t="s">
        <v>147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8" t="s">
        <v>90</v>
      </c>
      <c r="BK170" s="219">
        <f>ROUND(I170*H170,2)</f>
        <v>0</v>
      </c>
      <c r="BL170" s="18" t="s">
        <v>165</v>
      </c>
      <c r="BM170" s="218" t="s">
        <v>442</v>
      </c>
    </row>
    <row r="171" s="2" customFormat="1">
      <c r="A171" s="40"/>
      <c r="B171" s="41"/>
      <c r="C171" s="42"/>
      <c r="D171" s="220" t="s">
        <v>157</v>
      </c>
      <c r="E171" s="42"/>
      <c r="F171" s="221" t="s">
        <v>2010</v>
      </c>
      <c r="G171" s="42"/>
      <c r="H171" s="42"/>
      <c r="I171" s="222"/>
      <c r="J171" s="42"/>
      <c r="K171" s="42"/>
      <c r="L171" s="46"/>
      <c r="M171" s="235"/>
      <c r="N171" s="236"/>
      <c r="O171" s="237"/>
      <c r="P171" s="237"/>
      <c r="Q171" s="237"/>
      <c r="R171" s="237"/>
      <c r="S171" s="237"/>
      <c r="T171" s="238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8" t="s">
        <v>157</v>
      </c>
      <c r="AU171" s="18" t="s">
        <v>92</v>
      </c>
    </row>
    <row r="172" s="2" customFormat="1" ht="6.96" customHeight="1">
      <c r="A172" s="40"/>
      <c r="B172" s="61"/>
      <c r="C172" s="62"/>
      <c r="D172" s="62"/>
      <c r="E172" s="62"/>
      <c r="F172" s="62"/>
      <c r="G172" s="62"/>
      <c r="H172" s="62"/>
      <c r="I172" s="62"/>
      <c r="J172" s="62"/>
      <c r="K172" s="62"/>
      <c r="L172" s="46"/>
      <c r="M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</row>
  </sheetData>
  <sheetProtection sheet="1" autoFilter="0" formatColumns="0" formatRows="0" objects="1" scenarios="1" spinCount="100000" saltValue="itqTnK8P33aAaL98b64aEYEolLpicDZ1V+qPBb4+ZWx66sVOMp4d64x17MnfJ1o+VBhEVGNrjVUKCAjHpqGVFA==" hashValue="QpUUHRrI80IaxInT/Ftci6XygmIqy/c7w+UcxmDCtdl0cqNFeZIyWTLLxZhLxdQ4LGCVABZmFFzisVWPqkScvA==" algorithmName="SHA-512" password="C71F"/>
  <autoFilter ref="C83:K17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92</v>
      </c>
    </row>
    <row r="4" s="1" customFormat="1" ht="24.96" customHeight="1">
      <c r="B4" s="21"/>
      <c r="D4" s="132" t="s">
        <v>118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Brno, ATS Libušino údolí - rekonstrukce stavební části a technologie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119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2011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44</v>
      </c>
      <c r="G11" s="40"/>
      <c r="H11" s="40"/>
      <c r="I11" s="134" t="s">
        <v>20</v>
      </c>
      <c r="J11" s="138" t="s">
        <v>44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7. 6. 2022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>Ing. Humpolík</v>
      </c>
      <c r="F24" s="40"/>
      <c r="G24" s="40"/>
      <c r="H24" s="40"/>
      <c r="I24" s="134" t="s">
        <v>34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44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48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50</v>
      </c>
      <c r="G32" s="40"/>
      <c r="H32" s="40"/>
      <c r="I32" s="147" t="s">
        <v>49</v>
      </c>
      <c r="J32" s="147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52</v>
      </c>
      <c r="E33" s="134" t="s">
        <v>53</v>
      </c>
      <c r="F33" s="149">
        <f>ROUND((SUM(BE87:BE159)),  2)</f>
        <v>0</v>
      </c>
      <c r="G33" s="40"/>
      <c r="H33" s="40"/>
      <c r="I33" s="150">
        <v>0.20999999999999999</v>
      </c>
      <c r="J33" s="149">
        <f>ROUND(((SUM(BE87:BE159))*I33),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49">
        <f>ROUND((SUM(BF87:BF159)),  2)</f>
        <v>0</v>
      </c>
      <c r="G34" s="40"/>
      <c r="H34" s="40"/>
      <c r="I34" s="150">
        <v>0.14999999999999999</v>
      </c>
      <c r="J34" s="149">
        <f>ROUND(((SUM(BF87:BF159))*I34),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49">
        <f>ROUND((SUM(BG87:BG159)),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49">
        <f>ROUND((SUM(BH87:BH159)),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49">
        <f>ROUND((SUM(BI87:BI159)),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58</v>
      </c>
      <c r="E39" s="153"/>
      <c r="F39" s="153"/>
      <c r="G39" s="154" t="s">
        <v>59</v>
      </c>
      <c r="H39" s="155" t="s">
        <v>60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121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ATS Libušino údolí - rekonstrukce stavební části a technologie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119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04 - Přípojka NN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Pisárky (okres Brno-město)</v>
      </c>
      <c r="G52" s="42"/>
      <c r="H52" s="42"/>
      <c r="I52" s="33" t="s">
        <v>24</v>
      </c>
      <c r="J52" s="74" t="str">
        <f>IF(J12="","",J12)</f>
        <v>7. 6. 2022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Statutární město Brno</v>
      </c>
      <c r="G54" s="42"/>
      <c r="H54" s="42"/>
      <c r="I54" s="33" t="s">
        <v>38</v>
      </c>
      <c r="J54" s="38" t="str">
        <f>E21</f>
        <v>AQUA PROCON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>Ing. Humpolík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122</v>
      </c>
      <c r="D57" s="164"/>
      <c r="E57" s="164"/>
      <c r="F57" s="164"/>
      <c r="G57" s="164"/>
      <c r="H57" s="164"/>
      <c r="I57" s="164"/>
      <c r="J57" s="165" t="s">
        <v>123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80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124</v>
      </c>
    </row>
    <row r="60" s="9" customFormat="1" ht="24.96" customHeight="1">
      <c r="A60" s="9"/>
      <c r="B60" s="167"/>
      <c r="C60" s="168"/>
      <c r="D60" s="169" t="s">
        <v>125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2012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2013</v>
      </c>
      <c r="E62" s="176"/>
      <c r="F62" s="176"/>
      <c r="G62" s="176"/>
      <c r="H62" s="176"/>
      <c r="I62" s="176"/>
      <c r="J62" s="177">
        <f>J93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310</v>
      </c>
      <c r="E63" s="176"/>
      <c r="F63" s="176"/>
      <c r="G63" s="176"/>
      <c r="H63" s="176"/>
      <c r="I63" s="176"/>
      <c r="J63" s="177">
        <f>J97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1937</v>
      </c>
      <c r="E64" s="176"/>
      <c r="F64" s="176"/>
      <c r="G64" s="176"/>
      <c r="H64" s="176"/>
      <c r="I64" s="176"/>
      <c r="J64" s="177">
        <f>J116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1938</v>
      </c>
      <c r="E65" s="176"/>
      <c r="F65" s="176"/>
      <c r="G65" s="176"/>
      <c r="H65" s="176"/>
      <c r="I65" s="176"/>
      <c r="J65" s="177">
        <f>J121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312</v>
      </c>
      <c r="E66" s="176"/>
      <c r="F66" s="176"/>
      <c r="G66" s="176"/>
      <c r="H66" s="176"/>
      <c r="I66" s="176"/>
      <c r="J66" s="177">
        <f>J149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314</v>
      </c>
      <c r="E67" s="176"/>
      <c r="F67" s="176"/>
      <c r="G67" s="176"/>
      <c r="H67" s="176"/>
      <c r="I67" s="176"/>
      <c r="J67" s="177">
        <f>J156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4" t="s">
        <v>131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3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Brno, ATS Libušino údolí - rekonstrukce stavební části a technologie</v>
      </c>
      <c r="F77" s="33"/>
      <c r="G77" s="33"/>
      <c r="H77" s="33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3" t="s">
        <v>119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 04 - Přípojka NN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3" t="s">
        <v>22</v>
      </c>
      <c r="D81" s="42"/>
      <c r="E81" s="42"/>
      <c r="F81" s="28" t="str">
        <f>F12</f>
        <v>Pisárky (okres Brno-město)</v>
      </c>
      <c r="G81" s="42"/>
      <c r="H81" s="42"/>
      <c r="I81" s="33" t="s">
        <v>24</v>
      </c>
      <c r="J81" s="74" t="str">
        <f>IF(J12="","",J12)</f>
        <v>7. 6. 2022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3" t="s">
        <v>30</v>
      </c>
      <c r="D83" s="42"/>
      <c r="E83" s="42"/>
      <c r="F83" s="28" t="str">
        <f>E15</f>
        <v>Statutární město Brno</v>
      </c>
      <c r="G83" s="42"/>
      <c r="H83" s="42"/>
      <c r="I83" s="33" t="s">
        <v>38</v>
      </c>
      <c r="J83" s="38" t="str">
        <f>E21</f>
        <v>AQUA PROCON s.r.o.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3" t="s">
        <v>36</v>
      </c>
      <c r="D84" s="42"/>
      <c r="E84" s="42"/>
      <c r="F84" s="28" t="str">
        <f>IF(E18="","",E18)</f>
        <v>Vyplň údaj</v>
      </c>
      <c r="G84" s="42"/>
      <c r="H84" s="42"/>
      <c r="I84" s="33" t="s">
        <v>43</v>
      </c>
      <c r="J84" s="38" t="str">
        <f>E24</f>
        <v>Ing. Humpolík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132</v>
      </c>
      <c r="D86" s="182" t="s">
        <v>67</v>
      </c>
      <c r="E86" s="182" t="s">
        <v>63</v>
      </c>
      <c r="F86" s="182" t="s">
        <v>64</v>
      </c>
      <c r="G86" s="182" t="s">
        <v>133</v>
      </c>
      <c r="H86" s="182" t="s">
        <v>134</v>
      </c>
      <c r="I86" s="182" t="s">
        <v>135</v>
      </c>
      <c r="J86" s="182" t="s">
        <v>123</v>
      </c>
      <c r="K86" s="183" t="s">
        <v>136</v>
      </c>
      <c r="L86" s="184"/>
      <c r="M86" s="94" t="s">
        <v>44</v>
      </c>
      <c r="N86" s="95" t="s">
        <v>52</v>
      </c>
      <c r="O86" s="95" t="s">
        <v>137</v>
      </c>
      <c r="P86" s="95" t="s">
        <v>138</v>
      </c>
      <c r="Q86" s="95" t="s">
        <v>139</v>
      </c>
      <c r="R86" s="95" t="s">
        <v>140</v>
      </c>
      <c r="S86" s="95" t="s">
        <v>141</v>
      </c>
      <c r="T86" s="96" t="s">
        <v>142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143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</f>
        <v>0</v>
      </c>
      <c r="Q87" s="98"/>
      <c r="R87" s="187">
        <f>R88</f>
        <v>0</v>
      </c>
      <c r="S87" s="98"/>
      <c r="T87" s="188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8" t="s">
        <v>81</v>
      </c>
      <c r="AU87" s="18" t="s">
        <v>124</v>
      </c>
      <c r="BK87" s="189">
        <f>BK88</f>
        <v>0</v>
      </c>
    </row>
    <row r="88" s="12" customFormat="1" ht="25.92" customHeight="1">
      <c r="A88" s="12"/>
      <c r="B88" s="190"/>
      <c r="C88" s="191"/>
      <c r="D88" s="192" t="s">
        <v>81</v>
      </c>
      <c r="E88" s="193" t="s">
        <v>144</v>
      </c>
      <c r="F88" s="193" t="s">
        <v>145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P89+P93+P97+P116+P121+P149+P156</f>
        <v>0</v>
      </c>
      <c r="Q88" s="198"/>
      <c r="R88" s="199">
        <f>R89+R93+R97+R116+R121+R149+R156</f>
        <v>0</v>
      </c>
      <c r="S88" s="198"/>
      <c r="T88" s="200">
        <f>T89+T93+T97+T116+T121+T149+T156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146</v>
      </c>
      <c r="AT88" s="202" t="s">
        <v>81</v>
      </c>
      <c r="AU88" s="202" t="s">
        <v>82</v>
      </c>
      <c r="AY88" s="201" t="s">
        <v>147</v>
      </c>
      <c r="BK88" s="203">
        <f>BK89+BK93+BK97+BK116+BK121+BK149+BK156</f>
        <v>0</v>
      </c>
    </row>
    <row r="89" s="12" customFormat="1" ht="22.8" customHeight="1">
      <c r="A89" s="12"/>
      <c r="B89" s="190"/>
      <c r="C89" s="191"/>
      <c r="D89" s="192" t="s">
        <v>81</v>
      </c>
      <c r="E89" s="204" t="s">
        <v>315</v>
      </c>
      <c r="F89" s="204" t="s">
        <v>2014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SUM(P90:P92)</f>
        <v>0</v>
      </c>
      <c r="Q89" s="198"/>
      <c r="R89" s="199">
        <f>SUM(R90:R92)</f>
        <v>0</v>
      </c>
      <c r="S89" s="198"/>
      <c r="T89" s="200">
        <f>SUM(T90:T92)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90</v>
      </c>
      <c r="AT89" s="202" t="s">
        <v>81</v>
      </c>
      <c r="AU89" s="202" t="s">
        <v>90</v>
      </c>
      <c r="AY89" s="201" t="s">
        <v>147</v>
      </c>
      <c r="BK89" s="203">
        <f>SUM(BK90:BK92)</f>
        <v>0</v>
      </c>
    </row>
    <row r="90" s="2" customFormat="1" ht="16.5" customHeight="1">
      <c r="A90" s="40"/>
      <c r="B90" s="41"/>
      <c r="C90" s="225" t="s">
        <v>90</v>
      </c>
      <c r="D90" s="225" t="s">
        <v>268</v>
      </c>
      <c r="E90" s="226" t="s">
        <v>317</v>
      </c>
      <c r="F90" s="227" t="s">
        <v>2015</v>
      </c>
      <c r="G90" s="228" t="s">
        <v>160</v>
      </c>
      <c r="H90" s="229">
        <v>1</v>
      </c>
      <c r="I90" s="230"/>
      <c r="J90" s="231">
        <f>ROUND(I90*H90,2)</f>
        <v>0</v>
      </c>
      <c r="K90" s="227" t="s">
        <v>153</v>
      </c>
      <c r="L90" s="46"/>
      <c r="M90" s="232" t="s">
        <v>44</v>
      </c>
      <c r="N90" s="233" t="s">
        <v>53</v>
      </c>
      <c r="O90" s="86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8" t="s">
        <v>165</v>
      </c>
      <c r="AT90" s="218" t="s">
        <v>268</v>
      </c>
      <c r="AU90" s="218" t="s">
        <v>92</v>
      </c>
      <c r="AY90" s="18" t="s">
        <v>147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8" t="s">
        <v>90</v>
      </c>
      <c r="BK90" s="219">
        <f>ROUND(I90*H90,2)</f>
        <v>0</v>
      </c>
      <c r="BL90" s="18" t="s">
        <v>165</v>
      </c>
      <c r="BM90" s="218" t="s">
        <v>92</v>
      </c>
    </row>
    <row r="91" s="2" customFormat="1">
      <c r="A91" s="40"/>
      <c r="B91" s="41"/>
      <c r="C91" s="42"/>
      <c r="D91" s="220" t="s">
        <v>157</v>
      </c>
      <c r="E91" s="42"/>
      <c r="F91" s="221" t="s">
        <v>2016</v>
      </c>
      <c r="G91" s="42"/>
      <c r="H91" s="42"/>
      <c r="I91" s="222"/>
      <c r="J91" s="42"/>
      <c r="K91" s="42"/>
      <c r="L91" s="46"/>
      <c r="M91" s="223"/>
      <c r="N91" s="224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8" t="s">
        <v>157</v>
      </c>
      <c r="AU91" s="18" t="s">
        <v>92</v>
      </c>
    </row>
    <row r="92" s="2" customFormat="1">
      <c r="A92" s="40"/>
      <c r="B92" s="41"/>
      <c r="C92" s="42"/>
      <c r="D92" s="220" t="s">
        <v>277</v>
      </c>
      <c r="E92" s="42"/>
      <c r="F92" s="234" t="s">
        <v>2017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8" t="s">
        <v>277</v>
      </c>
      <c r="AU92" s="18" t="s">
        <v>92</v>
      </c>
    </row>
    <row r="93" s="12" customFormat="1" ht="22.8" customHeight="1">
      <c r="A93" s="12"/>
      <c r="B93" s="190"/>
      <c r="C93" s="191"/>
      <c r="D93" s="192" t="s">
        <v>81</v>
      </c>
      <c r="E93" s="204" t="s">
        <v>2018</v>
      </c>
      <c r="F93" s="204" t="s">
        <v>2019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SUM(P94:P96)</f>
        <v>0</v>
      </c>
      <c r="Q93" s="198"/>
      <c r="R93" s="199">
        <f>SUM(R94:R96)</f>
        <v>0</v>
      </c>
      <c r="S93" s="198"/>
      <c r="T93" s="200">
        <f>SUM(T94:T96)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90</v>
      </c>
      <c r="AT93" s="202" t="s">
        <v>81</v>
      </c>
      <c r="AU93" s="202" t="s">
        <v>90</v>
      </c>
      <c r="AY93" s="201" t="s">
        <v>147</v>
      </c>
      <c r="BK93" s="203">
        <f>SUM(BK94:BK96)</f>
        <v>0</v>
      </c>
    </row>
    <row r="94" s="2" customFormat="1" ht="16.5" customHeight="1">
      <c r="A94" s="40"/>
      <c r="B94" s="41"/>
      <c r="C94" s="225" t="s">
        <v>92</v>
      </c>
      <c r="D94" s="225" t="s">
        <v>268</v>
      </c>
      <c r="E94" s="226" t="s">
        <v>2020</v>
      </c>
      <c r="F94" s="227" t="s">
        <v>2021</v>
      </c>
      <c r="G94" s="228" t="s">
        <v>160</v>
      </c>
      <c r="H94" s="229">
        <v>1</v>
      </c>
      <c r="I94" s="230"/>
      <c r="J94" s="231">
        <f>ROUND(I94*H94,2)</f>
        <v>0</v>
      </c>
      <c r="K94" s="227" t="s">
        <v>153</v>
      </c>
      <c r="L94" s="46"/>
      <c r="M94" s="232" t="s">
        <v>44</v>
      </c>
      <c r="N94" s="233" t="s">
        <v>53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165</v>
      </c>
      <c r="AT94" s="218" t="s">
        <v>268</v>
      </c>
      <c r="AU94" s="218" t="s">
        <v>92</v>
      </c>
      <c r="AY94" s="18" t="s">
        <v>147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8" t="s">
        <v>90</v>
      </c>
      <c r="BK94" s="219">
        <f>ROUND(I94*H94,2)</f>
        <v>0</v>
      </c>
      <c r="BL94" s="18" t="s">
        <v>165</v>
      </c>
      <c r="BM94" s="218" t="s">
        <v>165</v>
      </c>
    </row>
    <row r="95" s="2" customFormat="1">
      <c r="A95" s="40"/>
      <c r="B95" s="41"/>
      <c r="C95" s="42"/>
      <c r="D95" s="220" t="s">
        <v>157</v>
      </c>
      <c r="E95" s="42"/>
      <c r="F95" s="221" t="s">
        <v>2021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8" t="s">
        <v>157</v>
      </c>
      <c r="AU95" s="18" t="s">
        <v>92</v>
      </c>
    </row>
    <row r="96" s="2" customFormat="1">
      <c r="A96" s="40"/>
      <c r="B96" s="41"/>
      <c r="C96" s="42"/>
      <c r="D96" s="220" t="s">
        <v>277</v>
      </c>
      <c r="E96" s="42"/>
      <c r="F96" s="234" t="s">
        <v>2022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8" t="s">
        <v>277</v>
      </c>
      <c r="AU96" s="18" t="s">
        <v>92</v>
      </c>
    </row>
    <row r="97" s="12" customFormat="1" ht="22.8" customHeight="1">
      <c r="A97" s="12"/>
      <c r="B97" s="190"/>
      <c r="C97" s="191"/>
      <c r="D97" s="192" t="s">
        <v>81</v>
      </c>
      <c r="E97" s="204" t="s">
        <v>492</v>
      </c>
      <c r="F97" s="204" t="s">
        <v>493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SUM(P98:P115)</f>
        <v>0</v>
      </c>
      <c r="Q97" s="198"/>
      <c r="R97" s="199">
        <f>SUM(R98:R115)</f>
        <v>0</v>
      </c>
      <c r="S97" s="198"/>
      <c r="T97" s="200">
        <f>SUM(T98:T115)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90</v>
      </c>
      <c r="AT97" s="202" t="s">
        <v>81</v>
      </c>
      <c r="AU97" s="202" t="s">
        <v>90</v>
      </c>
      <c r="AY97" s="201" t="s">
        <v>147</v>
      </c>
      <c r="BK97" s="203">
        <f>SUM(BK98:BK115)</f>
        <v>0</v>
      </c>
    </row>
    <row r="98" s="2" customFormat="1" ht="16.5" customHeight="1">
      <c r="A98" s="40"/>
      <c r="B98" s="41"/>
      <c r="C98" s="225" t="s">
        <v>146</v>
      </c>
      <c r="D98" s="225" t="s">
        <v>268</v>
      </c>
      <c r="E98" s="226" t="s">
        <v>495</v>
      </c>
      <c r="F98" s="227" t="s">
        <v>2023</v>
      </c>
      <c r="G98" s="228" t="s">
        <v>152</v>
      </c>
      <c r="H98" s="229">
        <v>20</v>
      </c>
      <c r="I98" s="230"/>
      <c r="J98" s="231">
        <f>ROUND(I98*H98,2)</f>
        <v>0</v>
      </c>
      <c r="K98" s="227" t="s">
        <v>153</v>
      </c>
      <c r="L98" s="46"/>
      <c r="M98" s="232" t="s">
        <v>44</v>
      </c>
      <c r="N98" s="233" t="s">
        <v>53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165</v>
      </c>
      <c r="AT98" s="218" t="s">
        <v>268</v>
      </c>
      <c r="AU98" s="218" t="s">
        <v>92</v>
      </c>
      <c r="AY98" s="18" t="s">
        <v>147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8" t="s">
        <v>90</v>
      </c>
      <c r="BK98" s="219">
        <f>ROUND(I98*H98,2)</f>
        <v>0</v>
      </c>
      <c r="BL98" s="18" t="s">
        <v>165</v>
      </c>
      <c r="BM98" s="218" t="s">
        <v>176</v>
      </c>
    </row>
    <row r="99" s="2" customFormat="1">
      <c r="A99" s="40"/>
      <c r="B99" s="41"/>
      <c r="C99" s="42"/>
      <c r="D99" s="220" t="s">
        <v>157</v>
      </c>
      <c r="E99" s="42"/>
      <c r="F99" s="221" t="s">
        <v>2023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157</v>
      </c>
      <c r="AU99" s="18" t="s">
        <v>92</v>
      </c>
    </row>
    <row r="100" s="2" customFormat="1" ht="16.5" customHeight="1">
      <c r="A100" s="40"/>
      <c r="B100" s="41"/>
      <c r="C100" s="225" t="s">
        <v>165</v>
      </c>
      <c r="D100" s="225" t="s">
        <v>268</v>
      </c>
      <c r="E100" s="226" t="s">
        <v>498</v>
      </c>
      <c r="F100" s="227" t="s">
        <v>2024</v>
      </c>
      <c r="G100" s="228" t="s">
        <v>152</v>
      </c>
      <c r="H100" s="229">
        <v>26</v>
      </c>
      <c r="I100" s="230"/>
      <c r="J100" s="231">
        <f>ROUND(I100*H100,2)</f>
        <v>0</v>
      </c>
      <c r="K100" s="227" t="s">
        <v>153</v>
      </c>
      <c r="L100" s="46"/>
      <c r="M100" s="232" t="s">
        <v>44</v>
      </c>
      <c r="N100" s="233" t="s">
        <v>53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165</v>
      </c>
      <c r="AT100" s="218" t="s">
        <v>268</v>
      </c>
      <c r="AU100" s="218" t="s">
        <v>92</v>
      </c>
      <c r="AY100" s="18" t="s">
        <v>147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8" t="s">
        <v>90</v>
      </c>
      <c r="BK100" s="219">
        <f>ROUND(I100*H100,2)</f>
        <v>0</v>
      </c>
      <c r="BL100" s="18" t="s">
        <v>165</v>
      </c>
      <c r="BM100" s="218" t="s">
        <v>184</v>
      </c>
    </row>
    <row r="101" s="2" customFormat="1">
      <c r="A101" s="40"/>
      <c r="B101" s="41"/>
      <c r="C101" s="42"/>
      <c r="D101" s="220" t="s">
        <v>157</v>
      </c>
      <c r="E101" s="42"/>
      <c r="F101" s="221" t="s">
        <v>2024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157</v>
      </c>
      <c r="AU101" s="18" t="s">
        <v>92</v>
      </c>
    </row>
    <row r="102" s="2" customFormat="1" ht="16.5" customHeight="1">
      <c r="A102" s="40"/>
      <c r="B102" s="41"/>
      <c r="C102" s="225" t="s">
        <v>171</v>
      </c>
      <c r="D102" s="225" t="s">
        <v>268</v>
      </c>
      <c r="E102" s="226" t="s">
        <v>502</v>
      </c>
      <c r="F102" s="227" t="s">
        <v>2025</v>
      </c>
      <c r="G102" s="228" t="s">
        <v>160</v>
      </c>
      <c r="H102" s="229">
        <v>3</v>
      </c>
      <c r="I102" s="230"/>
      <c r="J102" s="231">
        <f>ROUND(I102*H102,2)</f>
        <v>0</v>
      </c>
      <c r="K102" s="227" t="s">
        <v>153</v>
      </c>
      <c r="L102" s="46"/>
      <c r="M102" s="232" t="s">
        <v>44</v>
      </c>
      <c r="N102" s="233" t="s">
        <v>53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165</v>
      </c>
      <c r="AT102" s="218" t="s">
        <v>268</v>
      </c>
      <c r="AU102" s="218" t="s">
        <v>92</v>
      </c>
      <c r="AY102" s="18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8" t="s">
        <v>90</v>
      </c>
      <c r="BK102" s="219">
        <f>ROUND(I102*H102,2)</f>
        <v>0</v>
      </c>
      <c r="BL102" s="18" t="s">
        <v>165</v>
      </c>
      <c r="BM102" s="218" t="s">
        <v>192</v>
      </c>
    </row>
    <row r="103" s="2" customFormat="1">
      <c r="A103" s="40"/>
      <c r="B103" s="41"/>
      <c r="C103" s="42"/>
      <c r="D103" s="220" t="s">
        <v>157</v>
      </c>
      <c r="E103" s="42"/>
      <c r="F103" s="221" t="s">
        <v>2026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8" t="s">
        <v>157</v>
      </c>
      <c r="AU103" s="18" t="s">
        <v>92</v>
      </c>
    </row>
    <row r="104" s="2" customFormat="1" ht="16.5" customHeight="1">
      <c r="A104" s="40"/>
      <c r="B104" s="41"/>
      <c r="C104" s="225" t="s">
        <v>176</v>
      </c>
      <c r="D104" s="225" t="s">
        <v>268</v>
      </c>
      <c r="E104" s="226" t="s">
        <v>505</v>
      </c>
      <c r="F104" s="227" t="s">
        <v>2027</v>
      </c>
      <c r="G104" s="228" t="s">
        <v>160</v>
      </c>
      <c r="H104" s="229">
        <v>3</v>
      </c>
      <c r="I104" s="230"/>
      <c r="J104" s="231">
        <f>ROUND(I104*H104,2)</f>
        <v>0</v>
      </c>
      <c r="K104" s="227" t="s">
        <v>153</v>
      </c>
      <c r="L104" s="46"/>
      <c r="M104" s="232" t="s">
        <v>44</v>
      </c>
      <c r="N104" s="233" t="s">
        <v>53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165</v>
      </c>
      <c r="AT104" s="218" t="s">
        <v>268</v>
      </c>
      <c r="AU104" s="218" t="s">
        <v>92</v>
      </c>
      <c r="AY104" s="18" t="s">
        <v>147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8" t="s">
        <v>90</v>
      </c>
      <c r="BK104" s="219">
        <f>ROUND(I104*H104,2)</f>
        <v>0</v>
      </c>
      <c r="BL104" s="18" t="s">
        <v>165</v>
      </c>
      <c r="BM104" s="218" t="s">
        <v>200</v>
      </c>
    </row>
    <row r="105" s="2" customFormat="1">
      <c r="A105" s="40"/>
      <c r="B105" s="41"/>
      <c r="C105" s="42"/>
      <c r="D105" s="220" t="s">
        <v>157</v>
      </c>
      <c r="E105" s="42"/>
      <c r="F105" s="221" t="s">
        <v>2028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157</v>
      </c>
      <c r="AU105" s="18" t="s">
        <v>92</v>
      </c>
    </row>
    <row r="106" s="2" customFormat="1" ht="16.5" customHeight="1">
      <c r="A106" s="40"/>
      <c r="B106" s="41"/>
      <c r="C106" s="225" t="s">
        <v>180</v>
      </c>
      <c r="D106" s="225" t="s">
        <v>268</v>
      </c>
      <c r="E106" s="226" t="s">
        <v>509</v>
      </c>
      <c r="F106" s="227" t="s">
        <v>2029</v>
      </c>
      <c r="G106" s="228" t="s">
        <v>152</v>
      </c>
      <c r="H106" s="229">
        <v>6</v>
      </c>
      <c r="I106" s="230"/>
      <c r="J106" s="231">
        <f>ROUND(I106*H106,2)</f>
        <v>0</v>
      </c>
      <c r="K106" s="227" t="s">
        <v>153</v>
      </c>
      <c r="L106" s="46"/>
      <c r="M106" s="232" t="s">
        <v>44</v>
      </c>
      <c r="N106" s="233" t="s">
        <v>53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165</v>
      </c>
      <c r="AT106" s="218" t="s">
        <v>268</v>
      </c>
      <c r="AU106" s="218" t="s">
        <v>92</v>
      </c>
      <c r="AY106" s="18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8" t="s">
        <v>90</v>
      </c>
      <c r="BK106" s="219">
        <f>ROUND(I106*H106,2)</f>
        <v>0</v>
      </c>
      <c r="BL106" s="18" t="s">
        <v>165</v>
      </c>
      <c r="BM106" s="218" t="s">
        <v>210</v>
      </c>
    </row>
    <row r="107" s="2" customFormat="1">
      <c r="A107" s="40"/>
      <c r="B107" s="41"/>
      <c r="C107" s="42"/>
      <c r="D107" s="220" t="s">
        <v>157</v>
      </c>
      <c r="E107" s="42"/>
      <c r="F107" s="221" t="s">
        <v>2030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8" t="s">
        <v>157</v>
      </c>
      <c r="AU107" s="18" t="s">
        <v>92</v>
      </c>
    </row>
    <row r="108" s="2" customFormat="1" ht="16.5" customHeight="1">
      <c r="A108" s="40"/>
      <c r="B108" s="41"/>
      <c r="C108" s="225" t="s">
        <v>184</v>
      </c>
      <c r="D108" s="225" t="s">
        <v>268</v>
      </c>
      <c r="E108" s="226" t="s">
        <v>512</v>
      </c>
      <c r="F108" s="227" t="s">
        <v>2031</v>
      </c>
      <c r="G108" s="228" t="s">
        <v>160</v>
      </c>
      <c r="H108" s="229">
        <v>4</v>
      </c>
      <c r="I108" s="230"/>
      <c r="J108" s="231">
        <f>ROUND(I108*H108,2)</f>
        <v>0</v>
      </c>
      <c r="K108" s="227" t="s">
        <v>153</v>
      </c>
      <c r="L108" s="46"/>
      <c r="M108" s="232" t="s">
        <v>44</v>
      </c>
      <c r="N108" s="233" t="s">
        <v>53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165</v>
      </c>
      <c r="AT108" s="218" t="s">
        <v>268</v>
      </c>
      <c r="AU108" s="218" t="s">
        <v>92</v>
      </c>
      <c r="AY108" s="18" t="s">
        <v>147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8" t="s">
        <v>90</v>
      </c>
      <c r="BK108" s="219">
        <f>ROUND(I108*H108,2)</f>
        <v>0</v>
      </c>
      <c r="BL108" s="18" t="s">
        <v>165</v>
      </c>
      <c r="BM108" s="218" t="s">
        <v>217</v>
      </c>
    </row>
    <row r="109" s="2" customFormat="1">
      <c r="A109" s="40"/>
      <c r="B109" s="41"/>
      <c r="C109" s="42"/>
      <c r="D109" s="220" t="s">
        <v>157</v>
      </c>
      <c r="E109" s="42"/>
      <c r="F109" s="221" t="s">
        <v>2031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8" t="s">
        <v>157</v>
      </c>
      <c r="AU109" s="18" t="s">
        <v>92</v>
      </c>
    </row>
    <row r="110" s="2" customFormat="1" ht="16.5" customHeight="1">
      <c r="A110" s="40"/>
      <c r="B110" s="41"/>
      <c r="C110" s="225" t="s">
        <v>188</v>
      </c>
      <c r="D110" s="225" t="s">
        <v>268</v>
      </c>
      <c r="E110" s="226" t="s">
        <v>516</v>
      </c>
      <c r="F110" s="227" t="s">
        <v>2032</v>
      </c>
      <c r="G110" s="228" t="s">
        <v>160</v>
      </c>
      <c r="H110" s="229">
        <v>2</v>
      </c>
      <c r="I110" s="230"/>
      <c r="J110" s="231">
        <f>ROUND(I110*H110,2)</f>
        <v>0</v>
      </c>
      <c r="K110" s="227" t="s">
        <v>153</v>
      </c>
      <c r="L110" s="46"/>
      <c r="M110" s="232" t="s">
        <v>44</v>
      </c>
      <c r="N110" s="233" t="s">
        <v>53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165</v>
      </c>
      <c r="AT110" s="218" t="s">
        <v>268</v>
      </c>
      <c r="AU110" s="218" t="s">
        <v>92</v>
      </c>
      <c r="AY110" s="18" t="s">
        <v>147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8" t="s">
        <v>90</v>
      </c>
      <c r="BK110" s="219">
        <f>ROUND(I110*H110,2)</f>
        <v>0</v>
      </c>
      <c r="BL110" s="18" t="s">
        <v>165</v>
      </c>
      <c r="BM110" s="218" t="s">
        <v>225</v>
      </c>
    </row>
    <row r="111" s="2" customFormat="1">
      <c r="A111" s="40"/>
      <c r="B111" s="41"/>
      <c r="C111" s="42"/>
      <c r="D111" s="220" t="s">
        <v>157</v>
      </c>
      <c r="E111" s="42"/>
      <c r="F111" s="221" t="s">
        <v>2032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8" t="s">
        <v>157</v>
      </c>
      <c r="AU111" s="18" t="s">
        <v>92</v>
      </c>
    </row>
    <row r="112" s="2" customFormat="1" ht="16.5" customHeight="1">
      <c r="A112" s="40"/>
      <c r="B112" s="41"/>
      <c r="C112" s="225" t="s">
        <v>192</v>
      </c>
      <c r="D112" s="225" t="s">
        <v>268</v>
      </c>
      <c r="E112" s="226" t="s">
        <v>520</v>
      </c>
      <c r="F112" s="227" t="s">
        <v>559</v>
      </c>
      <c r="G112" s="228" t="s">
        <v>257</v>
      </c>
      <c r="H112" s="229">
        <v>1</v>
      </c>
      <c r="I112" s="230"/>
      <c r="J112" s="231">
        <f>ROUND(I112*H112,2)</f>
        <v>0</v>
      </c>
      <c r="K112" s="227" t="s">
        <v>153</v>
      </c>
      <c r="L112" s="46"/>
      <c r="M112" s="232" t="s">
        <v>44</v>
      </c>
      <c r="N112" s="233" t="s">
        <v>53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165</v>
      </c>
      <c r="AT112" s="218" t="s">
        <v>268</v>
      </c>
      <c r="AU112" s="218" t="s">
        <v>92</v>
      </c>
      <c r="AY112" s="18" t="s">
        <v>147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8" t="s">
        <v>90</v>
      </c>
      <c r="BK112" s="219">
        <f>ROUND(I112*H112,2)</f>
        <v>0</v>
      </c>
      <c r="BL112" s="18" t="s">
        <v>165</v>
      </c>
      <c r="BM112" s="218" t="s">
        <v>233</v>
      </c>
    </row>
    <row r="113" s="2" customFormat="1">
      <c r="A113" s="40"/>
      <c r="B113" s="41"/>
      <c r="C113" s="42"/>
      <c r="D113" s="220" t="s">
        <v>157</v>
      </c>
      <c r="E113" s="42"/>
      <c r="F113" s="221" t="s">
        <v>559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8" t="s">
        <v>157</v>
      </c>
      <c r="AU113" s="18" t="s">
        <v>92</v>
      </c>
    </row>
    <row r="114" s="2" customFormat="1" ht="16.5" customHeight="1">
      <c r="A114" s="40"/>
      <c r="B114" s="41"/>
      <c r="C114" s="225" t="s">
        <v>196</v>
      </c>
      <c r="D114" s="225" t="s">
        <v>268</v>
      </c>
      <c r="E114" s="226" t="s">
        <v>525</v>
      </c>
      <c r="F114" s="227" t="s">
        <v>1960</v>
      </c>
      <c r="G114" s="228" t="s">
        <v>257</v>
      </c>
      <c r="H114" s="229">
        <v>1</v>
      </c>
      <c r="I114" s="230"/>
      <c r="J114" s="231">
        <f>ROUND(I114*H114,2)</f>
        <v>0</v>
      </c>
      <c r="K114" s="227" t="s">
        <v>153</v>
      </c>
      <c r="L114" s="46"/>
      <c r="M114" s="232" t="s">
        <v>44</v>
      </c>
      <c r="N114" s="233" t="s">
        <v>53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165</v>
      </c>
      <c r="AT114" s="218" t="s">
        <v>268</v>
      </c>
      <c r="AU114" s="218" t="s">
        <v>92</v>
      </c>
      <c r="AY114" s="18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8" t="s">
        <v>90</v>
      </c>
      <c r="BK114" s="219">
        <f>ROUND(I114*H114,2)</f>
        <v>0</v>
      </c>
      <c r="BL114" s="18" t="s">
        <v>165</v>
      </c>
      <c r="BM114" s="218" t="s">
        <v>242</v>
      </c>
    </row>
    <row r="115" s="2" customFormat="1">
      <c r="A115" s="40"/>
      <c r="B115" s="41"/>
      <c r="C115" s="42"/>
      <c r="D115" s="220" t="s">
        <v>157</v>
      </c>
      <c r="E115" s="42"/>
      <c r="F115" s="221" t="s">
        <v>1960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8" t="s">
        <v>157</v>
      </c>
      <c r="AU115" s="18" t="s">
        <v>92</v>
      </c>
    </row>
    <row r="116" s="12" customFormat="1" ht="22.8" customHeight="1">
      <c r="A116" s="12"/>
      <c r="B116" s="190"/>
      <c r="C116" s="191"/>
      <c r="D116" s="192" t="s">
        <v>81</v>
      </c>
      <c r="E116" s="204" t="s">
        <v>1961</v>
      </c>
      <c r="F116" s="204" t="s">
        <v>1962</v>
      </c>
      <c r="G116" s="191"/>
      <c r="H116" s="191"/>
      <c r="I116" s="194"/>
      <c r="J116" s="205">
        <f>BK116</f>
        <v>0</v>
      </c>
      <c r="K116" s="191"/>
      <c r="L116" s="196"/>
      <c r="M116" s="197"/>
      <c r="N116" s="198"/>
      <c r="O116" s="198"/>
      <c r="P116" s="199">
        <f>SUM(P117:P120)</f>
        <v>0</v>
      </c>
      <c r="Q116" s="198"/>
      <c r="R116" s="199">
        <f>SUM(R117:R120)</f>
        <v>0</v>
      </c>
      <c r="S116" s="198"/>
      <c r="T116" s="200">
        <f>SUM(T117:T120)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1" t="s">
        <v>90</v>
      </c>
      <c r="AT116" s="202" t="s">
        <v>81</v>
      </c>
      <c r="AU116" s="202" t="s">
        <v>90</v>
      </c>
      <c r="AY116" s="201" t="s">
        <v>147</v>
      </c>
      <c r="BK116" s="203">
        <f>SUM(BK117:BK120)</f>
        <v>0</v>
      </c>
    </row>
    <row r="117" s="2" customFormat="1" ht="16.5" customHeight="1">
      <c r="A117" s="40"/>
      <c r="B117" s="41"/>
      <c r="C117" s="225" t="s">
        <v>200</v>
      </c>
      <c r="D117" s="225" t="s">
        <v>268</v>
      </c>
      <c r="E117" s="226" t="s">
        <v>1963</v>
      </c>
      <c r="F117" s="227" t="s">
        <v>1971</v>
      </c>
      <c r="G117" s="228" t="s">
        <v>152</v>
      </c>
      <c r="H117" s="229">
        <v>3</v>
      </c>
      <c r="I117" s="230"/>
      <c r="J117" s="231">
        <f>ROUND(I117*H117,2)</f>
        <v>0</v>
      </c>
      <c r="K117" s="227" t="s">
        <v>153</v>
      </c>
      <c r="L117" s="46"/>
      <c r="M117" s="232" t="s">
        <v>44</v>
      </c>
      <c r="N117" s="233" t="s">
        <v>53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165</v>
      </c>
      <c r="AT117" s="218" t="s">
        <v>268</v>
      </c>
      <c r="AU117" s="218" t="s">
        <v>92</v>
      </c>
      <c r="AY117" s="18" t="s">
        <v>147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8" t="s">
        <v>90</v>
      </c>
      <c r="BK117" s="219">
        <f>ROUND(I117*H117,2)</f>
        <v>0</v>
      </c>
      <c r="BL117" s="18" t="s">
        <v>165</v>
      </c>
      <c r="BM117" s="218" t="s">
        <v>254</v>
      </c>
    </row>
    <row r="118" s="2" customFormat="1">
      <c r="A118" s="40"/>
      <c r="B118" s="41"/>
      <c r="C118" s="42"/>
      <c r="D118" s="220" t="s">
        <v>157</v>
      </c>
      <c r="E118" s="42"/>
      <c r="F118" s="221" t="s">
        <v>1971</v>
      </c>
      <c r="G118" s="42"/>
      <c r="H118" s="42"/>
      <c r="I118" s="222"/>
      <c r="J118" s="42"/>
      <c r="K118" s="42"/>
      <c r="L118" s="46"/>
      <c r="M118" s="223"/>
      <c r="N118" s="224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8" t="s">
        <v>157</v>
      </c>
      <c r="AU118" s="18" t="s">
        <v>92</v>
      </c>
    </row>
    <row r="119" s="2" customFormat="1" ht="16.5" customHeight="1">
      <c r="A119" s="40"/>
      <c r="B119" s="41"/>
      <c r="C119" s="225" t="s">
        <v>204</v>
      </c>
      <c r="D119" s="225" t="s">
        <v>268</v>
      </c>
      <c r="E119" s="226" t="s">
        <v>1964</v>
      </c>
      <c r="F119" s="227" t="s">
        <v>1960</v>
      </c>
      <c r="G119" s="228" t="s">
        <v>974</v>
      </c>
      <c r="H119" s="229">
        <v>1</v>
      </c>
      <c r="I119" s="230"/>
      <c r="J119" s="231">
        <f>ROUND(I119*H119,2)</f>
        <v>0</v>
      </c>
      <c r="K119" s="227" t="s">
        <v>153</v>
      </c>
      <c r="L119" s="46"/>
      <c r="M119" s="232" t="s">
        <v>44</v>
      </c>
      <c r="N119" s="233" t="s">
        <v>53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165</v>
      </c>
      <c r="AT119" s="218" t="s">
        <v>268</v>
      </c>
      <c r="AU119" s="218" t="s">
        <v>92</v>
      </c>
      <c r="AY119" s="18" t="s">
        <v>147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8" t="s">
        <v>90</v>
      </c>
      <c r="BK119" s="219">
        <f>ROUND(I119*H119,2)</f>
        <v>0</v>
      </c>
      <c r="BL119" s="18" t="s">
        <v>165</v>
      </c>
      <c r="BM119" s="218" t="s">
        <v>267</v>
      </c>
    </row>
    <row r="120" s="2" customFormat="1">
      <c r="A120" s="40"/>
      <c r="B120" s="41"/>
      <c r="C120" s="42"/>
      <c r="D120" s="220" t="s">
        <v>157</v>
      </c>
      <c r="E120" s="42"/>
      <c r="F120" s="221" t="s">
        <v>1960</v>
      </c>
      <c r="G120" s="42"/>
      <c r="H120" s="42"/>
      <c r="I120" s="222"/>
      <c r="J120" s="42"/>
      <c r="K120" s="42"/>
      <c r="L120" s="46"/>
      <c r="M120" s="223"/>
      <c r="N120" s="224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8" t="s">
        <v>157</v>
      </c>
      <c r="AU120" s="18" t="s">
        <v>92</v>
      </c>
    </row>
    <row r="121" s="12" customFormat="1" ht="22.8" customHeight="1">
      <c r="A121" s="12"/>
      <c r="B121" s="190"/>
      <c r="C121" s="191"/>
      <c r="D121" s="192" t="s">
        <v>81</v>
      </c>
      <c r="E121" s="204" t="s">
        <v>2003</v>
      </c>
      <c r="F121" s="204" t="s">
        <v>688</v>
      </c>
      <c r="G121" s="191"/>
      <c r="H121" s="191"/>
      <c r="I121" s="194"/>
      <c r="J121" s="205">
        <f>BK121</f>
        <v>0</v>
      </c>
      <c r="K121" s="191"/>
      <c r="L121" s="196"/>
      <c r="M121" s="197"/>
      <c r="N121" s="198"/>
      <c r="O121" s="198"/>
      <c r="P121" s="199">
        <f>SUM(P122:P148)</f>
        <v>0</v>
      </c>
      <c r="Q121" s="198"/>
      <c r="R121" s="199">
        <f>SUM(R122:R148)</f>
        <v>0</v>
      </c>
      <c r="S121" s="198"/>
      <c r="T121" s="200">
        <f>SUM(T122:T148)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1" t="s">
        <v>90</v>
      </c>
      <c r="AT121" s="202" t="s">
        <v>81</v>
      </c>
      <c r="AU121" s="202" t="s">
        <v>90</v>
      </c>
      <c r="AY121" s="201" t="s">
        <v>147</v>
      </c>
      <c r="BK121" s="203">
        <f>SUM(BK122:BK148)</f>
        <v>0</v>
      </c>
    </row>
    <row r="122" s="2" customFormat="1" ht="16.5" customHeight="1">
      <c r="A122" s="40"/>
      <c r="B122" s="41"/>
      <c r="C122" s="225" t="s">
        <v>210</v>
      </c>
      <c r="D122" s="225" t="s">
        <v>268</v>
      </c>
      <c r="E122" s="226" t="s">
        <v>2004</v>
      </c>
      <c r="F122" s="227" t="s">
        <v>2005</v>
      </c>
      <c r="G122" s="228" t="s">
        <v>152</v>
      </c>
      <c r="H122" s="229">
        <v>17</v>
      </c>
      <c r="I122" s="230"/>
      <c r="J122" s="231">
        <f>ROUND(I122*H122,2)</f>
        <v>0</v>
      </c>
      <c r="K122" s="227" t="s">
        <v>153</v>
      </c>
      <c r="L122" s="46"/>
      <c r="M122" s="232" t="s">
        <v>44</v>
      </c>
      <c r="N122" s="233" t="s">
        <v>53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165</v>
      </c>
      <c r="AT122" s="218" t="s">
        <v>268</v>
      </c>
      <c r="AU122" s="218" t="s">
        <v>92</v>
      </c>
      <c r="AY122" s="18" t="s">
        <v>147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8" t="s">
        <v>90</v>
      </c>
      <c r="BK122" s="219">
        <f>ROUND(I122*H122,2)</f>
        <v>0</v>
      </c>
      <c r="BL122" s="18" t="s">
        <v>165</v>
      </c>
      <c r="BM122" s="218" t="s">
        <v>279</v>
      </c>
    </row>
    <row r="123" s="2" customFormat="1">
      <c r="A123" s="40"/>
      <c r="B123" s="41"/>
      <c r="C123" s="42"/>
      <c r="D123" s="220" t="s">
        <v>157</v>
      </c>
      <c r="E123" s="42"/>
      <c r="F123" s="221" t="s">
        <v>2005</v>
      </c>
      <c r="G123" s="42"/>
      <c r="H123" s="42"/>
      <c r="I123" s="222"/>
      <c r="J123" s="42"/>
      <c r="K123" s="42"/>
      <c r="L123" s="46"/>
      <c r="M123" s="223"/>
      <c r="N123" s="224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8" t="s">
        <v>157</v>
      </c>
      <c r="AU123" s="18" t="s">
        <v>92</v>
      </c>
    </row>
    <row r="124" s="2" customFormat="1" ht="16.5" customHeight="1">
      <c r="A124" s="40"/>
      <c r="B124" s="41"/>
      <c r="C124" s="225" t="s">
        <v>8</v>
      </c>
      <c r="D124" s="225" t="s">
        <v>268</v>
      </c>
      <c r="E124" s="226" t="s">
        <v>2006</v>
      </c>
      <c r="F124" s="227" t="s">
        <v>2033</v>
      </c>
      <c r="G124" s="228" t="s">
        <v>152</v>
      </c>
      <c r="H124" s="229">
        <v>14</v>
      </c>
      <c r="I124" s="230"/>
      <c r="J124" s="231">
        <f>ROUND(I124*H124,2)</f>
        <v>0</v>
      </c>
      <c r="K124" s="227" t="s">
        <v>153</v>
      </c>
      <c r="L124" s="46"/>
      <c r="M124" s="232" t="s">
        <v>44</v>
      </c>
      <c r="N124" s="233" t="s">
        <v>53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165</v>
      </c>
      <c r="AT124" s="218" t="s">
        <v>268</v>
      </c>
      <c r="AU124" s="218" t="s">
        <v>92</v>
      </c>
      <c r="AY124" s="18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8" t="s">
        <v>90</v>
      </c>
      <c r="BK124" s="219">
        <f>ROUND(I124*H124,2)</f>
        <v>0</v>
      </c>
      <c r="BL124" s="18" t="s">
        <v>165</v>
      </c>
      <c r="BM124" s="218" t="s">
        <v>288</v>
      </c>
    </row>
    <row r="125" s="2" customFormat="1">
      <c r="A125" s="40"/>
      <c r="B125" s="41"/>
      <c r="C125" s="42"/>
      <c r="D125" s="220" t="s">
        <v>157</v>
      </c>
      <c r="E125" s="42"/>
      <c r="F125" s="221" t="s">
        <v>2034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157</v>
      </c>
      <c r="AU125" s="18" t="s">
        <v>92</v>
      </c>
    </row>
    <row r="126" s="2" customFormat="1">
      <c r="A126" s="40"/>
      <c r="B126" s="41"/>
      <c r="C126" s="42"/>
      <c r="D126" s="220" t="s">
        <v>277</v>
      </c>
      <c r="E126" s="42"/>
      <c r="F126" s="234" t="s">
        <v>2035</v>
      </c>
      <c r="G126" s="42"/>
      <c r="H126" s="42"/>
      <c r="I126" s="222"/>
      <c r="J126" s="42"/>
      <c r="K126" s="42"/>
      <c r="L126" s="46"/>
      <c r="M126" s="223"/>
      <c r="N126" s="224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8" t="s">
        <v>277</v>
      </c>
      <c r="AU126" s="18" t="s">
        <v>92</v>
      </c>
    </row>
    <row r="127" s="2" customFormat="1" ht="16.5" customHeight="1">
      <c r="A127" s="40"/>
      <c r="B127" s="41"/>
      <c r="C127" s="225" t="s">
        <v>217</v>
      </c>
      <c r="D127" s="225" t="s">
        <v>268</v>
      </c>
      <c r="E127" s="226" t="s">
        <v>2036</v>
      </c>
      <c r="F127" s="227" t="s">
        <v>2037</v>
      </c>
      <c r="G127" s="228" t="s">
        <v>152</v>
      </c>
      <c r="H127" s="229">
        <v>3</v>
      </c>
      <c r="I127" s="230"/>
      <c r="J127" s="231">
        <f>ROUND(I127*H127,2)</f>
        <v>0</v>
      </c>
      <c r="K127" s="227" t="s">
        <v>153</v>
      </c>
      <c r="L127" s="46"/>
      <c r="M127" s="232" t="s">
        <v>44</v>
      </c>
      <c r="N127" s="233" t="s">
        <v>53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165</v>
      </c>
      <c r="AT127" s="218" t="s">
        <v>268</v>
      </c>
      <c r="AU127" s="218" t="s">
        <v>92</v>
      </c>
      <c r="AY127" s="18" t="s">
        <v>147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8" t="s">
        <v>90</v>
      </c>
      <c r="BK127" s="219">
        <f>ROUND(I127*H127,2)</f>
        <v>0</v>
      </c>
      <c r="BL127" s="18" t="s">
        <v>165</v>
      </c>
      <c r="BM127" s="218" t="s">
        <v>296</v>
      </c>
    </row>
    <row r="128" s="2" customFormat="1">
      <c r="A128" s="40"/>
      <c r="B128" s="41"/>
      <c r="C128" s="42"/>
      <c r="D128" s="220" t="s">
        <v>157</v>
      </c>
      <c r="E128" s="42"/>
      <c r="F128" s="221" t="s">
        <v>2037</v>
      </c>
      <c r="G128" s="42"/>
      <c r="H128" s="42"/>
      <c r="I128" s="222"/>
      <c r="J128" s="42"/>
      <c r="K128" s="42"/>
      <c r="L128" s="46"/>
      <c r="M128" s="223"/>
      <c r="N128" s="224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8" t="s">
        <v>157</v>
      </c>
      <c r="AU128" s="18" t="s">
        <v>92</v>
      </c>
    </row>
    <row r="129" s="2" customFormat="1">
      <c r="A129" s="40"/>
      <c r="B129" s="41"/>
      <c r="C129" s="42"/>
      <c r="D129" s="220" t="s">
        <v>277</v>
      </c>
      <c r="E129" s="42"/>
      <c r="F129" s="234" t="s">
        <v>2038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8" t="s">
        <v>277</v>
      </c>
      <c r="AU129" s="18" t="s">
        <v>92</v>
      </c>
    </row>
    <row r="130" s="2" customFormat="1" ht="16.5" customHeight="1">
      <c r="A130" s="40"/>
      <c r="B130" s="41"/>
      <c r="C130" s="225" t="s">
        <v>221</v>
      </c>
      <c r="D130" s="225" t="s">
        <v>268</v>
      </c>
      <c r="E130" s="226" t="s">
        <v>2039</v>
      </c>
      <c r="F130" s="227" t="s">
        <v>2040</v>
      </c>
      <c r="G130" s="228" t="s">
        <v>152</v>
      </c>
      <c r="H130" s="229">
        <v>6</v>
      </c>
      <c r="I130" s="230"/>
      <c r="J130" s="231">
        <f>ROUND(I130*H130,2)</f>
        <v>0</v>
      </c>
      <c r="K130" s="227" t="s">
        <v>153</v>
      </c>
      <c r="L130" s="46"/>
      <c r="M130" s="232" t="s">
        <v>44</v>
      </c>
      <c r="N130" s="233" t="s">
        <v>53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165</v>
      </c>
      <c r="AT130" s="218" t="s">
        <v>268</v>
      </c>
      <c r="AU130" s="218" t="s">
        <v>92</v>
      </c>
      <c r="AY130" s="18" t="s">
        <v>147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8" t="s">
        <v>90</v>
      </c>
      <c r="BK130" s="219">
        <f>ROUND(I130*H130,2)</f>
        <v>0</v>
      </c>
      <c r="BL130" s="18" t="s">
        <v>165</v>
      </c>
      <c r="BM130" s="218" t="s">
        <v>304</v>
      </c>
    </row>
    <row r="131" s="2" customFormat="1">
      <c r="A131" s="40"/>
      <c r="B131" s="41"/>
      <c r="C131" s="42"/>
      <c r="D131" s="220" t="s">
        <v>157</v>
      </c>
      <c r="E131" s="42"/>
      <c r="F131" s="221" t="s">
        <v>2040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8" t="s">
        <v>157</v>
      </c>
      <c r="AU131" s="18" t="s">
        <v>92</v>
      </c>
    </row>
    <row r="132" s="2" customFormat="1" ht="16.5" customHeight="1">
      <c r="A132" s="40"/>
      <c r="B132" s="41"/>
      <c r="C132" s="225" t="s">
        <v>225</v>
      </c>
      <c r="D132" s="225" t="s">
        <v>268</v>
      </c>
      <c r="E132" s="226" t="s">
        <v>2041</v>
      </c>
      <c r="F132" s="227" t="s">
        <v>2042</v>
      </c>
      <c r="G132" s="228" t="s">
        <v>704</v>
      </c>
      <c r="H132" s="229">
        <v>0.22500000000000001</v>
      </c>
      <c r="I132" s="230"/>
      <c r="J132" s="231">
        <f>ROUND(I132*H132,2)</f>
        <v>0</v>
      </c>
      <c r="K132" s="227" t="s">
        <v>153</v>
      </c>
      <c r="L132" s="46"/>
      <c r="M132" s="232" t="s">
        <v>44</v>
      </c>
      <c r="N132" s="233" t="s">
        <v>53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165</v>
      </c>
      <c r="AT132" s="218" t="s">
        <v>268</v>
      </c>
      <c r="AU132" s="218" t="s">
        <v>92</v>
      </c>
      <c r="AY132" s="18" t="s">
        <v>147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8" t="s">
        <v>90</v>
      </c>
      <c r="BK132" s="219">
        <f>ROUND(I132*H132,2)</f>
        <v>0</v>
      </c>
      <c r="BL132" s="18" t="s">
        <v>165</v>
      </c>
      <c r="BM132" s="218" t="s">
        <v>362</v>
      </c>
    </row>
    <row r="133" s="2" customFormat="1">
      <c r="A133" s="40"/>
      <c r="B133" s="41"/>
      <c r="C133" s="42"/>
      <c r="D133" s="220" t="s">
        <v>157</v>
      </c>
      <c r="E133" s="42"/>
      <c r="F133" s="221" t="s">
        <v>2042</v>
      </c>
      <c r="G133" s="42"/>
      <c r="H133" s="42"/>
      <c r="I133" s="222"/>
      <c r="J133" s="42"/>
      <c r="K133" s="42"/>
      <c r="L133" s="46"/>
      <c r="M133" s="223"/>
      <c r="N133" s="224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8" t="s">
        <v>157</v>
      </c>
      <c r="AU133" s="18" t="s">
        <v>92</v>
      </c>
    </row>
    <row r="134" s="2" customFormat="1">
      <c r="A134" s="40"/>
      <c r="B134" s="41"/>
      <c r="C134" s="42"/>
      <c r="D134" s="220" t="s">
        <v>277</v>
      </c>
      <c r="E134" s="42"/>
      <c r="F134" s="234" t="s">
        <v>2043</v>
      </c>
      <c r="G134" s="42"/>
      <c r="H134" s="42"/>
      <c r="I134" s="222"/>
      <c r="J134" s="42"/>
      <c r="K134" s="42"/>
      <c r="L134" s="46"/>
      <c r="M134" s="223"/>
      <c r="N134" s="224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8" t="s">
        <v>277</v>
      </c>
      <c r="AU134" s="18" t="s">
        <v>92</v>
      </c>
    </row>
    <row r="135" s="2" customFormat="1" ht="16.5" customHeight="1">
      <c r="A135" s="40"/>
      <c r="B135" s="41"/>
      <c r="C135" s="225" t="s">
        <v>229</v>
      </c>
      <c r="D135" s="225" t="s">
        <v>268</v>
      </c>
      <c r="E135" s="226" t="s">
        <v>2044</v>
      </c>
      <c r="F135" s="227" t="s">
        <v>2045</v>
      </c>
      <c r="G135" s="228" t="s">
        <v>257</v>
      </c>
      <c r="H135" s="229">
        <v>1</v>
      </c>
      <c r="I135" s="230"/>
      <c r="J135" s="231">
        <f>ROUND(I135*H135,2)</f>
        <v>0</v>
      </c>
      <c r="K135" s="227" t="s">
        <v>153</v>
      </c>
      <c r="L135" s="46"/>
      <c r="M135" s="232" t="s">
        <v>44</v>
      </c>
      <c r="N135" s="233" t="s">
        <v>53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165</v>
      </c>
      <c r="AT135" s="218" t="s">
        <v>268</v>
      </c>
      <c r="AU135" s="218" t="s">
        <v>92</v>
      </c>
      <c r="AY135" s="18" t="s">
        <v>147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8" t="s">
        <v>90</v>
      </c>
      <c r="BK135" s="219">
        <f>ROUND(I135*H135,2)</f>
        <v>0</v>
      </c>
      <c r="BL135" s="18" t="s">
        <v>165</v>
      </c>
      <c r="BM135" s="218" t="s">
        <v>366</v>
      </c>
    </row>
    <row r="136" s="2" customFormat="1">
      <c r="A136" s="40"/>
      <c r="B136" s="41"/>
      <c r="C136" s="42"/>
      <c r="D136" s="220" t="s">
        <v>157</v>
      </c>
      <c r="E136" s="42"/>
      <c r="F136" s="221" t="s">
        <v>2045</v>
      </c>
      <c r="G136" s="42"/>
      <c r="H136" s="42"/>
      <c r="I136" s="222"/>
      <c r="J136" s="42"/>
      <c r="K136" s="42"/>
      <c r="L136" s="46"/>
      <c r="M136" s="223"/>
      <c r="N136" s="224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8" t="s">
        <v>157</v>
      </c>
      <c r="AU136" s="18" t="s">
        <v>92</v>
      </c>
    </row>
    <row r="137" s="2" customFormat="1">
      <c r="A137" s="40"/>
      <c r="B137" s="41"/>
      <c r="C137" s="42"/>
      <c r="D137" s="220" t="s">
        <v>277</v>
      </c>
      <c r="E137" s="42"/>
      <c r="F137" s="234" t="s">
        <v>2046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8" t="s">
        <v>277</v>
      </c>
      <c r="AU137" s="18" t="s">
        <v>92</v>
      </c>
    </row>
    <row r="138" s="2" customFormat="1" ht="16.5" customHeight="1">
      <c r="A138" s="40"/>
      <c r="B138" s="41"/>
      <c r="C138" s="225" t="s">
        <v>233</v>
      </c>
      <c r="D138" s="225" t="s">
        <v>268</v>
      </c>
      <c r="E138" s="226" t="s">
        <v>2047</v>
      </c>
      <c r="F138" s="227" t="s">
        <v>2048</v>
      </c>
      <c r="G138" s="228" t="s">
        <v>160</v>
      </c>
      <c r="H138" s="229">
        <v>1</v>
      </c>
      <c r="I138" s="230"/>
      <c r="J138" s="231">
        <f>ROUND(I138*H138,2)</f>
        <v>0</v>
      </c>
      <c r="K138" s="227" t="s">
        <v>153</v>
      </c>
      <c r="L138" s="46"/>
      <c r="M138" s="232" t="s">
        <v>44</v>
      </c>
      <c r="N138" s="233" t="s">
        <v>53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165</v>
      </c>
      <c r="AT138" s="218" t="s">
        <v>268</v>
      </c>
      <c r="AU138" s="218" t="s">
        <v>92</v>
      </c>
      <c r="AY138" s="18" t="s">
        <v>147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8" t="s">
        <v>90</v>
      </c>
      <c r="BK138" s="219">
        <f>ROUND(I138*H138,2)</f>
        <v>0</v>
      </c>
      <c r="BL138" s="18" t="s">
        <v>165</v>
      </c>
      <c r="BM138" s="218" t="s">
        <v>369</v>
      </c>
    </row>
    <row r="139" s="2" customFormat="1">
      <c r="A139" s="40"/>
      <c r="B139" s="41"/>
      <c r="C139" s="42"/>
      <c r="D139" s="220" t="s">
        <v>157</v>
      </c>
      <c r="E139" s="42"/>
      <c r="F139" s="221" t="s">
        <v>2048</v>
      </c>
      <c r="G139" s="42"/>
      <c r="H139" s="42"/>
      <c r="I139" s="222"/>
      <c r="J139" s="42"/>
      <c r="K139" s="42"/>
      <c r="L139" s="46"/>
      <c r="M139" s="223"/>
      <c r="N139" s="224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8" t="s">
        <v>157</v>
      </c>
      <c r="AU139" s="18" t="s">
        <v>92</v>
      </c>
    </row>
    <row r="140" s="2" customFormat="1" ht="16.5" customHeight="1">
      <c r="A140" s="40"/>
      <c r="B140" s="41"/>
      <c r="C140" s="225" t="s">
        <v>7</v>
      </c>
      <c r="D140" s="225" t="s">
        <v>268</v>
      </c>
      <c r="E140" s="226" t="s">
        <v>2049</v>
      </c>
      <c r="F140" s="227" t="s">
        <v>2050</v>
      </c>
      <c r="G140" s="228" t="s">
        <v>160</v>
      </c>
      <c r="H140" s="229">
        <v>1</v>
      </c>
      <c r="I140" s="230"/>
      <c r="J140" s="231">
        <f>ROUND(I140*H140,2)</f>
        <v>0</v>
      </c>
      <c r="K140" s="227" t="s">
        <v>153</v>
      </c>
      <c r="L140" s="46"/>
      <c r="M140" s="232" t="s">
        <v>44</v>
      </c>
      <c r="N140" s="233" t="s">
        <v>53</v>
      </c>
      <c r="O140" s="86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165</v>
      </c>
      <c r="AT140" s="218" t="s">
        <v>268</v>
      </c>
      <c r="AU140" s="218" t="s">
        <v>92</v>
      </c>
      <c r="AY140" s="18" t="s">
        <v>147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8" t="s">
        <v>90</v>
      </c>
      <c r="BK140" s="219">
        <f>ROUND(I140*H140,2)</f>
        <v>0</v>
      </c>
      <c r="BL140" s="18" t="s">
        <v>165</v>
      </c>
      <c r="BM140" s="218" t="s">
        <v>372</v>
      </c>
    </row>
    <row r="141" s="2" customFormat="1">
      <c r="A141" s="40"/>
      <c r="B141" s="41"/>
      <c r="C141" s="42"/>
      <c r="D141" s="220" t="s">
        <v>157</v>
      </c>
      <c r="E141" s="42"/>
      <c r="F141" s="221" t="s">
        <v>2050</v>
      </c>
      <c r="G141" s="42"/>
      <c r="H141" s="42"/>
      <c r="I141" s="222"/>
      <c r="J141" s="42"/>
      <c r="K141" s="42"/>
      <c r="L141" s="46"/>
      <c r="M141" s="223"/>
      <c r="N141" s="224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8" t="s">
        <v>157</v>
      </c>
      <c r="AU141" s="18" t="s">
        <v>92</v>
      </c>
    </row>
    <row r="142" s="2" customFormat="1" ht="16.5" customHeight="1">
      <c r="A142" s="40"/>
      <c r="B142" s="41"/>
      <c r="C142" s="225" t="s">
        <v>242</v>
      </c>
      <c r="D142" s="225" t="s">
        <v>268</v>
      </c>
      <c r="E142" s="226" t="s">
        <v>2051</v>
      </c>
      <c r="F142" s="227" t="s">
        <v>2052</v>
      </c>
      <c r="G142" s="228" t="s">
        <v>704</v>
      </c>
      <c r="H142" s="229">
        <v>1.6100000000000001</v>
      </c>
      <c r="I142" s="230"/>
      <c r="J142" s="231">
        <f>ROUND(I142*H142,2)</f>
        <v>0</v>
      </c>
      <c r="K142" s="227" t="s">
        <v>153</v>
      </c>
      <c r="L142" s="46"/>
      <c r="M142" s="232" t="s">
        <v>44</v>
      </c>
      <c r="N142" s="233" t="s">
        <v>53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165</v>
      </c>
      <c r="AT142" s="218" t="s">
        <v>268</v>
      </c>
      <c r="AU142" s="218" t="s">
        <v>92</v>
      </c>
      <c r="AY142" s="18" t="s">
        <v>147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8" t="s">
        <v>90</v>
      </c>
      <c r="BK142" s="219">
        <f>ROUND(I142*H142,2)</f>
        <v>0</v>
      </c>
      <c r="BL142" s="18" t="s">
        <v>165</v>
      </c>
      <c r="BM142" s="218" t="s">
        <v>375</v>
      </c>
    </row>
    <row r="143" s="2" customFormat="1">
      <c r="A143" s="40"/>
      <c r="B143" s="41"/>
      <c r="C143" s="42"/>
      <c r="D143" s="220" t="s">
        <v>157</v>
      </c>
      <c r="E143" s="42"/>
      <c r="F143" s="221" t="s">
        <v>2052</v>
      </c>
      <c r="G143" s="42"/>
      <c r="H143" s="42"/>
      <c r="I143" s="222"/>
      <c r="J143" s="42"/>
      <c r="K143" s="42"/>
      <c r="L143" s="46"/>
      <c r="M143" s="223"/>
      <c r="N143" s="224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8" t="s">
        <v>157</v>
      </c>
      <c r="AU143" s="18" t="s">
        <v>92</v>
      </c>
    </row>
    <row r="144" s="2" customFormat="1" ht="16.5" customHeight="1">
      <c r="A144" s="40"/>
      <c r="B144" s="41"/>
      <c r="C144" s="225" t="s">
        <v>247</v>
      </c>
      <c r="D144" s="225" t="s">
        <v>268</v>
      </c>
      <c r="E144" s="226" t="s">
        <v>2053</v>
      </c>
      <c r="F144" s="227" t="s">
        <v>2054</v>
      </c>
      <c r="G144" s="228" t="s">
        <v>257</v>
      </c>
      <c r="H144" s="229">
        <v>1</v>
      </c>
      <c r="I144" s="230"/>
      <c r="J144" s="231">
        <f>ROUND(I144*H144,2)</f>
        <v>0</v>
      </c>
      <c r="K144" s="227" t="s">
        <v>153</v>
      </c>
      <c r="L144" s="46"/>
      <c r="M144" s="232" t="s">
        <v>44</v>
      </c>
      <c r="N144" s="233" t="s">
        <v>53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165</v>
      </c>
      <c r="AT144" s="218" t="s">
        <v>268</v>
      </c>
      <c r="AU144" s="218" t="s">
        <v>92</v>
      </c>
      <c r="AY144" s="18" t="s">
        <v>147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8" t="s">
        <v>90</v>
      </c>
      <c r="BK144" s="219">
        <f>ROUND(I144*H144,2)</f>
        <v>0</v>
      </c>
      <c r="BL144" s="18" t="s">
        <v>165</v>
      </c>
      <c r="BM144" s="218" t="s">
        <v>378</v>
      </c>
    </row>
    <row r="145" s="2" customFormat="1">
      <c r="A145" s="40"/>
      <c r="B145" s="41"/>
      <c r="C145" s="42"/>
      <c r="D145" s="220" t="s">
        <v>157</v>
      </c>
      <c r="E145" s="42"/>
      <c r="F145" s="221" t="s">
        <v>2054</v>
      </c>
      <c r="G145" s="42"/>
      <c r="H145" s="42"/>
      <c r="I145" s="222"/>
      <c r="J145" s="42"/>
      <c r="K145" s="42"/>
      <c r="L145" s="46"/>
      <c r="M145" s="223"/>
      <c r="N145" s="22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8" t="s">
        <v>157</v>
      </c>
      <c r="AU145" s="18" t="s">
        <v>92</v>
      </c>
    </row>
    <row r="146" s="2" customFormat="1" ht="16.5" customHeight="1">
      <c r="A146" s="40"/>
      <c r="B146" s="41"/>
      <c r="C146" s="225" t="s">
        <v>254</v>
      </c>
      <c r="D146" s="225" t="s">
        <v>268</v>
      </c>
      <c r="E146" s="226" t="s">
        <v>2055</v>
      </c>
      <c r="F146" s="227" t="s">
        <v>2056</v>
      </c>
      <c r="G146" s="228" t="s">
        <v>257</v>
      </c>
      <c r="H146" s="229">
        <v>1</v>
      </c>
      <c r="I146" s="230"/>
      <c r="J146" s="231">
        <f>ROUND(I146*H146,2)</f>
        <v>0</v>
      </c>
      <c r="K146" s="227" t="s">
        <v>153</v>
      </c>
      <c r="L146" s="46"/>
      <c r="M146" s="232" t="s">
        <v>44</v>
      </c>
      <c r="N146" s="233" t="s">
        <v>53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165</v>
      </c>
      <c r="AT146" s="218" t="s">
        <v>268</v>
      </c>
      <c r="AU146" s="218" t="s">
        <v>92</v>
      </c>
      <c r="AY146" s="18" t="s">
        <v>147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8" t="s">
        <v>90</v>
      </c>
      <c r="BK146" s="219">
        <f>ROUND(I146*H146,2)</f>
        <v>0</v>
      </c>
      <c r="BL146" s="18" t="s">
        <v>165</v>
      </c>
      <c r="BM146" s="218" t="s">
        <v>381</v>
      </c>
    </row>
    <row r="147" s="2" customFormat="1">
      <c r="A147" s="40"/>
      <c r="B147" s="41"/>
      <c r="C147" s="42"/>
      <c r="D147" s="220" t="s">
        <v>157</v>
      </c>
      <c r="E147" s="42"/>
      <c r="F147" s="221" t="s">
        <v>2056</v>
      </c>
      <c r="G147" s="42"/>
      <c r="H147" s="42"/>
      <c r="I147" s="222"/>
      <c r="J147" s="42"/>
      <c r="K147" s="42"/>
      <c r="L147" s="46"/>
      <c r="M147" s="223"/>
      <c r="N147" s="224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8" t="s">
        <v>157</v>
      </c>
      <c r="AU147" s="18" t="s">
        <v>92</v>
      </c>
    </row>
    <row r="148" s="2" customFormat="1">
      <c r="A148" s="40"/>
      <c r="B148" s="41"/>
      <c r="C148" s="42"/>
      <c r="D148" s="220" t="s">
        <v>277</v>
      </c>
      <c r="E148" s="42"/>
      <c r="F148" s="234" t="s">
        <v>2057</v>
      </c>
      <c r="G148" s="42"/>
      <c r="H148" s="42"/>
      <c r="I148" s="222"/>
      <c r="J148" s="42"/>
      <c r="K148" s="42"/>
      <c r="L148" s="46"/>
      <c r="M148" s="223"/>
      <c r="N148" s="224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8" t="s">
        <v>277</v>
      </c>
      <c r="AU148" s="18" t="s">
        <v>92</v>
      </c>
    </row>
    <row r="149" s="12" customFormat="1" ht="22.8" customHeight="1">
      <c r="A149" s="12"/>
      <c r="B149" s="190"/>
      <c r="C149" s="191"/>
      <c r="D149" s="192" t="s">
        <v>81</v>
      </c>
      <c r="E149" s="204" t="s">
        <v>605</v>
      </c>
      <c r="F149" s="204" t="s">
        <v>606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SUM(P150:P155)</f>
        <v>0</v>
      </c>
      <c r="Q149" s="198"/>
      <c r="R149" s="199">
        <f>SUM(R150:R155)</f>
        <v>0</v>
      </c>
      <c r="S149" s="198"/>
      <c r="T149" s="200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90</v>
      </c>
      <c r="AT149" s="202" t="s">
        <v>81</v>
      </c>
      <c r="AU149" s="202" t="s">
        <v>90</v>
      </c>
      <c r="AY149" s="201" t="s">
        <v>147</v>
      </c>
      <c r="BK149" s="203">
        <f>SUM(BK150:BK155)</f>
        <v>0</v>
      </c>
    </row>
    <row r="150" s="2" customFormat="1" ht="16.5" customHeight="1">
      <c r="A150" s="40"/>
      <c r="B150" s="41"/>
      <c r="C150" s="225" t="s">
        <v>260</v>
      </c>
      <c r="D150" s="225" t="s">
        <v>268</v>
      </c>
      <c r="E150" s="226" t="s">
        <v>608</v>
      </c>
      <c r="F150" s="227" t="s">
        <v>2058</v>
      </c>
      <c r="G150" s="228" t="s">
        <v>257</v>
      </c>
      <c r="H150" s="229">
        <v>1</v>
      </c>
      <c r="I150" s="230"/>
      <c r="J150" s="231">
        <f>ROUND(I150*H150,2)</f>
        <v>0</v>
      </c>
      <c r="K150" s="227" t="s">
        <v>153</v>
      </c>
      <c r="L150" s="46"/>
      <c r="M150" s="232" t="s">
        <v>44</v>
      </c>
      <c r="N150" s="233" t="s">
        <v>53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165</v>
      </c>
      <c r="AT150" s="218" t="s">
        <v>268</v>
      </c>
      <c r="AU150" s="218" t="s">
        <v>92</v>
      </c>
      <c r="AY150" s="18" t="s">
        <v>147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8" t="s">
        <v>90</v>
      </c>
      <c r="BK150" s="219">
        <f>ROUND(I150*H150,2)</f>
        <v>0</v>
      </c>
      <c r="BL150" s="18" t="s">
        <v>165</v>
      </c>
      <c r="BM150" s="218" t="s">
        <v>384</v>
      </c>
    </row>
    <row r="151" s="2" customFormat="1">
      <c r="A151" s="40"/>
      <c r="B151" s="41"/>
      <c r="C151" s="42"/>
      <c r="D151" s="220" t="s">
        <v>157</v>
      </c>
      <c r="E151" s="42"/>
      <c r="F151" s="221" t="s">
        <v>2059</v>
      </c>
      <c r="G151" s="42"/>
      <c r="H151" s="42"/>
      <c r="I151" s="222"/>
      <c r="J151" s="42"/>
      <c r="K151" s="42"/>
      <c r="L151" s="46"/>
      <c r="M151" s="223"/>
      <c r="N151" s="224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8" t="s">
        <v>157</v>
      </c>
      <c r="AU151" s="18" t="s">
        <v>92</v>
      </c>
    </row>
    <row r="152" s="2" customFormat="1">
      <c r="A152" s="40"/>
      <c r="B152" s="41"/>
      <c r="C152" s="42"/>
      <c r="D152" s="220" t="s">
        <v>277</v>
      </c>
      <c r="E152" s="42"/>
      <c r="F152" s="234" t="s">
        <v>2060</v>
      </c>
      <c r="G152" s="42"/>
      <c r="H152" s="42"/>
      <c r="I152" s="222"/>
      <c r="J152" s="42"/>
      <c r="K152" s="42"/>
      <c r="L152" s="46"/>
      <c r="M152" s="223"/>
      <c r="N152" s="224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8" t="s">
        <v>277</v>
      </c>
      <c r="AU152" s="18" t="s">
        <v>92</v>
      </c>
    </row>
    <row r="153" s="2" customFormat="1" ht="16.5" customHeight="1">
      <c r="A153" s="40"/>
      <c r="B153" s="41"/>
      <c r="C153" s="225" t="s">
        <v>267</v>
      </c>
      <c r="D153" s="225" t="s">
        <v>268</v>
      </c>
      <c r="E153" s="226" t="s">
        <v>2061</v>
      </c>
      <c r="F153" s="227" t="s">
        <v>2062</v>
      </c>
      <c r="G153" s="228" t="s">
        <v>257</v>
      </c>
      <c r="H153" s="229">
        <v>1</v>
      </c>
      <c r="I153" s="230"/>
      <c r="J153" s="231">
        <f>ROUND(I153*H153,2)</f>
        <v>0</v>
      </c>
      <c r="K153" s="227" t="s">
        <v>153</v>
      </c>
      <c r="L153" s="46"/>
      <c r="M153" s="232" t="s">
        <v>44</v>
      </c>
      <c r="N153" s="233" t="s">
        <v>53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165</v>
      </c>
      <c r="AT153" s="218" t="s">
        <v>268</v>
      </c>
      <c r="AU153" s="218" t="s">
        <v>92</v>
      </c>
      <c r="AY153" s="18" t="s">
        <v>147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8" t="s">
        <v>90</v>
      </c>
      <c r="BK153" s="219">
        <f>ROUND(I153*H153,2)</f>
        <v>0</v>
      </c>
      <c r="BL153" s="18" t="s">
        <v>165</v>
      </c>
      <c r="BM153" s="218" t="s">
        <v>387</v>
      </c>
    </row>
    <row r="154" s="2" customFormat="1">
      <c r="A154" s="40"/>
      <c r="B154" s="41"/>
      <c r="C154" s="42"/>
      <c r="D154" s="220" t="s">
        <v>157</v>
      </c>
      <c r="E154" s="42"/>
      <c r="F154" s="221" t="s">
        <v>2062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8" t="s">
        <v>157</v>
      </c>
      <c r="AU154" s="18" t="s">
        <v>92</v>
      </c>
    </row>
    <row r="155" s="2" customFormat="1">
      <c r="A155" s="40"/>
      <c r="B155" s="41"/>
      <c r="C155" s="42"/>
      <c r="D155" s="220" t="s">
        <v>277</v>
      </c>
      <c r="E155" s="42"/>
      <c r="F155" s="234" t="s">
        <v>2063</v>
      </c>
      <c r="G155" s="42"/>
      <c r="H155" s="42"/>
      <c r="I155" s="222"/>
      <c r="J155" s="42"/>
      <c r="K155" s="42"/>
      <c r="L155" s="46"/>
      <c r="M155" s="223"/>
      <c r="N155" s="224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8" t="s">
        <v>277</v>
      </c>
      <c r="AU155" s="18" t="s">
        <v>92</v>
      </c>
    </row>
    <row r="156" s="12" customFormat="1" ht="22.8" customHeight="1">
      <c r="A156" s="12"/>
      <c r="B156" s="190"/>
      <c r="C156" s="191"/>
      <c r="D156" s="192" t="s">
        <v>81</v>
      </c>
      <c r="E156" s="204" t="s">
        <v>637</v>
      </c>
      <c r="F156" s="204" t="s">
        <v>638</v>
      </c>
      <c r="G156" s="191"/>
      <c r="H156" s="191"/>
      <c r="I156" s="194"/>
      <c r="J156" s="205">
        <f>BK156</f>
        <v>0</v>
      </c>
      <c r="K156" s="191"/>
      <c r="L156" s="196"/>
      <c r="M156" s="197"/>
      <c r="N156" s="198"/>
      <c r="O156" s="198"/>
      <c r="P156" s="199">
        <f>SUM(P157:P159)</f>
        <v>0</v>
      </c>
      <c r="Q156" s="198"/>
      <c r="R156" s="199">
        <f>SUM(R157:R159)</f>
        <v>0</v>
      </c>
      <c r="S156" s="198"/>
      <c r="T156" s="200">
        <f>SUM(T157:T159)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1" t="s">
        <v>90</v>
      </c>
      <c r="AT156" s="202" t="s">
        <v>81</v>
      </c>
      <c r="AU156" s="202" t="s">
        <v>90</v>
      </c>
      <c r="AY156" s="201" t="s">
        <v>147</v>
      </c>
      <c r="BK156" s="203">
        <f>SUM(BK157:BK159)</f>
        <v>0</v>
      </c>
    </row>
    <row r="157" s="2" customFormat="1" ht="16.5" customHeight="1">
      <c r="A157" s="40"/>
      <c r="B157" s="41"/>
      <c r="C157" s="225" t="s">
        <v>273</v>
      </c>
      <c r="D157" s="225" t="s">
        <v>268</v>
      </c>
      <c r="E157" s="226" t="s">
        <v>639</v>
      </c>
      <c r="F157" s="227" t="s">
        <v>2064</v>
      </c>
      <c r="G157" s="228" t="s">
        <v>257</v>
      </c>
      <c r="H157" s="229">
        <v>1</v>
      </c>
      <c r="I157" s="230"/>
      <c r="J157" s="231">
        <f>ROUND(I157*H157,2)</f>
        <v>0</v>
      </c>
      <c r="K157" s="227" t="s">
        <v>153</v>
      </c>
      <c r="L157" s="46"/>
      <c r="M157" s="232" t="s">
        <v>44</v>
      </c>
      <c r="N157" s="233" t="s">
        <v>53</v>
      </c>
      <c r="O157" s="86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165</v>
      </c>
      <c r="AT157" s="218" t="s">
        <v>268</v>
      </c>
      <c r="AU157" s="218" t="s">
        <v>92</v>
      </c>
      <c r="AY157" s="18" t="s">
        <v>147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8" t="s">
        <v>90</v>
      </c>
      <c r="BK157" s="219">
        <f>ROUND(I157*H157,2)</f>
        <v>0</v>
      </c>
      <c r="BL157" s="18" t="s">
        <v>165</v>
      </c>
      <c r="BM157" s="218" t="s">
        <v>390</v>
      </c>
    </row>
    <row r="158" s="2" customFormat="1">
      <c r="A158" s="40"/>
      <c r="B158" s="41"/>
      <c r="C158" s="42"/>
      <c r="D158" s="220" t="s">
        <v>157</v>
      </c>
      <c r="E158" s="42"/>
      <c r="F158" s="221" t="s">
        <v>2064</v>
      </c>
      <c r="G158" s="42"/>
      <c r="H158" s="42"/>
      <c r="I158" s="222"/>
      <c r="J158" s="42"/>
      <c r="K158" s="42"/>
      <c r="L158" s="46"/>
      <c r="M158" s="223"/>
      <c r="N158" s="224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8" t="s">
        <v>157</v>
      </c>
      <c r="AU158" s="18" t="s">
        <v>92</v>
      </c>
    </row>
    <row r="159" s="2" customFormat="1">
      <c r="A159" s="40"/>
      <c r="B159" s="41"/>
      <c r="C159" s="42"/>
      <c r="D159" s="220" t="s">
        <v>277</v>
      </c>
      <c r="E159" s="42"/>
      <c r="F159" s="234" t="s">
        <v>2065</v>
      </c>
      <c r="G159" s="42"/>
      <c r="H159" s="42"/>
      <c r="I159" s="222"/>
      <c r="J159" s="42"/>
      <c r="K159" s="42"/>
      <c r="L159" s="46"/>
      <c r="M159" s="235"/>
      <c r="N159" s="236"/>
      <c r="O159" s="237"/>
      <c r="P159" s="237"/>
      <c r="Q159" s="237"/>
      <c r="R159" s="237"/>
      <c r="S159" s="237"/>
      <c r="T159" s="238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8" t="s">
        <v>277</v>
      </c>
      <c r="AU159" s="18" t="s">
        <v>92</v>
      </c>
    </row>
    <row r="160" s="2" customFormat="1" ht="6.96" customHeight="1">
      <c r="A160" s="40"/>
      <c r="B160" s="61"/>
      <c r="C160" s="62"/>
      <c r="D160" s="62"/>
      <c r="E160" s="62"/>
      <c r="F160" s="62"/>
      <c r="G160" s="62"/>
      <c r="H160" s="62"/>
      <c r="I160" s="62"/>
      <c r="J160" s="62"/>
      <c r="K160" s="62"/>
      <c r="L160" s="46"/>
      <c r="M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</row>
  </sheetData>
  <sheetProtection sheet="1" autoFilter="0" formatColumns="0" formatRows="0" objects="1" scenarios="1" spinCount="100000" saltValue="pNNqp3K3oY4ttfBU4ZO7loNGD9CjFYJVwUAf4UoxHyyK615vYpElEtx+JImt/uwCSaqJ5TzHrk729SNMtXJvsQ==" hashValue="ahj9xAzkPvLEdc8Sh8jNzrvPEM21PpiuNdCDRWO5xCquU4WVXVJNXw8El4G1scIz5IF+5J45DsqX1ySr5+5+WQ==" algorithmName="SHA-512" password="C71F"/>
  <autoFilter ref="C86:K159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92</v>
      </c>
    </row>
    <row r="4" s="1" customFormat="1" ht="24.96" customHeight="1">
      <c r="B4" s="21"/>
      <c r="D4" s="132" t="s">
        <v>118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Brno, ATS Libušino údolí - rekonstrukce stavební části a technologie</v>
      </c>
      <c r="F7" s="134"/>
      <c r="G7" s="134"/>
      <c r="H7" s="134"/>
      <c r="L7" s="21"/>
    </row>
    <row r="8" s="2" customFormat="1" ht="12" customHeight="1">
      <c r="A8" s="40"/>
      <c r="B8" s="46"/>
      <c r="C8" s="40"/>
      <c r="D8" s="134" t="s">
        <v>119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2066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44</v>
      </c>
      <c r="G11" s="40"/>
      <c r="H11" s="40"/>
      <c r="I11" s="134" t="s">
        <v>20</v>
      </c>
      <c r="J11" s="138" t="s">
        <v>44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7. 6. 2022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30</v>
      </c>
      <c r="E14" s="40"/>
      <c r="F14" s="40"/>
      <c r="G14" s="40"/>
      <c r="H14" s="40"/>
      <c r="I14" s="134" t="s">
        <v>31</v>
      </c>
      <c r="J14" s="138" t="s">
        <v>32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33</v>
      </c>
      <c r="F15" s="40"/>
      <c r="G15" s="40"/>
      <c r="H15" s="40"/>
      <c r="I15" s="134" t="s">
        <v>34</v>
      </c>
      <c r="J15" s="138" t="s">
        <v>35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36</v>
      </c>
      <c r="E17" s="40"/>
      <c r="F17" s="40"/>
      <c r="G17" s="40"/>
      <c r="H17" s="40"/>
      <c r="I17" s="134" t="s">
        <v>31</v>
      </c>
      <c r="J17" s="34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8"/>
      <c r="G18" s="138"/>
      <c r="H18" s="138"/>
      <c r="I18" s="134" t="s">
        <v>34</v>
      </c>
      <c r="J18" s="34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38</v>
      </c>
      <c r="E20" s="40"/>
      <c r="F20" s="40"/>
      <c r="G20" s="40"/>
      <c r="H20" s="40"/>
      <c r="I20" s="134" t="s">
        <v>31</v>
      </c>
      <c r="J20" s="138" t="s">
        <v>39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40</v>
      </c>
      <c r="F21" s="40"/>
      <c r="G21" s="40"/>
      <c r="H21" s="40"/>
      <c r="I21" s="134" t="s">
        <v>34</v>
      </c>
      <c r="J21" s="138" t="s">
        <v>41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43</v>
      </c>
      <c r="E23" s="40"/>
      <c r="F23" s="40"/>
      <c r="G23" s="40"/>
      <c r="H23" s="40"/>
      <c r="I23" s="134" t="s">
        <v>31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>Ing. Humpolík</v>
      </c>
      <c r="F24" s="40"/>
      <c r="G24" s="40"/>
      <c r="H24" s="40"/>
      <c r="I24" s="134" t="s">
        <v>34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44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48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50</v>
      </c>
      <c r="G32" s="40"/>
      <c r="H32" s="40"/>
      <c r="I32" s="147" t="s">
        <v>49</v>
      </c>
      <c r="J32" s="147" t="s">
        <v>51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52</v>
      </c>
      <c r="E33" s="134" t="s">
        <v>53</v>
      </c>
      <c r="F33" s="149">
        <f>ROUND((SUM(BE83:BE169)),  2)</f>
        <v>0</v>
      </c>
      <c r="G33" s="40"/>
      <c r="H33" s="40"/>
      <c r="I33" s="150">
        <v>0.20999999999999999</v>
      </c>
      <c r="J33" s="149">
        <f>ROUND(((SUM(BE83:BE169))*I33),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54</v>
      </c>
      <c r="F34" s="149">
        <f>ROUND((SUM(BF83:BF169)),  2)</f>
        <v>0</v>
      </c>
      <c r="G34" s="40"/>
      <c r="H34" s="40"/>
      <c r="I34" s="150">
        <v>0.14999999999999999</v>
      </c>
      <c r="J34" s="149">
        <f>ROUND(((SUM(BF83:BF169))*I34),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55</v>
      </c>
      <c r="F35" s="149">
        <f>ROUND((SUM(BG83:BG169)),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56</v>
      </c>
      <c r="F36" s="149">
        <f>ROUND((SUM(BH83:BH169)),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57</v>
      </c>
      <c r="F37" s="149">
        <f>ROUND((SUM(BI83:BI169)),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58</v>
      </c>
      <c r="E39" s="153"/>
      <c r="F39" s="153"/>
      <c r="G39" s="154" t="s">
        <v>59</v>
      </c>
      <c r="H39" s="155" t="s">
        <v>60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121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Brno, ATS Libušino údolí - rekonstrukce stavební části a technologie</v>
      </c>
      <c r="F48" s="33"/>
      <c r="G48" s="33"/>
      <c r="H48" s="33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119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05 - PZTS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>Pisárky (okres Brno-město)</v>
      </c>
      <c r="G52" s="42"/>
      <c r="H52" s="42"/>
      <c r="I52" s="33" t="s">
        <v>24</v>
      </c>
      <c r="J52" s="74" t="str">
        <f>IF(J12="","",J12)</f>
        <v>7. 6. 2022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3" t="s">
        <v>30</v>
      </c>
      <c r="D54" s="42"/>
      <c r="E54" s="42"/>
      <c r="F54" s="28" t="str">
        <f>E15</f>
        <v>Statutární město Brno</v>
      </c>
      <c r="G54" s="42"/>
      <c r="H54" s="42"/>
      <c r="I54" s="33" t="s">
        <v>38</v>
      </c>
      <c r="J54" s="38" t="str">
        <f>E21</f>
        <v>AQUA PROCON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36</v>
      </c>
      <c r="D55" s="42"/>
      <c r="E55" s="42"/>
      <c r="F55" s="28" t="str">
        <f>IF(E18="","",E18)</f>
        <v>Vyplň údaj</v>
      </c>
      <c r="G55" s="42"/>
      <c r="H55" s="42"/>
      <c r="I55" s="33" t="s">
        <v>43</v>
      </c>
      <c r="J55" s="38" t="str">
        <f>E24</f>
        <v>Ing. Humpolík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122</v>
      </c>
      <c r="D57" s="164"/>
      <c r="E57" s="164"/>
      <c r="F57" s="164"/>
      <c r="G57" s="164"/>
      <c r="H57" s="164"/>
      <c r="I57" s="164"/>
      <c r="J57" s="165" t="s">
        <v>123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80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124</v>
      </c>
    </row>
    <row r="60" s="9" customFormat="1" ht="24.96" customHeight="1">
      <c r="A60" s="9"/>
      <c r="B60" s="167"/>
      <c r="C60" s="168"/>
      <c r="D60" s="169" t="s">
        <v>125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310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312</v>
      </c>
      <c r="E62" s="176"/>
      <c r="F62" s="176"/>
      <c r="G62" s="176"/>
      <c r="H62" s="176"/>
      <c r="I62" s="176"/>
      <c r="J62" s="177">
        <f>J162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314</v>
      </c>
      <c r="E63" s="176"/>
      <c r="F63" s="176"/>
      <c r="G63" s="176"/>
      <c r="H63" s="176"/>
      <c r="I63" s="176"/>
      <c r="J63" s="177">
        <f>J166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4" t="s">
        <v>131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3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Brno, ATS Libušino údolí - rekonstrukce stavební části a technologie</v>
      </c>
      <c r="F73" s="33"/>
      <c r="G73" s="33"/>
      <c r="H73" s="33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3" t="s">
        <v>119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05 - PZTS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3" t="s">
        <v>22</v>
      </c>
      <c r="D77" s="42"/>
      <c r="E77" s="42"/>
      <c r="F77" s="28" t="str">
        <f>F12</f>
        <v>Pisárky (okres Brno-město)</v>
      </c>
      <c r="G77" s="42"/>
      <c r="H77" s="42"/>
      <c r="I77" s="33" t="s">
        <v>24</v>
      </c>
      <c r="J77" s="74" t="str">
        <f>IF(J12="","",J12)</f>
        <v>7. 6. 2022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3" t="s">
        <v>30</v>
      </c>
      <c r="D79" s="42"/>
      <c r="E79" s="42"/>
      <c r="F79" s="28" t="str">
        <f>E15</f>
        <v>Statutární město Brno</v>
      </c>
      <c r="G79" s="42"/>
      <c r="H79" s="42"/>
      <c r="I79" s="33" t="s">
        <v>38</v>
      </c>
      <c r="J79" s="38" t="str">
        <f>E21</f>
        <v>AQUA PROCON s.r.o.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3" t="s">
        <v>36</v>
      </c>
      <c r="D80" s="42"/>
      <c r="E80" s="42"/>
      <c r="F80" s="28" t="str">
        <f>IF(E18="","",E18)</f>
        <v>Vyplň údaj</v>
      </c>
      <c r="G80" s="42"/>
      <c r="H80" s="42"/>
      <c r="I80" s="33" t="s">
        <v>43</v>
      </c>
      <c r="J80" s="38" t="str">
        <f>E24</f>
        <v>Ing. Humpolík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132</v>
      </c>
      <c r="D82" s="182" t="s">
        <v>67</v>
      </c>
      <c r="E82" s="182" t="s">
        <v>63</v>
      </c>
      <c r="F82" s="182" t="s">
        <v>64</v>
      </c>
      <c r="G82" s="182" t="s">
        <v>133</v>
      </c>
      <c r="H82" s="182" t="s">
        <v>134</v>
      </c>
      <c r="I82" s="182" t="s">
        <v>135</v>
      </c>
      <c r="J82" s="182" t="s">
        <v>123</v>
      </c>
      <c r="K82" s="183" t="s">
        <v>136</v>
      </c>
      <c r="L82" s="184"/>
      <c r="M82" s="94" t="s">
        <v>44</v>
      </c>
      <c r="N82" s="95" t="s">
        <v>52</v>
      </c>
      <c r="O82" s="95" t="s">
        <v>137</v>
      </c>
      <c r="P82" s="95" t="s">
        <v>138</v>
      </c>
      <c r="Q82" s="95" t="s">
        <v>139</v>
      </c>
      <c r="R82" s="95" t="s">
        <v>140</v>
      </c>
      <c r="S82" s="95" t="s">
        <v>141</v>
      </c>
      <c r="T82" s="96" t="s">
        <v>142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143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8" t="s">
        <v>81</v>
      </c>
      <c r="AU83" s="18" t="s">
        <v>124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81</v>
      </c>
      <c r="E84" s="193" t="s">
        <v>144</v>
      </c>
      <c r="F84" s="193" t="s">
        <v>145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P85+P162+P166</f>
        <v>0</v>
      </c>
      <c r="Q84" s="198"/>
      <c r="R84" s="199">
        <f>R85+R162+R166</f>
        <v>0</v>
      </c>
      <c r="S84" s="198"/>
      <c r="T84" s="200">
        <f>T85+T162+T166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146</v>
      </c>
      <c r="AT84" s="202" t="s">
        <v>81</v>
      </c>
      <c r="AU84" s="202" t="s">
        <v>82</v>
      </c>
      <c r="AY84" s="201" t="s">
        <v>147</v>
      </c>
      <c r="BK84" s="203">
        <f>BK85+BK162+BK166</f>
        <v>0</v>
      </c>
    </row>
    <row r="85" s="12" customFormat="1" ht="22.8" customHeight="1">
      <c r="A85" s="12"/>
      <c r="B85" s="190"/>
      <c r="C85" s="191"/>
      <c r="D85" s="192" t="s">
        <v>81</v>
      </c>
      <c r="E85" s="204" t="s">
        <v>492</v>
      </c>
      <c r="F85" s="204" t="s">
        <v>493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SUM(P86:P161)</f>
        <v>0</v>
      </c>
      <c r="Q85" s="198"/>
      <c r="R85" s="199">
        <f>SUM(R86:R161)</f>
        <v>0</v>
      </c>
      <c r="S85" s="198"/>
      <c r="T85" s="200">
        <f>SUM(T86:T161)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90</v>
      </c>
      <c r="AT85" s="202" t="s">
        <v>81</v>
      </c>
      <c r="AU85" s="202" t="s">
        <v>90</v>
      </c>
      <c r="AY85" s="201" t="s">
        <v>147</v>
      </c>
      <c r="BK85" s="203">
        <f>SUM(BK86:BK161)</f>
        <v>0</v>
      </c>
    </row>
    <row r="86" s="2" customFormat="1" ht="16.5" customHeight="1">
      <c r="A86" s="40"/>
      <c r="B86" s="41"/>
      <c r="C86" s="225" t="s">
        <v>90</v>
      </c>
      <c r="D86" s="225" t="s">
        <v>268</v>
      </c>
      <c r="E86" s="226" t="s">
        <v>495</v>
      </c>
      <c r="F86" s="227" t="s">
        <v>2067</v>
      </c>
      <c r="G86" s="228" t="s">
        <v>160</v>
      </c>
      <c r="H86" s="229">
        <v>1</v>
      </c>
      <c r="I86" s="230"/>
      <c r="J86" s="231">
        <f>ROUND(I86*H86,2)</f>
        <v>0</v>
      </c>
      <c r="K86" s="227" t="s">
        <v>153</v>
      </c>
      <c r="L86" s="46"/>
      <c r="M86" s="232" t="s">
        <v>44</v>
      </c>
      <c r="N86" s="233" t="s">
        <v>53</v>
      </c>
      <c r="O86" s="86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8" t="s">
        <v>165</v>
      </c>
      <c r="AT86" s="218" t="s">
        <v>268</v>
      </c>
      <c r="AU86" s="218" t="s">
        <v>92</v>
      </c>
      <c r="AY86" s="18" t="s">
        <v>147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8" t="s">
        <v>90</v>
      </c>
      <c r="BK86" s="219">
        <f>ROUND(I86*H86,2)</f>
        <v>0</v>
      </c>
      <c r="BL86" s="18" t="s">
        <v>165</v>
      </c>
      <c r="BM86" s="218" t="s">
        <v>92</v>
      </c>
    </row>
    <row r="87" s="2" customFormat="1">
      <c r="A87" s="40"/>
      <c r="B87" s="41"/>
      <c r="C87" s="42"/>
      <c r="D87" s="220" t="s">
        <v>157</v>
      </c>
      <c r="E87" s="42"/>
      <c r="F87" s="221" t="s">
        <v>2067</v>
      </c>
      <c r="G87" s="42"/>
      <c r="H87" s="42"/>
      <c r="I87" s="222"/>
      <c r="J87" s="42"/>
      <c r="K87" s="42"/>
      <c r="L87" s="46"/>
      <c r="M87" s="223"/>
      <c r="N87" s="224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8" t="s">
        <v>157</v>
      </c>
      <c r="AU87" s="18" t="s">
        <v>92</v>
      </c>
    </row>
    <row r="88" s="2" customFormat="1">
      <c r="A88" s="40"/>
      <c r="B88" s="41"/>
      <c r="C88" s="42"/>
      <c r="D88" s="220" t="s">
        <v>277</v>
      </c>
      <c r="E88" s="42"/>
      <c r="F88" s="234" t="s">
        <v>2068</v>
      </c>
      <c r="G88" s="42"/>
      <c r="H88" s="42"/>
      <c r="I88" s="222"/>
      <c r="J88" s="42"/>
      <c r="K88" s="42"/>
      <c r="L88" s="46"/>
      <c r="M88" s="223"/>
      <c r="N88" s="224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8" t="s">
        <v>277</v>
      </c>
      <c r="AU88" s="18" t="s">
        <v>92</v>
      </c>
    </row>
    <row r="89" s="2" customFormat="1" ht="16.5" customHeight="1">
      <c r="A89" s="40"/>
      <c r="B89" s="41"/>
      <c r="C89" s="225" t="s">
        <v>92</v>
      </c>
      <c r="D89" s="225" t="s">
        <v>268</v>
      </c>
      <c r="E89" s="226" t="s">
        <v>498</v>
      </c>
      <c r="F89" s="227" t="s">
        <v>2069</v>
      </c>
      <c r="G89" s="228" t="s">
        <v>160</v>
      </c>
      <c r="H89" s="229">
        <v>1</v>
      </c>
      <c r="I89" s="230"/>
      <c r="J89" s="231">
        <f>ROUND(I89*H89,2)</f>
        <v>0</v>
      </c>
      <c r="K89" s="227" t="s">
        <v>153</v>
      </c>
      <c r="L89" s="46"/>
      <c r="M89" s="232" t="s">
        <v>44</v>
      </c>
      <c r="N89" s="233" t="s">
        <v>53</v>
      </c>
      <c r="O89" s="86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8" t="s">
        <v>165</v>
      </c>
      <c r="AT89" s="218" t="s">
        <v>268</v>
      </c>
      <c r="AU89" s="218" t="s">
        <v>92</v>
      </c>
      <c r="AY89" s="18" t="s">
        <v>147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8" t="s">
        <v>90</v>
      </c>
      <c r="BK89" s="219">
        <f>ROUND(I89*H89,2)</f>
        <v>0</v>
      </c>
      <c r="BL89" s="18" t="s">
        <v>165</v>
      </c>
      <c r="BM89" s="218" t="s">
        <v>165</v>
      </c>
    </row>
    <row r="90" s="2" customFormat="1">
      <c r="A90" s="40"/>
      <c r="B90" s="41"/>
      <c r="C90" s="42"/>
      <c r="D90" s="220" t="s">
        <v>157</v>
      </c>
      <c r="E90" s="42"/>
      <c r="F90" s="221" t="s">
        <v>2069</v>
      </c>
      <c r="G90" s="42"/>
      <c r="H90" s="42"/>
      <c r="I90" s="222"/>
      <c r="J90" s="42"/>
      <c r="K90" s="42"/>
      <c r="L90" s="46"/>
      <c r="M90" s="223"/>
      <c r="N90" s="224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8" t="s">
        <v>157</v>
      </c>
      <c r="AU90" s="18" t="s">
        <v>92</v>
      </c>
    </row>
    <row r="91" s="2" customFormat="1" ht="16.5" customHeight="1">
      <c r="A91" s="40"/>
      <c r="B91" s="41"/>
      <c r="C91" s="225" t="s">
        <v>146</v>
      </c>
      <c r="D91" s="225" t="s">
        <v>268</v>
      </c>
      <c r="E91" s="226" t="s">
        <v>502</v>
      </c>
      <c r="F91" s="227" t="s">
        <v>2070</v>
      </c>
      <c r="G91" s="228" t="s">
        <v>160</v>
      </c>
      <c r="H91" s="229">
        <v>1</v>
      </c>
      <c r="I91" s="230"/>
      <c r="J91" s="231">
        <f>ROUND(I91*H91,2)</f>
        <v>0</v>
      </c>
      <c r="K91" s="227" t="s">
        <v>153</v>
      </c>
      <c r="L91" s="46"/>
      <c r="M91" s="232" t="s">
        <v>44</v>
      </c>
      <c r="N91" s="233" t="s">
        <v>53</v>
      </c>
      <c r="O91" s="86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8" t="s">
        <v>165</v>
      </c>
      <c r="AT91" s="218" t="s">
        <v>268</v>
      </c>
      <c r="AU91" s="218" t="s">
        <v>92</v>
      </c>
      <c r="AY91" s="18" t="s">
        <v>147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8" t="s">
        <v>90</v>
      </c>
      <c r="BK91" s="219">
        <f>ROUND(I91*H91,2)</f>
        <v>0</v>
      </c>
      <c r="BL91" s="18" t="s">
        <v>165</v>
      </c>
      <c r="BM91" s="218" t="s">
        <v>176</v>
      </c>
    </row>
    <row r="92" s="2" customFormat="1">
      <c r="A92" s="40"/>
      <c r="B92" s="41"/>
      <c r="C92" s="42"/>
      <c r="D92" s="220" t="s">
        <v>157</v>
      </c>
      <c r="E92" s="42"/>
      <c r="F92" s="221" t="s">
        <v>2070</v>
      </c>
      <c r="G92" s="42"/>
      <c r="H92" s="42"/>
      <c r="I92" s="222"/>
      <c r="J92" s="42"/>
      <c r="K92" s="42"/>
      <c r="L92" s="46"/>
      <c r="M92" s="223"/>
      <c r="N92" s="224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8" t="s">
        <v>157</v>
      </c>
      <c r="AU92" s="18" t="s">
        <v>92</v>
      </c>
    </row>
    <row r="93" s="2" customFormat="1" ht="16.5" customHeight="1">
      <c r="A93" s="40"/>
      <c r="B93" s="41"/>
      <c r="C93" s="225" t="s">
        <v>165</v>
      </c>
      <c r="D93" s="225" t="s">
        <v>268</v>
      </c>
      <c r="E93" s="226" t="s">
        <v>505</v>
      </c>
      <c r="F93" s="227" t="s">
        <v>2071</v>
      </c>
      <c r="G93" s="228" t="s">
        <v>160</v>
      </c>
      <c r="H93" s="229">
        <v>1</v>
      </c>
      <c r="I93" s="230"/>
      <c r="J93" s="231">
        <f>ROUND(I93*H93,2)</f>
        <v>0</v>
      </c>
      <c r="K93" s="227" t="s">
        <v>153</v>
      </c>
      <c r="L93" s="46"/>
      <c r="M93" s="232" t="s">
        <v>44</v>
      </c>
      <c r="N93" s="233" t="s">
        <v>53</v>
      </c>
      <c r="O93" s="86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8" t="s">
        <v>165</v>
      </c>
      <c r="AT93" s="218" t="s">
        <v>268</v>
      </c>
      <c r="AU93" s="218" t="s">
        <v>92</v>
      </c>
      <c r="AY93" s="18" t="s">
        <v>147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8" t="s">
        <v>90</v>
      </c>
      <c r="BK93" s="219">
        <f>ROUND(I93*H93,2)</f>
        <v>0</v>
      </c>
      <c r="BL93" s="18" t="s">
        <v>165</v>
      </c>
      <c r="BM93" s="218" t="s">
        <v>184</v>
      </c>
    </row>
    <row r="94" s="2" customFormat="1">
      <c r="A94" s="40"/>
      <c r="B94" s="41"/>
      <c r="C94" s="42"/>
      <c r="D94" s="220" t="s">
        <v>157</v>
      </c>
      <c r="E94" s="42"/>
      <c r="F94" s="221" t="s">
        <v>2071</v>
      </c>
      <c r="G94" s="42"/>
      <c r="H94" s="42"/>
      <c r="I94" s="222"/>
      <c r="J94" s="42"/>
      <c r="K94" s="42"/>
      <c r="L94" s="46"/>
      <c r="M94" s="223"/>
      <c r="N94" s="224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8" t="s">
        <v>157</v>
      </c>
      <c r="AU94" s="18" t="s">
        <v>92</v>
      </c>
    </row>
    <row r="95" s="2" customFormat="1" ht="16.5" customHeight="1">
      <c r="A95" s="40"/>
      <c r="B95" s="41"/>
      <c r="C95" s="225" t="s">
        <v>171</v>
      </c>
      <c r="D95" s="225" t="s">
        <v>268</v>
      </c>
      <c r="E95" s="226" t="s">
        <v>509</v>
      </c>
      <c r="F95" s="227" t="s">
        <v>2072</v>
      </c>
      <c r="G95" s="228" t="s">
        <v>160</v>
      </c>
      <c r="H95" s="229">
        <v>1</v>
      </c>
      <c r="I95" s="230"/>
      <c r="J95" s="231">
        <f>ROUND(I95*H95,2)</f>
        <v>0</v>
      </c>
      <c r="K95" s="227" t="s">
        <v>153</v>
      </c>
      <c r="L95" s="46"/>
      <c r="M95" s="232" t="s">
        <v>44</v>
      </c>
      <c r="N95" s="233" t="s">
        <v>53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165</v>
      </c>
      <c r="AT95" s="218" t="s">
        <v>268</v>
      </c>
      <c r="AU95" s="218" t="s">
        <v>92</v>
      </c>
      <c r="AY95" s="18" t="s">
        <v>147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8" t="s">
        <v>90</v>
      </c>
      <c r="BK95" s="219">
        <f>ROUND(I95*H95,2)</f>
        <v>0</v>
      </c>
      <c r="BL95" s="18" t="s">
        <v>165</v>
      </c>
      <c r="BM95" s="218" t="s">
        <v>192</v>
      </c>
    </row>
    <row r="96" s="2" customFormat="1">
      <c r="A96" s="40"/>
      <c r="B96" s="41"/>
      <c r="C96" s="42"/>
      <c r="D96" s="220" t="s">
        <v>157</v>
      </c>
      <c r="E96" s="42"/>
      <c r="F96" s="221" t="s">
        <v>2072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8" t="s">
        <v>157</v>
      </c>
      <c r="AU96" s="18" t="s">
        <v>92</v>
      </c>
    </row>
    <row r="97" s="2" customFormat="1" ht="16.5" customHeight="1">
      <c r="A97" s="40"/>
      <c r="B97" s="41"/>
      <c r="C97" s="225" t="s">
        <v>176</v>
      </c>
      <c r="D97" s="225" t="s">
        <v>268</v>
      </c>
      <c r="E97" s="226" t="s">
        <v>512</v>
      </c>
      <c r="F97" s="227" t="s">
        <v>2073</v>
      </c>
      <c r="G97" s="228" t="s">
        <v>160</v>
      </c>
      <c r="H97" s="229">
        <v>2</v>
      </c>
      <c r="I97" s="230"/>
      <c r="J97" s="231">
        <f>ROUND(I97*H97,2)</f>
        <v>0</v>
      </c>
      <c r="K97" s="227" t="s">
        <v>153</v>
      </c>
      <c r="L97" s="46"/>
      <c r="M97" s="232" t="s">
        <v>44</v>
      </c>
      <c r="N97" s="233" t="s">
        <v>53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165</v>
      </c>
      <c r="AT97" s="218" t="s">
        <v>268</v>
      </c>
      <c r="AU97" s="218" t="s">
        <v>92</v>
      </c>
      <c r="AY97" s="18" t="s">
        <v>147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8" t="s">
        <v>90</v>
      </c>
      <c r="BK97" s="219">
        <f>ROUND(I97*H97,2)</f>
        <v>0</v>
      </c>
      <c r="BL97" s="18" t="s">
        <v>165</v>
      </c>
      <c r="BM97" s="218" t="s">
        <v>200</v>
      </c>
    </row>
    <row r="98" s="2" customFormat="1">
      <c r="A98" s="40"/>
      <c r="B98" s="41"/>
      <c r="C98" s="42"/>
      <c r="D98" s="220" t="s">
        <v>157</v>
      </c>
      <c r="E98" s="42"/>
      <c r="F98" s="221" t="s">
        <v>2073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8" t="s">
        <v>157</v>
      </c>
      <c r="AU98" s="18" t="s">
        <v>92</v>
      </c>
    </row>
    <row r="99" s="2" customFormat="1" ht="16.5" customHeight="1">
      <c r="A99" s="40"/>
      <c r="B99" s="41"/>
      <c r="C99" s="225" t="s">
        <v>180</v>
      </c>
      <c r="D99" s="225" t="s">
        <v>268</v>
      </c>
      <c r="E99" s="226" t="s">
        <v>516</v>
      </c>
      <c r="F99" s="227" t="s">
        <v>2074</v>
      </c>
      <c r="G99" s="228" t="s">
        <v>160</v>
      </c>
      <c r="H99" s="229">
        <v>1</v>
      </c>
      <c r="I99" s="230"/>
      <c r="J99" s="231">
        <f>ROUND(I99*H99,2)</f>
        <v>0</v>
      </c>
      <c r="K99" s="227" t="s">
        <v>153</v>
      </c>
      <c r="L99" s="46"/>
      <c r="M99" s="232" t="s">
        <v>44</v>
      </c>
      <c r="N99" s="233" t="s">
        <v>53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165</v>
      </c>
      <c r="AT99" s="218" t="s">
        <v>268</v>
      </c>
      <c r="AU99" s="218" t="s">
        <v>92</v>
      </c>
      <c r="AY99" s="18" t="s">
        <v>147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8" t="s">
        <v>90</v>
      </c>
      <c r="BK99" s="219">
        <f>ROUND(I99*H99,2)</f>
        <v>0</v>
      </c>
      <c r="BL99" s="18" t="s">
        <v>165</v>
      </c>
      <c r="BM99" s="218" t="s">
        <v>210</v>
      </c>
    </row>
    <row r="100" s="2" customFormat="1">
      <c r="A100" s="40"/>
      <c r="B100" s="41"/>
      <c r="C100" s="42"/>
      <c r="D100" s="220" t="s">
        <v>157</v>
      </c>
      <c r="E100" s="42"/>
      <c r="F100" s="221" t="s">
        <v>2074</v>
      </c>
      <c r="G100" s="42"/>
      <c r="H100" s="42"/>
      <c r="I100" s="222"/>
      <c r="J100" s="42"/>
      <c r="K100" s="42"/>
      <c r="L100" s="46"/>
      <c r="M100" s="223"/>
      <c r="N100" s="22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8" t="s">
        <v>157</v>
      </c>
      <c r="AU100" s="18" t="s">
        <v>92</v>
      </c>
    </row>
    <row r="101" s="2" customFormat="1">
      <c r="A101" s="40"/>
      <c r="B101" s="41"/>
      <c r="C101" s="42"/>
      <c r="D101" s="220" t="s">
        <v>277</v>
      </c>
      <c r="E101" s="42"/>
      <c r="F101" s="234" t="s">
        <v>2075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277</v>
      </c>
      <c r="AU101" s="18" t="s">
        <v>92</v>
      </c>
    </row>
    <row r="102" s="2" customFormat="1" ht="16.5" customHeight="1">
      <c r="A102" s="40"/>
      <c r="B102" s="41"/>
      <c r="C102" s="225" t="s">
        <v>184</v>
      </c>
      <c r="D102" s="225" t="s">
        <v>268</v>
      </c>
      <c r="E102" s="226" t="s">
        <v>520</v>
      </c>
      <c r="F102" s="227" t="s">
        <v>2076</v>
      </c>
      <c r="G102" s="228" t="s">
        <v>160</v>
      </c>
      <c r="H102" s="229">
        <v>2</v>
      </c>
      <c r="I102" s="230"/>
      <c r="J102" s="231">
        <f>ROUND(I102*H102,2)</f>
        <v>0</v>
      </c>
      <c r="K102" s="227" t="s">
        <v>153</v>
      </c>
      <c r="L102" s="46"/>
      <c r="M102" s="232" t="s">
        <v>44</v>
      </c>
      <c r="N102" s="233" t="s">
        <v>53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165</v>
      </c>
      <c r="AT102" s="218" t="s">
        <v>268</v>
      </c>
      <c r="AU102" s="218" t="s">
        <v>92</v>
      </c>
      <c r="AY102" s="18" t="s">
        <v>147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8" t="s">
        <v>90</v>
      </c>
      <c r="BK102" s="219">
        <f>ROUND(I102*H102,2)</f>
        <v>0</v>
      </c>
      <c r="BL102" s="18" t="s">
        <v>165</v>
      </c>
      <c r="BM102" s="218" t="s">
        <v>217</v>
      </c>
    </row>
    <row r="103" s="2" customFormat="1">
      <c r="A103" s="40"/>
      <c r="B103" s="41"/>
      <c r="C103" s="42"/>
      <c r="D103" s="220" t="s">
        <v>157</v>
      </c>
      <c r="E103" s="42"/>
      <c r="F103" s="221" t="s">
        <v>2076</v>
      </c>
      <c r="G103" s="42"/>
      <c r="H103" s="42"/>
      <c r="I103" s="222"/>
      <c r="J103" s="42"/>
      <c r="K103" s="42"/>
      <c r="L103" s="46"/>
      <c r="M103" s="223"/>
      <c r="N103" s="22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8" t="s">
        <v>157</v>
      </c>
      <c r="AU103" s="18" t="s">
        <v>92</v>
      </c>
    </row>
    <row r="104" s="2" customFormat="1" ht="16.5" customHeight="1">
      <c r="A104" s="40"/>
      <c r="B104" s="41"/>
      <c r="C104" s="225" t="s">
        <v>188</v>
      </c>
      <c r="D104" s="225" t="s">
        <v>268</v>
      </c>
      <c r="E104" s="226" t="s">
        <v>525</v>
      </c>
      <c r="F104" s="227" t="s">
        <v>2077</v>
      </c>
      <c r="G104" s="228" t="s">
        <v>160</v>
      </c>
      <c r="H104" s="229">
        <v>1</v>
      </c>
      <c r="I104" s="230"/>
      <c r="J104" s="231">
        <f>ROUND(I104*H104,2)</f>
        <v>0</v>
      </c>
      <c r="K104" s="227" t="s">
        <v>153</v>
      </c>
      <c r="L104" s="46"/>
      <c r="M104" s="232" t="s">
        <v>44</v>
      </c>
      <c r="N104" s="233" t="s">
        <v>53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165</v>
      </c>
      <c r="AT104" s="218" t="s">
        <v>268</v>
      </c>
      <c r="AU104" s="218" t="s">
        <v>92</v>
      </c>
      <c r="AY104" s="18" t="s">
        <v>147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8" t="s">
        <v>90</v>
      </c>
      <c r="BK104" s="219">
        <f>ROUND(I104*H104,2)</f>
        <v>0</v>
      </c>
      <c r="BL104" s="18" t="s">
        <v>165</v>
      </c>
      <c r="BM104" s="218" t="s">
        <v>225</v>
      </c>
    </row>
    <row r="105" s="2" customFormat="1">
      <c r="A105" s="40"/>
      <c r="B105" s="41"/>
      <c r="C105" s="42"/>
      <c r="D105" s="220" t="s">
        <v>157</v>
      </c>
      <c r="E105" s="42"/>
      <c r="F105" s="221" t="s">
        <v>2077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8" t="s">
        <v>157</v>
      </c>
      <c r="AU105" s="18" t="s">
        <v>92</v>
      </c>
    </row>
    <row r="106" s="2" customFormat="1" ht="16.5" customHeight="1">
      <c r="A106" s="40"/>
      <c r="B106" s="41"/>
      <c r="C106" s="225" t="s">
        <v>192</v>
      </c>
      <c r="D106" s="225" t="s">
        <v>268</v>
      </c>
      <c r="E106" s="226" t="s">
        <v>529</v>
      </c>
      <c r="F106" s="227" t="s">
        <v>2078</v>
      </c>
      <c r="G106" s="228" t="s">
        <v>160</v>
      </c>
      <c r="H106" s="229">
        <v>1</v>
      </c>
      <c r="I106" s="230"/>
      <c r="J106" s="231">
        <f>ROUND(I106*H106,2)</f>
        <v>0</v>
      </c>
      <c r="K106" s="227" t="s">
        <v>153</v>
      </c>
      <c r="L106" s="46"/>
      <c r="M106" s="232" t="s">
        <v>44</v>
      </c>
      <c r="N106" s="233" t="s">
        <v>53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165</v>
      </c>
      <c r="AT106" s="218" t="s">
        <v>268</v>
      </c>
      <c r="AU106" s="218" t="s">
        <v>92</v>
      </c>
      <c r="AY106" s="18" t="s">
        <v>147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8" t="s">
        <v>90</v>
      </c>
      <c r="BK106" s="219">
        <f>ROUND(I106*H106,2)</f>
        <v>0</v>
      </c>
      <c r="BL106" s="18" t="s">
        <v>165</v>
      </c>
      <c r="BM106" s="218" t="s">
        <v>233</v>
      </c>
    </row>
    <row r="107" s="2" customFormat="1">
      <c r="A107" s="40"/>
      <c r="B107" s="41"/>
      <c r="C107" s="42"/>
      <c r="D107" s="220" t="s">
        <v>157</v>
      </c>
      <c r="E107" s="42"/>
      <c r="F107" s="221" t="s">
        <v>2078</v>
      </c>
      <c r="G107" s="42"/>
      <c r="H107" s="42"/>
      <c r="I107" s="222"/>
      <c r="J107" s="42"/>
      <c r="K107" s="42"/>
      <c r="L107" s="46"/>
      <c r="M107" s="223"/>
      <c r="N107" s="224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8" t="s">
        <v>157</v>
      </c>
      <c r="AU107" s="18" t="s">
        <v>92</v>
      </c>
    </row>
    <row r="108" s="2" customFormat="1" ht="16.5" customHeight="1">
      <c r="A108" s="40"/>
      <c r="B108" s="41"/>
      <c r="C108" s="225" t="s">
        <v>196</v>
      </c>
      <c r="D108" s="225" t="s">
        <v>268</v>
      </c>
      <c r="E108" s="226" t="s">
        <v>534</v>
      </c>
      <c r="F108" s="227" t="s">
        <v>2079</v>
      </c>
      <c r="G108" s="228" t="s">
        <v>160</v>
      </c>
      <c r="H108" s="229">
        <v>1</v>
      </c>
      <c r="I108" s="230"/>
      <c r="J108" s="231">
        <f>ROUND(I108*H108,2)</f>
        <v>0</v>
      </c>
      <c r="K108" s="227" t="s">
        <v>153</v>
      </c>
      <c r="L108" s="46"/>
      <c r="M108" s="232" t="s">
        <v>44</v>
      </c>
      <c r="N108" s="233" t="s">
        <v>53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165</v>
      </c>
      <c r="AT108" s="218" t="s">
        <v>268</v>
      </c>
      <c r="AU108" s="218" t="s">
        <v>92</v>
      </c>
      <c r="AY108" s="18" t="s">
        <v>147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8" t="s">
        <v>90</v>
      </c>
      <c r="BK108" s="219">
        <f>ROUND(I108*H108,2)</f>
        <v>0</v>
      </c>
      <c r="BL108" s="18" t="s">
        <v>165</v>
      </c>
      <c r="BM108" s="218" t="s">
        <v>242</v>
      </c>
    </row>
    <row r="109" s="2" customFormat="1">
      <c r="A109" s="40"/>
      <c r="B109" s="41"/>
      <c r="C109" s="42"/>
      <c r="D109" s="220" t="s">
        <v>157</v>
      </c>
      <c r="E109" s="42"/>
      <c r="F109" s="221" t="s">
        <v>2079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8" t="s">
        <v>157</v>
      </c>
      <c r="AU109" s="18" t="s">
        <v>92</v>
      </c>
    </row>
    <row r="110" s="2" customFormat="1" ht="16.5" customHeight="1">
      <c r="A110" s="40"/>
      <c r="B110" s="41"/>
      <c r="C110" s="225" t="s">
        <v>200</v>
      </c>
      <c r="D110" s="225" t="s">
        <v>268</v>
      </c>
      <c r="E110" s="226" t="s">
        <v>538</v>
      </c>
      <c r="F110" s="227" t="s">
        <v>2080</v>
      </c>
      <c r="G110" s="228" t="s">
        <v>160</v>
      </c>
      <c r="H110" s="229">
        <v>1</v>
      </c>
      <c r="I110" s="230"/>
      <c r="J110" s="231">
        <f>ROUND(I110*H110,2)</f>
        <v>0</v>
      </c>
      <c r="K110" s="227" t="s">
        <v>153</v>
      </c>
      <c r="L110" s="46"/>
      <c r="M110" s="232" t="s">
        <v>44</v>
      </c>
      <c r="N110" s="233" t="s">
        <v>53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165</v>
      </c>
      <c r="AT110" s="218" t="s">
        <v>268</v>
      </c>
      <c r="AU110" s="218" t="s">
        <v>92</v>
      </c>
      <c r="AY110" s="18" t="s">
        <v>147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8" t="s">
        <v>90</v>
      </c>
      <c r="BK110" s="219">
        <f>ROUND(I110*H110,2)</f>
        <v>0</v>
      </c>
      <c r="BL110" s="18" t="s">
        <v>165</v>
      </c>
      <c r="BM110" s="218" t="s">
        <v>254</v>
      </c>
    </row>
    <row r="111" s="2" customFormat="1">
      <c r="A111" s="40"/>
      <c r="B111" s="41"/>
      <c r="C111" s="42"/>
      <c r="D111" s="220" t="s">
        <v>157</v>
      </c>
      <c r="E111" s="42"/>
      <c r="F111" s="221" t="s">
        <v>2080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8" t="s">
        <v>157</v>
      </c>
      <c r="AU111" s="18" t="s">
        <v>92</v>
      </c>
    </row>
    <row r="112" s="2" customFormat="1" ht="16.5" customHeight="1">
      <c r="A112" s="40"/>
      <c r="B112" s="41"/>
      <c r="C112" s="225" t="s">
        <v>204</v>
      </c>
      <c r="D112" s="225" t="s">
        <v>268</v>
      </c>
      <c r="E112" s="226" t="s">
        <v>542</v>
      </c>
      <c r="F112" s="227" t="s">
        <v>2081</v>
      </c>
      <c r="G112" s="228" t="s">
        <v>160</v>
      </c>
      <c r="H112" s="229">
        <v>2</v>
      </c>
      <c r="I112" s="230"/>
      <c r="J112" s="231">
        <f>ROUND(I112*H112,2)</f>
        <v>0</v>
      </c>
      <c r="K112" s="227" t="s">
        <v>153</v>
      </c>
      <c r="L112" s="46"/>
      <c r="M112" s="232" t="s">
        <v>44</v>
      </c>
      <c r="N112" s="233" t="s">
        <v>53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165</v>
      </c>
      <c r="AT112" s="218" t="s">
        <v>268</v>
      </c>
      <c r="AU112" s="218" t="s">
        <v>92</v>
      </c>
      <c r="AY112" s="18" t="s">
        <v>147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8" t="s">
        <v>90</v>
      </c>
      <c r="BK112" s="219">
        <f>ROUND(I112*H112,2)</f>
        <v>0</v>
      </c>
      <c r="BL112" s="18" t="s">
        <v>165</v>
      </c>
      <c r="BM112" s="218" t="s">
        <v>267</v>
      </c>
    </row>
    <row r="113" s="2" customFormat="1">
      <c r="A113" s="40"/>
      <c r="B113" s="41"/>
      <c r="C113" s="42"/>
      <c r="D113" s="220" t="s">
        <v>157</v>
      </c>
      <c r="E113" s="42"/>
      <c r="F113" s="221" t="s">
        <v>2081</v>
      </c>
      <c r="G113" s="42"/>
      <c r="H113" s="42"/>
      <c r="I113" s="222"/>
      <c r="J113" s="42"/>
      <c r="K113" s="42"/>
      <c r="L113" s="46"/>
      <c r="M113" s="223"/>
      <c r="N113" s="224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8" t="s">
        <v>157</v>
      </c>
      <c r="AU113" s="18" t="s">
        <v>92</v>
      </c>
    </row>
    <row r="114" s="2" customFormat="1" ht="16.5" customHeight="1">
      <c r="A114" s="40"/>
      <c r="B114" s="41"/>
      <c r="C114" s="225" t="s">
        <v>210</v>
      </c>
      <c r="D114" s="225" t="s">
        <v>268</v>
      </c>
      <c r="E114" s="226" t="s">
        <v>546</v>
      </c>
      <c r="F114" s="227" t="s">
        <v>2082</v>
      </c>
      <c r="G114" s="228" t="s">
        <v>160</v>
      </c>
      <c r="H114" s="229">
        <v>3</v>
      </c>
      <c r="I114" s="230"/>
      <c r="J114" s="231">
        <f>ROUND(I114*H114,2)</f>
        <v>0</v>
      </c>
      <c r="K114" s="227" t="s">
        <v>153</v>
      </c>
      <c r="L114" s="46"/>
      <c r="M114" s="232" t="s">
        <v>44</v>
      </c>
      <c r="N114" s="233" t="s">
        <v>53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165</v>
      </c>
      <c r="AT114" s="218" t="s">
        <v>268</v>
      </c>
      <c r="AU114" s="218" t="s">
        <v>92</v>
      </c>
      <c r="AY114" s="18" t="s">
        <v>147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8" t="s">
        <v>90</v>
      </c>
      <c r="BK114" s="219">
        <f>ROUND(I114*H114,2)</f>
        <v>0</v>
      </c>
      <c r="BL114" s="18" t="s">
        <v>165</v>
      </c>
      <c r="BM114" s="218" t="s">
        <v>279</v>
      </c>
    </row>
    <row r="115" s="2" customFormat="1">
      <c r="A115" s="40"/>
      <c r="B115" s="41"/>
      <c r="C115" s="42"/>
      <c r="D115" s="220" t="s">
        <v>157</v>
      </c>
      <c r="E115" s="42"/>
      <c r="F115" s="221" t="s">
        <v>2082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8" t="s">
        <v>157</v>
      </c>
      <c r="AU115" s="18" t="s">
        <v>92</v>
      </c>
    </row>
    <row r="116" s="2" customFormat="1" ht="16.5" customHeight="1">
      <c r="A116" s="40"/>
      <c r="B116" s="41"/>
      <c r="C116" s="225" t="s">
        <v>8</v>
      </c>
      <c r="D116" s="225" t="s">
        <v>268</v>
      </c>
      <c r="E116" s="226" t="s">
        <v>551</v>
      </c>
      <c r="F116" s="227" t="s">
        <v>2083</v>
      </c>
      <c r="G116" s="228" t="s">
        <v>160</v>
      </c>
      <c r="H116" s="229">
        <v>2</v>
      </c>
      <c r="I116" s="230"/>
      <c r="J116" s="231">
        <f>ROUND(I116*H116,2)</f>
        <v>0</v>
      </c>
      <c r="K116" s="227" t="s">
        <v>153</v>
      </c>
      <c r="L116" s="46"/>
      <c r="M116" s="232" t="s">
        <v>44</v>
      </c>
      <c r="N116" s="233" t="s">
        <v>53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165</v>
      </c>
      <c r="AT116" s="218" t="s">
        <v>268</v>
      </c>
      <c r="AU116" s="218" t="s">
        <v>92</v>
      </c>
      <c r="AY116" s="18" t="s">
        <v>147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8" t="s">
        <v>90</v>
      </c>
      <c r="BK116" s="219">
        <f>ROUND(I116*H116,2)</f>
        <v>0</v>
      </c>
      <c r="BL116" s="18" t="s">
        <v>165</v>
      </c>
      <c r="BM116" s="218" t="s">
        <v>288</v>
      </c>
    </row>
    <row r="117" s="2" customFormat="1">
      <c r="A117" s="40"/>
      <c r="B117" s="41"/>
      <c r="C117" s="42"/>
      <c r="D117" s="220" t="s">
        <v>157</v>
      </c>
      <c r="E117" s="42"/>
      <c r="F117" s="221" t="s">
        <v>2083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8" t="s">
        <v>157</v>
      </c>
      <c r="AU117" s="18" t="s">
        <v>92</v>
      </c>
    </row>
    <row r="118" s="2" customFormat="1" ht="16.5" customHeight="1">
      <c r="A118" s="40"/>
      <c r="B118" s="41"/>
      <c r="C118" s="225" t="s">
        <v>217</v>
      </c>
      <c r="D118" s="225" t="s">
        <v>268</v>
      </c>
      <c r="E118" s="226" t="s">
        <v>554</v>
      </c>
      <c r="F118" s="227" t="s">
        <v>2084</v>
      </c>
      <c r="G118" s="228" t="s">
        <v>160</v>
      </c>
      <c r="H118" s="229">
        <v>1</v>
      </c>
      <c r="I118" s="230"/>
      <c r="J118" s="231">
        <f>ROUND(I118*H118,2)</f>
        <v>0</v>
      </c>
      <c r="K118" s="227" t="s">
        <v>153</v>
      </c>
      <c r="L118" s="46"/>
      <c r="M118" s="232" t="s">
        <v>44</v>
      </c>
      <c r="N118" s="233" t="s">
        <v>53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165</v>
      </c>
      <c r="AT118" s="218" t="s">
        <v>268</v>
      </c>
      <c r="AU118" s="218" t="s">
        <v>92</v>
      </c>
      <c r="AY118" s="18" t="s">
        <v>147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8" t="s">
        <v>90</v>
      </c>
      <c r="BK118" s="219">
        <f>ROUND(I118*H118,2)</f>
        <v>0</v>
      </c>
      <c r="BL118" s="18" t="s">
        <v>165</v>
      </c>
      <c r="BM118" s="218" t="s">
        <v>296</v>
      </c>
    </row>
    <row r="119" s="2" customFormat="1">
      <c r="A119" s="40"/>
      <c r="B119" s="41"/>
      <c r="C119" s="42"/>
      <c r="D119" s="220" t="s">
        <v>157</v>
      </c>
      <c r="E119" s="42"/>
      <c r="F119" s="221" t="s">
        <v>2084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8" t="s">
        <v>157</v>
      </c>
      <c r="AU119" s="18" t="s">
        <v>92</v>
      </c>
    </row>
    <row r="120" s="2" customFormat="1" ht="16.5" customHeight="1">
      <c r="A120" s="40"/>
      <c r="B120" s="41"/>
      <c r="C120" s="225" t="s">
        <v>221</v>
      </c>
      <c r="D120" s="225" t="s">
        <v>268</v>
      </c>
      <c r="E120" s="226" t="s">
        <v>558</v>
      </c>
      <c r="F120" s="227" t="s">
        <v>2085</v>
      </c>
      <c r="G120" s="228" t="s">
        <v>160</v>
      </c>
      <c r="H120" s="229">
        <v>1</v>
      </c>
      <c r="I120" s="230"/>
      <c r="J120" s="231">
        <f>ROUND(I120*H120,2)</f>
        <v>0</v>
      </c>
      <c r="K120" s="227" t="s">
        <v>153</v>
      </c>
      <c r="L120" s="46"/>
      <c r="M120" s="232" t="s">
        <v>44</v>
      </c>
      <c r="N120" s="233" t="s">
        <v>53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165</v>
      </c>
      <c r="AT120" s="218" t="s">
        <v>268</v>
      </c>
      <c r="AU120" s="218" t="s">
        <v>92</v>
      </c>
      <c r="AY120" s="18" t="s">
        <v>147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8" t="s">
        <v>90</v>
      </c>
      <c r="BK120" s="219">
        <f>ROUND(I120*H120,2)</f>
        <v>0</v>
      </c>
      <c r="BL120" s="18" t="s">
        <v>165</v>
      </c>
      <c r="BM120" s="218" t="s">
        <v>304</v>
      </c>
    </row>
    <row r="121" s="2" customFormat="1">
      <c r="A121" s="40"/>
      <c r="B121" s="41"/>
      <c r="C121" s="42"/>
      <c r="D121" s="220" t="s">
        <v>157</v>
      </c>
      <c r="E121" s="42"/>
      <c r="F121" s="221" t="s">
        <v>2085</v>
      </c>
      <c r="G121" s="42"/>
      <c r="H121" s="42"/>
      <c r="I121" s="222"/>
      <c r="J121" s="42"/>
      <c r="K121" s="42"/>
      <c r="L121" s="46"/>
      <c r="M121" s="223"/>
      <c r="N121" s="22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8" t="s">
        <v>157</v>
      </c>
      <c r="AU121" s="18" t="s">
        <v>92</v>
      </c>
    </row>
    <row r="122" s="2" customFormat="1" ht="16.5" customHeight="1">
      <c r="A122" s="40"/>
      <c r="B122" s="41"/>
      <c r="C122" s="225" t="s">
        <v>225</v>
      </c>
      <c r="D122" s="225" t="s">
        <v>268</v>
      </c>
      <c r="E122" s="226" t="s">
        <v>561</v>
      </c>
      <c r="F122" s="227" t="s">
        <v>2086</v>
      </c>
      <c r="G122" s="228" t="s">
        <v>160</v>
      </c>
      <c r="H122" s="229">
        <v>1</v>
      </c>
      <c r="I122" s="230"/>
      <c r="J122" s="231">
        <f>ROUND(I122*H122,2)</f>
        <v>0</v>
      </c>
      <c r="K122" s="227" t="s">
        <v>153</v>
      </c>
      <c r="L122" s="46"/>
      <c r="M122" s="232" t="s">
        <v>44</v>
      </c>
      <c r="N122" s="233" t="s">
        <v>53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165</v>
      </c>
      <c r="AT122" s="218" t="s">
        <v>268</v>
      </c>
      <c r="AU122" s="218" t="s">
        <v>92</v>
      </c>
      <c r="AY122" s="18" t="s">
        <v>147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8" t="s">
        <v>90</v>
      </c>
      <c r="BK122" s="219">
        <f>ROUND(I122*H122,2)</f>
        <v>0</v>
      </c>
      <c r="BL122" s="18" t="s">
        <v>165</v>
      </c>
      <c r="BM122" s="218" t="s">
        <v>362</v>
      </c>
    </row>
    <row r="123" s="2" customFormat="1">
      <c r="A123" s="40"/>
      <c r="B123" s="41"/>
      <c r="C123" s="42"/>
      <c r="D123" s="220" t="s">
        <v>157</v>
      </c>
      <c r="E123" s="42"/>
      <c r="F123" s="221" t="s">
        <v>2086</v>
      </c>
      <c r="G123" s="42"/>
      <c r="H123" s="42"/>
      <c r="I123" s="222"/>
      <c r="J123" s="42"/>
      <c r="K123" s="42"/>
      <c r="L123" s="46"/>
      <c r="M123" s="223"/>
      <c r="N123" s="224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8" t="s">
        <v>157</v>
      </c>
      <c r="AU123" s="18" t="s">
        <v>92</v>
      </c>
    </row>
    <row r="124" s="2" customFormat="1" ht="16.5" customHeight="1">
      <c r="A124" s="40"/>
      <c r="B124" s="41"/>
      <c r="C124" s="225" t="s">
        <v>229</v>
      </c>
      <c r="D124" s="225" t="s">
        <v>268</v>
      </c>
      <c r="E124" s="226" t="s">
        <v>565</v>
      </c>
      <c r="F124" s="227" t="s">
        <v>2087</v>
      </c>
      <c r="G124" s="228" t="s">
        <v>160</v>
      </c>
      <c r="H124" s="229">
        <v>1</v>
      </c>
      <c r="I124" s="230"/>
      <c r="J124" s="231">
        <f>ROUND(I124*H124,2)</f>
        <v>0</v>
      </c>
      <c r="K124" s="227" t="s">
        <v>153</v>
      </c>
      <c r="L124" s="46"/>
      <c r="M124" s="232" t="s">
        <v>44</v>
      </c>
      <c r="N124" s="233" t="s">
        <v>53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165</v>
      </c>
      <c r="AT124" s="218" t="s">
        <v>268</v>
      </c>
      <c r="AU124" s="218" t="s">
        <v>92</v>
      </c>
      <c r="AY124" s="18" t="s">
        <v>147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8" t="s">
        <v>90</v>
      </c>
      <c r="BK124" s="219">
        <f>ROUND(I124*H124,2)</f>
        <v>0</v>
      </c>
      <c r="BL124" s="18" t="s">
        <v>165</v>
      </c>
      <c r="BM124" s="218" t="s">
        <v>366</v>
      </c>
    </row>
    <row r="125" s="2" customFormat="1">
      <c r="A125" s="40"/>
      <c r="B125" s="41"/>
      <c r="C125" s="42"/>
      <c r="D125" s="220" t="s">
        <v>157</v>
      </c>
      <c r="E125" s="42"/>
      <c r="F125" s="221" t="s">
        <v>2087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8" t="s">
        <v>157</v>
      </c>
      <c r="AU125" s="18" t="s">
        <v>92</v>
      </c>
    </row>
    <row r="126" s="2" customFormat="1" ht="16.5" customHeight="1">
      <c r="A126" s="40"/>
      <c r="B126" s="41"/>
      <c r="C126" s="225" t="s">
        <v>233</v>
      </c>
      <c r="D126" s="225" t="s">
        <v>268</v>
      </c>
      <c r="E126" s="226" t="s">
        <v>568</v>
      </c>
      <c r="F126" s="227" t="s">
        <v>2088</v>
      </c>
      <c r="G126" s="228" t="s">
        <v>160</v>
      </c>
      <c r="H126" s="229">
        <v>1</v>
      </c>
      <c r="I126" s="230"/>
      <c r="J126" s="231">
        <f>ROUND(I126*H126,2)</f>
        <v>0</v>
      </c>
      <c r="K126" s="227" t="s">
        <v>153</v>
      </c>
      <c r="L126" s="46"/>
      <c r="M126" s="232" t="s">
        <v>44</v>
      </c>
      <c r="N126" s="233" t="s">
        <v>53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165</v>
      </c>
      <c r="AT126" s="218" t="s">
        <v>268</v>
      </c>
      <c r="AU126" s="218" t="s">
        <v>92</v>
      </c>
      <c r="AY126" s="18" t="s">
        <v>147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8" t="s">
        <v>90</v>
      </c>
      <c r="BK126" s="219">
        <f>ROUND(I126*H126,2)</f>
        <v>0</v>
      </c>
      <c r="BL126" s="18" t="s">
        <v>165</v>
      </c>
      <c r="BM126" s="218" t="s">
        <v>369</v>
      </c>
    </row>
    <row r="127" s="2" customFormat="1">
      <c r="A127" s="40"/>
      <c r="B127" s="41"/>
      <c r="C127" s="42"/>
      <c r="D127" s="220" t="s">
        <v>157</v>
      </c>
      <c r="E127" s="42"/>
      <c r="F127" s="221" t="s">
        <v>2088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8" t="s">
        <v>157</v>
      </c>
      <c r="AU127" s="18" t="s">
        <v>92</v>
      </c>
    </row>
    <row r="128" s="2" customFormat="1" ht="16.5" customHeight="1">
      <c r="A128" s="40"/>
      <c r="B128" s="41"/>
      <c r="C128" s="225" t="s">
        <v>7</v>
      </c>
      <c r="D128" s="225" t="s">
        <v>268</v>
      </c>
      <c r="E128" s="226" t="s">
        <v>572</v>
      </c>
      <c r="F128" s="227" t="s">
        <v>2089</v>
      </c>
      <c r="G128" s="228" t="s">
        <v>160</v>
      </c>
      <c r="H128" s="229">
        <v>1</v>
      </c>
      <c r="I128" s="230"/>
      <c r="J128" s="231">
        <f>ROUND(I128*H128,2)</f>
        <v>0</v>
      </c>
      <c r="K128" s="227" t="s">
        <v>153</v>
      </c>
      <c r="L128" s="46"/>
      <c r="M128" s="232" t="s">
        <v>44</v>
      </c>
      <c r="N128" s="233" t="s">
        <v>53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165</v>
      </c>
      <c r="AT128" s="218" t="s">
        <v>268</v>
      </c>
      <c r="AU128" s="218" t="s">
        <v>92</v>
      </c>
      <c r="AY128" s="18" t="s">
        <v>147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8" t="s">
        <v>90</v>
      </c>
      <c r="BK128" s="219">
        <f>ROUND(I128*H128,2)</f>
        <v>0</v>
      </c>
      <c r="BL128" s="18" t="s">
        <v>165</v>
      </c>
      <c r="BM128" s="218" t="s">
        <v>372</v>
      </c>
    </row>
    <row r="129" s="2" customFormat="1">
      <c r="A129" s="40"/>
      <c r="B129" s="41"/>
      <c r="C129" s="42"/>
      <c r="D129" s="220" t="s">
        <v>157</v>
      </c>
      <c r="E129" s="42"/>
      <c r="F129" s="221" t="s">
        <v>2089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8" t="s">
        <v>157</v>
      </c>
      <c r="AU129" s="18" t="s">
        <v>92</v>
      </c>
    </row>
    <row r="130" s="2" customFormat="1" ht="16.5" customHeight="1">
      <c r="A130" s="40"/>
      <c r="B130" s="41"/>
      <c r="C130" s="225" t="s">
        <v>242</v>
      </c>
      <c r="D130" s="225" t="s">
        <v>268</v>
      </c>
      <c r="E130" s="226" t="s">
        <v>2090</v>
      </c>
      <c r="F130" s="227" t="s">
        <v>2091</v>
      </c>
      <c r="G130" s="228" t="s">
        <v>160</v>
      </c>
      <c r="H130" s="229">
        <v>1</v>
      </c>
      <c r="I130" s="230"/>
      <c r="J130" s="231">
        <f>ROUND(I130*H130,2)</f>
        <v>0</v>
      </c>
      <c r="K130" s="227" t="s">
        <v>153</v>
      </c>
      <c r="L130" s="46"/>
      <c r="M130" s="232" t="s">
        <v>44</v>
      </c>
      <c r="N130" s="233" t="s">
        <v>53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165</v>
      </c>
      <c r="AT130" s="218" t="s">
        <v>268</v>
      </c>
      <c r="AU130" s="218" t="s">
        <v>92</v>
      </c>
      <c r="AY130" s="18" t="s">
        <v>147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8" t="s">
        <v>90</v>
      </c>
      <c r="BK130" s="219">
        <f>ROUND(I130*H130,2)</f>
        <v>0</v>
      </c>
      <c r="BL130" s="18" t="s">
        <v>165</v>
      </c>
      <c r="BM130" s="218" t="s">
        <v>375</v>
      </c>
    </row>
    <row r="131" s="2" customFormat="1">
      <c r="A131" s="40"/>
      <c r="B131" s="41"/>
      <c r="C131" s="42"/>
      <c r="D131" s="220" t="s">
        <v>157</v>
      </c>
      <c r="E131" s="42"/>
      <c r="F131" s="221" t="s">
        <v>2091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8" t="s">
        <v>157</v>
      </c>
      <c r="AU131" s="18" t="s">
        <v>92</v>
      </c>
    </row>
    <row r="132" s="2" customFormat="1" ht="16.5" customHeight="1">
      <c r="A132" s="40"/>
      <c r="B132" s="41"/>
      <c r="C132" s="225" t="s">
        <v>247</v>
      </c>
      <c r="D132" s="225" t="s">
        <v>268</v>
      </c>
      <c r="E132" s="226" t="s">
        <v>2092</v>
      </c>
      <c r="F132" s="227" t="s">
        <v>2093</v>
      </c>
      <c r="G132" s="228" t="s">
        <v>160</v>
      </c>
      <c r="H132" s="229">
        <v>1</v>
      </c>
      <c r="I132" s="230"/>
      <c r="J132" s="231">
        <f>ROUND(I132*H132,2)</f>
        <v>0</v>
      </c>
      <c r="K132" s="227" t="s">
        <v>153</v>
      </c>
      <c r="L132" s="46"/>
      <c r="M132" s="232" t="s">
        <v>44</v>
      </c>
      <c r="N132" s="233" t="s">
        <v>53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165</v>
      </c>
      <c r="AT132" s="218" t="s">
        <v>268</v>
      </c>
      <c r="AU132" s="218" t="s">
        <v>92</v>
      </c>
      <c r="AY132" s="18" t="s">
        <v>147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8" t="s">
        <v>90</v>
      </c>
      <c r="BK132" s="219">
        <f>ROUND(I132*H132,2)</f>
        <v>0</v>
      </c>
      <c r="BL132" s="18" t="s">
        <v>165</v>
      </c>
      <c r="BM132" s="218" t="s">
        <v>378</v>
      </c>
    </row>
    <row r="133" s="2" customFormat="1">
      <c r="A133" s="40"/>
      <c r="B133" s="41"/>
      <c r="C133" s="42"/>
      <c r="D133" s="220" t="s">
        <v>157</v>
      </c>
      <c r="E133" s="42"/>
      <c r="F133" s="221" t="s">
        <v>2093</v>
      </c>
      <c r="G133" s="42"/>
      <c r="H133" s="42"/>
      <c r="I133" s="222"/>
      <c r="J133" s="42"/>
      <c r="K133" s="42"/>
      <c r="L133" s="46"/>
      <c r="M133" s="223"/>
      <c r="N133" s="224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8" t="s">
        <v>157</v>
      </c>
      <c r="AU133" s="18" t="s">
        <v>92</v>
      </c>
    </row>
    <row r="134" s="2" customFormat="1" ht="16.5" customHeight="1">
      <c r="A134" s="40"/>
      <c r="B134" s="41"/>
      <c r="C134" s="225" t="s">
        <v>254</v>
      </c>
      <c r="D134" s="225" t="s">
        <v>268</v>
      </c>
      <c r="E134" s="226" t="s">
        <v>2094</v>
      </c>
      <c r="F134" s="227" t="s">
        <v>2095</v>
      </c>
      <c r="G134" s="228" t="s">
        <v>160</v>
      </c>
      <c r="H134" s="229">
        <v>2</v>
      </c>
      <c r="I134" s="230"/>
      <c r="J134" s="231">
        <f>ROUND(I134*H134,2)</f>
        <v>0</v>
      </c>
      <c r="K134" s="227" t="s">
        <v>153</v>
      </c>
      <c r="L134" s="46"/>
      <c r="M134" s="232" t="s">
        <v>44</v>
      </c>
      <c r="N134" s="233" t="s">
        <v>53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165</v>
      </c>
      <c r="AT134" s="218" t="s">
        <v>268</v>
      </c>
      <c r="AU134" s="218" t="s">
        <v>92</v>
      </c>
      <c r="AY134" s="18" t="s">
        <v>147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8" t="s">
        <v>90</v>
      </c>
      <c r="BK134" s="219">
        <f>ROUND(I134*H134,2)</f>
        <v>0</v>
      </c>
      <c r="BL134" s="18" t="s">
        <v>165</v>
      </c>
      <c r="BM134" s="218" t="s">
        <v>381</v>
      </c>
    </row>
    <row r="135" s="2" customFormat="1">
      <c r="A135" s="40"/>
      <c r="B135" s="41"/>
      <c r="C135" s="42"/>
      <c r="D135" s="220" t="s">
        <v>157</v>
      </c>
      <c r="E135" s="42"/>
      <c r="F135" s="221" t="s">
        <v>2095</v>
      </c>
      <c r="G135" s="42"/>
      <c r="H135" s="42"/>
      <c r="I135" s="222"/>
      <c r="J135" s="42"/>
      <c r="K135" s="42"/>
      <c r="L135" s="46"/>
      <c r="M135" s="223"/>
      <c r="N135" s="224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8" t="s">
        <v>157</v>
      </c>
      <c r="AU135" s="18" t="s">
        <v>92</v>
      </c>
    </row>
    <row r="136" s="2" customFormat="1" ht="16.5" customHeight="1">
      <c r="A136" s="40"/>
      <c r="B136" s="41"/>
      <c r="C136" s="225" t="s">
        <v>260</v>
      </c>
      <c r="D136" s="225" t="s">
        <v>268</v>
      </c>
      <c r="E136" s="226" t="s">
        <v>2096</v>
      </c>
      <c r="F136" s="227" t="s">
        <v>2097</v>
      </c>
      <c r="G136" s="228" t="s">
        <v>152</v>
      </c>
      <c r="H136" s="229">
        <v>20</v>
      </c>
      <c r="I136" s="230"/>
      <c r="J136" s="231">
        <f>ROUND(I136*H136,2)</f>
        <v>0</v>
      </c>
      <c r="K136" s="227" t="s">
        <v>153</v>
      </c>
      <c r="L136" s="46"/>
      <c r="M136" s="232" t="s">
        <v>44</v>
      </c>
      <c r="N136" s="233" t="s">
        <v>53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165</v>
      </c>
      <c r="AT136" s="218" t="s">
        <v>268</v>
      </c>
      <c r="AU136" s="218" t="s">
        <v>92</v>
      </c>
      <c r="AY136" s="18" t="s">
        <v>147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8" t="s">
        <v>90</v>
      </c>
      <c r="BK136" s="219">
        <f>ROUND(I136*H136,2)</f>
        <v>0</v>
      </c>
      <c r="BL136" s="18" t="s">
        <v>165</v>
      </c>
      <c r="BM136" s="218" t="s">
        <v>384</v>
      </c>
    </row>
    <row r="137" s="2" customFormat="1">
      <c r="A137" s="40"/>
      <c r="B137" s="41"/>
      <c r="C137" s="42"/>
      <c r="D137" s="220" t="s">
        <v>157</v>
      </c>
      <c r="E137" s="42"/>
      <c r="F137" s="221" t="s">
        <v>2097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8" t="s">
        <v>157</v>
      </c>
      <c r="AU137" s="18" t="s">
        <v>92</v>
      </c>
    </row>
    <row r="138" s="2" customFormat="1" ht="16.5" customHeight="1">
      <c r="A138" s="40"/>
      <c r="B138" s="41"/>
      <c r="C138" s="225" t="s">
        <v>267</v>
      </c>
      <c r="D138" s="225" t="s">
        <v>268</v>
      </c>
      <c r="E138" s="226" t="s">
        <v>2098</v>
      </c>
      <c r="F138" s="227" t="s">
        <v>2099</v>
      </c>
      <c r="G138" s="228" t="s">
        <v>152</v>
      </c>
      <c r="H138" s="229">
        <v>10</v>
      </c>
      <c r="I138" s="230"/>
      <c r="J138" s="231">
        <f>ROUND(I138*H138,2)</f>
        <v>0</v>
      </c>
      <c r="K138" s="227" t="s">
        <v>153</v>
      </c>
      <c r="L138" s="46"/>
      <c r="M138" s="232" t="s">
        <v>44</v>
      </c>
      <c r="N138" s="233" t="s">
        <v>53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165</v>
      </c>
      <c r="AT138" s="218" t="s">
        <v>268</v>
      </c>
      <c r="AU138" s="218" t="s">
        <v>92</v>
      </c>
      <c r="AY138" s="18" t="s">
        <v>147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8" t="s">
        <v>90</v>
      </c>
      <c r="BK138" s="219">
        <f>ROUND(I138*H138,2)</f>
        <v>0</v>
      </c>
      <c r="BL138" s="18" t="s">
        <v>165</v>
      </c>
      <c r="BM138" s="218" t="s">
        <v>387</v>
      </c>
    </row>
    <row r="139" s="2" customFormat="1">
      <c r="A139" s="40"/>
      <c r="B139" s="41"/>
      <c r="C139" s="42"/>
      <c r="D139" s="220" t="s">
        <v>157</v>
      </c>
      <c r="E139" s="42"/>
      <c r="F139" s="221" t="s">
        <v>2099</v>
      </c>
      <c r="G139" s="42"/>
      <c r="H139" s="42"/>
      <c r="I139" s="222"/>
      <c r="J139" s="42"/>
      <c r="K139" s="42"/>
      <c r="L139" s="46"/>
      <c r="M139" s="223"/>
      <c r="N139" s="224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8" t="s">
        <v>157</v>
      </c>
      <c r="AU139" s="18" t="s">
        <v>92</v>
      </c>
    </row>
    <row r="140" s="2" customFormat="1" ht="16.5" customHeight="1">
      <c r="A140" s="40"/>
      <c r="B140" s="41"/>
      <c r="C140" s="225" t="s">
        <v>273</v>
      </c>
      <c r="D140" s="225" t="s">
        <v>268</v>
      </c>
      <c r="E140" s="226" t="s">
        <v>2100</v>
      </c>
      <c r="F140" s="227" t="s">
        <v>2101</v>
      </c>
      <c r="G140" s="228" t="s">
        <v>152</v>
      </c>
      <c r="H140" s="229">
        <v>10</v>
      </c>
      <c r="I140" s="230"/>
      <c r="J140" s="231">
        <f>ROUND(I140*H140,2)</f>
        <v>0</v>
      </c>
      <c r="K140" s="227" t="s">
        <v>153</v>
      </c>
      <c r="L140" s="46"/>
      <c r="M140" s="232" t="s">
        <v>44</v>
      </c>
      <c r="N140" s="233" t="s">
        <v>53</v>
      </c>
      <c r="O140" s="86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8" t="s">
        <v>165</v>
      </c>
      <c r="AT140" s="218" t="s">
        <v>268</v>
      </c>
      <c r="AU140" s="218" t="s">
        <v>92</v>
      </c>
      <c r="AY140" s="18" t="s">
        <v>147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18" t="s">
        <v>90</v>
      </c>
      <c r="BK140" s="219">
        <f>ROUND(I140*H140,2)</f>
        <v>0</v>
      </c>
      <c r="BL140" s="18" t="s">
        <v>165</v>
      </c>
      <c r="BM140" s="218" t="s">
        <v>390</v>
      </c>
    </row>
    <row r="141" s="2" customFormat="1">
      <c r="A141" s="40"/>
      <c r="B141" s="41"/>
      <c r="C141" s="42"/>
      <c r="D141" s="220" t="s">
        <v>157</v>
      </c>
      <c r="E141" s="42"/>
      <c r="F141" s="221" t="s">
        <v>2101</v>
      </c>
      <c r="G141" s="42"/>
      <c r="H141" s="42"/>
      <c r="I141" s="222"/>
      <c r="J141" s="42"/>
      <c r="K141" s="42"/>
      <c r="L141" s="46"/>
      <c r="M141" s="223"/>
      <c r="N141" s="224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8" t="s">
        <v>157</v>
      </c>
      <c r="AU141" s="18" t="s">
        <v>92</v>
      </c>
    </row>
    <row r="142" s="2" customFormat="1" ht="16.5" customHeight="1">
      <c r="A142" s="40"/>
      <c r="B142" s="41"/>
      <c r="C142" s="225" t="s">
        <v>279</v>
      </c>
      <c r="D142" s="225" t="s">
        <v>268</v>
      </c>
      <c r="E142" s="226" t="s">
        <v>2102</v>
      </c>
      <c r="F142" s="227" t="s">
        <v>2103</v>
      </c>
      <c r="G142" s="228" t="s">
        <v>152</v>
      </c>
      <c r="H142" s="229">
        <v>30</v>
      </c>
      <c r="I142" s="230"/>
      <c r="J142" s="231">
        <f>ROUND(I142*H142,2)</f>
        <v>0</v>
      </c>
      <c r="K142" s="227" t="s">
        <v>153</v>
      </c>
      <c r="L142" s="46"/>
      <c r="M142" s="232" t="s">
        <v>44</v>
      </c>
      <c r="N142" s="233" t="s">
        <v>53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165</v>
      </c>
      <c r="AT142" s="218" t="s">
        <v>268</v>
      </c>
      <c r="AU142" s="218" t="s">
        <v>92</v>
      </c>
      <c r="AY142" s="18" t="s">
        <v>147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8" t="s">
        <v>90</v>
      </c>
      <c r="BK142" s="219">
        <f>ROUND(I142*H142,2)</f>
        <v>0</v>
      </c>
      <c r="BL142" s="18" t="s">
        <v>165</v>
      </c>
      <c r="BM142" s="218" t="s">
        <v>393</v>
      </c>
    </row>
    <row r="143" s="2" customFormat="1">
      <c r="A143" s="40"/>
      <c r="B143" s="41"/>
      <c r="C143" s="42"/>
      <c r="D143" s="220" t="s">
        <v>157</v>
      </c>
      <c r="E143" s="42"/>
      <c r="F143" s="221" t="s">
        <v>2103</v>
      </c>
      <c r="G143" s="42"/>
      <c r="H143" s="42"/>
      <c r="I143" s="222"/>
      <c r="J143" s="42"/>
      <c r="K143" s="42"/>
      <c r="L143" s="46"/>
      <c r="M143" s="223"/>
      <c r="N143" s="224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8" t="s">
        <v>157</v>
      </c>
      <c r="AU143" s="18" t="s">
        <v>92</v>
      </c>
    </row>
    <row r="144" s="2" customFormat="1" ht="16.5" customHeight="1">
      <c r="A144" s="40"/>
      <c r="B144" s="41"/>
      <c r="C144" s="225" t="s">
        <v>284</v>
      </c>
      <c r="D144" s="225" t="s">
        <v>268</v>
      </c>
      <c r="E144" s="226" t="s">
        <v>2104</v>
      </c>
      <c r="F144" s="227" t="s">
        <v>2105</v>
      </c>
      <c r="G144" s="228" t="s">
        <v>152</v>
      </c>
      <c r="H144" s="229">
        <v>40</v>
      </c>
      <c r="I144" s="230"/>
      <c r="J144" s="231">
        <f>ROUND(I144*H144,2)</f>
        <v>0</v>
      </c>
      <c r="K144" s="227" t="s">
        <v>153</v>
      </c>
      <c r="L144" s="46"/>
      <c r="M144" s="232" t="s">
        <v>44</v>
      </c>
      <c r="N144" s="233" t="s">
        <v>53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165</v>
      </c>
      <c r="AT144" s="218" t="s">
        <v>268</v>
      </c>
      <c r="AU144" s="218" t="s">
        <v>92</v>
      </c>
      <c r="AY144" s="18" t="s">
        <v>147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8" t="s">
        <v>90</v>
      </c>
      <c r="BK144" s="219">
        <f>ROUND(I144*H144,2)</f>
        <v>0</v>
      </c>
      <c r="BL144" s="18" t="s">
        <v>165</v>
      </c>
      <c r="BM144" s="218" t="s">
        <v>396</v>
      </c>
    </row>
    <row r="145" s="2" customFormat="1">
      <c r="A145" s="40"/>
      <c r="B145" s="41"/>
      <c r="C145" s="42"/>
      <c r="D145" s="220" t="s">
        <v>157</v>
      </c>
      <c r="E145" s="42"/>
      <c r="F145" s="221" t="s">
        <v>2105</v>
      </c>
      <c r="G145" s="42"/>
      <c r="H145" s="42"/>
      <c r="I145" s="222"/>
      <c r="J145" s="42"/>
      <c r="K145" s="42"/>
      <c r="L145" s="46"/>
      <c r="M145" s="223"/>
      <c r="N145" s="22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8" t="s">
        <v>157</v>
      </c>
      <c r="AU145" s="18" t="s">
        <v>92</v>
      </c>
    </row>
    <row r="146" s="2" customFormat="1" ht="16.5" customHeight="1">
      <c r="A146" s="40"/>
      <c r="B146" s="41"/>
      <c r="C146" s="225" t="s">
        <v>288</v>
      </c>
      <c r="D146" s="225" t="s">
        <v>268</v>
      </c>
      <c r="E146" s="226" t="s">
        <v>2106</v>
      </c>
      <c r="F146" s="227" t="s">
        <v>2107</v>
      </c>
      <c r="G146" s="228" t="s">
        <v>257</v>
      </c>
      <c r="H146" s="229">
        <v>1</v>
      </c>
      <c r="I146" s="230"/>
      <c r="J146" s="231">
        <f>ROUND(I146*H146,2)</f>
        <v>0</v>
      </c>
      <c r="K146" s="227" t="s">
        <v>153</v>
      </c>
      <c r="L146" s="46"/>
      <c r="M146" s="232" t="s">
        <v>44</v>
      </c>
      <c r="N146" s="233" t="s">
        <v>53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165</v>
      </c>
      <c r="AT146" s="218" t="s">
        <v>268</v>
      </c>
      <c r="AU146" s="218" t="s">
        <v>92</v>
      </c>
      <c r="AY146" s="18" t="s">
        <v>147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8" t="s">
        <v>90</v>
      </c>
      <c r="BK146" s="219">
        <f>ROUND(I146*H146,2)</f>
        <v>0</v>
      </c>
      <c r="BL146" s="18" t="s">
        <v>165</v>
      </c>
      <c r="BM146" s="218" t="s">
        <v>399</v>
      </c>
    </row>
    <row r="147" s="2" customFormat="1">
      <c r="A147" s="40"/>
      <c r="B147" s="41"/>
      <c r="C147" s="42"/>
      <c r="D147" s="220" t="s">
        <v>157</v>
      </c>
      <c r="E147" s="42"/>
      <c r="F147" s="221" t="s">
        <v>2107</v>
      </c>
      <c r="G147" s="42"/>
      <c r="H147" s="42"/>
      <c r="I147" s="222"/>
      <c r="J147" s="42"/>
      <c r="K147" s="42"/>
      <c r="L147" s="46"/>
      <c r="M147" s="223"/>
      <c r="N147" s="224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8" t="s">
        <v>157</v>
      </c>
      <c r="AU147" s="18" t="s">
        <v>92</v>
      </c>
    </row>
    <row r="148" s="2" customFormat="1" ht="16.5" customHeight="1">
      <c r="A148" s="40"/>
      <c r="B148" s="41"/>
      <c r="C148" s="225" t="s">
        <v>292</v>
      </c>
      <c r="D148" s="225" t="s">
        <v>268</v>
      </c>
      <c r="E148" s="226" t="s">
        <v>2108</v>
      </c>
      <c r="F148" s="227" t="s">
        <v>2109</v>
      </c>
      <c r="G148" s="228" t="s">
        <v>152</v>
      </c>
      <c r="H148" s="229">
        <v>30</v>
      </c>
      <c r="I148" s="230"/>
      <c r="J148" s="231">
        <f>ROUND(I148*H148,2)</f>
        <v>0</v>
      </c>
      <c r="K148" s="227" t="s">
        <v>153</v>
      </c>
      <c r="L148" s="46"/>
      <c r="M148" s="232" t="s">
        <v>44</v>
      </c>
      <c r="N148" s="233" t="s">
        <v>53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165</v>
      </c>
      <c r="AT148" s="218" t="s">
        <v>268</v>
      </c>
      <c r="AU148" s="218" t="s">
        <v>92</v>
      </c>
      <c r="AY148" s="18" t="s">
        <v>147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8" t="s">
        <v>90</v>
      </c>
      <c r="BK148" s="219">
        <f>ROUND(I148*H148,2)</f>
        <v>0</v>
      </c>
      <c r="BL148" s="18" t="s">
        <v>165</v>
      </c>
      <c r="BM148" s="218" t="s">
        <v>402</v>
      </c>
    </row>
    <row r="149" s="2" customFormat="1">
      <c r="A149" s="40"/>
      <c r="B149" s="41"/>
      <c r="C149" s="42"/>
      <c r="D149" s="220" t="s">
        <v>157</v>
      </c>
      <c r="E149" s="42"/>
      <c r="F149" s="221" t="s">
        <v>2109</v>
      </c>
      <c r="G149" s="42"/>
      <c r="H149" s="42"/>
      <c r="I149" s="222"/>
      <c r="J149" s="42"/>
      <c r="K149" s="42"/>
      <c r="L149" s="46"/>
      <c r="M149" s="223"/>
      <c r="N149" s="224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8" t="s">
        <v>157</v>
      </c>
      <c r="AU149" s="18" t="s">
        <v>92</v>
      </c>
    </row>
    <row r="150" s="2" customFormat="1" ht="16.5" customHeight="1">
      <c r="A150" s="40"/>
      <c r="B150" s="41"/>
      <c r="C150" s="225" t="s">
        <v>296</v>
      </c>
      <c r="D150" s="225" t="s">
        <v>268</v>
      </c>
      <c r="E150" s="226" t="s">
        <v>2110</v>
      </c>
      <c r="F150" s="227" t="s">
        <v>2111</v>
      </c>
      <c r="G150" s="228" t="s">
        <v>152</v>
      </c>
      <c r="H150" s="229">
        <v>10</v>
      </c>
      <c r="I150" s="230"/>
      <c r="J150" s="231">
        <f>ROUND(I150*H150,2)</f>
        <v>0</v>
      </c>
      <c r="K150" s="227" t="s">
        <v>153</v>
      </c>
      <c r="L150" s="46"/>
      <c r="M150" s="232" t="s">
        <v>44</v>
      </c>
      <c r="N150" s="233" t="s">
        <v>53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165</v>
      </c>
      <c r="AT150" s="218" t="s">
        <v>268</v>
      </c>
      <c r="AU150" s="218" t="s">
        <v>92</v>
      </c>
      <c r="AY150" s="18" t="s">
        <v>147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8" t="s">
        <v>90</v>
      </c>
      <c r="BK150" s="219">
        <f>ROUND(I150*H150,2)</f>
        <v>0</v>
      </c>
      <c r="BL150" s="18" t="s">
        <v>165</v>
      </c>
      <c r="BM150" s="218" t="s">
        <v>155</v>
      </c>
    </row>
    <row r="151" s="2" customFormat="1">
      <c r="A151" s="40"/>
      <c r="B151" s="41"/>
      <c r="C151" s="42"/>
      <c r="D151" s="220" t="s">
        <v>157</v>
      </c>
      <c r="E151" s="42"/>
      <c r="F151" s="221" t="s">
        <v>2111</v>
      </c>
      <c r="G151" s="42"/>
      <c r="H151" s="42"/>
      <c r="I151" s="222"/>
      <c r="J151" s="42"/>
      <c r="K151" s="42"/>
      <c r="L151" s="46"/>
      <c r="M151" s="223"/>
      <c r="N151" s="224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8" t="s">
        <v>157</v>
      </c>
      <c r="AU151" s="18" t="s">
        <v>92</v>
      </c>
    </row>
    <row r="152" s="2" customFormat="1" ht="16.5" customHeight="1">
      <c r="A152" s="40"/>
      <c r="B152" s="41"/>
      <c r="C152" s="225" t="s">
        <v>300</v>
      </c>
      <c r="D152" s="225" t="s">
        <v>268</v>
      </c>
      <c r="E152" s="226" t="s">
        <v>2112</v>
      </c>
      <c r="F152" s="227" t="s">
        <v>2113</v>
      </c>
      <c r="G152" s="228" t="s">
        <v>152</v>
      </c>
      <c r="H152" s="229">
        <v>70</v>
      </c>
      <c r="I152" s="230"/>
      <c r="J152" s="231">
        <f>ROUND(I152*H152,2)</f>
        <v>0</v>
      </c>
      <c r="K152" s="227" t="s">
        <v>153</v>
      </c>
      <c r="L152" s="46"/>
      <c r="M152" s="232" t="s">
        <v>44</v>
      </c>
      <c r="N152" s="233" t="s">
        <v>53</v>
      </c>
      <c r="O152" s="86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165</v>
      </c>
      <c r="AT152" s="218" t="s">
        <v>268</v>
      </c>
      <c r="AU152" s="218" t="s">
        <v>92</v>
      </c>
      <c r="AY152" s="18" t="s">
        <v>147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8" t="s">
        <v>90</v>
      </c>
      <c r="BK152" s="219">
        <f>ROUND(I152*H152,2)</f>
        <v>0</v>
      </c>
      <c r="BL152" s="18" t="s">
        <v>165</v>
      </c>
      <c r="BM152" s="218" t="s">
        <v>409</v>
      </c>
    </row>
    <row r="153" s="2" customFormat="1">
      <c r="A153" s="40"/>
      <c r="B153" s="41"/>
      <c r="C153" s="42"/>
      <c r="D153" s="220" t="s">
        <v>157</v>
      </c>
      <c r="E153" s="42"/>
      <c r="F153" s="221" t="s">
        <v>2113</v>
      </c>
      <c r="G153" s="42"/>
      <c r="H153" s="42"/>
      <c r="I153" s="222"/>
      <c r="J153" s="42"/>
      <c r="K153" s="42"/>
      <c r="L153" s="46"/>
      <c r="M153" s="223"/>
      <c r="N153" s="224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8" t="s">
        <v>157</v>
      </c>
      <c r="AU153" s="18" t="s">
        <v>92</v>
      </c>
    </row>
    <row r="154" s="2" customFormat="1" ht="16.5" customHeight="1">
      <c r="A154" s="40"/>
      <c r="B154" s="41"/>
      <c r="C154" s="225" t="s">
        <v>304</v>
      </c>
      <c r="D154" s="225" t="s">
        <v>268</v>
      </c>
      <c r="E154" s="226" t="s">
        <v>2114</v>
      </c>
      <c r="F154" s="227" t="s">
        <v>2115</v>
      </c>
      <c r="G154" s="228" t="s">
        <v>160</v>
      </c>
      <c r="H154" s="229">
        <v>1</v>
      </c>
      <c r="I154" s="230"/>
      <c r="J154" s="231">
        <f>ROUND(I154*H154,2)</f>
        <v>0</v>
      </c>
      <c r="K154" s="227" t="s">
        <v>153</v>
      </c>
      <c r="L154" s="46"/>
      <c r="M154" s="232" t="s">
        <v>44</v>
      </c>
      <c r="N154" s="233" t="s">
        <v>53</v>
      </c>
      <c r="O154" s="86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8" t="s">
        <v>165</v>
      </c>
      <c r="AT154" s="218" t="s">
        <v>268</v>
      </c>
      <c r="AU154" s="218" t="s">
        <v>92</v>
      </c>
      <c r="AY154" s="18" t="s">
        <v>147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8" t="s">
        <v>90</v>
      </c>
      <c r="BK154" s="219">
        <f>ROUND(I154*H154,2)</f>
        <v>0</v>
      </c>
      <c r="BL154" s="18" t="s">
        <v>165</v>
      </c>
      <c r="BM154" s="218" t="s">
        <v>412</v>
      </c>
    </row>
    <row r="155" s="2" customFormat="1">
      <c r="A155" s="40"/>
      <c r="B155" s="41"/>
      <c r="C155" s="42"/>
      <c r="D155" s="220" t="s">
        <v>157</v>
      </c>
      <c r="E155" s="42"/>
      <c r="F155" s="221" t="s">
        <v>2115</v>
      </c>
      <c r="G155" s="42"/>
      <c r="H155" s="42"/>
      <c r="I155" s="222"/>
      <c r="J155" s="42"/>
      <c r="K155" s="42"/>
      <c r="L155" s="46"/>
      <c r="M155" s="223"/>
      <c r="N155" s="224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8" t="s">
        <v>157</v>
      </c>
      <c r="AU155" s="18" t="s">
        <v>92</v>
      </c>
    </row>
    <row r="156" s="2" customFormat="1" ht="16.5" customHeight="1">
      <c r="A156" s="40"/>
      <c r="B156" s="41"/>
      <c r="C156" s="225" t="s">
        <v>419</v>
      </c>
      <c r="D156" s="225" t="s">
        <v>268</v>
      </c>
      <c r="E156" s="226" t="s">
        <v>2116</v>
      </c>
      <c r="F156" s="227" t="s">
        <v>2117</v>
      </c>
      <c r="G156" s="228" t="s">
        <v>257</v>
      </c>
      <c r="H156" s="229">
        <v>1</v>
      </c>
      <c r="I156" s="230"/>
      <c r="J156" s="231">
        <f>ROUND(I156*H156,2)</f>
        <v>0</v>
      </c>
      <c r="K156" s="227" t="s">
        <v>153</v>
      </c>
      <c r="L156" s="46"/>
      <c r="M156" s="232" t="s">
        <v>44</v>
      </c>
      <c r="N156" s="233" t="s">
        <v>53</v>
      </c>
      <c r="O156" s="86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165</v>
      </c>
      <c r="AT156" s="218" t="s">
        <v>268</v>
      </c>
      <c r="AU156" s="218" t="s">
        <v>92</v>
      </c>
      <c r="AY156" s="18" t="s">
        <v>147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8" t="s">
        <v>90</v>
      </c>
      <c r="BK156" s="219">
        <f>ROUND(I156*H156,2)</f>
        <v>0</v>
      </c>
      <c r="BL156" s="18" t="s">
        <v>165</v>
      </c>
      <c r="BM156" s="218" t="s">
        <v>417</v>
      </c>
    </row>
    <row r="157" s="2" customFormat="1">
      <c r="A157" s="40"/>
      <c r="B157" s="41"/>
      <c r="C157" s="42"/>
      <c r="D157" s="220" t="s">
        <v>157</v>
      </c>
      <c r="E157" s="42"/>
      <c r="F157" s="221" t="s">
        <v>2117</v>
      </c>
      <c r="G157" s="42"/>
      <c r="H157" s="42"/>
      <c r="I157" s="222"/>
      <c r="J157" s="42"/>
      <c r="K157" s="42"/>
      <c r="L157" s="46"/>
      <c r="M157" s="223"/>
      <c r="N157" s="224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8" t="s">
        <v>157</v>
      </c>
      <c r="AU157" s="18" t="s">
        <v>92</v>
      </c>
    </row>
    <row r="158" s="2" customFormat="1" ht="16.5" customHeight="1">
      <c r="A158" s="40"/>
      <c r="B158" s="41"/>
      <c r="C158" s="225" t="s">
        <v>362</v>
      </c>
      <c r="D158" s="225" t="s">
        <v>268</v>
      </c>
      <c r="E158" s="226" t="s">
        <v>2118</v>
      </c>
      <c r="F158" s="227" t="s">
        <v>2119</v>
      </c>
      <c r="G158" s="228" t="s">
        <v>257</v>
      </c>
      <c r="H158" s="229">
        <v>1</v>
      </c>
      <c r="I158" s="230"/>
      <c r="J158" s="231">
        <f>ROUND(I158*H158,2)</f>
        <v>0</v>
      </c>
      <c r="K158" s="227" t="s">
        <v>153</v>
      </c>
      <c r="L158" s="46"/>
      <c r="M158" s="232" t="s">
        <v>44</v>
      </c>
      <c r="N158" s="233" t="s">
        <v>53</v>
      </c>
      <c r="O158" s="86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165</v>
      </c>
      <c r="AT158" s="218" t="s">
        <v>268</v>
      </c>
      <c r="AU158" s="218" t="s">
        <v>92</v>
      </c>
      <c r="AY158" s="18" t="s">
        <v>147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8" t="s">
        <v>90</v>
      </c>
      <c r="BK158" s="219">
        <f>ROUND(I158*H158,2)</f>
        <v>0</v>
      </c>
      <c r="BL158" s="18" t="s">
        <v>165</v>
      </c>
      <c r="BM158" s="218" t="s">
        <v>422</v>
      </c>
    </row>
    <row r="159" s="2" customFormat="1">
      <c r="A159" s="40"/>
      <c r="B159" s="41"/>
      <c r="C159" s="42"/>
      <c r="D159" s="220" t="s">
        <v>157</v>
      </c>
      <c r="E159" s="42"/>
      <c r="F159" s="221" t="s">
        <v>2119</v>
      </c>
      <c r="G159" s="42"/>
      <c r="H159" s="42"/>
      <c r="I159" s="222"/>
      <c r="J159" s="42"/>
      <c r="K159" s="42"/>
      <c r="L159" s="46"/>
      <c r="M159" s="223"/>
      <c r="N159" s="224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8" t="s">
        <v>157</v>
      </c>
      <c r="AU159" s="18" t="s">
        <v>92</v>
      </c>
    </row>
    <row r="160" s="2" customFormat="1" ht="16.5" customHeight="1">
      <c r="A160" s="40"/>
      <c r="B160" s="41"/>
      <c r="C160" s="225" t="s">
        <v>428</v>
      </c>
      <c r="D160" s="225" t="s">
        <v>268</v>
      </c>
      <c r="E160" s="226" t="s">
        <v>2120</v>
      </c>
      <c r="F160" s="227" t="s">
        <v>2121</v>
      </c>
      <c r="G160" s="228" t="s">
        <v>257</v>
      </c>
      <c r="H160" s="229">
        <v>1</v>
      </c>
      <c r="I160" s="230"/>
      <c r="J160" s="231">
        <f>ROUND(I160*H160,2)</f>
        <v>0</v>
      </c>
      <c r="K160" s="227" t="s">
        <v>153</v>
      </c>
      <c r="L160" s="46"/>
      <c r="M160" s="232" t="s">
        <v>44</v>
      </c>
      <c r="N160" s="233" t="s">
        <v>53</v>
      </c>
      <c r="O160" s="86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165</v>
      </c>
      <c r="AT160" s="218" t="s">
        <v>268</v>
      </c>
      <c r="AU160" s="218" t="s">
        <v>92</v>
      </c>
      <c r="AY160" s="18" t="s">
        <v>147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8" t="s">
        <v>90</v>
      </c>
      <c r="BK160" s="219">
        <f>ROUND(I160*H160,2)</f>
        <v>0</v>
      </c>
      <c r="BL160" s="18" t="s">
        <v>165</v>
      </c>
      <c r="BM160" s="218" t="s">
        <v>426</v>
      </c>
    </row>
    <row r="161" s="2" customFormat="1">
      <c r="A161" s="40"/>
      <c r="B161" s="41"/>
      <c r="C161" s="42"/>
      <c r="D161" s="220" t="s">
        <v>157</v>
      </c>
      <c r="E161" s="42"/>
      <c r="F161" s="221" t="s">
        <v>2121</v>
      </c>
      <c r="G161" s="42"/>
      <c r="H161" s="42"/>
      <c r="I161" s="222"/>
      <c r="J161" s="42"/>
      <c r="K161" s="42"/>
      <c r="L161" s="46"/>
      <c r="M161" s="223"/>
      <c r="N161" s="224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8" t="s">
        <v>157</v>
      </c>
      <c r="AU161" s="18" t="s">
        <v>92</v>
      </c>
    </row>
    <row r="162" s="12" customFormat="1" ht="22.8" customHeight="1">
      <c r="A162" s="12"/>
      <c r="B162" s="190"/>
      <c r="C162" s="191"/>
      <c r="D162" s="192" t="s">
        <v>81</v>
      </c>
      <c r="E162" s="204" t="s">
        <v>605</v>
      </c>
      <c r="F162" s="204" t="s">
        <v>606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SUM(P163:P165)</f>
        <v>0</v>
      </c>
      <c r="Q162" s="198"/>
      <c r="R162" s="199">
        <f>SUM(R163:R165)</f>
        <v>0</v>
      </c>
      <c r="S162" s="198"/>
      <c r="T162" s="200">
        <f>SUM(T163:T165)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90</v>
      </c>
      <c r="AT162" s="202" t="s">
        <v>81</v>
      </c>
      <c r="AU162" s="202" t="s">
        <v>90</v>
      </c>
      <c r="AY162" s="201" t="s">
        <v>147</v>
      </c>
      <c r="BK162" s="203">
        <f>SUM(BK163:BK165)</f>
        <v>0</v>
      </c>
    </row>
    <row r="163" s="2" customFormat="1" ht="16.5" customHeight="1">
      <c r="A163" s="40"/>
      <c r="B163" s="41"/>
      <c r="C163" s="225" t="s">
        <v>366</v>
      </c>
      <c r="D163" s="225" t="s">
        <v>268</v>
      </c>
      <c r="E163" s="226" t="s">
        <v>608</v>
      </c>
      <c r="F163" s="227" t="s">
        <v>2122</v>
      </c>
      <c r="G163" s="228" t="s">
        <v>257</v>
      </c>
      <c r="H163" s="229">
        <v>1</v>
      </c>
      <c r="I163" s="230"/>
      <c r="J163" s="231">
        <f>ROUND(I163*H163,2)</f>
        <v>0</v>
      </c>
      <c r="K163" s="227" t="s">
        <v>153</v>
      </c>
      <c r="L163" s="46"/>
      <c r="M163" s="232" t="s">
        <v>44</v>
      </c>
      <c r="N163" s="233" t="s">
        <v>53</v>
      </c>
      <c r="O163" s="86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165</v>
      </c>
      <c r="AT163" s="218" t="s">
        <v>268</v>
      </c>
      <c r="AU163" s="218" t="s">
        <v>92</v>
      </c>
      <c r="AY163" s="18" t="s">
        <v>147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8" t="s">
        <v>90</v>
      </c>
      <c r="BK163" s="219">
        <f>ROUND(I163*H163,2)</f>
        <v>0</v>
      </c>
      <c r="BL163" s="18" t="s">
        <v>165</v>
      </c>
      <c r="BM163" s="218" t="s">
        <v>431</v>
      </c>
    </row>
    <row r="164" s="2" customFormat="1">
      <c r="A164" s="40"/>
      <c r="B164" s="41"/>
      <c r="C164" s="42"/>
      <c r="D164" s="220" t="s">
        <v>157</v>
      </c>
      <c r="E164" s="42"/>
      <c r="F164" s="221" t="s">
        <v>2122</v>
      </c>
      <c r="G164" s="42"/>
      <c r="H164" s="42"/>
      <c r="I164" s="222"/>
      <c r="J164" s="42"/>
      <c r="K164" s="42"/>
      <c r="L164" s="46"/>
      <c r="M164" s="223"/>
      <c r="N164" s="224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8" t="s">
        <v>157</v>
      </c>
      <c r="AU164" s="18" t="s">
        <v>92</v>
      </c>
    </row>
    <row r="165" s="2" customFormat="1">
      <c r="A165" s="40"/>
      <c r="B165" s="41"/>
      <c r="C165" s="42"/>
      <c r="D165" s="220" t="s">
        <v>277</v>
      </c>
      <c r="E165" s="42"/>
      <c r="F165" s="234" t="s">
        <v>2123</v>
      </c>
      <c r="G165" s="42"/>
      <c r="H165" s="42"/>
      <c r="I165" s="222"/>
      <c r="J165" s="42"/>
      <c r="K165" s="42"/>
      <c r="L165" s="46"/>
      <c r="M165" s="223"/>
      <c r="N165" s="224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8" t="s">
        <v>277</v>
      </c>
      <c r="AU165" s="18" t="s">
        <v>92</v>
      </c>
    </row>
    <row r="166" s="12" customFormat="1" ht="22.8" customHeight="1">
      <c r="A166" s="12"/>
      <c r="B166" s="190"/>
      <c r="C166" s="191"/>
      <c r="D166" s="192" t="s">
        <v>81</v>
      </c>
      <c r="E166" s="204" t="s">
        <v>637</v>
      </c>
      <c r="F166" s="204" t="s">
        <v>638</v>
      </c>
      <c r="G166" s="191"/>
      <c r="H166" s="191"/>
      <c r="I166" s="194"/>
      <c r="J166" s="205">
        <f>BK166</f>
        <v>0</v>
      </c>
      <c r="K166" s="191"/>
      <c r="L166" s="196"/>
      <c r="M166" s="197"/>
      <c r="N166" s="198"/>
      <c r="O166" s="198"/>
      <c r="P166" s="199">
        <f>SUM(P167:P169)</f>
        <v>0</v>
      </c>
      <c r="Q166" s="198"/>
      <c r="R166" s="199">
        <f>SUM(R167:R169)</f>
        <v>0</v>
      </c>
      <c r="S166" s="198"/>
      <c r="T166" s="200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90</v>
      </c>
      <c r="AT166" s="202" t="s">
        <v>81</v>
      </c>
      <c r="AU166" s="202" t="s">
        <v>90</v>
      </c>
      <c r="AY166" s="201" t="s">
        <v>147</v>
      </c>
      <c r="BK166" s="203">
        <f>SUM(BK167:BK169)</f>
        <v>0</v>
      </c>
    </row>
    <row r="167" s="2" customFormat="1" ht="16.5" customHeight="1">
      <c r="A167" s="40"/>
      <c r="B167" s="41"/>
      <c r="C167" s="225" t="s">
        <v>436</v>
      </c>
      <c r="D167" s="225" t="s">
        <v>268</v>
      </c>
      <c r="E167" s="226" t="s">
        <v>639</v>
      </c>
      <c r="F167" s="227" t="s">
        <v>2124</v>
      </c>
      <c r="G167" s="228" t="s">
        <v>257</v>
      </c>
      <c r="H167" s="229">
        <v>1</v>
      </c>
      <c r="I167" s="230"/>
      <c r="J167" s="231">
        <f>ROUND(I167*H167,2)</f>
        <v>0</v>
      </c>
      <c r="K167" s="227" t="s">
        <v>153</v>
      </c>
      <c r="L167" s="46"/>
      <c r="M167" s="232" t="s">
        <v>44</v>
      </c>
      <c r="N167" s="233" t="s">
        <v>53</v>
      </c>
      <c r="O167" s="86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165</v>
      </c>
      <c r="AT167" s="218" t="s">
        <v>268</v>
      </c>
      <c r="AU167" s="218" t="s">
        <v>92</v>
      </c>
      <c r="AY167" s="18" t="s">
        <v>147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8" t="s">
        <v>90</v>
      </c>
      <c r="BK167" s="219">
        <f>ROUND(I167*H167,2)</f>
        <v>0</v>
      </c>
      <c r="BL167" s="18" t="s">
        <v>165</v>
      </c>
      <c r="BM167" s="218" t="s">
        <v>435</v>
      </c>
    </row>
    <row r="168" s="2" customFormat="1">
      <c r="A168" s="40"/>
      <c r="B168" s="41"/>
      <c r="C168" s="42"/>
      <c r="D168" s="220" t="s">
        <v>157</v>
      </c>
      <c r="E168" s="42"/>
      <c r="F168" s="221" t="s">
        <v>2124</v>
      </c>
      <c r="G168" s="42"/>
      <c r="H168" s="42"/>
      <c r="I168" s="222"/>
      <c r="J168" s="42"/>
      <c r="K168" s="42"/>
      <c r="L168" s="46"/>
      <c r="M168" s="223"/>
      <c r="N168" s="224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8" t="s">
        <v>157</v>
      </c>
      <c r="AU168" s="18" t="s">
        <v>92</v>
      </c>
    </row>
    <row r="169" s="2" customFormat="1">
      <c r="A169" s="40"/>
      <c r="B169" s="41"/>
      <c r="C169" s="42"/>
      <c r="D169" s="220" t="s">
        <v>277</v>
      </c>
      <c r="E169" s="42"/>
      <c r="F169" s="234" t="s">
        <v>2065</v>
      </c>
      <c r="G169" s="42"/>
      <c r="H169" s="42"/>
      <c r="I169" s="222"/>
      <c r="J169" s="42"/>
      <c r="K169" s="42"/>
      <c r="L169" s="46"/>
      <c r="M169" s="235"/>
      <c r="N169" s="236"/>
      <c r="O169" s="237"/>
      <c r="P169" s="237"/>
      <c r="Q169" s="237"/>
      <c r="R169" s="237"/>
      <c r="S169" s="237"/>
      <c r="T169" s="238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8" t="s">
        <v>277</v>
      </c>
      <c r="AU169" s="18" t="s">
        <v>92</v>
      </c>
    </row>
    <row r="170" s="2" customFormat="1" ht="6.96" customHeight="1">
      <c r="A170" s="40"/>
      <c r="B170" s="61"/>
      <c r="C170" s="62"/>
      <c r="D170" s="62"/>
      <c r="E170" s="62"/>
      <c r="F170" s="62"/>
      <c r="G170" s="62"/>
      <c r="H170" s="62"/>
      <c r="I170" s="62"/>
      <c r="J170" s="62"/>
      <c r="K170" s="62"/>
      <c r="L170" s="46"/>
      <c r="M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</row>
  </sheetData>
  <sheetProtection sheet="1" autoFilter="0" formatColumns="0" formatRows="0" objects="1" scenarios="1" spinCount="100000" saltValue="mn6/dY7m7zFjgSTOp8rLBKU4dd9pEAQ4HRvsa2v+FGdR3mb0JF7Gc6u57BV7VA58k1r415EQKnoXsP1biz6aqw==" hashValue="RVeW2WkXJuN7eFu7MdbMSfK3a4cdNAX5yqBi7a731zdSRy8cKyw33FBmwdbU/Tu87BIxe+DE9US4PXl4kmHSAQ==" algorithmName="SHA-512" password="C71F"/>
  <autoFilter ref="C82:K16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Humpolík Michal</dc:creator>
  <cp:lastModifiedBy>Humpolík Michal</cp:lastModifiedBy>
  <dcterms:created xsi:type="dcterms:W3CDTF">2022-06-07T06:34:24Z</dcterms:created>
  <dcterms:modified xsi:type="dcterms:W3CDTF">2022-06-07T06:34:38Z</dcterms:modified>
</cp:coreProperties>
</file>