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dnicka5,strecha - Oprav..." sheetId="2" state="visible" r:id="rId3"/>
  </sheets>
  <definedNames>
    <definedName function="false" hidden="false" localSheetId="1" name="_xlnm.Print_Area" vbProcedure="false">'Radnicka5,strecha - Oprav...'!$C$4:$J$76,'Radnicka5,strecha - Oprav...'!$C$82:$J$112,'Radnicka5,strecha - Oprav...'!$C$118:$K$247</definedName>
    <definedName function="false" hidden="false" localSheetId="1" name="_xlnm.Print_Titles" vbProcedure="false">'Radnicka5,strecha - Oprav...'!$128:$128</definedName>
    <definedName function="false" hidden="true" localSheetId="1" name="_xlnm._FilterDatabase" vbProcedure="false">'Radnicka5,strecha - Oprav...'!$C$128:$K$247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<sst xmlns="http://schemas.openxmlformats.org/spreadsheetml/2006/main" count="1750" uniqueCount="560">
  <si>
    <t xml:space="preserve">Export Komplet</t>
  </si>
  <si>
    <t xml:space="preserve">2.0</t>
  </si>
  <si>
    <t xml:space="preserve">False</t>
  </si>
  <si>
    <t xml:space="preserve">{e8518148-7896-4daa-a88a-eae315660fdb}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</si>
  <si>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</si>
  <si>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</si>
  <si>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</si>
  <si>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</si>
  <si>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</si>
  <si>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</si>
  <si>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</si>
  <si>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</si>
  <si>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</si>
  <si>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Radnicka5,strecha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</si>
  <si>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</si>
  <si>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</si>
  <si>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střechy</t>
  </si>
  <si>
    <t xml:space="preserve">KSO:</t>
  </si>
  <si>
    <t xml:space="preserve">CC-CZ:</t>
  </si>
  <si>
    <t xml:space="preserve">Místo:</t>
  </si>
  <si>
    <t xml:space="preserve">Radnická 5,Brno</t>
  </si>
  <si>
    <t xml:space="preserve">Datum:</t>
  </si>
  <si>
    <t xml:space="preserve">30. 7. 2020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</si>
  <si>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</si>
  <si>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</si>
  <si>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</si>
  <si>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</si>
  <si>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</si>
  <si>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</si>
  <si>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</si>
  <si>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ing.Ševelová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</si>
  <si>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</si>
  <si>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</si>
  <si>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</si>
  <si>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</si>
  <si>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</si>
  <si>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</si>
  <si>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</si>
  <si>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</si>
  <si>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</si>
  <si>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</si>
  <si>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</si>
  <si>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</si>
  <si>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</si>
  <si>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</si>
  <si>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</si>
  <si>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</si>
  <si>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</si>
  <si>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</si>
  <si>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</si>
  <si>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</si>
  <si>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</si>
  <si>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</si>
  <si>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</si>
  <si>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</si>
  <si>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</si>
  <si>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</si>
  <si>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</si>
  <si>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</si>
  <si>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</si>
  <si>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</si>
  <si>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</si>
  <si>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</si>
  <si>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</si>
  <si>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</si>
  <si>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</si>
  <si>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</si>
  <si>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</si>
  <si>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</si>
  <si>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</si>
  <si>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</si>
  <si>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</si>
  <si>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</si>
  <si>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</si>
  <si>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</si>
  <si>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</si>
  <si>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</si>
  <si>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</si>
  <si>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</si>
  <si>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</si>
  <si>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</si>
  <si>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</si>
  <si>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</si>
  <si>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</si>
  <si>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</si>
  <si>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</si>
  <si>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</si>
  <si>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</si>
  <si>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</si>
  <si>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</si>
  <si>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</si>
  <si>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</si>
  <si>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</si>
  <si>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</si>
  <si>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</si>
  <si>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</si>
  <si>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</si>
  <si>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</si>
  <si>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</si>
  <si>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</si>
  <si>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</si>
  <si>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</si>
  <si>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</si>
  <si>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</si>
  <si>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</si>
  <si>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</si>
  <si>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</si>
  <si>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</si>
  <si>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</si>
  <si>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</si>
  <si>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</si>
  <si>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</si>
  <si>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</si>
  <si>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</si>
  <si>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</si>
  <si>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</si>
  <si>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</si>
  <si>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</si>
  <si>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</si>
  <si>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</si>
  <si>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Zemní práce</t>
  </si>
  <si>
    <t xml:space="preserve">K</t>
  </si>
  <si>
    <t xml:space="preserve">111-pc 1</t>
  </si>
  <si>
    <t xml:space="preserve">Autorský dozor</t>
  </si>
  <si>
    <t xml:space="preserve">sada</t>
  </si>
  <si>
    <t xml:space="preserve">4</t>
  </si>
  <si>
    <t xml:space="preserve">2</t>
  </si>
  <si>
    <t xml:space="preserve">-1379513025</t>
  </si>
  <si>
    <t xml:space="preserve">3</t>
  </si>
  <si>
    <t xml:space="preserve">Svislé a kompletní konstrukce</t>
  </si>
  <si>
    <t xml:space="preserve">316381116</t>
  </si>
  <si>
    <t xml:space="preserve">Komínové krycí desky tl do 100 mm z betonu tř. C 12/15 až C 16/20 s přesahy do 70 mm</t>
  </si>
  <si>
    <t xml:space="preserve">m2</t>
  </si>
  <si>
    <t xml:space="preserve">CS ÚRS 2020 01</t>
  </si>
  <si>
    <t xml:space="preserve">1784773564</t>
  </si>
  <si>
    <t xml:space="preserve">319202331</t>
  </si>
  <si>
    <t xml:space="preserve">Vyrovnání nerovného povrchu zdiva tl do 150 mm přizděním-oprava atiky pod oplechováním</t>
  </si>
  <si>
    <t xml:space="preserve">-2066561409</t>
  </si>
  <si>
    <t xml:space="preserve">6</t>
  </si>
  <si>
    <t xml:space="preserve">Úpravy povrchů, podlahy a osazování výplní</t>
  </si>
  <si>
    <t xml:space="preserve">622142001</t>
  </si>
  <si>
    <t xml:space="preserve">Potažení vnějších stěn sklovláknitým pletivem vtlačeným do tenkovrstvé hmoty-komíny</t>
  </si>
  <si>
    <t xml:space="preserve">-268745867</t>
  </si>
  <si>
    <t xml:space="preserve">5</t>
  </si>
  <si>
    <t xml:space="preserve">622531021</t>
  </si>
  <si>
    <t xml:space="preserve">Tenkovrstvá silikonová zrnitá omítka tl. 2,0 mm včetně penetrace vnějších stěn</t>
  </si>
  <si>
    <t xml:space="preserve">-1845212911</t>
  </si>
  <si>
    <t xml:space="preserve">623131101</t>
  </si>
  <si>
    <t xml:space="preserve">Cementový postřik vnějších pilířů nebo sloupů nanášený celoplošně ručně</t>
  </si>
  <si>
    <t xml:space="preserve">327948610</t>
  </si>
  <si>
    <t xml:space="preserve">7</t>
  </si>
  <si>
    <t xml:space="preserve">623131121</t>
  </si>
  <si>
    <t xml:space="preserve">Penetrační nátěr </t>
  </si>
  <si>
    <t xml:space="preserve">1937605289</t>
  </si>
  <si>
    <t xml:space="preserve">8</t>
  </si>
  <si>
    <t xml:space="preserve">623311121</t>
  </si>
  <si>
    <t xml:space="preserve">Vápenná omítka jádrová vnější</t>
  </si>
  <si>
    <t xml:space="preserve">1203099540</t>
  </si>
  <si>
    <t xml:space="preserve">9</t>
  </si>
  <si>
    <t xml:space="preserve">Ostatní konstrukce a práce, bourání</t>
  </si>
  <si>
    <t xml:space="preserve">941111112</t>
  </si>
  <si>
    <t xml:space="preserve">Montáž lešení řadového trubkového lehkého s podlahami zatížení do 200 kg/m2 š do 0,9 m v do 25 m</t>
  </si>
  <si>
    <t xml:space="preserve">-792646725</t>
  </si>
  <si>
    <t xml:space="preserve">10</t>
  </si>
  <si>
    <t xml:space="preserve">941111222</t>
  </si>
  <si>
    <t xml:space="preserve">Příplatek k lešení řadovému trubkovému lehkému s podlahami š 1,2 m v 25 m za první a ZKD den použití</t>
  </si>
  <si>
    <t xml:space="preserve">-1546435914</t>
  </si>
  <si>
    <t xml:space="preserve">11</t>
  </si>
  <si>
    <t xml:space="preserve">941111822</t>
  </si>
  <si>
    <t xml:space="preserve">Demontáž lešení řadového trubkového lehkého s podlahami zatížení do 200 kg/m2 š do 1,2 m v do 25 m</t>
  </si>
  <si>
    <t xml:space="preserve">-43462426</t>
  </si>
  <si>
    <t xml:space="preserve">12</t>
  </si>
  <si>
    <t xml:space="preserve">944511111</t>
  </si>
  <si>
    <t xml:space="preserve">Montáž ochranné sítě z textilie z umělých vláken</t>
  </si>
  <si>
    <t xml:space="preserve">-1073507483</t>
  </si>
  <si>
    <t xml:space="preserve">13</t>
  </si>
  <si>
    <t xml:space="preserve">944511811</t>
  </si>
  <si>
    <t xml:space="preserve">Demontáž ochranné sítě z textilie z umělých vláken</t>
  </si>
  <si>
    <t xml:space="preserve">-1351597964</t>
  </si>
  <si>
    <t xml:space="preserve">14</t>
  </si>
  <si>
    <t xml:space="preserve">944611211</t>
  </si>
  <si>
    <t xml:space="preserve">Příplatek k ochranné plachtě za první a ZKD den použití</t>
  </si>
  <si>
    <t xml:space="preserve">1756796481</t>
  </si>
  <si>
    <t xml:space="preserve">945411111</t>
  </si>
  <si>
    <t xml:space="preserve">Výsuvná šplhací plošina motorová s jedním podvozkem a jedním stožárem v do 80 m</t>
  </si>
  <si>
    <t xml:space="preserve">den</t>
  </si>
  <si>
    <t xml:space="preserve">1853702986</t>
  </si>
  <si>
    <t xml:space="preserve">16</t>
  </si>
  <si>
    <t xml:space="preserve">945-pc 1</t>
  </si>
  <si>
    <t xml:space="preserve">Zřízení horolezeckého úvazu pro práci ve výškách</t>
  </si>
  <si>
    <t xml:space="preserve">kus</t>
  </si>
  <si>
    <t xml:space="preserve">-268359757</t>
  </si>
  <si>
    <t xml:space="preserve">17</t>
  </si>
  <si>
    <t xml:space="preserve">949101111</t>
  </si>
  <si>
    <t xml:space="preserve">Lešení pomocné pro objekty pozemních staveb s lešeňovou podlahou v do 1,9 m zatížení do 150 kg/m2</t>
  </si>
  <si>
    <t xml:space="preserve">-1078983969</t>
  </si>
  <si>
    <t xml:space="preserve">18</t>
  </si>
  <si>
    <t xml:space="preserve">952901111</t>
  </si>
  <si>
    <t xml:space="preserve">Vyčištění budov bytové a občanské výstavby při výšce podlaží do 4 m</t>
  </si>
  <si>
    <t xml:space="preserve">-631505735</t>
  </si>
  <si>
    <t xml:space="preserve">19</t>
  </si>
  <si>
    <t xml:space="preserve">95290111R1</t>
  </si>
  <si>
    <t xml:space="preserve">Průběžný úklid na stavbě</t>
  </si>
  <si>
    <t xml:space="preserve">1860464980</t>
  </si>
  <si>
    <t xml:space="preserve">20</t>
  </si>
  <si>
    <t xml:space="preserve">952-pc 2</t>
  </si>
  <si>
    <t xml:space="preserve">Provizorní dopravní značení</t>
  </si>
  <si>
    <t xml:space="preserve">1053386752</t>
  </si>
  <si>
    <t xml:space="preserve">952-pc 3</t>
  </si>
  <si>
    <t xml:space="preserve">D+m pás proti ptákům hrotový,připevněním z lešení v 105mm,63 ks hrotů,š.170-210mm</t>
  </si>
  <si>
    <t xml:space="preserve">m</t>
  </si>
  <si>
    <t xml:space="preserve">1256194708</t>
  </si>
  <si>
    <t xml:space="preserve">22</t>
  </si>
  <si>
    <t xml:space="preserve">976027331R</t>
  </si>
  <si>
    <t xml:space="preserve">Vybourání krycích desek tl přes 100 mm</t>
  </si>
  <si>
    <t xml:space="preserve">501698541</t>
  </si>
  <si>
    <t xml:space="preserve">997</t>
  </si>
  <si>
    <t xml:space="preserve">Přesun sutě</t>
  </si>
  <si>
    <t xml:space="preserve">23</t>
  </si>
  <si>
    <t xml:space="preserve">997013216</t>
  </si>
  <si>
    <t xml:space="preserve">Vnitrostaveništní doprava suti a vybouraných hmot pro budovy v do 21 m ručně</t>
  </si>
  <si>
    <t xml:space="preserve">t</t>
  </si>
  <si>
    <t xml:space="preserve">1570845824</t>
  </si>
  <si>
    <t xml:space="preserve">24</t>
  </si>
  <si>
    <t xml:space="preserve">997013501</t>
  </si>
  <si>
    <t xml:space="preserve">Odvoz suti a vybouraných hmot na skládku nebo meziskládku do 1 km se složením</t>
  </si>
  <si>
    <t xml:space="preserve">-868197232</t>
  </si>
  <si>
    <t xml:space="preserve">25</t>
  </si>
  <si>
    <t xml:space="preserve">997013509</t>
  </si>
  <si>
    <t xml:space="preserve">Příplatek k odvozu suti a vybouraných hmot na skládku ZKD 1 km přes 1 km</t>
  </si>
  <si>
    <t xml:space="preserve">998168325</t>
  </si>
  <si>
    <t xml:space="preserve">26</t>
  </si>
  <si>
    <t xml:space="preserve">997013603</t>
  </si>
  <si>
    <t xml:space="preserve">Poplatek za uložení na skládce (skládkovné) stavebního odpadu cihelného,tašky kód odpadu 17 01 02</t>
  </si>
  <si>
    <t xml:space="preserve">1335806555</t>
  </si>
  <si>
    <t xml:space="preserve">27</t>
  </si>
  <si>
    <t xml:space="preserve">997013631</t>
  </si>
  <si>
    <t xml:space="preserve">Poplatek za uložení na skládce (skládkovné) stavebního odpadu směsného kód odpadu 17 09 04</t>
  </si>
  <si>
    <t xml:space="preserve">-885049226</t>
  </si>
  <si>
    <t xml:space="preserve">28</t>
  </si>
  <si>
    <t xml:space="preserve">997013811</t>
  </si>
  <si>
    <t xml:space="preserve">Poplatek za uložení na skládce (skládkovné) stavebního odpadu dřevěného kód odpadu 17 02 01</t>
  </si>
  <si>
    <t xml:space="preserve">-1361770274</t>
  </si>
  <si>
    <t xml:space="preserve">998</t>
  </si>
  <si>
    <t xml:space="preserve">Přesun hmot</t>
  </si>
  <si>
    <t xml:space="preserve">29</t>
  </si>
  <si>
    <t xml:space="preserve">998018003</t>
  </si>
  <si>
    <t xml:space="preserve">Přesun hmot ruční pro budovy v do 24 m</t>
  </si>
  <si>
    <t xml:space="preserve">-2053964711</t>
  </si>
  <si>
    <t xml:space="preserve">30</t>
  </si>
  <si>
    <t xml:space="preserve">998018011</t>
  </si>
  <si>
    <t xml:space="preserve">Příplatek k ručnímu přesunu hmot pro budovy zděné za zvětšený přesun ZKD 100 m</t>
  </si>
  <si>
    <t xml:space="preserve">544641131</t>
  </si>
  <si>
    <t xml:space="preserve">PSV</t>
  </si>
  <si>
    <t xml:space="preserve">Práce a dodávky PSV</t>
  </si>
  <si>
    <t xml:space="preserve">741</t>
  </si>
  <si>
    <t xml:space="preserve">Elektroinstalace - silnoproud</t>
  </si>
  <si>
    <t xml:space="preserve">31</t>
  </si>
  <si>
    <t xml:space="preserve">741-pc 1</t>
  </si>
  <si>
    <t xml:space="preserve">Demontáž hromosvodu+nový+revize</t>
  </si>
  <si>
    <t xml:space="preserve">23909441</t>
  </si>
  <si>
    <t xml:space="preserve">32</t>
  </si>
  <si>
    <t xml:space="preserve">998741203</t>
  </si>
  <si>
    <t xml:space="preserve">Přesun hmot  v do 24 m</t>
  </si>
  <si>
    <t xml:space="preserve">%</t>
  </si>
  <si>
    <t xml:space="preserve">796978413</t>
  </si>
  <si>
    <t xml:space="preserve">762</t>
  </si>
  <si>
    <t xml:space="preserve">Konstrukce tesařské</t>
  </si>
  <si>
    <t xml:space="preserve">33</t>
  </si>
  <si>
    <t xml:space="preserve">762085103R</t>
  </si>
  <si>
    <t xml:space="preserve">Montáž a dodátka kotevních želez</t>
  </si>
  <si>
    <t xml:space="preserve">2147311463</t>
  </si>
  <si>
    <t xml:space="preserve">34</t>
  </si>
  <si>
    <t xml:space="preserve">762331921</t>
  </si>
  <si>
    <t xml:space="preserve">Vyřezání části střešní vazby průřezové plochy řeziva do 224 cm2 délky do 3 m</t>
  </si>
  <si>
    <t xml:space="preserve">-1442235265</t>
  </si>
  <si>
    <t xml:space="preserve">35</t>
  </si>
  <si>
    <t xml:space="preserve">762332921</t>
  </si>
  <si>
    <t xml:space="preserve">Doplnění části střešní vazby z hranolů průřezové plochy do 120 cm2 včetně materiálu 6/16,příložky</t>
  </si>
  <si>
    <t xml:space="preserve">1697691041</t>
  </si>
  <si>
    <t xml:space="preserve">36</t>
  </si>
  <si>
    <t xml:space="preserve">762332922</t>
  </si>
  <si>
    <t xml:space="preserve">Doplnění části střešní vazby z hranolů průřezové plochy do 224 cm2 včetně materiálu 14/16 cm</t>
  </si>
  <si>
    <t xml:space="preserve">-921547314</t>
  </si>
  <si>
    <t xml:space="preserve">37</t>
  </si>
  <si>
    <t xml:space="preserve">762341210</t>
  </si>
  <si>
    <t xml:space="preserve">Montáž bednění střech rovných a šikmých sklonu do 60° z hrubých prken na sraz</t>
  </si>
  <si>
    <t xml:space="preserve">-811186982</t>
  </si>
  <si>
    <t xml:space="preserve">38</t>
  </si>
  <si>
    <t xml:space="preserve">M</t>
  </si>
  <si>
    <t xml:space="preserve">60515111</t>
  </si>
  <si>
    <t xml:space="preserve">řezivo jehličnaté prkno 20-30mm</t>
  </si>
  <si>
    <t xml:space="preserve">m3</t>
  </si>
  <si>
    <t xml:space="preserve">-1050900253</t>
  </si>
  <si>
    <t xml:space="preserve">39</t>
  </si>
  <si>
    <t xml:space="preserve">762341811</t>
  </si>
  <si>
    <t xml:space="preserve">Demontáž bednění střech z prken</t>
  </si>
  <si>
    <t xml:space="preserve">1296921005</t>
  </si>
  <si>
    <t xml:space="preserve">40</t>
  </si>
  <si>
    <t xml:space="preserve">762342214</t>
  </si>
  <si>
    <t xml:space="preserve">Montáž laťování na střechách jednoduchých sklonu do 60° osové vzdálenosti do 360 mm</t>
  </si>
  <si>
    <t xml:space="preserve">7953650</t>
  </si>
  <si>
    <t xml:space="preserve">41</t>
  </si>
  <si>
    <t xml:space="preserve">60514101</t>
  </si>
  <si>
    <t xml:space="preserve">řezivo jehličnaté lať 10-25cm2</t>
  </si>
  <si>
    <t xml:space="preserve">-169824956</t>
  </si>
  <si>
    <t xml:space="preserve">42</t>
  </si>
  <si>
    <t xml:space="preserve">762342441</t>
  </si>
  <si>
    <t xml:space="preserve">Montáž lišt trojúhelníkových nebo kontralatí na střechách sklonu do 60°</t>
  </si>
  <si>
    <t xml:space="preserve">-1989059025</t>
  </si>
  <si>
    <t xml:space="preserve">43</t>
  </si>
  <si>
    <t xml:space="preserve">762342812</t>
  </si>
  <si>
    <t xml:space="preserve">Demontáž laťování střech z latí osové vzdálenosti do 0,50 m</t>
  </si>
  <si>
    <t xml:space="preserve">-1620827342</t>
  </si>
  <si>
    <t xml:space="preserve">44</t>
  </si>
  <si>
    <t xml:space="preserve">762395000</t>
  </si>
  <si>
    <t xml:space="preserve">Spojovací prostředky krovů, bednění, laťování, nadstřešních konstrukcí</t>
  </si>
  <si>
    <t xml:space="preserve">61395191</t>
  </si>
  <si>
    <t xml:space="preserve">45</t>
  </si>
  <si>
    <t xml:space="preserve">762-pc 1</t>
  </si>
  <si>
    <t xml:space="preserve">Kontrola dřev.prvků po odstranění krytiny, případné poškození bude řešeno</t>
  </si>
  <si>
    <t xml:space="preserve">2129329572</t>
  </si>
  <si>
    <t xml:space="preserve">46</t>
  </si>
  <si>
    <t xml:space="preserve">998762203</t>
  </si>
  <si>
    <t xml:space="preserve">Přesun hmot procentní pro kce tesařské v objektech v do 24 m</t>
  </si>
  <si>
    <t xml:space="preserve">-2014430315</t>
  </si>
  <si>
    <t xml:space="preserve">47</t>
  </si>
  <si>
    <t xml:space="preserve">998762294</t>
  </si>
  <si>
    <t xml:space="preserve">Příplatek k přesunu hmot procentní 762 za zvětšený přesun do 1000 m</t>
  </si>
  <si>
    <t xml:space="preserve">-1677343232</t>
  </si>
  <si>
    <t xml:space="preserve">764</t>
  </si>
  <si>
    <t xml:space="preserve">Konstrukce klempířské</t>
  </si>
  <si>
    <t xml:space="preserve">48</t>
  </si>
  <si>
    <t xml:space="preserve">764pozn.</t>
  </si>
  <si>
    <t xml:space="preserve">Pro zachování autentického vzhledu průčelí je nutno provest opravu nebo kopie nefunkčního dekorat.klemp.prvku-projednat s UPP a OPP-příplatek</t>
  </si>
  <si>
    <t xml:space="preserve">-1506349242</t>
  </si>
  <si>
    <t xml:space="preserve">49</t>
  </si>
  <si>
    <t xml:space="preserve">764001831</t>
  </si>
  <si>
    <t xml:space="preserve">Demontáž krytiny z taškových tabulí do suti</t>
  </si>
  <si>
    <t xml:space="preserve">-223695207</t>
  </si>
  <si>
    <t xml:space="preserve">50</t>
  </si>
  <si>
    <t xml:space="preserve">764001891</t>
  </si>
  <si>
    <t xml:space="preserve">Demontáž úžlabí do suti</t>
  </si>
  <si>
    <t xml:space="preserve">-1117405826</t>
  </si>
  <si>
    <t xml:space="preserve">51</t>
  </si>
  <si>
    <t xml:space="preserve">764002801</t>
  </si>
  <si>
    <t xml:space="preserve">Demontáž závětrné lišty do suti</t>
  </si>
  <si>
    <t xml:space="preserve">1423794863</t>
  </si>
  <si>
    <t xml:space="preserve">52</t>
  </si>
  <si>
    <t xml:space="preserve">764002812</t>
  </si>
  <si>
    <t xml:space="preserve">Demontáž okapového plechu do suti v krytině skládané</t>
  </si>
  <si>
    <t xml:space="preserve">764380438</t>
  </si>
  <si>
    <t xml:space="preserve">53</t>
  </si>
  <si>
    <t xml:space="preserve">764002821</t>
  </si>
  <si>
    <t xml:space="preserve">Demontáž střešního okna do suti</t>
  </si>
  <si>
    <t xml:space="preserve">263714283</t>
  </si>
  <si>
    <t xml:space="preserve">54</t>
  </si>
  <si>
    <t xml:space="preserve">764002841</t>
  </si>
  <si>
    <t xml:space="preserve">Demontáž oplechování horních ploch zdí a nadezdívek do suti</t>
  </si>
  <si>
    <t xml:space="preserve">1432247208</t>
  </si>
  <si>
    <t xml:space="preserve">55</t>
  </si>
  <si>
    <t xml:space="preserve">764002861</t>
  </si>
  <si>
    <t xml:space="preserve">Demontáž oplechování říms a ozdobných prvků do suti</t>
  </si>
  <si>
    <t xml:space="preserve">1613347469</t>
  </si>
  <si>
    <t xml:space="preserve">56</t>
  </si>
  <si>
    <t xml:space="preserve">764002871</t>
  </si>
  <si>
    <t xml:space="preserve">Demontáž lemování zdí do suti</t>
  </si>
  <si>
    <t xml:space="preserve">1181632028</t>
  </si>
  <si>
    <t xml:space="preserve">57</t>
  </si>
  <si>
    <t xml:space="preserve">764002881</t>
  </si>
  <si>
    <t xml:space="preserve">Demontáž lemování komínů do suti</t>
  </si>
  <si>
    <t xml:space="preserve">1715559722</t>
  </si>
  <si>
    <t xml:space="preserve">58</t>
  </si>
  <si>
    <t xml:space="preserve">764003801</t>
  </si>
  <si>
    <t xml:space="preserve">Demontáž lemování trub, konzol, držáků, ventilačních nástavců a jiných kusových prvků do suti</t>
  </si>
  <si>
    <t xml:space="preserve">-1819364673</t>
  </si>
  <si>
    <t xml:space="preserve">59</t>
  </si>
  <si>
    <t xml:space="preserve">764004801</t>
  </si>
  <si>
    <t xml:space="preserve">Demontáž podokapního žlabu do suti</t>
  </si>
  <si>
    <t xml:space="preserve">1334994862</t>
  </si>
  <si>
    <t xml:space="preserve">60</t>
  </si>
  <si>
    <t xml:space="preserve">764004831</t>
  </si>
  <si>
    <t xml:space="preserve">Demontáž mezistřešního nebo zaatikového žlabu do suti</t>
  </si>
  <si>
    <t xml:space="preserve">-1552513294</t>
  </si>
  <si>
    <t xml:space="preserve">61</t>
  </si>
  <si>
    <t xml:space="preserve">764131433</t>
  </si>
  <si>
    <t xml:space="preserve">Krytina střechy rovné drážkováním z tabulí z Cu plechu sklonu do 60°</t>
  </si>
  <si>
    <t xml:space="preserve">-342001246</t>
  </si>
  <si>
    <t xml:space="preserve">62</t>
  </si>
  <si>
    <t xml:space="preserve">764231472</t>
  </si>
  <si>
    <t xml:space="preserve">Oplechování úžlabí z Cu plechu rš 750 mm</t>
  </si>
  <si>
    <t xml:space="preserve">2118870732</t>
  </si>
  <si>
    <t xml:space="preserve">63</t>
  </si>
  <si>
    <t xml:space="preserve">764232406</t>
  </si>
  <si>
    <t xml:space="preserve">Oplechování štítu závětrnou lištou z Cu plechu rš 500 mm</t>
  </si>
  <si>
    <t xml:space="preserve">1930477502</t>
  </si>
  <si>
    <t xml:space="preserve">64</t>
  </si>
  <si>
    <t xml:space="preserve">764232433</t>
  </si>
  <si>
    <t xml:space="preserve">Oplechování rovné okapové hrany z Cu plechu rš 250 mm</t>
  </si>
  <si>
    <t xml:space="preserve">835356440</t>
  </si>
  <si>
    <t xml:space="preserve">65</t>
  </si>
  <si>
    <t xml:space="preserve">764232434</t>
  </si>
  <si>
    <t xml:space="preserve">Oplechování rovné okapové hrany z Cu plechu rš 330 mm</t>
  </si>
  <si>
    <t xml:space="preserve">480659619</t>
  </si>
  <si>
    <t xml:space="preserve">66</t>
  </si>
  <si>
    <t xml:space="preserve">764234406</t>
  </si>
  <si>
    <t xml:space="preserve">Oplechování horních ploch a nadezdívek (atik) bez rohů z Cu plechu mechanicky kotvené rš 500 mm</t>
  </si>
  <si>
    <t xml:space="preserve">-130401334</t>
  </si>
  <si>
    <t xml:space="preserve">67</t>
  </si>
  <si>
    <t xml:space="preserve">7642384311</t>
  </si>
  <si>
    <t xml:space="preserve">Oplechování římsy rovné celoplošně lepené z Cu plechu rš přes 750 mm</t>
  </si>
  <si>
    <t xml:space="preserve">-1190731305</t>
  </si>
  <si>
    <t xml:space="preserve">68</t>
  </si>
  <si>
    <t xml:space="preserve">764331415</t>
  </si>
  <si>
    <t xml:space="preserve">Lemování rovných zdí střech s krytinou skládanou z Cu plechu rš 400 mm</t>
  </si>
  <si>
    <t xml:space="preserve">-304500089</t>
  </si>
  <si>
    <t xml:space="preserve">69</t>
  </si>
  <si>
    <t xml:space="preserve">764331416R</t>
  </si>
  <si>
    <t xml:space="preserve">Lemování komínu z Cu plechu rš 500 mm</t>
  </si>
  <si>
    <t xml:space="preserve">379318440</t>
  </si>
  <si>
    <t xml:space="preserve">70</t>
  </si>
  <si>
    <t xml:space="preserve">764531404</t>
  </si>
  <si>
    <t xml:space="preserve">Žlab podokapní půlkruhový z Cu plechu rš 330 mm</t>
  </si>
  <si>
    <t xml:space="preserve">-1176802425</t>
  </si>
  <si>
    <t xml:space="preserve">71</t>
  </si>
  <si>
    <t xml:space="preserve">764531444R</t>
  </si>
  <si>
    <t xml:space="preserve">Kotlík oválný (trychtýřový) pro podokapní žlaby z Cu plechu pro trouby D do 150mm</t>
  </si>
  <si>
    <t xml:space="preserve">239447230</t>
  </si>
  <si>
    <t xml:space="preserve">72</t>
  </si>
  <si>
    <t xml:space="preserve">764535411</t>
  </si>
  <si>
    <t xml:space="preserve">Žlaby mezistřešní nebo zaatikové uložené v lůžku z Cu plechu rš 1100 mm</t>
  </si>
  <si>
    <t xml:space="preserve">-1441076322</t>
  </si>
  <si>
    <t xml:space="preserve">73</t>
  </si>
  <si>
    <t xml:space="preserve">764-pc 1</t>
  </si>
  <si>
    <t xml:space="preserve">Maska hladká z Cu k nadřímsovým žlabům rš.500mm</t>
  </si>
  <si>
    <t xml:space="preserve">-1597113833</t>
  </si>
  <si>
    <t xml:space="preserve">74</t>
  </si>
  <si>
    <t xml:space="preserve">764-pc 2</t>
  </si>
  <si>
    <t xml:space="preserve">D+m okno střešní z Cuplechu 60 x60 cm</t>
  </si>
  <si>
    <t xml:space="preserve">-1861103774</t>
  </si>
  <si>
    <t xml:space="preserve">75</t>
  </si>
  <si>
    <t xml:space="preserve">998764203</t>
  </si>
  <si>
    <t xml:space="preserve">Přesun hmot procentní pro konstrukce klempířské v objektech v do 24 m</t>
  </si>
  <si>
    <t xml:space="preserve">1326303361</t>
  </si>
  <si>
    <t xml:space="preserve">76</t>
  </si>
  <si>
    <t xml:space="preserve">998764292</t>
  </si>
  <si>
    <t xml:space="preserve">Příplatek k přesunu hmot procentní 764 za zvětšený přesun do 100 m</t>
  </si>
  <si>
    <t xml:space="preserve">-1901447674</t>
  </si>
  <si>
    <t xml:space="preserve">765</t>
  </si>
  <si>
    <t xml:space="preserve">Krytina skládaná</t>
  </si>
  <si>
    <t xml:space="preserve">77</t>
  </si>
  <si>
    <t xml:space="preserve">765111801</t>
  </si>
  <si>
    <t xml:space="preserve">Demontáž krytiny keramické drážkové sklonu do 30° na sucho do suti</t>
  </si>
  <si>
    <t xml:space="preserve">-494921488</t>
  </si>
  <si>
    <t xml:space="preserve">78</t>
  </si>
  <si>
    <t xml:space="preserve">765111861</t>
  </si>
  <si>
    <t xml:space="preserve">Demontáž krytiny keramické hřebenů a nároží sklonu do 30° na sucho do suti</t>
  </si>
  <si>
    <t xml:space="preserve">-2061712669</t>
  </si>
  <si>
    <t xml:space="preserve">79</t>
  </si>
  <si>
    <t xml:space="preserve">765113015.WNR.001</t>
  </si>
  <si>
    <t xml:space="preserve">Krytina keramická v režném provedení v červenohnědem odstínu kladena na sucho-francouzská 14</t>
  </si>
  <si>
    <t xml:space="preserve">-943875830</t>
  </si>
  <si>
    <t xml:space="preserve">80</t>
  </si>
  <si>
    <t xml:space="preserve">765113112</t>
  </si>
  <si>
    <t xml:space="preserve">Krytina keramická okapová hrana s větracím pásem 500/10cm</t>
  </si>
  <si>
    <t xml:space="preserve">1212126239</t>
  </si>
  <si>
    <t xml:space="preserve">81</t>
  </si>
  <si>
    <t xml:space="preserve">765113121</t>
  </si>
  <si>
    <t xml:space="preserve">Krytina keramická okapová hrana s větrací mřížkou jednoduchou</t>
  </si>
  <si>
    <t xml:space="preserve">129066247</t>
  </si>
  <si>
    <t xml:space="preserve">82</t>
  </si>
  <si>
    <t xml:space="preserve">765113211</t>
  </si>
  <si>
    <t xml:space="preserve">Krytina keramická drážková nárožní hrana z hřebenáčů režných na sucho s větracím pásem kovovým</t>
  </si>
  <si>
    <t xml:space="preserve">-1289091785</t>
  </si>
  <si>
    <t xml:space="preserve">83</t>
  </si>
  <si>
    <t xml:space="preserve">59660241</t>
  </si>
  <si>
    <t xml:space="preserve">hák protisněhový na tašky</t>
  </si>
  <si>
    <t xml:space="preserve">-857469797</t>
  </si>
  <si>
    <t xml:space="preserve">84</t>
  </si>
  <si>
    <t xml:space="preserve">59660004</t>
  </si>
  <si>
    <t xml:space="preserve">hřebenáč rozdělovací  valbový k drážkovému hřebenáči</t>
  </si>
  <si>
    <t xml:space="preserve">-551200255</t>
  </si>
  <si>
    <t xml:space="preserve">85</t>
  </si>
  <si>
    <t xml:space="preserve">59660809</t>
  </si>
  <si>
    <t xml:space="preserve">ukončení hřebenáče  dlouhé k hřebenáči drážkovému š 210mm engoba</t>
  </si>
  <si>
    <t xml:space="preserve">1378058450</t>
  </si>
  <si>
    <t xml:space="preserve">86</t>
  </si>
  <si>
    <t xml:space="preserve">765113351</t>
  </si>
  <si>
    <t xml:space="preserve">Krytina keramická v režném provedení v červenohnědém odstínu- hřeben z hřebenáčů režných zplna do malty</t>
  </si>
  <si>
    <t xml:space="preserve">108719619</t>
  </si>
  <si>
    <t xml:space="preserve">87</t>
  </si>
  <si>
    <t xml:space="preserve">765113913</t>
  </si>
  <si>
    <t xml:space="preserve">Příplatek ke krytině keramické za sklon přes 50°</t>
  </si>
  <si>
    <t xml:space="preserve">-1890950862</t>
  </si>
  <si>
    <t xml:space="preserve">88</t>
  </si>
  <si>
    <t xml:space="preserve">7651153521</t>
  </si>
  <si>
    <t xml:space="preserve">Montáž a dodávka střešní lávky délky do 800 mm pro keramickou krytinu</t>
  </si>
  <si>
    <t xml:space="preserve">296099012</t>
  </si>
  <si>
    <t xml:space="preserve">89</t>
  </si>
  <si>
    <t xml:space="preserve">765191021</t>
  </si>
  <si>
    <t xml:space="preserve">Montáž pojistné hydroizolační nebo parotěsné fólie kladené ve sklonu přes 20° s lepenými spoji na krokve</t>
  </si>
  <si>
    <t xml:space="preserve">181074864</t>
  </si>
  <si>
    <t xml:space="preserve">90</t>
  </si>
  <si>
    <t xml:space="preserve">ISV.5450208026350</t>
  </si>
  <si>
    <t xml:space="preserve">TYVEK SOLID, 50 000 × 1500mm, role 75 m², kontaktní pojistná hydroizolace určená pro šikmé střechy a aplikaci na bednění.</t>
  </si>
  <si>
    <t xml:space="preserve">-631211160</t>
  </si>
  <si>
    <t xml:space="preserve">91</t>
  </si>
  <si>
    <t xml:space="preserve">765192001</t>
  </si>
  <si>
    <t xml:space="preserve">Nouzové (provizorní) zakrytí střechy plachtou</t>
  </si>
  <si>
    <t xml:space="preserve">-809072740</t>
  </si>
  <si>
    <t xml:space="preserve">92</t>
  </si>
  <si>
    <t xml:space="preserve">765-pc 1</t>
  </si>
  <si>
    <t xml:space="preserve">Přiřezání tašek</t>
  </si>
  <si>
    <t xml:space="preserve">-1942323110</t>
  </si>
  <si>
    <t xml:space="preserve">93</t>
  </si>
  <si>
    <t xml:space="preserve">765-pc 2</t>
  </si>
  <si>
    <t xml:space="preserve">Mříž protisněhová 300 x 20cm,včetně držáku a spojek</t>
  </si>
  <si>
    <t xml:space="preserve">-2072730399</t>
  </si>
  <si>
    <t xml:space="preserve">94</t>
  </si>
  <si>
    <t xml:space="preserve">998765203</t>
  </si>
  <si>
    <t xml:space="preserve">Přesun hmot procentní pro krytiny skládané v objektech v do 24 m</t>
  </si>
  <si>
    <t xml:space="preserve">-1382193315</t>
  </si>
  <si>
    <t xml:space="preserve">95</t>
  </si>
  <si>
    <t xml:space="preserve">998765292</t>
  </si>
  <si>
    <t xml:space="preserve">Příplatek k přesunu hmot procentní 765 za zvětšený přesun do 100 m</t>
  </si>
  <si>
    <t xml:space="preserve">-1879518453</t>
  </si>
  <si>
    <t xml:space="preserve">783</t>
  </si>
  <si>
    <t xml:space="preserve">Dokončovací práce - nátěry</t>
  </si>
  <si>
    <t xml:space="preserve">96</t>
  </si>
  <si>
    <t xml:space="preserve">783213011</t>
  </si>
  <si>
    <t xml:space="preserve">Napouštěcí jednonásobný syntetický nátěr tesařských prvků Bochemitem QB</t>
  </si>
  <si>
    <t xml:space="preserve">-345762758</t>
  </si>
  <si>
    <t xml:space="preserve">97</t>
  </si>
  <si>
    <t xml:space="preserve">783823135</t>
  </si>
  <si>
    <t xml:space="preserve">Penetrační silikonový nátěr hladkých, tenkovrstvých zrnitých nebo štukových omítek</t>
  </si>
  <si>
    <t xml:space="preserve">529415368</t>
  </si>
  <si>
    <t xml:space="preserve">98</t>
  </si>
  <si>
    <t xml:space="preserve">783827125</t>
  </si>
  <si>
    <t xml:space="preserve">Krycí jednonásobný silikonový nátěr omítek stupně členitosti 1 a 2-2x</t>
  </si>
  <si>
    <t xml:space="preserve">47603205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</si>
  <si>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</si>
  <si>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</si>
  <si>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</si>
  <si>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</si>
  <si>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99</t>
  </si>
  <si>
    <t xml:space="preserve">030001000</t>
  </si>
  <si>
    <t xml:space="preserve">1024</t>
  </si>
  <si>
    <t xml:space="preserve">-1234985776</t>
  </si>
  <si>
    <t xml:space="preserve">VRN6</t>
  </si>
  <si>
    <t xml:space="preserve">Územní vlivy</t>
  </si>
  <si>
    <t xml:space="preserve">100</t>
  </si>
  <si>
    <t xml:space="preserve">062002000</t>
  </si>
  <si>
    <t xml:space="preserve">Ztížené dopravní podmínky</t>
  </si>
  <si>
    <t xml:space="preserve">-1821910301</t>
  </si>
  <si>
    <t xml:space="preserve">VRN7</t>
  </si>
  <si>
    <t xml:space="preserve">Provozní vlivy</t>
  </si>
  <si>
    <t xml:space="preserve">101</t>
  </si>
  <si>
    <t xml:space="preserve">073002000</t>
  </si>
  <si>
    <t xml:space="preserve">Ztížený pohyb vozidel v centrech měst</t>
  </si>
  <si>
    <t xml:space="preserve">512555383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</si>
</sst>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7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5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5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43:F151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Radnicka5,strecha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střechy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Radnická 5,Brno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30. 7. 2020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ing.Ševelová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ing.Ševelová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37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'Radnicka5,strecha - Oprav...'!J28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'Radnicka5,strecha - Oprav...'!P129</f>
        <v>0</v>
      </c>
      <c r="AV95" s="94" t="n">
        <f aca="false">'Radnicka5,strecha - Oprav...'!J31</f>
        <v>0</v>
      </c>
      <c r="AW95" s="94" t="n">
        <f aca="false">'Radnicka5,strecha - Oprav...'!J32</f>
        <v>0</v>
      </c>
      <c r="AX95" s="94" t="n">
        <f aca="false">'Radnicka5,strecha - Oprav...'!J33</f>
        <v>0</v>
      </c>
      <c r="AY95" s="94" t="n">
        <f aca="false">'Radnicka5,strecha - Oprav...'!J34</f>
        <v>0</v>
      </c>
      <c r="AZ95" s="94" t="n">
        <f aca="false">'Radnicka5,strecha - Oprav...'!F31</f>
        <v>0</v>
      </c>
      <c r="BA95" s="94" t="n">
        <f aca="false">'Radnicka5,strecha - Oprav...'!F32</f>
        <v>0</v>
      </c>
      <c r="BB95" s="94" t="n">
        <f aca="false">'Radnicka5,strecha - Oprav...'!F33</f>
        <v>0</v>
      </c>
      <c r="BC95" s="94" t="n">
        <f aca="false">'Radnicka5,strecha - Oprav...'!F34</f>
        <v>0</v>
      </c>
      <c r="BD95" s="96" t="n">
        <f aca="false">'Radnicka5,strecha - Oprav...'!F35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dnicka5,strecha - Oprav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48"/>
  <sheetViews>
    <sheetView showFormulas="false" showGridLines="false" showRowColHeaders="true" showZeros="true" rightToLeft="false" tabSelected="true" showOutlineSymbols="true" defaultGridColor="true" view="normal" topLeftCell="A234" colorId="64" zoomScale="100" zoomScaleNormal="100" zoomScalePageLayoutView="100" workbookViewId="0">
      <selection pane="topLeft" activeCell="F143" activeCellId="0" sqref="F143:F15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9" min="9" style="99" width="20.15"/>
    <col collapsed="false" customWidth="true" hidden="false" outlineLevel="0" max="11" min="10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0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101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10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3" t="s">
        <v>16</v>
      </c>
      <c r="F7" s="103"/>
      <c r="G7" s="103"/>
      <c r="H7" s="103"/>
      <c r="I7" s="10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10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04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04" t="s">
        <v>21</v>
      </c>
      <c r="J10" s="105" t="str">
        <f aca="false">'Rekapitulace stavby'!AN8</f>
        <v>30. 7. 2020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10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04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04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10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04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6" t="str">
        <f aca="false">'Rekapitulace stavby'!E14</f>
        <v>Vyplň údaj</v>
      </c>
      <c r="F16" s="106"/>
      <c r="G16" s="106"/>
      <c r="H16" s="106"/>
      <c r="I16" s="104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10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04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04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10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04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04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10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10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11" customFormat="true" ht="16.5" hidden="false" customHeight="true" outlineLevel="0" collapsed="false">
      <c r="A25" s="107"/>
      <c r="B25" s="108"/>
      <c r="C25" s="107"/>
      <c r="D25" s="107"/>
      <c r="E25" s="20"/>
      <c r="F25" s="20"/>
      <c r="G25" s="20"/>
      <c r="H25" s="20"/>
      <c r="I25" s="109"/>
      <c r="J25" s="107"/>
      <c r="K25" s="107"/>
      <c r="L25" s="11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10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11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13" t="s">
        <v>34</v>
      </c>
      <c r="E28" s="22"/>
      <c r="F28" s="22"/>
      <c r="G28" s="22"/>
      <c r="H28" s="22"/>
      <c r="I28" s="102"/>
      <c r="J28" s="114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5" t="s">
        <v>36</v>
      </c>
      <c r="G30" s="22"/>
      <c r="H30" s="22"/>
      <c r="I30" s="116" t="s">
        <v>35</v>
      </c>
      <c r="J30" s="115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7" t="s">
        <v>38</v>
      </c>
      <c r="E31" s="15" t="s">
        <v>39</v>
      </c>
      <c r="F31" s="118" t="n">
        <f aca="false">ROUND((SUM(BE129:BE247)),  2)</f>
        <v>0</v>
      </c>
      <c r="G31" s="22"/>
      <c r="H31" s="22"/>
      <c r="I31" s="119" t="n">
        <v>0.21</v>
      </c>
      <c r="J31" s="118" t="n">
        <f aca="false">ROUND(((SUM(BE129:BE247))*I31),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8" t="n">
        <f aca="false">ROUND((SUM(BF129:BF247)),  2)</f>
        <v>0</v>
      </c>
      <c r="G32" s="22"/>
      <c r="H32" s="22"/>
      <c r="I32" s="119" t="n">
        <v>0.15</v>
      </c>
      <c r="J32" s="118" t="n">
        <f aca="false">ROUND(((SUM(BF129:BF247))*I32),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8" t="n">
        <f aca="false">ROUND((SUM(BG129:BG247)),  2)</f>
        <v>0</v>
      </c>
      <c r="G33" s="22"/>
      <c r="H33" s="22"/>
      <c r="I33" s="119" t="n">
        <v>0.21</v>
      </c>
      <c r="J33" s="118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8" t="n">
        <f aca="false">ROUND((SUM(BH129:BH247)),  2)</f>
        <v>0</v>
      </c>
      <c r="G34" s="22"/>
      <c r="H34" s="22"/>
      <c r="I34" s="119" t="n">
        <v>0.15</v>
      </c>
      <c r="J34" s="118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8" t="n">
        <f aca="false">ROUND((SUM(BI129:BI247)),  2)</f>
        <v>0</v>
      </c>
      <c r="G35" s="22"/>
      <c r="H35" s="22"/>
      <c r="I35" s="119" t="n">
        <v>0</v>
      </c>
      <c r="J35" s="118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10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20"/>
      <c r="D37" s="121" t="s">
        <v>44</v>
      </c>
      <c r="E37" s="63"/>
      <c r="F37" s="63"/>
      <c r="G37" s="122" t="s">
        <v>45</v>
      </c>
      <c r="H37" s="123" t="s">
        <v>46</v>
      </c>
      <c r="I37" s="124"/>
      <c r="J37" s="125" t="n">
        <f aca="false">SUM(J28:J35)</f>
        <v>0</v>
      </c>
      <c r="K37" s="126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127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28" t="s">
        <v>50</v>
      </c>
      <c r="G61" s="42" t="s">
        <v>49</v>
      </c>
      <c r="H61" s="25"/>
      <c r="I61" s="129"/>
      <c r="J61" s="13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131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28" t="s">
        <v>50</v>
      </c>
      <c r="G76" s="42" t="s">
        <v>49</v>
      </c>
      <c r="H76" s="25"/>
      <c r="I76" s="129"/>
      <c r="J76" s="13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2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3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10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3" t="str">
        <f aca="false">E7</f>
        <v>Oprava střechy</v>
      </c>
      <c r="F85" s="103"/>
      <c r="G85" s="103"/>
      <c r="H85" s="103"/>
      <c r="I85" s="10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10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Radnická 5,Brno</v>
      </c>
      <c r="G87" s="22"/>
      <c r="H87" s="22"/>
      <c r="I87" s="104" t="s">
        <v>21</v>
      </c>
      <c r="J87" s="105" t="str">
        <f aca="false">IF(J10="","",J10)</f>
        <v>30. 7. 2020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04" t="s">
        <v>29</v>
      </c>
      <c r="J89" s="134" t="str">
        <f aca="false">E19</f>
        <v>ing.Ševelová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04" t="s">
        <v>32</v>
      </c>
      <c r="J90" s="134" t="str">
        <f aca="false">E22</f>
        <v>ing.Ševelová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10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35" t="s">
        <v>83</v>
      </c>
      <c r="D92" s="120"/>
      <c r="E92" s="120"/>
      <c r="F92" s="120"/>
      <c r="G92" s="120"/>
      <c r="H92" s="120"/>
      <c r="I92" s="136"/>
      <c r="J92" s="137" t="s">
        <v>84</v>
      </c>
      <c r="K92" s="120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38" t="s">
        <v>85</v>
      </c>
      <c r="D94" s="22"/>
      <c r="E94" s="22"/>
      <c r="F94" s="22"/>
      <c r="G94" s="22"/>
      <c r="H94" s="22"/>
      <c r="I94" s="102"/>
      <c r="J94" s="114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39" customFormat="true" ht="24.95" hidden="false" customHeight="true" outlineLevel="0" collapsed="false">
      <c r="B95" s="140"/>
      <c r="D95" s="141" t="s">
        <v>87</v>
      </c>
      <c r="E95" s="142"/>
      <c r="F95" s="142"/>
      <c r="G95" s="142"/>
      <c r="H95" s="142"/>
      <c r="I95" s="143"/>
      <c r="J95" s="144" t="n">
        <f aca="false">J130</f>
        <v>0</v>
      </c>
      <c r="L95" s="140"/>
    </row>
    <row r="96" s="145" customFormat="true" ht="19.95" hidden="false" customHeight="true" outlineLevel="0" collapsed="false">
      <c r="B96" s="146"/>
      <c r="D96" s="147" t="s">
        <v>88</v>
      </c>
      <c r="E96" s="148"/>
      <c r="F96" s="148"/>
      <c r="G96" s="148"/>
      <c r="H96" s="148"/>
      <c r="I96" s="149"/>
      <c r="J96" s="150" t="n">
        <f aca="false">J131</f>
        <v>0</v>
      </c>
      <c r="L96" s="146"/>
    </row>
    <row r="97" s="145" customFormat="true" ht="19.95" hidden="false" customHeight="true" outlineLevel="0" collapsed="false">
      <c r="B97" s="146"/>
      <c r="D97" s="147" t="s">
        <v>89</v>
      </c>
      <c r="E97" s="148"/>
      <c r="F97" s="148"/>
      <c r="G97" s="148"/>
      <c r="H97" s="148"/>
      <c r="I97" s="149"/>
      <c r="J97" s="150" t="n">
        <f aca="false">J133</f>
        <v>0</v>
      </c>
      <c r="L97" s="146"/>
    </row>
    <row r="98" s="145" customFormat="true" ht="19.95" hidden="false" customHeight="true" outlineLevel="0" collapsed="false">
      <c r="B98" s="146"/>
      <c r="D98" s="147" t="s">
        <v>90</v>
      </c>
      <c r="E98" s="148"/>
      <c r="F98" s="148"/>
      <c r="G98" s="148"/>
      <c r="H98" s="148"/>
      <c r="I98" s="149"/>
      <c r="J98" s="150" t="n">
        <f aca="false">J136</f>
        <v>0</v>
      </c>
      <c r="L98" s="146"/>
    </row>
    <row r="99" s="145" customFormat="true" ht="19.95" hidden="false" customHeight="true" outlineLevel="0" collapsed="false">
      <c r="B99" s="146"/>
      <c r="D99" s="147" t="s">
        <v>91</v>
      </c>
      <c r="E99" s="148"/>
      <c r="F99" s="148"/>
      <c r="G99" s="148"/>
      <c r="H99" s="148"/>
      <c r="I99" s="149"/>
      <c r="J99" s="150" t="n">
        <f aca="false">J142</f>
        <v>0</v>
      </c>
      <c r="L99" s="146"/>
    </row>
    <row r="100" s="145" customFormat="true" ht="19.95" hidden="false" customHeight="true" outlineLevel="0" collapsed="false">
      <c r="B100" s="146"/>
      <c r="D100" s="147" t="s">
        <v>92</v>
      </c>
      <c r="E100" s="148"/>
      <c r="F100" s="148"/>
      <c r="G100" s="148"/>
      <c r="H100" s="148"/>
      <c r="I100" s="149"/>
      <c r="J100" s="150" t="n">
        <f aca="false">J157</f>
        <v>0</v>
      </c>
      <c r="L100" s="146"/>
    </row>
    <row r="101" s="145" customFormat="true" ht="19.95" hidden="false" customHeight="true" outlineLevel="0" collapsed="false">
      <c r="B101" s="146"/>
      <c r="D101" s="147" t="s">
        <v>93</v>
      </c>
      <c r="E101" s="148"/>
      <c r="F101" s="148"/>
      <c r="G101" s="148"/>
      <c r="H101" s="148"/>
      <c r="I101" s="149"/>
      <c r="J101" s="150" t="n">
        <f aca="false">J164</f>
        <v>0</v>
      </c>
      <c r="L101" s="146"/>
    </row>
    <row r="102" s="139" customFormat="true" ht="24.95" hidden="false" customHeight="true" outlineLevel="0" collapsed="false">
      <c r="B102" s="140"/>
      <c r="D102" s="141" t="s">
        <v>94</v>
      </c>
      <c r="E102" s="142"/>
      <c r="F102" s="142"/>
      <c r="G102" s="142"/>
      <c r="H102" s="142"/>
      <c r="I102" s="143"/>
      <c r="J102" s="144" t="n">
        <f aca="false">J167</f>
        <v>0</v>
      </c>
      <c r="L102" s="140"/>
    </row>
    <row r="103" s="145" customFormat="true" ht="19.95" hidden="false" customHeight="true" outlineLevel="0" collapsed="false">
      <c r="B103" s="146"/>
      <c r="D103" s="147" t="s">
        <v>95</v>
      </c>
      <c r="E103" s="148"/>
      <c r="F103" s="148"/>
      <c r="G103" s="148"/>
      <c r="H103" s="148"/>
      <c r="I103" s="149"/>
      <c r="J103" s="150" t="n">
        <f aca="false">J168</f>
        <v>0</v>
      </c>
      <c r="L103" s="146"/>
    </row>
    <row r="104" s="145" customFormat="true" ht="19.95" hidden="false" customHeight="true" outlineLevel="0" collapsed="false">
      <c r="B104" s="146"/>
      <c r="D104" s="147" t="s">
        <v>96</v>
      </c>
      <c r="E104" s="148"/>
      <c r="F104" s="148"/>
      <c r="G104" s="148"/>
      <c r="H104" s="148"/>
      <c r="I104" s="149"/>
      <c r="J104" s="150" t="n">
        <f aca="false">J171</f>
        <v>0</v>
      </c>
      <c r="L104" s="146"/>
    </row>
    <row r="105" s="145" customFormat="true" ht="19.95" hidden="false" customHeight="true" outlineLevel="0" collapsed="false">
      <c r="B105" s="146"/>
      <c r="D105" s="147" t="s">
        <v>97</v>
      </c>
      <c r="E105" s="148"/>
      <c r="F105" s="148"/>
      <c r="G105" s="148"/>
      <c r="H105" s="148"/>
      <c r="I105" s="149"/>
      <c r="J105" s="150" t="n">
        <f aca="false">J187</f>
        <v>0</v>
      </c>
      <c r="L105" s="146"/>
    </row>
    <row r="106" s="145" customFormat="true" ht="19.95" hidden="false" customHeight="true" outlineLevel="0" collapsed="false">
      <c r="B106" s="146"/>
      <c r="D106" s="147" t="s">
        <v>98</v>
      </c>
      <c r="E106" s="148"/>
      <c r="F106" s="148"/>
      <c r="G106" s="148"/>
      <c r="H106" s="148"/>
      <c r="I106" s="149"/>
      <c r="J106" s="150" t="n">
        <f aca="false">J217</f>
        <v>0</v>
      </c>
      <c r="L106" s="146"/>
    </row>
    <row r="107" s="145" customFormat="true" ht="19.95" hidden="false" customHeight="true" outlineLevel="0" collapsed="false">
      <c r="B107" s="146"/>
      <c r="D107" s="147" t="s">
        <v>99</v>
      </c>
      <c r="E107" s="148"/>
      <c r="F107" s="148"/>
      <c r="G107" s="148"/>
      <c r="H107" s="148"/>
      <c r="I107" s="149"/>
      <c r="J107" s="150" t="n">
        <f aca="false">J237</f>
        <v>0</v>
      </c>
      <c r="L107" s="146"/>
    </row>
    <row r="108" s="139" customFormat="true" ht="24.95" hidden="false" customHeight="true" outlineLevel="0" collapsed="false">
      <c r="B108" s="140"/>
      <c r="D108" s="141" t="s">
        <v>100</v>
      </c>
      <c r="E108" s="142"/>
      <c r="F108" s="142"/>
      <c r="G108" s="142"/>
      <c r="H108" s="142"/>
      <c r="I108" s="143"/>
      <c r="J108" s="144" t="n">
        <f aca="false">J241</f>
        <v>0</v>
      </c>
      <c r="L108" s="140"/>
    </row>
    <row r="109" s="145" customFormat="true" ht="19.95" hidden="false" customHeight="true" outlineLevel="0" collapsed="false">
      <c r="B109" s="146"/>
      <c r="D109" s="147" t="s">
        <v>101</v>
      </c>
      <c r="E109" s="148"/>
      <c r="F109" s="148"/>
      <c r="G109" s="148"/>
      <c r="H109" s="148"/>
      <c r="I109" s="149"/>
      <c r="J109" s="150" t="n">
        <f aca="false">J242</f>
        <v>0</v>
      </c>
      <c r="L109" s="146"/>
    </row>
    <row r="110" s="145" customFormat="true" ht="19.95" hidden="false" customHeight="true" outlineLevel="0" collapsed="false">
      <c r="B110" s="146"/>
      <c r="D110" s="147" t="s">
        <v>102</v>
      </c>
      <c r="E110" s="148"/>
      <c r="F110" s="148"/>
      <c r="G110" s="148"/>
      <c r="H110" s="148"/>
      <c r="I110" s="149"/>
      <c r="J110" s="150" t="n">
        <f aca="false">J244</f>
        <v>0</v>
      </c>
      <c r="L110" s="146"/>
    </row>
    <row r="111" s="145" customFormat="true" ht="19.95" hidden="false" customHeight="true" outlineLevel="0" collapsed="false">
      <c r="B111" s="146"/>
      <c r="D111" s="147" t="s">
        <v>103</v>
      </c>
      <c r="E111" s="148"/>
      <c r="F111" s="148"/>
      <c r="G111" s="148"/>
      <c r="H111" s="148"/>
      <c r="I111" s="149"/>
      <c r="J111" s="150" t="n">
        <f aca="false">J246</f>
        <v>0</v>
      </c>
      <c r="L111" s="146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10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132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133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104</v>
      </c>
      <c r="D118" s="22"/>
      <c r="E118" s="22"/>
      <c r="F118" s="22"/>
      <c r="G118" s="22"/>
      <c r="H118" s="22"/>
      <c r="I118" s="10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10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10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103" t="str">
        <f aca="false">E7</f>
        <v>Oprava střechy</v>
      </c>
      <c r="F121" s="103"/>
      <c r="G121" s="103"/>
      <c r="H121" s="103"/>
      <c r="I121" s="10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10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Radnická 5,Brno</v>
      </c>
      <c r="G123" s="22"/>
      <c r="H123" s="22"/>
      <c r="I123" s="104" t="s">
        <v>21</v>
      </c>
      <c r="J123" s="105" t="str">
        <f aca="false">IF(J10="","",J10)</f>
        <v>30. 7. 2020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10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5.1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MmBrna,OSM,Husova 3,Brno</v>
      </c>
      <c r="G125" s="22"/>
      <c r="H125" s="22"/>
      <c r="I125" s="104" t="s">
        <v>29</v>
      </c>
      <c r="J125" s="134" t="str">
        <f aca="false">E19</f>
        <v>ing.Ševelová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5.1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04" t="s">
        <v>32</v>
      </c>
      <c r="J126" s="134" t="str">
        <f aca="false">E22</f>
        <v>ing.Ševelová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10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58" customFormat="true" ht="29.3" hidden="false" customHeight="true" outlineLevel="0" collapsed="false">
      <c r="A128" s="151"/>
      <c r="B128" s="152"/>
      <c r="C128" s="153" t="s">
        <v>105</v>
      </c>
      <c r="D128" s="154" t="s">
        <v>59</v>
      </c>
      <c r="E128" s="154" t="s">
        <v>55</v>
      </c>
      <c r="F128" s="154" t="s">
        <v>56</v>
      </c>
      <c r="G128" s="154" t="s">
        <v>106</v>
      </c>
      <c r="H128" s="154" t="s">
        <v>107</v>
      </c>
      <c r="I128" s="155" t="s">
        <v>108</v>
      </c>
      <c r="J128" s="154" t="s">
        <v>84</v>
      </c>
      <c r="K128" s="156" t="s">
        <v>109</v>
      </c>
      <c r="L128" s="157"/>
      <c r="M128" s="68"/>
      <c r="N128" s="69" t="s">
        <v>38</v>
      </c>
      <c r="O128" s="69" t="s">
        <v>110</v>
      </c>
      <c r="P128" s="69" t="s">
        <v>111</v>
      </c>
      <c r="Q128" s="69" t="s">
        <v>112</v>
      </c>
      <c r="R128" s="69" t="s">
        <v>113</v>
      </c>
      <c r="S128" s="69" t="s">
        <v>114</v>
      </c>
      <c r="T128" s="70" t="s">
        <v>115</v>
      </c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</row>
    <row r="129" s="27" customFormat="true" ht="22.8" hidden="false" customHeight="true" outlineLevel="0" collapsed="false">
      <c r="A129" s="22"/>
      <c r="B129" s="23"/>
      <c r="C129" s="76" t="s">
        <v>116</v>
      </c>
      <c r="D129" s="22"/>
      <c r="E129" s="22"/>
      <c r="F129" s="22"/>
      <c r="G129" s="22"/>
      <c r="H129" s="22"/>
      <c r="I129" s="102"/>
      <c r="J129" s="159" t="n">
        <f aca="false">BK129</f>
        <v>0</v>
      </c>
      <c r="K129" s="22"/>
      <c r="L129" s="23"/>
      <c r="M129" s="71"/>
      <c r="N129" s="58"/>
      <c r="O129" s="72"/>
      <c r="P129" s="160" t="n">
        <f aca="false">P130+P167+P241</f>
        <v>0</v>
      </c>
      <c r="Q129" s="72"/>
      <c r="R129" s="160" t="n">
        <f aca="false">R130+R167+R241</f>
        <v>25.1093088</v>
      </c>
      <c r="S129" s="72"/>
      <c r="T129" s="161" t="n">
        <f aca="false">T130+T167+T241</f>
        <v>16.672725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73</v>
      </c>
      <c r="AU129" s="3" t="s">
        <v>86</v>
      </c>
      <c r="BK129" s="162" t="n">
        <f aca="false">BK130+BK167+BK241</f>
        <v>0</v>
      </c>
    </row>
    <row r="130" s="163" customFormat="true" ht="25.9" hidden="false" customHeight="true" outlineLevel="0" collapsed="false">
      <c r="B130" s="164"/>
      <c r="D130" s="165" t="s">
        <v>73</v>
      </c>
      <c r="E130" s="166" t="s">
        <v>117</v>
      </c>
      <c r="F130" s="166" t="s">
        <v>118</v>
      </c>
      <c r="I130" s="167"/>
      <c r="J130" s="168" t="n">
        <f aca="false">BK130</f>
        <v>0</v>
      </c>
      <c r="L130" s="164"/>
      <c r="M130" s="169"/>
      <c r="N130" s="170"/>
      <c r="O130" s="170"/>
      <c r="P130" s="171" t="n">
        <f aca="false">P131+P133+P136+P142+P157+P164</f>
        <v>0</v>
      </c>
      <c r="Q130" s="170"/>
      <c r="R130" s="171" t="n">
        <f aca="false">R131+R133+R136+R142+R157+R164</f>
        <v>8.0734942</v>
      </c>
      <c r="S130" s="170"/>
      <c r="T130" s="172" t="n">
        <f aca="false">T131+T133+T136+T142+T157+T164</f>
        <v>3.0375</v>
      </c>
      <c r="AR130" s="165" t="s">
        <v>79</v>
      </c>
      <c r="AT130" s="173" t="s">
        <v>73</v>
      </c>
      <c r="AU130" s="173" t="s">
        <v>74</v>
      </c>
      <c r="AY130" s="165" t="s">
        <v>119</v>
      </c>
      <c r="BK130" s="174" t="n">
        <f aca="false">BK131+BK133+BK136+BK142+BK157+BK164</f>
        <v>0</v>
      </c>
    </row>
    <row r="131" s="163" customFormat="true" ht="22.8" hidden="false" customHeight="true" outlineLevel="0" collapsed="false">
      <c r="B131" s="164"/>
      <c r="D131" s="165" t="s">
        <v>73</v>
      </c>
      <c r="E131" s="175" t="s">
        <v>79</v>
      </c>
      <c r="F131" s="175" t="s">
        <v>120</v>
      </c>
      <c r="I131" s="167"/>
      <c r="J131" s="176" t="n">
        <f aca="false">BK131</f>
        <v>0</v>
      </c>
      <c r="L131" s="164"/>
      <c r="M131" s="169"/>
      <c r="N131" s="170"/>
      <c r="O131" s="170"/>
      <c r="P131" s="171" t="n">
        <f aca="false">P132</f>
        <v>0</v>
      </c>
      <c r="Q131" s="170"/>
      <c r="R131" s="171" t="n">
        <f aca="false">R132</f>
        <v>0</v>
      </c>
      <c r="S131" s="170"/>
      <c r="T131" s="172" t="n">
        <f aca="false">T132</f>
        <v>0</v>
      </c>
      <c r="AR131" s="165" t="s">
        <v>79</v>
      </c>
      <c r="AT131" s="173" t="s">
        <v>73</v>
      </c>
      <c r="AU131" s="173" t="s">
        <v>79</v>
      </c>
      <c r="AY131" s="165" t="s">
        <v>119</v>
      </c>
      <c r="BK131" s="174" t="n">
        <f aca="false">BK132</f>
        <v>0</v>
      </c>
    </row>
    <row r="132" s="27" customFormat="true" ht="16.5" hidden="false" customHeight="true" outlineLevel="0" collapsed="false">
      <c r="A132" s="22"/>
      <c r="B132" s="177"/>
      <c r="C132" s="178" t="s">
        <v>79</v>
      </c>
      <c r="D132" s="178" t="s">
        <v>121</v>
      </c>
      <c r="E132" s="179" t="s">
        <v>122</v>
      </c>
      <c r="F132" s="180" t="s">
        <v>123</v>
      </c>
      <c r="G132" s="181" t="s">
        <v>124</v>
      </c>
      <c r="H132" s="182" t="n">
        <v>1</v>
      </c>
      <c r="I132" s="183"/>
      <c r="J132" s="184" t="n">
        <f aca="false">ROUND(I132*H132,2)</f>
        <v>0</v>
      </c>
      <c r="K132" s="180"/>
      <c r="L132" s="23"/>
      <c r="M132" s="185"/>
      <c r="N132" s="186" t="s">
        <v>40</v>
      </c>
      <c r="O132" s="60"/>
      <c r="P132" s="187" t="n">
        <f aca="false">O132*H132</f>
        <v>0</v>
      </c>
      <c r="Q132" s="187" t="n">
        <v>0</v>
      </c>
      <c r="R132" s="187" t="n">
        <f aca="false">Q132*H132</f>
        <v>0</v>
      </c>
      <c r="S132" s="187" t="n">
        <v>0</v>
      </c>
      <c r="T132" s="188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89" t="s">
        <v>125</v>
      </c>
      <c r="AT132" s="189" t="s">
        <v>121</v>
      </c>
      <c r="AU132" s="189" t="s">
        <v>126</v>
      </c>
      <c r="AY132" s="3" t="s">
        <v>119</v>
      </c>
      <c r="BE132" s="190" t="n">
        <f aca="false">IF(N132="základní",J132,0)</f>
        <v>0</v>
      </c>
      <c r="BF132" s="190" t="n">
        <f aca="false">IF(N132="snížená",J132,0)</f>
        <v>0</v>
      </c>
      <c r="BG132" s="190" t="n">
        <f aca="false">IF(N132="zákl. přenesená",J132,0)</f>
        <v>0</v>
      </c>
      <c r="BH132" s="190" t="n">
        <f aca="false">IF(N132="sníž. přenesená",J132,0)</f>
        <v>0</v>
      </c>
      <c r="BI132" s="190" t="n">
        <f aca="false">IF(N132="nulová",J132,0)</f>
        <v>0</v>
      </c>
      <c r="BJ132" s="3" t="s">
        <v>126</v>
      </c>
      <c r="BK132" s="190" t="n">
        <f aca="false">ROUND(I132*H132,2)</f>
        <v>0</v>
      </c>
      <c r="BL132" s="3" t="s">
        <v>125</v>
      </c>
      <c r="BM132" s="189" t="s">
        <v>127</v>
      </c>
    </row>
    <row r="133" s="163" customFormat="true" ht="22.8" hidden="false" customHeight="true" outlineLevel="0" collapsed="false">
      <c r="B133" s="164"/>
      <c r="D133" s="165" t="s">
        <v>73</v>
      </c>
      <c r="E133" s="175" t="s">
        <v>128</v>
      </c>
      <c r="F133" s="175" t="s">
        <v>129</v>
      </c>
      <c r="I133" s="167"/>
      <c r="J133" s="176" t="n">
        <f aca="false">BK133</f>
        <v>0</v>
      </c>
      <c r="L133" s="164"/>
      <c r="M133" s="169"/>
      <c r="N133" s="170"/>
      <c r="O133" s="170"/>
      <c r="P133" s="171" t="n">
        <f aca="false">SUM(P134:P135)</f>
        <v>0</v>
      </c>
      <c r="Q133" s="170"/>
      <c r="R133" s="171" t="n">
        <f aca="false">SUM(R134:R135)</f>
        <v>6.436685</v>
      </c>
      <c r="S133" s="170"/>
      <c r="T133" s="172" t="n">
        <f aca="false">SUM(T134:T135)</f>
        <v>0</v>
      </c>
      <c r="AR133" s="165" t="s">
        <v>79</v>
      </c>
      <c r="AT133" s="173" t="s">
        <v>73</v>
      </c>
      <c r="AU133" s="173" t="s">
        <v>79</v>
      </c>
      <c r="AY133" s="165" t="s">
        <v>119</v>
      </c>
      <c r="BK133" s="174" t="n">
        <f aca="false">SUM(BK134:BK135)</f>
        <v>0</v>
      </c>
    </row>
    <row r="134" s="27" customFormat="true" ht="21.75" hidden="false" customHeight="true" outlineLevel="0" collapsed="false">
      <c r="A134" s="22"/>
      <c r="B134" s="177"/>
      <c r="C134" s="178" t="s">
        <v>126</v>
      </c>
      <c r="D134" s="178" t="s">
        <v>121</v>
      </c>
      <c r="E134" s="179" t="s">
        <v>130</v>
      </c>
      <c r="F134" s="180" t="s">
        <v>131</v>
      </c>
      <c r="G134" s="181" t="s">
        <v>132</v>
      </c>
      <c r="H134" s="182" t="n">
        <v>7.9</v>
      </c>
      <c r="I134" s="183"/>
      <c r="J134" s="184" t="n">
        <f aca="false">ROUND(I134*H134,2)</f>
        <v>0</v>
      </c>
      <c r="K134" s="180" t="s">
        <v>133</v>
      </c>
      <c r="L134" s="23"/>
      <c r="M134" s="185"/>
      <c r="N134" s="186" t="s">
        <v>40</v>
      </c>
      <c r="O134" s="60"/>
      <c r="P134" s="187" t="n">
        <f aca="false">O134*H134</f>
        <v>0</v>
      </c>
      <c r="Q134" s="187" t="n">
        <v>0.25795</v>
      </c>
      <c r="R134" s="187" t="n">
        <f aca="false">Q134*H134</f>
        <v>2.037805</v>
      </c>
      <c r="S134" s="187" t="n">
        <v>0</v>
      </c>
      <c r="T134" s="188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89" t="s">
        <v>125</v>
      </c>
      <c r="AT134" s="189" t="s">
        <v>121</v>
      </c>
      <c r="AU134" s="189" t="s">
        <v>126</v>
      </c>
      <c r="AY134" s="3" t="s">
        <v>119</v>
      </c>
      <c r="BE134" s="190" t="n">
        <f aca="false">IF(N134="základní",J134,0)</f>
        <v>0</v>
      </c>
      <c r="BF134" s="190" t="n">
        <f aca="false">IF(N134="snížená",J134,0)</f>
        <v>0</v>
      </c>
      <c r="BG134" s="190" t="n">
        <f aca="false">IF(N134="zákl. přenesená",J134,0)</f>
        <v>0</v>
      </c>
      <c r="BH134" s="190" t="n">
        <f aca="false">IF(N134="sníž. přenesená",J134,0)</f>
        <v>0</v>
      </c>
      <c r="BI134" s="190" t="n">
        <f aca="false">IF(N134="nulová",J134,0)</f>
        <v>0</v>
      </c>
      <c r="BJ134" s="3" t="s">
        <v>126</v>
      </c>
      <c r="BK134" s="190" t="n">
        <f aca="false">ROUND(I134*H134,2)</f>
        <v>0</v>
      </c>
      <c r="BL134" s="3" t="s">
        <v>125</v>
      </c>
      <c r="BM134" s="189" t="s">
        <v>134</v>
      </c>
    </row>
    <row r="135" s="27" customFormat="true" ht="21.75" hidden="false" customHeight="true" outlineLevel="0" collapsed="false">
      <c r="A135" s="22"/>
      <c r="B135" s="177"/>
      <c r="C135" s="178" t="s">
        <v>128</v>
      </c>
      <c r="D135" s="178" t="s">
        <v>121</v>
      </c>
      <c r="E135" s="179" t="s">
        <v>135</v>
      </c>
      <c r="F135" s="180" t="s">
        <v>136</v>
      </c>
      <c r="G135" s="181" t="s">
        <v>132</v>
      </c>
      <c r="H135" s="182" t="n">
        <v>38</v>
      </c>
      <c r="I135" s="183"/>
      <c r="J135" s="184" t="n">
        <f aca="false">ROUND(I135*H135,2)</f>
        <v>0</v>
      </c>
      <c r="K135" s="180" t="s">
        <v>133</v>
      </c>
      <c r="L135" s="23"/>
      <c r="M135" s="185"/>
      <c r="N135" s="186" t="s">
        <v>40</v>
      </c>
      <c r="O135" s="60"/>
      <c r="P135" s="187" t="n">
        <f aca="false">O135*H135</f>
        <v>0</v>
      </c>
      <c r="Q135" s="187" t="n">
        <v>0.11576</v>
      </c>
      <c r="R135" s="187" t="n">
        <f aca="false">Q135*H135</f>
        <v>4.39888</v>
      </c>
      <c r="S135" s="187" t="n">
        <v>0</v>
      </c>
      <c r="T135" s="188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89" t="s">
        <v>125</v>
      </c>
      <c r="AT135" s="189" t="s">
        <v>121</v>
      </c>
      <c r="AU135" s="189" t="s">
        <v>126</v>
      </c>
      <c r="AY135" s="3" t="s">
        <v>119</v>
      </c>
      <c r="BE135" s="190" t="n">
        <f aca="false">IF(N135="základní",J135,0)</f>
        <v>0</v>
      </c>
      <c r="BF135" s="190" t="n">
        <f aca="false">IF(N135="snížená",J135,0)</f>
        <v>0</v>
      </c>
      <c r="BG135" s="190" t="n">
        <f aca="false">IF(N135="zákl. přenesená",J135,0)</f>
        <v>0</v>
      </c>
      <c r="BH135" s="190" t="n">
        <f aca="false">IF(N135="sníž. přenesená",J135,0)</f>
        <v>0</v>
      </c>
      <c r="BI135" s="190" t="n">
        <f aca="false">IF(N135="nulová",J135,0)</f>
        <v>0</v>
      </c>
      <c r="BJ135" s="3" t="s">
        <v>126</v>
      </c>
      <c r="BK135" s="190" t="n">
        <f aca="false">ROUND(I135*H135,2)</f>
        <v>0</v>
      </c>
      <c r="BL135" s="3" t="s">
        <v>125</v>
      </c>
      <c r="BM135" s="189" t="s">
        <v>137</v>
      </c>
    </row>
    <row r="136" s="163" customFormat="true" ht="22.8" hidden="false" customHeight="true" outlineLevel="0" collapsed="false">
      <c r="B136" s="164"/>
      <c r="D136" s="165" t="s">
        <v>73</v>
      </c>
      <c r="E136" s="175" t="s">
        <v>138</v>
      </c>
      <c r="F136" s="175" t="s">
        <v>139</v>
      </c>
      <c r="I136" s="167"/>
      <c r="J136" s="176" t="n">
        <f aca="false">BK136</f>
        <v>0</v>
      </c>
      <c r="L136" s="164"/>
      <c r="M136" s="169"/>
      <c r="N136" s="170"/>
      <c r="O136" s="170"/>
      <c r="P136" s="171" t="n">
        <f aca="false">SUM(P137:P141)</f>
        <v>0</v>
      </c>
      <c r="Q136" s="170"/>
      <c r="R136" s="171" t="n">
        <f aca="false">SUM(R137:R141)</f>
        <v>1.6178092</v>
      </c>
      <c r="S136" s="170"/>
      <c r="T136" s="172" t="n">
        <f aca="false">SUM(T137:T141)</f>
        <v>0</v>
      </c>
      <c r="AR136" s="165" t="s">
        <v>79</v>
      </c>
      <c r="AT136" s="173" t="s">
        <v>73</v>
      </c>
      <c r="AU136" s="173" t="s">
        <v>79</v>
      </c>
      <c r="AY136" s="165" t="s">
        <v>119</v>
      </c>
      <c r="BK136" s="174" t="n">
        <f aca="false">SUM(BK137:BK141)</f>
        <v>0</v>
      </c>
    </row>
    <row r="137" s="27" customFormat="true" ht="21.75" hidden="false" customHeight="true" outlineLevel="0" collapsed="false">
      <c r="A137" s="22"/>
      <c r="B137" s="177"/>
      <c r="C137" s="178" t="s">
        <v>125</v>
      </c>
      <c r="D137" s="178" t="s">
        <v>121</v>
      </c>
      <c r="E137" s="179" t="s">
        <v>140</v>
      </c>
      <c r="F137" s="180" t="s">
        <v>141</v>
      </c>
      <c r="G137" s="181" t="s">
        <v>132</v>
      </c>
      <c r="H137" s="182" t="n">
        <v>44.36</v>
      </c>
      <c r="I137" s="183"/>
      <c r="J137" s="184" t="n">
        <f aca="false">ROUND(I137*H137,2)</f>
        <v>0</v>
      </c>
      <c r="K137" s="180" t="s">
        <v>133</v>
      </c>
      <c r="L137" s="23"/>
      <c r="M137" s="185"/>
      <c r="N137" s="186" t="s">
        <v>40</v>
      </c>
      <c r="O137" s="60"/>
      <c r="P137" s="187" t="n">
        <f aca="false">O137*H137</f>
        <v>0</v>
      </c>
      <c r="Q137" s="187" t="n">
        <v>0.00438</v>
      </c>
      <c r="R137" s="187" t="n">
        <f aca="false">Q137*H137</f>
        <v>0.1942968</v>
      </c>
      <c r="S137" s="187" t="n">
        <v>0</v>
      </c>
      <c r="T137" s="188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89" t="s">
        <v>125</v>
      </c>
      <c r="AT137" s="189" t="s">
        <v>121</v>
      </c>
      <c r="AU137" s="189" t="s">
        <v>126</v>
      </c>
      <c r="AY137" s="3" t="s">
        <v>119</v>
      </c>
      <c r="BE137" s="190" t="n">
        <f aca="false">IF(N137="základní",J137,0)</f>
        <v>0</v>
      </c>
      <c r="BF137" s="190" t="n">
        <f aca="false">IF(N137="snížená",J137,0)</f>
        <v>0</v>
      </c>
      <c r="BG137" s="190" t="n">
        <f aca="false">IF(N137="zákl. přenesená",J137,0)</f>
        <v>0</v>
      </c>
      <c r="BH137" s="190" t="n">
        <f aca="false">IF(N137="sníž. přenesená",J137,0)</f>
        <v>0</v>
      </c>
      <c r="BI137" s="190" t="n">
        <f aca="false">IF(N137="nulová",J137,0)</f>
        <v>0</v>
      </c>
      <c r="BJ137" s="3" t="s">
        <v>126</v>
      </c>
      <c r="BK137" s="190" t="n">
        <f aca="false">ROUND(I137*H137,2)</f>
        <v>0</v>
      </c>
      <c r="BL137" s="3" t="s">
        <v>125</v>
      </c>
      <c r="BM137" s="189" t="s">
        <v>142</v>
      </c>
    </row>
    <row r="138" s="27" customFormat="true" ht="21.75" hidden="false" customHeight="true" outlineLevel="0" collapsed="false">
      <c r="A138" s="22"/>
      <c r="B138" s="177"/>
      <c r="C138" s="178" t="s">
        <v>143</v>
      </c>
      <c r="D138" s="178" t="s">
        <v>121</v>
      </c>
      <c r="E138" s="179" t="s">
        <v>144</v>
      </c>
      <c r="F138" s="180" t="s">
        <v>145</v>
      </c>
      <c r="G138" s="181" t="s">
        <v>132</v>
      </c>
      <c r="H138" s="182" t="n">
        <v>44.36</v>
      </c>
      <c r="I138" s="183"/>
      <c r="J138" s="184" t="n">
        <f aca="false">ROUND(I138*H138,2)</f>
        <v>0</v>
      </c>
      <c r="K138" s="180" t="s">
        <v>133</v>
      </c>
      <c r="L138" s="23"/>
      <c r="M138" s="185"/>
      <c r="N138" s="186" t="s">
        <v>40</v>
      </c>
      <c r="O138" s="60"/>
      <c r="P138" s="187" t="n">
        <f aca="false">O138*H138</f>
        <v>0</v>
      </c>
      <c r="Q138" s="187" t="n">
        <v>0.00348</v>
      </c>
      <c r="R138" s="187" t="n">
        <f aca="false">Q138*H138</f>
        <v>0.1543728</v>
      </c>
      <c r="S138" s="187" t="n">
        <v>0</v>
      </c>
      <c r="T138" s="188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89" t="s">
        <v>125</v>
      </c>
      <c r="AT138" s="189" t="s">
        <v>121</v>
      </c>
      <c r="AU138" s="189" t="s">
        <v>126</v>
      </c>
      <c r="AY138" s="3" t="s">
        <v>119</v>
      </c>
      <c r="BE138" s="190" t="n">
        <f aca="false">IF(N138="základní",J138,0)</f>
        <v>0</v>
      </c>
      <c r="BF138" s="190" t="n">
        <f aca="false">IF(N138="snížená",J138,0)</f>
        <v>0</v>
      </c>
      <c r="BG138" s="190" t="n">
        <f aca="false">IF(N138="zákl. přenesená",J138,0)</f>
        <v>0</v>
      </c>
      <c r="BH138" s="190" t="n">
        <f aca="false">IF(N138="sníž. přenesená",J138,0)</f>
        <v>0</v>
      </c>
      <c r="BI138" s="190" t="n">
        <f aca="false">IF(N138="nulová",J138,0)</f>
        <v>0</v>
      </c>
      <c r="BJ138" s="3" t="s">
        <v>126</v>
      </c>
      <c r="BK138" s="190" t="n">
        <f aca="false">ROUND(I138*H138,2)</f>
        <v>0</v>
      </c>
      <c r="BL138" s="3" t="s">
        <v>125</v>
      </c>
      <c r="BM138" s="189" t="s">
        <v>146</v>
      </c>
    </row>
    <row r="139" s="27" customFormat="true" ht="21.75" hidden="false" customHeight="true" outlineLevel="0" collapsed="false">
      <c r="A139" s="22"/>
      <c r="B139" s="177"/>
      <c r="C139" s="178" t="s">
        <v>138</v>
      </c>
      <c r="D139" s="178" t="s">
        <v>121</v>
      </c>
      <c r="E139" s="179" t="s">
        <v>147</v>
      </c>
      <c r="F139" s="180" t="s">
        <v>148</v>
      </c>
      <c r="G139" s="181" t="s">
        <v>132</v>
      </c>
      <c r="H139" s="182" t="n">
        <v>44.36</v>
      </c>
      <c r="I139" s="183"/>
      <c r="J139" s="184" t="n">
        <f aca="false">ROUND(I139*H139,2)</f>
        <v>0</v>
      </c>
      <c r="K139" s="180" t="s">
        <v>133</v>
      </c>
      <c r="L139" s="23"/>
      <c r="M139" s="185"/>
      <c r="N139" s="186" t="s">
        <v>40</v>
      </c>
      <c r="O139" s="60"/>
      <c r="P139" s="187" t="n">
        <f aca="false">O139*H139</f>
        <v>0</v>
      </c>
      <c r="Q139" s="187" t="n">
        <v>0.00735</v>
      </c>
      <c r="R139" s="187" t="n">
        <f aca="false">Q139*H139</f>
        <v>0.326046</v>
      </c>
      <c r="S139" s="187" t="n">
        <v>0</v>
      </c>
      <c r="T139" s="188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89" t="s">
        <v>125</v>
      </c>
      <c r="AT139" s="189" t="s">
        <v>121</v>
      </c>
      <c r="AU139" s="189" t="s">
        <v>126</v>
      </c>
      <c r="AY139" s="3" t="s">
        <v>119</v>
      </c>
      <c r="BE139" s="190" t="n">
        <f aca="false">IF(N139="základní",J139,0)</f>
        <v>0</v>
      </c>
      <c r="BF139" s="190" t="n">
        <f aca="false">IF(N139="snížená",J139,0)</f>
        <v>0</v>
      </c>
      <c r="BG139" s="190" t="n">
        <f aca="false">IF(N139="zákl. přenesená",J139,0)</f>
        <v>0</v>
      </c>
      <c r="BH139" s="190" t="n">
        <f aca="false">IF(N139="sníž. přenesená",J139,0)</f>
        <v>0</v>
      </c>
      <c r="BI139" s="190" t="n">
        <f aca="false">IF(N139="nulová",J139,0)</f>
        <v>0</v>
      </c>
      <c r="BJ139" s="3" t="s">
        <v>126</v>
      </c>
      <c r="BK139" s="190" t="n">
        <f aca="false">ROUND(I139*H139,2)</f>
        <v>0</v>
      </c>
      <c r="BL139" s="3" t="s">
        <v>125</v>
      </c>
      <c r="BM139" s="189" t="s">
        <v>149</v>
      </c>
    </row>
    <row r="140" s="27" customFormat="true" ht="16.5" hidden="false" customHeight="true" outlineLevel="0" collapsed="false">
      <c r="A140" s="22"/>
      <c r="B140" s="177"/>
      <c r="C140" s="178" t="s">
        <v>150</v>
      </c>
      <c r="D140" s="178" t="s">
        <v>121</v>
      </c>
      <c r="E140" s="179" t="s">
        <v>151</v>
      </c>
      <c r="F140" s="180" t="s">
        <v>152</v>
      </c>
      <c r="G140" s="181" t="s">
        <v>132</v>
      </c>
      <c r="H140" s="182" t="n">
        <v>44.36</v>
      </c>
      <c r="I140" s="183"/>
      <c r="J140" s="184" t="n">
        <f aca="false">ROUND(I140*H140,2)</f>
        <v>0</v>
      </c>
      <c r="K140" s="180" t="s">
        <v>133</v>
      </c>
      <c r="L140" s="23"/>
      <c r="M140" s="185"/>
      <c r="N140" s="186" t="s">
        <v>40</v>
      </c>
      <c r="O140" s="60"/>
      <c r="P140" s="187" t="n">
        <f aca="false">O140*H140</f>
        <v>0</v>
      </c>
      <c r="Q140" s="187" t="n">
        <v>0.00026</v>
      </c>
      <c r="R140" s="187" t="n">
        <f aca="false">Q140*H140</f>
        <v>0.0115336</v>
      </c>
      <c r="S140" s="187" t="n">
        <v>0</v>
      </c>
      <c r="T140" s="188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89" t="s">
        <v>125</v>
      </c>
      <c r="AT140" s="189" t="s">
        <v>121</v>
      </c>
      <c r="AU140" s="189" t="s">
        <v>126</v>
      </c>
      <c r="AY140" s="3" t="s">
        <v>119</v>
      </c>
      <c r="BE140" s="190" t="n">
        <f aca="false">IF(N140="základní",J140,0)</f>
        <v>0</v>
      </c>
      <c r="BF140" s="190" t="n">
        <f aca="false">IF(N140="snížená",J140,0)</f>
        <v>0</v>
      </c>
      <c r="BG140" s="190" t="n">
        <f aca="false">IF(N140="zákl. přenesená",J140,0)</f>
        <v>0</v>
      </c>
      <c r="BH140" s="190" t="n">
        <f aca="false">IF(N140="sníž. přenesená",J140,0)</f>
        <v>0</v>
      </c>
      <c r="BI140" s="190" t="n">
        <f aca="false">IF(N140="nulová",J140,0)</f>
        <v>0</v>
      </c>
      <c r="BJ140" s="3" t="s">
        <v>126</v>
      </c>
      <c r="BK140" s="190" t="n">
        <f aca="false">ROUND(I140*H140,2)</f>
        <v>0</v>
      </c>
      <c r="BL140" s="3" t="s">
        <v>125</v>
      </c>
      <c r="BM140" s="189" t="s">
        <v>153</v>
      </c>
    </row>
    <row r="141" s="27" customFormat="true" ht="16.5" hidden="false" customHeight="true" outlineLevel="0" collapsed="false">
      <c r="A141" s="22"/>
      <c r="B141" s="177"/>
      <c r="C141" s="178" t="s">
        <v>154</v>
      </c>
      <c r="D141" s="178" t="s">
        <v>121</v>
      </c>
      <c r="E141" s="179" t="s">
        <v>155</v>
      </c>
      <c r="F141" s="180" t="s">
        <v>156</v>
      </c>
      <c r="G141" s="181" t="s">
        <v>132</v>
      </c>
      <c r="H141" s="182" t="n">
        <v>44.36</v>
      </c>
      <c r="I141" s="183"/>
      <c r="J141" s="184" t="n">
        <f aca="false">ROUND(I141*H141,2)</f>
        <v>0</v>
      </c>
      <c r="K141" s="180" t="s">
        <v>133</v>
      </c>
      <c r="L141" s="23"/>
      <c r="M141" s="185"/>
      <c r="N141" s="186" t="s">
        <v>40</v>
      </c>
      <c r="O141" s="60"/>
      <c r="P141" s="187" t="n">
        <f aca="false">O141*H141</f>
        <v>0</v>
      </c>
      <c r="Q141" s="187" t="n">
        <v>0.021</v>
      </c>
      <c r="R141" s="187" t="n">
        <f aca="false">Q141*H141</f>
        <v>0.93156</v>
      </c>
      <c r="S141" s="187" t="n">
        <v>0</v>
      </c>
      <c r="T141" s="188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9" t="s">
        <v>125</v>
      </c>
      <c r="AT141" s="189" t="s">
        <v>121</v>
      </c>
      <c r="AU141" s="189" t="s">
        <v>126</v>
      </c>
      <c r="AY141" s="3" t="s">
        <v>119</v>
      </c>
      <c r="BE141" s="190" t="n">
        <f aca="false">IF(N141="základní",J141,0)</f>
        <v>0</v>
      </c>
      <c r="BF141" s="190" t="n">
        <f aca="false">IF(N141="snížená",J141,0)</f>
        <v>0</v>
      </c>
      <c r="BG141" s="190" t="n">
        <f aca="false">IF(N141="zákl. přenesená",J141,0)</f>
        <v>0</v>
      </c>
      <c r="BH141" s="190" t="n">
        <f aca="false">IF(N141="sníž. přenesená",J141,0)</f>
        <v>0</v>
      </c>
      <c r="BI141" s="190" t="n">
        <f aca="false">IF(N141="nulová",J141,0)</f>
        <v>0</v>
      </c>
      <c r="BJ141" s="3" t="s">
        <v>126</v>
      </c>
      <c r="BK141" s="190" t="n">
        <f aca="false">ROUND(I141*H141,2)</f>
        <v>0</v>
      </c>
      <c r="BL141" s="3" t="s">
        <v>125</v>
      </c>
      <c r="BM141" s="189" t="s">
        <v>157</v>
      </c>
    </row>
    <row r="142" s="163" customFormat="true" ht="22.8" hidden="false" customHeight="true" outlineLevel="0" collapsed="false">
      <c r="B142" s="164"/>
      <c r="D142" s="165" t="s">
        <v>73</v>
      </c>
      <c r="E142" s="175" t="s">
        <v>158</v>
      </c>
      <c r="F142" s="175" t="s">
        <v>159</v>
      </c>
      <c r="I142" s="167"/>
      <c r="J142" s="176" t="n">
        <f aca="false">BK142</f>
        <v>0</v>
      </c>
      <c r="L142" s="164"/>
      <c r="M142" s="169"/>
      <c r="N142" s="170"/>
      <c r="O142" s="170"/>
      <c r="P142" s="171" t="n">
        <f aca="false">SUM(P143:P156)</f>
        <v>0</v>
      </c>
      <c r="Q142" s="170"/>
      <c r="R142" s="171" t="n">
        <f aca="false">SUM(R143:R156)</f>
        <v>0.019</v>
      </c>
      <c r="S142" s="170"/>
      <c r="T142" s="172" t="n">
        <f aca="false">SUM(T143:T156)</f>
        <v>3.0375</v>
      </c>
      <c r="AR142" s="165" t="s">
        <v>79</v>
      </c>
      <c r="AT142" s="173" t="s">
        <v>73</v>
      </c>
      <c r="AU142" s="173" t="s">
        <v>79</v>
      </c>
      <c r="AY142" s="165" t="s">
        <v>119</v>
      </c>
      <c r="BK142" s="174" t="n">
        <f aca="false">SUM(BK143:BK156)</f>
        <v>0</v>
      </c>
    </row>
    <row r="143" s="27" customFormat="true" ht="21.75" hidden="false" customHeight="true" outlineLevel="0" collapsed="false">
      <c r="A143" s="22"/>
      <c r="B143" s="177"/>
      <c r="C143" s="178" t="s">
        <v>158</v>
      </c>
      <c r="D143" s="178" t="s">
        <v>121</v>
      </c>
      <c r="E143" s="179" t="s">
        <v>160</v>
      </c>
      <c r="F143" s="191" t="s">
        <v>161</v>
      </c>
      <c r="G143" s="181" t="s">
        <v>132</v>
      </c>
      <c r="H143" s="182" t="n">
        <v>260</v>
      </c>
      <c r="I143" s="183"/>
      <c r="J143" s="184" t="n">
        <f aca="false">ROUND(I143*H143,2)</f>
        <v>0</v>
      </c>
      <c r="K143" s="180" t="s">
        <v>133</v>
      </c>
      <c r="L143" s="23"/>
      <c r="M143" s="185"/>
      <c r="N143" s="186" t="s">
        <v>40</v>
      </c>
      <c r="O143" s="60"/>
      <c r="P143" s="187" t="n">
        <f aca="false">O143*H143</f>
        <v>0</v>
      </c>
      <c r="Q143" s="187" t="n">
        <v>0</v>
      </c>
      <c r="R143" s="187" t="n">
        <f aca="false">Q143*H143</f>
        <v>0</v>
      </c>
      <c r="S143" s="187" t="n">
        <v>0</v>
      </c>
      <c r="T143" s="188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89" t="s">
        <v>125</v>
      </c>
      <c r="AT143" s="189" t="s">
        <v>121</v>
      </c>
      <c r="AU143" s="189" t="s">
        <v>126</v>
      </c>
      <c r="AY143" s="3" t="s">
        <v>119</v>
      </c>
      <c r="BE143" s="190" t="n">
        <f aca="false">IF(N143="základní",J143,0)</f>
        <v>0</v>
      </c>
      <c r="BF143" s="190" t="n">
        <f aca="false">IF(N143="snížená",J143,0)</f>
        <v>0</v>
      </c>
      <c r="BG143" s="190" t="n">
        <f aca="false">IF(N143="zákl. přenesená",J143,0)</f>
        <v>0</v>
      </c>
      <c r="BH143" s="190" t="n">
        <f aca="false">IF(N143="sníž. přenesená",J143,0)</f>
        <v>0</v>
      </c>
      <c r="BI143" s="190" t="n">
        <f aca="false">IF(N143="nulová",J143,0)</f>
        <v>0</v>
      </c>
      <c r="BJ143" s="3" t="s">
        <v>126</v>
      </c>
      <c r="BK143" s="190" t="n">
        <f aca="false">ROUND(I143*H143,2)</f>
        <v>0</v>
      </c>
      <c r="BL143" s="3" t="s">
        <v>125</v>
      </c>
      <c r="BM143" s="189" t="s">
        <v>162</v>
      </c>
    </row>
    <row r="144" s="27" customFormat="true" ht="21.75" hidden="false" customHeight="true" outlineLevel="0" collapsed="false">
      <c r="A144" s="22"/>
      <c r="B144" s="177"/>
      <c r="C144" s="178" t="s">
        <v>163</v>
      </c>
      <c r="D144" s="178" t="s">
        <v>121</v>
      </c>
      <c r="E144" s="179" t="s">
        <v>164</v>
      </c>
      <c r="F144" s="191" t="s">
        <v>165</v>
      </c>
      <c r="G144" s="181" t="s">
        <v>132</v>
      </c>
      <c r="H144" s="182" t="n">
        <v>15600</v>
      </c>
      <c r="I144" s="183"/>
      <c r="J144" s="184" t="n">
        <f aca="false">ROUND(I144*H144,2)</f>
        <v>0</v>
      </c>
      <c r="K144" s="180" t="s">
        <v>133</v>
      </c>
      <c r="L144" s="23"/>
      <c r="M144" s="185"/>
      <c r="N144" s="186" t="s">
        <v>40</v>
      </c>
      <c r="O144" s="60"/>
      <c r="P144" s="187" t="n">
        <f aca="false">O144*H144</f>
        <v>0</v>
      </c>
      <c r="Q144" s="187" t="n">
        <v>0</v>
      </c>
      <c r="R144" s="187" t="n">
        <f aca="false">Q144*H144</f>
        <v>0</v>
      </c>
      <c r="S144" s="187" t="n">
        <v>0</v>
      </c>
      <c r="T144" s="188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89" t="s">
        <v>125</v>
      </c>
      <c r="AT144" s="189" t="s">
        <v>121</v>
      </c>
      <c r="AU144" s="189" t="s">
        <v>126</v>
      </c>
      <c r="AY144" s="3" t="s">
        <v>119</v>
      </c>
      <c r="BE144" s="190" t="n">
        <f aca="false">IF(N144="základní",J144,0)</f>
        <v>0</v>
      </c>
      <c r="BF144" s="190" t="n">
        <f aca="false">IF(N144="snížená",J144,0)</f>
        <v>0</v>
      </c>
      <c r="BG144" s="190" t="n">
        <f aca="false">IF(N144="zákl. přenesená",J144,0)</f>
        <v>0</v>
      </c>
      <c r="BH144" s="190" t="n">
        <f aca="false">IF(N144="sníž. přenesená",J144,0)</f>
        <v>0</v>
      </c>
      <c r="BI144" s="190" t="n">
        <f aca="false">IF(N144="nulová",J144,0)</f>
        <v>0</v>
      </c>
      <c r="BJ144" s="3" t="s">
        <v>126</v>
      </c>
      <c r="BK144" s="190" t="n">
        <f aca="false">ROUND(I144*H144,2)</f>
        <v>0</v>
      </c>
      <c r="BL144" s="3" t="s">
        <v>125</v>
      </c>
      <c r="BM144" s="189" t="s">
        <v>166</v>
      </c>
    </row>
    <row r="145" s="27" customFormat="true" ht="21.75" hidden="false" customHeight="true" outlineLevel="0" collapsed="false">
      <c r="A145" s="22"/>
      <c r="B145" s="177"/>
      <c r="C145" s="178" t="s">
        <v>167</v>
      </c>
      <c r="D145" s="178" t="s">
        <v>121</v>
      </c>
      <c r="E145" s="179" t="s">
        <v>168</v>
      </c>
      <c r="F145" s="191" t="s">
        <v>169</v>
      </c>
      <c r="G145" s="181" t="s">
        <v>132</v>
      </c>
      <c r="H145" s="182" t="n">
        <v>260</v>
      </c>
      <c r="I145" s="183"/>
      <c r="J145" s="184" t="n">
        <f aca="false">ROUND(I145*H145,2)</f>
        <v>0</v>
      </c>
      <c r="K145" s="180" t="s">
        <v>133</v>
      </c>
      <c r="L145" s="23"/>
      <c r="M145" s="185"/>
      <c r="N145" s="186" t="s">
        <v>40</v>
      </c>
      <c r="O145" s="60"/>
      <c r="P145" s="187" t="n">
        <f aca="false">O145*H145</f>
        <v>0</v>
      </c>
      <c r="Q145" s="187" t="n">
        <v>0</v>
      </c>
      <c r="R145" s="187" t="n">
        <f aca="false">Q145*H145</f>
        <v>0</v>
      </c>
      <c r="S145" s="187" t="n">
        <v>0</v>
      </c>
      <c r="T145" s="188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89" t="s">
        <v>125</v>
      </c>
      <c r="AT145" s="189" t="s">
        <v>121</v>
      </c>
      <c r="AU145" s="189" t="s">
        <v>126</v>
      </c>
      <c r="AY145" s="3" t="s">
        <v>119</v>
      </c>
      <c r="BE145" s="190" t="n">
        <f aca="false">IF(N145="základní",J145,0)</f>
        <v>0</v>
      </c>
      <c r="BF145" s="190" t="n">
        <f aca="false">IF(N145="snížená",J145,0)</f>
        <v>0</v>
      </c>
      <c r="BG145" s="190" t="n">
        <f aca="false">IF(N145="zákl. přenesená",J145,0)</f>
        <v>0</v>
      </c>
      <c r="BH145" s="190" t="n">
        <f aca="false">IF(N145="sníž. přenesená",J145,0)</f>
        <v>0</v>
      </c>
      <c r="BI145" s="190" t="n">
        <f aca="false">IF(N145="nulová",J145,0)</f>
        <v>0</v>
      </c>
      <c r="BJ145" s="3" t="s">
        <v>126</v>
      </c>
      <c r="BK145" s="190" t="n">
        <f aca="false">ROUND(I145*H145,2)</f>
        <v>0</v>
      </c>
      <c r="BL145" s="3" t="s">
        <v>125</v>
      </c>
      <c r="BM145" s="189" t="s">
        <v>170</v>
      </c>
    </row>
    <row r="146" s="27" customFormat="true" ht="16.5" hidden="false" customHeight="true" outlineLevel="0" collapsed="false">
      <c r="A146" s="22"/>
      <c r="B146" s="177"/>
      <c r="C146" s="178" t="s">
        <v>171</v>
      </c>
      <c r="D146" s="178" t="s">
        <v>121</v>
      </c>
      <c r="E146" s="179" t="s">
        <v>172</v>
      </c>
      <c r="F146" s="191" t="s">
        <v>173</v>
      </c>
      <c r="G146" s="181" t="s">
        <v>132</v>
      </c>
      <c r="H146" s="182" t="n">
        <v>260</v>
      </c>
      <c r="I146" s="183"/>
      <c r="J146" s="184" t="n">
        <f aca="false">ROUND(I146*H146,2)</f>
        <v>0</v>
      </c>
      <c r="K146" s="180" t="s">
        <v>133</v>
      </c>
      <c r="L146" s="23"/>
      <c r="M146" s="185"/>
      <c r="N146" s="186" t="s">
        <v>40</v>
      </c>
      <c r="O146" s="60"/>
      <c r="P146" s="187" t="n">
        <f aca="false">O146*H146</f>
        <v>0</v>
      </c>
      <c r="Q146" s="187" t="n">
        <v>0</v>
      </c>
      <c r="R146" s="187" t="n">
        <f aca="false">Q146*H146</f>
        <v>0</v>
      </c>
      <c r="S146" s="187" t="n">
        <v>0</v>
      </c>
      <c r="T146" s="188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89" t="s">
        <v>125</v>
      </c>
      <c r="AT146" s="189" t="s">
        <v>121</v>
      </c>
      <c r="AU146" s="189" t="s">
        <v>126</v>
      </c>
      <c r="AY146" s="3" t="s">
        <v>119</v>
      </c>
      <c r="BE146" s="190" t="n">
        <f aca="false">IF(N146="základní",J146,0)</f>
        <v>0</v>
      </c>
      <c r="BF146" s="190" t="n">
        <f aca="false">IF(N146="snížená",J146,0)</f>
        <v>0</v>
      </c>
      <c r="BG146" s="190" t="n">
        <f aca="false">IF(N146="zákl. přenesená",J146,0)</f>
        <v>0</v>
      </c>
      <c r="BH146" s="190" t="n">
        <f aca="false">IF(N146="sníž. přenesená",J146,0)</f>
        <v>0</v>
      </c>
      <c r="BI146" s="190" t="n">
        <f aca="false">IF(N146="nulová",J146,0)</f>
        <v>0</v>
      </c>
      <c r="BJ146" s="3" t="s">
        <v>126</v>
      </c>
      <c r="BK146" s="190" t="n">
        <f aca="false">ROUND(I146*H146,2)</f>
        <v>0</v>
      </c>
      <c r="BL146" s="3" t="s">
        <v>125</v>
      </c>
      <c r="BM146" s="189" t="s">
        <v>174</v>
      </c>
    </row>
    <row r="147" s="27" customFormat="true" ht="16.5" hidden="false" customHeight="true" outlineLevel="0" collapsed="false">
      <c r="A147" s="22"/>
      <c r="B147" s="177"/>
      <c r="C147" s="178" t="s">
        <v>175</v>
      </c>
      <c r="D147" s="178" t="s">
        <v>121</v>
      </c>
      <c r="E147" s="179" t="s">
        <v>176</v>
      </c>
      <c r="F147" s="191" t="s">
        <v>177</v>
      </c>
      <c r="G147" s="181" t="s">
        <v>132</v>
      </c>
      <c r="H147" s="182" t="n">
        <v>260</v>
      </c>
      <c r="I147" s="183"/>
      <c r="J147" s="184" t="n">
        <f aca="false">ROUND(I147*H147,2)</f>
        <v>0</v>
      </c>
      <c r="K147" s="180" t="s">
        <v>133</v>
      </c>
      <c r="L147" s="23"/>
      <c r="M147" s="185"/>
      <c r="N147" s="186" t="s">
        <v>40</v>
      </c>
      <c r="O147" s="60"/>
      <c r="P147" s="187" t="n">
        <f aca="false">O147*H147</f>
        <v>0</v>
      </c>
      <c r="Q147" s="187" t="n">
        <v>0</v>
      </c>
      <c r="R147" s="187" t="n">
        <f aca="false">Q147*H147</f>
        <v>0</v>
      </c>
      <c r="S147" s="187" t="n">
        <v>0</v>
      </c>
      <c r="T147" s="188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9" t="s">
        <v>125</v>
      </c>
      <c r="AT147" s="189" t="s">
        <v>121</v>
      </c>
      <c r="AU147" s="189" t="s">
        <v>126</v>
      </c>
      <c r="AY147" s="3" t="s">
        <v>119</v>
      </c>
      <c r="BE147" s="190" t="n">
        <f aca="false">IF(N147="základní",J147,0)</f>
        <v>0</v>
      </c>
      <c r="BF147" s="190" t="n">
        <f aca="false">IF(N147="snížená",J147,0)</f>
        <v>0</v>
      </c>
      <c r="BG147" s="190" t="n">
        <f aca="false">IF(N147="zákl. přenesená",J147,0)</f>
        <v>0</v>
      </c>
      <c r="BH147" s="190" t="n">
        <f aca="false">IF(N147="sníž. přenesená",J147,0)</f>
        <v>0</v>
      </c>
      <c r="BI147" s="190" t="n">
        <f aca="false">IF(N147="nulová",J147,0)</f>
        <v>0</v>
      </c>
      <c r="BJ147" s="3" t="s">
        <v>126</v>
      </c>
      <c r="BK147" s="190" t="n">
        <f aca="false">ROUND(I147*H147,2)</f>
        <v>0</v>
      </c>
      <c r="BL147" s="3" t="s">
        <v>125</v>
      </c>
      <c r="BM147" s="189" t="s">
        <v>178</v>
      </c>
    </row>
    <row r="148" s="27" customFormat="true" ht="16.5" hidden="false" customHeight="true" outlineLevel="0" collapsed="false">
      <c r="A148" s="22"/>
      <c r="B148" s="177"/>
      <c r="C148" s="178" t="s">
        <v>179</v>
      </c>
      <c r="D148" s="178" t="s">
        <v>121</v>
      </c>
      <c r="E148" s="179" t="s">
        <v>180</v>
      </c>
      <c r="F148" s="191" t="s">
        <v>181</v>
      </c>
      <c r="G148" s="181" t="s">
        <v>132</v>
      </c>
      <c r="H148" s="182" t="n">
        <v>15600</v>
      </c>
      <c r="I148" s="183"/>
      <c r="J148" s="184" t="n">
        <f aca="false">ROUND(I148*H148,2)</f>
        <v>0</v>
      </c>
      <c r="K148" s="180" t="s">
        <v>133</v>
      </c>
      <c r="L148" s="23"/>
      <c r="M148" s="185"/>
      <c r="N148" s="186" t="s">
        <v>40</v>
      </c>
      <c r="O148" s="60"/>
      <c r="P148" s="187" t="n">
        <f aca="false">O148*H148</f>
        <v>0</v>
      </c>
      <c r="Q148" s="187" t="n">
        <v>0</v>
      </c>
      <c r="R148" s="187" t="n">
        <f aca="false">Q148*H148</f>
        <v>0</v>
      </c>
      <c r="S148" s="187" t="n">
        <v>0</v>
      </c>
      <c r="T148" s="188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89" t="s">
        <v>125</v>
      </c>
      <c r="AT148" s="189" t="s">
        <v>121</v>
      </c>
      <c r="AU148" s="189" t="s">
        <v>126</v>
      </c>
      <c r="AY148" s="3" t="s">
        <v>119</v>
      </c>
      <c r="BE148" s="190" t="n">
        <f aca="false">IF(N148="základní",J148,0)</f>
        <v>0</v>
      </c>
      <c r="BF148" s="190" t="n">
        <f aca="false">IF(N148="snížená",J148,0)</f>
        <v>0</v>
      </c>
      <c r="BG148" s="190" t="n">
        <f aca="false">IF(N148="zákl. přenesená",J148,0)</f>
        <v>0</v>
      </c>
      <c r="BH148" s="190" t="n">
        <f aca="false">IF(N148="sníž. přenesená",J148,0)</f>
        <v>0</v>
      </c>
      <c r="BI148" s="190" t="n">
        <f aca="false">IF(N148="nulová",J148,0)</f>
        <v>0</v>
      </c>
      <c r="BJ148" s="3" t="s">
        <v>126</v>
      </c>
      <c r="BK148" s="190" t="n">
        <f aca="false">ROUND(I148*H148,2)</f>
        <v>0</v>
      </c>
      <c r="BL148" s="3" t="s">
        <v>125</v>
      </c>
      <c r="BM148" s="189" t="s">
        <v>182</v>
      </c>
    </row>
    <row r="149" s="27" customFormat="true" ht="21.75" hidden="false" customHeight="true" outlineLevel="0" collapsed="false">
      <c r="A149" s="22"/>
      <c r="B149" s="177"/>
      <c r="C149" s="178" t="s">
        <v>7</v>
      </c>
      <c r="D149" s="178" t="s">
        <v>121</v>
      </c>
      <c r="E149" s="179" t="s">
        <v>183</v>
      </c>
      <c r="F149" s="191" t="s">
        <v>184</v>
      </c>
      <c r="G149" s="181" t="s">
        <v>185</v>
      </c>
      <c r="H149" s="182" t="n">
        <v>50</v>
      </c>
      <c r="I149" s="183"/>
      <c r="J149" s="184" t="n">
        <f aca="false">ROUND(I149*H149,2)</f>
        <v>0</v>
      </c>
      <c r="K149" s="180" t="s">
        <v>133</v>
      </c>
      <c r="L149" s="23"/>
      <c r="M149" s="185"/>
      <c r="N149" s="186" t="s">
        <v>40</v>
      </c>
      <c r="O149" s="60"/>
      <c r="P149" s="187" t="n">
        <f aca="false">O149*H149</f>
        <v>0</v>
      </c>
      <c r="Q149" s="187" t="n">
        <v>0</v>
      </c>
      <c r="R149" s="187" t="n">
        <f aca="false">Q149*H149</f>
        <v>0</v>
      </c>
      <c r="S149" s="187" t="n">
        <v>0</v>
      </c>
      <c r="T149" s="188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89" t="s">
        <v>125</v>
      </c>
      <c r="AT149" s="189" t="s">
        <v>121</v>
      </c>
      <c r="AU149" s="189" t="s">
        <v>126</v>
      </c>
      <c r="AY149" s="3" t="s">
        <v>119</v>
      </c>
      <c r="BE149" s="190" t="n">
        <f aca="false">IF(N149="základní",J149,0)</f>
        <v>0</v>
      </c>
      <c r="BF149" s="190" t="n">
        <f aca="false">IF(N149="snížená",J149,0)</f>
        <v>0</v>
      </c>
      <c r="BG149" s="190" t="n">
        <f aca="false">IF(N149="zákl. přenesená",J149,0)</f>
        <v>0</v>
      </c>
      <c r="BH149" s="190" t="n">
        <f aca="false">IF(N149="sníž. přenesená",J149,0)</f>
        <v>0</v>
      </c>
      <c r="BI149" s="190" t="n">
        <f aca="false">IF(N149="nulová",J149,0)</f>
        <v>0</v>
      </c>
      <c r="BJ149" s="3" t="s">
        <v>126</v>
      </c>
      <c r="BK149" s="190" t="n">
        <f aca="false">ROUND(I149*H149,2)</f>
        <v>0</v>
      </c>
      <c r="BL149" s="3" t="s">
        <v>125</v>
      </c>
      <c r="BM149" s="189" t="s">
        <v>186</v>
      </c>
    </row>
    <row r="150" s="27" customFormat="true" ht="16.5" hidden="false" customHeight="true" outlineLevel="0" collapsed="false">
      <c r="A150" s="22"/>
      <c r="B150" s="177"/>
      <c r="C150" s="178" t="s">
        <v>187</v>
      </c>
      <c r="D150" s="178" t="s">
        <v>121</v>
      </c>
      <c r="E150" s="179" t="s">
        <v>188</v>
      </c>
      <c r="F150" s="191" t="s">
        <v>189</v>
      </c>
      <c r="G150" s="181" t="s">
        <v>190</v>
      </c>
      <c r="H150" s="182" t="n">
        <v>5.5</v>
      </c>
      <c r="I150" s="183"/>
      <c r="J150" s="184" t="n">
        <f aca="false">ROUND(I150*H150,2)</f>
        <v>0</v>
      </c>
      <c r="K150" s="180"/>
      <c r="L150" s="23"/>
      <c r="M150" s="185"/>
      <c r="N150" s="186" t="s">
        <v>40</v>
      </c>
      <c r="O150" s="60"/>
      <c r="P150" s="187" t="n">
        <f aca="false">O150*H150</f>
        <v>0</v>
      </c>
      <c r="Q150" s="187" t="n">
        <v>0</v>
      </c>
      <c r="R150" s="187" t="n">
        <f aca="false">Q150*H150</f>
        <v>0</v>
      </c>
      <c r="S150" s="187" t="n">
        <v>0</v>
      </c>
      <c r="T150" s="188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89" t="s">
        <v>125</v>
      </c>
      <c r="AT150" s="189" t="s">
        <v>121</v>
      </c>
      <c r="AU150" s="189" t="s">
        <v>126</v>
      </c>
      <c r="AY150" s="3" t="s">
        <v>119</v>
      </c>
      <c r="BE150" s="190" t="n">
        <f aca="false">IF(N150="základní",J150,0)</f>
        <v>0</v>
      </c>
      <c r="BF150" s="190" t="n">
        <f aca="false">IF(N150="snížená",J150,0)</f>
        <v>0</v>
      </c>
      <c r="BG150" s="190" t="n">
        <f aca="false">IF(N150="zákl. přenesená",J150,0)</f>
        <v>0</v>
      </c>
      <c r="BH150" s="190" t="n">
        <f aca="false">IF(N150="sníž. přenesená",J150,0)</f>
        <v>0</v>
      </c>
      <c r="BI150" s="190" t="n">
        <f aca="false">IF(N150="nulová",J150,0)</f>
        <v>0</v>
      </c>
      <c r="BJ150" s="3" t="s">
        <v>126</v>
      </c>
      <c r="BK150" s="190" t="n">
        <f aca="false">ROUND(I150*H150,2)</f>
        <v>0</v>
      </c>
      <c r="BL150" s="3" t="s">
        <v>125</v>
      </c>
      <c r="BM150" s="189" t="s">
        <v>191</v>
      </c>
    </row>
    <row r="151" s="27" customFormat="true" ht="21.75" hidden="false" customHeight="true" outlineLevel="0" collapsed="false">
      <c r="A151" s="22"/>
      <c r="B151" s="177"/>
      <c r="C151" s="178" t="s">
        <v>192</v>
      </c>
      <c r="D151" s="178" t="s">
        <v>121</v>
      </c>
      <c r="E151" s="179" t="s">
        <v>193</v>
      </c>
      <c r="F151" s="191" t="s">
        <v>194</v>
      </c>
      <c r="G151" s="181" t="s">
        <v>132</v>
      </c>
      <c r="H151" s="182" t="n">
        <v>52</v>
      </c>
      <c r="I151" s="183"/>
      <c r="J151" s="184" t="n">
        <f aca="false">ROUND(I151*H151,2)</f>
        <v>0</v>
      </c>
      <c r="K151" s="180" t="s">
        <v>133</v>
      </c>
      <c r="L151" s="23"/>
      <c r="M151" s="185"/>
      <c r="N151" s="186" t="s">
        <v>40</v>
      </c>
      <c r="O151" s="60"/>
      <c r="P151" s="187" t="n">
        <f aca="false">O151*H151</f>
        <v>0</v>
      </c>
      <c r="Q151" s="187" t="n">
        <v>0.00013</v>
      </c>
      <c r="R151" s="187" t="n">
        <f aca="false">Q151*H151</f>
        <v>0.00676</v>
      </c>
      <c r="S151" s="187" t="n">
        <v>0</v>
      </c>
      <c r="T151" s="188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89" t="s">
        <v>125</v>
      </c>
      <c r="AT151" s="189" t="s">
        <v>121</v>
      </c>
      <c r="AU151" s="189" t="s">
        <v>126</v>
      </c>
      <c r="AY151" s="3" t="s">
        <v>119</v>
      </c>
      <c r="BE151" s="190" t="n">
        <f aca="false">IF(N151="základní",J151,0)</f>
        <v>0</v>
      </c>
      <c r="BF151" s="190" t="n">
        <f aca="false">IF(N151="snížená",J151,0)</f>
        <v>0</v>
      </c>
      <c r="BG151" s="190" t="n">
        <f aca="false">IF(N151="zákl. přenesená",J151,0)</f>
        <v>0</v>
      </c>
      <c r="BH151" s="190" t="n">
        <f aca="false">IF(N151="sníž. přenesená",J151,0)</f>
        <v>0</v>
      </c>
      <c r="BI151" s="190" t="n">
        <f aca="false">IF(N151="nulová",J151,0)</f>
        <v>0</v>
      </c>
      <c r="BJ151" s="3" t="s">
        <v>126</v>
      </c>
      <c r="BK151" s="190" t="n">
        <f aca="false">ROUND(I151*H151,2)</f>
        <v>0</v>
      </c>
      <c r="BL151" s="3" t="s">
        <v>125</v>
      </c>
      <c r="BM151" s="189" t="s">
        <v>195</v>
      </c>
    </row>
    <row r="152" s="27" customFormat="true" ht="21.75" hidden="false" customHeight="true" outlineLevel="0" collapsed="false">
      <c r="A152" s="22"/>
      <c r="B152" s="177"/>
      <c r="C152" s="178" t="s">
        <v>196</v>
      </c>
      <c r="D152" s="178" t="s">
        <v>121</v>
      </c>
      <c r="E152" s="179" t="s">
        <v>197</v>
      </c>
      <c r="F152" s="180" t="s">
        <v>198</v>
      </c>
      <c r="G152" s="181" t="s">
        <v>132</v>
      </c>
      <c r="H152" s="182" t="n">
        <v>228.9</v>
      </c>
      <c r="I152" s="183"/>
      <c r="J152" s="184" t="n">
        <f aca="false">ROUND(I152*H152,2)</f>
        <v>0</v>
      </c>
      <c r="K152" s="180" t="s">
        <v>133</v>
      </c>
      <c r="L152" s="23"/>
      <c r="M152" s="185"/>
      <c r="N152" s="186" t="s">
        <v>40</v>
      </c>
      <c r="O152" s="60"/>
      <c r="P152" s="187" t="n">
        <f aca="false">O152*H152</f>
        <v>0</v>
      </c>
      <c r="Q152" s="187" t="n">
        <v>4E-005</v>
      </c>
      <c r="R152" s="187" t="n">
        <f aca="false">Q152*H152</f>
        <v>0.009156</v>
      </c>
      <c r="S152" s="187" t="n">
        <v>0</v>
      </c>
      <c r="T152" s="188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89" t="s">
        <v>125</v>
      </c>
      <c r="AT152" s="189" t="s">
        <v>121</v>
      </c>
      <c r="AU152" s="189" t="s">
        <v>126</v>
      </c>
      <c r="AY152" s="3" t="s">
        <v>119</v>
      </c>
      <c r="BE152" s="190" t="n">
        <f aca="false">IF(N152="základní",J152,0)</f>
        <v>0</v>
      </c>
      <c r="BF152" s="190" t="n">
        <f aca="false">IF(N152="snížená",J152,0)</f>
        <v>0</v>
      </c>
      <c r="BG152" s="190" t="n">
        <f aca="false">IF(N152="zákl. přenesená",J152,0)</f>
        <v>0</v>
      </c>
      <c r="BH152" s="190" t="n">
        <f aca="false">IF(N152="sníž. přenesená",J152,0)</f>
        <v>0</v>
      </c>
      <c r="BI152" s="190" t="n">
        <f aca="false">IF(N152="nulová",J152,0)</f>
        <v>0</v>
      </c>
      <c r="BJ152" s="3" t="s">
        <v>126</v>
      </c>
      <c r="BK152" s="190" t="n">
        <f aca="false">ROUND(I152*H152,2)</f>
        <v>0</v>
      </c>
      <c r="BL152" s="3" t="s">
        <v>125</v>
      </c>
      <c r="BM152" s="189" t="s">
        <v>199</v>
      </c>
    </row>
    <row r="153" s="27" customFormat="true" ht="16.5" hidden="false" customHeight="true" outlineLevel="0" collapsed="false">
      <c r="A153" s="22"/>
      <c r="B153" s="177"/>
      <c r="C153" s="178" t="s">
        <v>200</v>
      </c>
      <c r="D153" s="178" t="s">
        <v>121</v>
      </c>
      <c r="E153" s="179" t="s">
        <v>201</v>
      </c>
      <c r="F153" s="180" t="s">
        <v>202</v>
      </c>
      <c r="G153" s="181" t="s">
        <v>124</v>
      </c>
      <c r="H153" s="182" t="n">
        <v>1</v>
      </c>
      <c r="I153" s="183"/>
      <c r="J153" s="184" t="n">
        <f aca="false">ROUND(I153*H153,2)</f>
        <v>0</v>
      </c>
      <c r="K153" s="180"/>
      <c r="L153" s="23"/>
      <c r="M153" s="185"/>
      <c r="N153" s="186" t="s">
        <v>40</v>
      </c>
      <c r="O153" s="60"/>
      <c r="P153" s="187" t="n">
        <f aca="false">O153*H153</f>
        <v>0</v>
      </c>
      <c r="Q153" s="187" t="n">
        <v>4E-005</v>
      </c>
      <c r="R153" s="187" t="n">
        <f aca="false">Q153*H153</f>
        <v>4E-005</v>
      </c>
      <c r="S153" s="187" t="n">
        <v>0</v>
      </c>
      <c r="T153" s="188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89" t="s">
        <v>125</v>
      </c>
      <c r="AT153" s="189" t="s">
        <v>121</v>
      </c>
      <c r="AU153" s="189" t="s">
        <v>126</v>
      </c>
      <c r="AY153" s="3" t="s">
        <v>119</v>
      </c>
      <c r="BE153" s="190" t="n">
        <f aca="false">IF(N153="základní",J153,0)</f>
        <v>0</v>
      </c>
      <c r="BF153" s="190" t="n">
        <f aca="false">IF(N153="snížená",J153,0)</f>
        <v>0</v>
      </c>
      <c r="BG153" s="190" t="n">
        <f aca="false">IF(N153="zákl. přenesená",J153,0)</f>
        <v>0</v>
      </c>
      <c r="BH153" s="190" t="n">
        <f aca="false">IF(N153="sníž. přenesená",J153,0)</f>
        <v>0</v>
      </c>
      <c r="BI153" s="190" t="n">
        <f aca="false">IF(N153="nulová",J153,0)</f>
        <v>0</v>
      </c>
      <c r="BJ153" s="3" t="s">
        <v>126</v>
      </c>
      <c r="BK153" s="190" t="n">
        <f aca="false">ROUND(I153*H153,2)</f>
        <v>0</v>
      </c>
      <c r="BL153" s="3" t="s">
        <v>125</v>
      </c>
      <c r="BM153" s="189" t="s">
        <v>203</v>
      </c>
    </row>
    <row r="154" s="27" customFormat="true" ht="16.5" hidden="false" customHeight="true" outlineLevel="0" collapsed="false">
      <c r="A154" s="22"/>
      <c r="B154" s="177"/>
      <c r="C154" s="178" t="s">
        <v>204</v>
      </c>
      <c r="D154" s="178" t="s">
        <v>121</v>
      </c>
      <c r="E154" s="179" t="s">
        <v>205</v>
      </c>
      <c r="F154" s="180" t="s">
        <v>206</v>
      </c>
      <c r="G154" s="181" t="s">
        <v>185</v>
      </c>
      <c r="H154" s="182" t="n">
        <v>50</v>
      </c>
      <c r="I154" s="183"/>
      <c r="J154" s="184" t="n">
        <f aca="false">ROUND(I154*H154,2)</f>
        <v>0</v>
      </c>
      <c r="K154" s="180"/>
      <c r="L154" s="23"/>
      <c r="M154" s="185"/>
      <c r="N154" s="186" t="s">
        <v>40</v>
      </c>
      <c r="O154" s="60"/>
      <c r="P154" s="187" t="n">
        <f aca="false">O154*H154</f>
        <v>0</v>
      </c>
      <c r="Q154" s="187" t="n">
        <v>4E-005</v>
      </c>
      <c r="R154" s="187" t="n">
        <f aca="false">Q154*H154</f>
        <v>0.002</v>
      </c>
      <c r="S154" s="187" t="n">
        <v>0</v>
      </c>
      <c r="T154" s="188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89" t="s">
        <v>125</v>
      </c>
      <c r="AT154" s="189" t="s">
        <v>121</v>
      </c>
      <c r="AU154" s="189" t="s">
        <v>126</v>
      </c>
      <c r="AY154" s="3" t="s">
        <v>119</v>
      </c>
      <c r="BE154" s="190" t="n">
        <f aca="false">IF(N154="základní",J154,0)</f>
        <v>0</v>
      </c>
      <c r="BF154" s="190" t="n">
        <f aca="false">IF(N154="snížená",J154,0)</f>
        <v>0</v>
      </c>
      <c r="BG154" s="190" t="n">
        <f aca="false">IF(N154="zákl. přenesená",J154,0)</f>
        <v>0</v>
      </c>
      <c r="BH154" s="190" t="n">
        <f aca="false">IF(N154="sníž. přenesená",J154,0)</f>
        <v>0</v>
      </c>
      <c r="BI154" s="190" t="n">
        <f aca="false">IF(N154="nulová",J154,0)</f>
        <v>0</v>
      </c>
      <c r="BJ154" s="3" t="s">
        <v>126</v>
      </c>
      <c r="BK154" s="190" t="n">
        <f aca="false">ROUND(I154*H154,2)</f>
        <v>0</v>
      </c>
      <c r="BL154" s="3" t="s">
        <v>125</v>
      </c>
      <c r="BM154" s="189" t="s">
        <v>207</v>
      </c>
    </row>
    <row r="155" s="27" customFormat="true" ht="21.75" hidden="false" customHeight="true" outlineLevel="0" collapsed="false">
      <c r="A155" s="22"/>
      <c r="B155" s="177"/>
      <c r="C155" s="178" t="s">
        <v>6</v>
      </c>
      <c r="D155" s="178" t="s">
        <v>121</v>
      </c>
      <c r="E155" s="179" t="s">
        <v>208</v>
      </c>
      <c r="F155" s="180" t="s">
        <v>209</v>
      </c>
      <c r="G155" s="181" t="s">
        <v>210</v>
      </c>
      <c r="H155" s="182" t="n">
        <v>26.1</v>
      </c>
      <c r="I155" s="183"/>
      <c r="J155" s="184" t="n">
        <f aca="false">ROUND(I155*H155,2)</f>
        <v>0</v>
      </c>
      <c r="K155" s="180"/>
      <c r="L155" s="23"/>
      <c r="M155" s="185"/>
      <c r="N155" s="186" t="s">
        <v>40</v>
      </c>
      <c r="O155" s="60"/>
      <c r="P155" s="187" t="n">
        <f aca="false">O155*H155</f>
        <v>0</v>
      </c>
      <c r="Q155" s="187" t="n">
        <v>4E-005</v>
      </c>
      <c r="R155" s="187" t="n">
        <f aca="false">Q155*H155</f>
        <v>0.001044</v>
      </c>
      <c r="S155" s="187" t="n">
        <v>0</v>
      </c>
      <c r="T155" s="188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89" t="s">
        <v>125</v>
      </c>
      <c r="AT155" s="189" t="s">
        <v>121</v>
      </c>
      <c r="AU155" s="189" t="s">
        <v>126</v>
      </c>
      <c r="AY155" s="3" t="s">
        <v>119</v>
      </c>
      <c r="BE155" s="190" t="n">
        <f aca="false">IF(N155="základní",J155,0)</f>
        <v>0</v>
      </c>
      <c r="BF155" s="190" t="n">
        <f aca="false">IF(N155="snížená",J155,0)</f>
        <v>0</v>
      </c>
      <c r="BG155" s="190" t="n">
        <f aca="false">IF(N155="zákl. přenesená",J155,0)</f>
        <v>0</v>
      </c>
      <c r="BH155" s="190" t="n">
        <f aca="false">IF(N155="sníž. přenesená",J155,0)</f>
        <v>0</v>
      </c>
      <c r="BI155" s="190" t="n">
        <f aca="false">IF(N155="nulová",J155,0)</f>
        <v>0</v>
      </c>
      <c r="BJ155" s="3" t="s">
        <v>126</v>
      </c>
      <c r="BK155" s="190" t="n">
        <f aca="false">ROUND(I155*H155,2)</f>
        <v>0</v>
      </c>
      <c r="BL155" s="3" t="s">
        <v>125</v>
      </c>
      <c r="BM155" s="189" t="s">
        <v>211</v>
      </c>
    </row>
    <row r="156" s="27" customFormat="true" ht="16.5" hidden="false" customHeight="true" outlineLevel="0" collapsed="false">
      <c r="A156" s="22"/>
      <c r="B156" s="177"/>
      <c r="C156" s="178" t="s">
        <v>212</v>
      </c>
      <c r="D156" s="178" t="s">
        <v>121</v>
      </c>
      <c r="E156" s="179" t="s">
        <v>213</v>
      </c>
      <c r="F156" s="180" t="s">
        <v>214</v>
      </c>
      <c r="G156" s="181" t="s">
        <v>132</v>
      </c>
      <c r="H156" s="182" t="n">
        <v>7.5</v>
      </c>
      <c r="I156" s="183"/>
      <c r="J156" s="184" t="n">
        <f aca="false">ROUND(I156*H156,2)</f>
        <v>0</v>
      </c>
      <c r="K156" s="180"/>
      <c r="L156" s="23"/>
      <c r="M156" s="185"/>
      <c r="N156" s="186" t="s">
        <v>40</v>
      </c>
      <c r="O156" s="60"/>
      <c r="P156" s="187" t="n">
        <f aca="false">O156*H156</f>
        <v>0</v>
      </c>
      <c r="Q156" s="187" t="n">
        <v>0</v>
      </c>
      <c r="R156" s="187" t="n">
        <f aca="false">Q156*H156</f>
        <v>0</v>
      </c>
      <c r="S156" s="187" t="n">
        <v>0.405</v>
      </c>
      <c r="T156" s="188" t="n">
        <f aca="false">S156*H156</f>
        <v>3.0375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89" t="s">
        <v>125</v>
      </c>
      <c r="AT156" s="189" t="s">
        <v>121</v>
      </c>
      <c r="AU156" s="189" t="s">
        <v>126</v>
      </c>
      <c r="AY156" s="3" t="s">
        <v>119</v>
      </c>
      <c r="BE156" s="190" t="n">
        <f aca="false">IF(N156="základní",J156,0)</f>
        <v>0</v>
      </c>
      <c r="BF156" s="190" t="n">
        <f aca="false">IF(N156="snížená",J156,0)</f>
        <v>0</v>
      </c>
      <c r="BG156" s="190" t="n">
        <f aca="false">IF(N156="zákl. přenesená",J156,0)</f>
        <v>0</v>
      </c>
      <c r="BH156" s="190" t="n">
        <f aca="false">IF(N156="sníž. přenesená",J156,0)</f>
        <v>0</v>
      </c>
      <c r="BI156" s="190" t="n">
        <f aca="false">IF(N156="nulová",J156,0)</f>
        <v>0</v>
      </c>
      <c r="BJ156" s="3" t="s">
        <v>126</v>
      </c>
      <c r="BK156" s="190" t="n">
        <f aca="false">ROUND(I156*H156,2)</f>
        <v>0</v>
      </c>
      <c r="BL156" s="3" t="s">
        <v>125</v>
      </c>
      <c r="BM156" s="189" t="s">
        <v>215</v>
      </c>
    </row>
    <row r="157" s="163" customFormat="true" ht="22.8" hidden="false" customHeight="true" outlineLevel="0" collapsed="false">
      <c r="B157" s="164"/>
      <c r="D157" s="165" t="s">
        <v>73</v>
      </c>
      <c r="E157" s="175" t="s">
        <v>216</v>
      </c>
      <c r="F157" s="175" t="s">
        <v>217</v>
      </c>
      <c r="I157" s="167"/>
      <c r="J157" s="176" t="n">
        <f aca="false">BK157</f>
        <v>0</v>
      </c>
      <c r="L157" s="164"/>
      <c r="M157" s="169"/>
      <c r="N157" s="170"/>
      <c r="O157" s="170"/>
      <c r="P157" s="171" t="n">
        <f aca="false">SUM(P158:P163)</f>
        <v>0</v>
      </c>
      <c r="Q157" s="170"/>
      <c r="R157" s="171" t="n">
        <f aca="false">SUM(R158:R163)</f>
        <v>0</v>
      </c>
      <c r="S157" s="170"/>
      <c r="T157" s="172" t="n">
        <f aca="false">SUM(T158:T163)</f>
        <v>0</v>
      </c>
      <c r="AR157" s="165" t="s">
        <v>79</v>
      </c>
      <c r="AT157" s="173" t="s">
        <v>73</v>
      </c>
      <c r="AU157" s="173" t="s">
        <v>79</v>
      </c>
      <c r="AY157" s="165" t="s">
        <v>119</v>
      </c>
      <c r="BK157" s="174" t="n">
        <f aca="false">SUM(BK158:BK163)</f>
        <v>0</v>
      </c>
    </row>
    <row r="158" s="27" customFormat="true" ht="21.75" hidden="false" customHeight="true" outlineLevel="0" collapsed="false">
      <c r="A158" s="22"/>
      <c r="B158" s="177"/>
      <c r="C158" s="178" t="s">
        <v>218</v>
      </c>
      <c r="D158" s="178" t="s">
        <v>121</v>
      </c>
      <c r="E158" s="179" t="s">
        <v>219</v>
      </c>
      <c r="F158" s="180" t="s">
        <v>220</v>
      </c>
      <c r="G158" s="181" t="s">
        <v>221</v>
      </c>
      <c r="H158" s="182" t="n">
        <v>16.673</v>
      </c>
      <c r="I158" s="183"/>
      <c r="J158" s="184" t="n">
        <f aca="false">ROUND(I158*H158,2)</f>
        <v>0</v>
      </c>
      <c r="K158" s="180" t="s">
        <v>133</v>
      </c>
      <c r="L158" s="23"/>
      <c r="M158" s="185"/>
      <c r="N158" s="186" t="s">
        <v>40</v>
      </c>
      <c r="O158" s="60"/>
      <c r="P158" s="187" t="n">
        <f aca="false">O158*H158</f>
        <v>0</v>
      </c>
      <c r="Q158" s="187" t="n">
        <v>0</v>
      </c>
      <c r="R158" s="187" t="n">
        <f aca="false">Q158*H158</f>
        <v>0</v>
      </c>
      <c r="S158" s="187" t="n">
        <v>0</v>
      </c>
      <c r="T158" s="188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89" t="s">
        <v>125</v>
      </c>
      <c r="AT158" s="189" t="s">
        <v>121</v>
      </c>
      <c r="AU158" s="189" t="s">
        <v>126</v>
      </c>
      <c r="AY158" s="3" t="s">
        <v>119</v>
      </c>
      <c r="BE158" s="190" t="n">
        <f aca="false">IF(N158="základní",J158,0)</f>
        <v>0</v>
      </c>
      <c r="BF158" s="190" t="n">
        <f aca="false">IF(N158="snížená",J158,0)</f>
        <v>0</v>
      </c>
      <c r="BG158" s="190" t="n">
        <f aca="false">IF(N158="zákl. přenesená",J158,0)</f>
        <v>0</v>
      </c>
      <c r="BH158" s="190" t="n">
        <f aca="false">IF(N158="sníž. přenesená",J158,0)</f>
        <v>0</v>
      </c>
      <c r="BI158" s="190" t="n">
        <f aca="false">IF(N158="nulová",J158,0)</f>
        <v>0</v>
      </c>
      <c r="BJ158" s="3" t="s">
        <v>126</v>
      </c>
      <c r="BK158" s="190" t="n">
        <f aca="false">ROUND(I158*H158,2)</f>
        <v>0</v>
      </c>
      <c r="BL158" s="3" t="s">
        <v>125</v>
      </c>
      <c r="BM158" s="189" t="s">
        <v>222</v>
      </c>
    </row>
    <row r="159" s="27" customFormat="true" ht="21.75" hidden="false" customHeight="true" outlineLevel="0" collapsed="false">
      <c r="A159" s="22"/>
      <c r="B159" s="177"/>
      <c r="C159" s="178" t="s">
        <v>223</v>
      </c>
      <c r="D159" s="178" t="s">
        <v>121</v>
      </c>
      <c r="E159" s="179" t="s">
        <v>224</v>
      </c>
      <c r="F159" s="180" t="s">
        <v>225</v>
      </c>
      <c r="G159" s="181" t="s">
        <v>221</v>
      </c>
      <c r="H159" s="182" t="n">
        <v>16.673</v>
      </c>
      <c r="I159" s="183"/>
      <c r="J159" s="184" t="n">
        <f aca="false">ROUND(I159*H159,2)</f>
        <v>0</v>
      </c>
      <c r="K159" s="180" t="s">
        <v>133</v>
      </c>
      <c r="L159" s="23"/>
      <c r="M159" s="185"/>
      <c r="N159" s="186" t="s">
        <v>40</v>
      </c>
      <c r="O159" s="60"/>
      <c r="P159" s="187" t="n">
        <f aca="false">O159*H159</f>
        <v>0</v>
      </c>
      <c r="Q159" s="187" t="n">
        <v>0</v>
      </c>
      <c r="R159" s="187" t="n">
        <f aca="false">Q159*H159</f>
        <v>0</v>
      </c>
      <c r="S159" s="187" t="n">
        <v>0</v>
      </c>
      <c r="T159" s="188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89" t="s">
        <v>125</v>
      </c>
      <c r="AT159" s="189" t="s">
        <v>121</v>
      </c>
      <c r="AU159" s="189" t="s">
        <v>126</v>
      </c>
      <c r="AY159" s="3" t="s">
        <v>119</v>
      </c>
      <c r="BE159" s="190" t="n">
        <f aca="false">IF(N159="základní",J159,0)</f>
        <v>0</v>
      </c>
      <c r="BF159" s="190" t="n">
        <f aca="false">IF(N159="snížená",J159,0)</f>
        <v>0</v>
      </c>
      <c r="BG159" s="190" t="n">
        <f aca="false">IF(N159="zákl. přenesená",J159,0)</f>
        <v>0</v>
      </c>
      <c r="BH159" s="190" t="n">
        <f aca="false">IF(N159="sníž. přenesená",J159,0)</f>
        <v>0</v>
      </c>
      <c r="BI159" s="190" t="n">
        <f aca="false">IF(N159="nulová",J159,0)</f>
        <v>0</v>
      </c>
      <c r="BJ159" s="3" t="s">
        <v>126</v>
      </c>
      <c r="BK159" s="190" t="n">
        <f aca="false">ROUND(I159*H159,2)</f>
        <v>0</v>
      </c>
      <c r="BL159" s="3" t="s">
        <v>125</v>
      </c>
      <c r="BM159" s="189" t="s">
        <v>226</v>
      </c>
    </row>
    <row r="160" s="27" customFormat="true" ht="21.75" hidden="false" customHeight="true" outlineLevel="0" collapsed="false">
      <c r="A160" s="22"/>
      <c r="B160" s="177"/>
      <c r="C160" s="178" t="s">
        <v>227</v>
      </c>
      <c r="D160" s="178" t="s">
        <v>121</v>
      </c>
      <c r="E160" s="179" t="s">
        <v>228</v>
      </c>
      <c r="F160" s="180" t="s">
        <v>229</v>
      </c>
      <c r="G160" s="181" t="s">
        <v>221</v>
      </c>
      <c r="H160" s="182" t="n">
        <v>400.152</v>
      </c>
      <c r="I160" s="183"/>
      <c r="J160" s="184" t="n">
        <f aca="false">ROUND(I160*H160,2)</f>
        <v>0</v>
      </c>
      <c r="K160" s="180" t="s">
        <v>133</v>
      </c>
      <c r="L160" s="23"/>
      <c r="M160" s="185"/>
      <c r="N160" s="186" t="s">
        <v>40</v>
      </c>
      <c r="O160" s="60"/>
      <c r="P160" s="187" t="n">
        <f aca="false">O160*H160</f>
        <v>0</v>
      </c>
      <c r="Q160" s="187" t="n">
        <v>0</v>
      </c>
      <c r="R160" s="187" t="n">
        <f aca="false">Q160*H160</f>
        <v>0</v>
      </c>
      <c r="S160" s="187" t="n">
        <v>0</v>
      </c>
      <c r="T160" s="188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89" t="s">
        <v>125</v>
      </c>
      <c r="AT160" s="189" t="s">
        <v>121</v>
      </c>
      <c r="AU160" s="189" t="s">
        <v>126</v>
      </c>
      <c r="AY160" s="3" t="s">
        <v>119</v>
      </c>
      <c r="BE160" s="190" t="n">
        <f aca="false">IF(N160="základní",J160,0)</f>
        <v>0</v>
      </c>
      <c r="BF160" s="190" t="n">
        <f aca="false">IF(N160="snížená",J160,0)</f>
        <v>0</v>
      </c>
      <c r="BG160" s="190" t="n">
        <f aca="false">IF(N160="zákl. přenesená",J160,0)</f>
        <v>0</v>
      </c>
      <c r="BH160" s="190" t="n">
        <f aca="false">IF(N160="sníž. přenesená",J160,0)</f>
        <v>0</v>
      </c>
      <c r="BI160" s="190" t="n">
        <f aca="false">IF(N160="nulová",J160,0)</f>
        <v>0</v>
      </c>
      <c r="BJ160" s="3" t="s">
        <v>126</v>
      </c>
      <c r="BK160" s="190" t="n">
        <f aca="false">ROUND(I160*H160,2)</f>
        <v>0</v>
      </c>
      <c r="BL160" s="3" t="s">
        <v>125</v>
      </c>
      <c r="BM160" s="189" t="s">
        <v>230</v>
      </c>
    </row>
    <row r="161" s="27" customFormat="true" ht="33" hidden="false" customHeight="true" outlineLevel="0" collapsed="false">
      <c r="A161" s="22"/>
      <c r="B161" s="177"/>
      <c r="C161" s="178" t="s">
        <v>231</v>
      </c>
      <c r="D161" s="178" t="s">
        <v>121</v>
      </c>
      <c r="E161" s="179" t="s">
        <v>232</v>
      </c>
      <c r="F161" s="180" t="s">
        <v>233</v>
      </c>
      <c r="G161" s="181" t="s">
        <v>221</v>
      </c>
      <c r="H161" s="182" t="n">
        <v>9.502</v>
      </c>
      <c r="I161" s="183"/>
      <c r="J161" s="184" t="n">
        <f aca="false">ROUND(I161*H161,2)</f>
        <v>0</v>
      </c>
      <c r="K161" s="180" t="s">
        <v>133</v>
      </c>
      <c r="L161" s="23"/>
      <c r="M161" s="185"/>
      <c r="N161" s="186" t="s">
        <v>40</v>
      </c>
      <c r="O161" s="60"/>
      <c r="P161" s="187" t="n">
        <f aca="false">O161*H161</f>
        <v>0</v>
      </c>
      <c r="Q161" s="187" t="n">
        <v>0</v>
      </c>
      <c r="R161" s="187" t="n">
        <f aca="false">Q161*H161</f>
        <v>0</v>
      </c>
      <c r="S161" s="187" t="n">
        <v>0</v>
      </c>
      <c r="T161" s="188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89" t="s">
        <v>125</v>
      </c>
      <c r="AT161" s="189" t="s">
        <v>121</v>
      </c>
      <c r="AU161" s="189" t="s">
        <v>126</v>
      </c>
      <c r="AY161" s="3" t="s">
        <v>119</v>
      </c>
      <c r="BE161" s="190" t="n">
        <f aca="false">IF(N161="základní",J161,0)</f>
        <v>0</v>
      </c>
      <c r="BF161" s="190" t="n">
        <f aca="false">IF(N161="snížená",J161,0)</f>
        <v>0</v>
      </c>
      <c r="BG161" s="190" t="n">
        <f aca="false">IF(N161="zákl. přenesená",J161,0)</f>
        <v>0</v>
      </c>
      <c r="BH161" s="190" t="n">
        <f aca="false">IF(N161="sníž. přenesená",J161,0)</f>
        <v>0</v>
      </c>
      <c r="BI161" s="190" t="n">
        <f aca="false">IF(N161="nulová",J161,0)</f>
        <v>0</v>
      </c>
      <c r="BJ161" s="3" t="s">
        <v>126</v>
      </c>
      <c r="BK161" s="190" t="n">
        <f aca="false">ROUND(I161*H161,2)</f>
        <v>0</v>
      </c>
      <c r="BL161" s="3" t="s">
        <v>125</v>
      </c>
      <c r="BM161" s="189" t="s">
        <v>234</v>
      </c>
    </row>
    <row r="162" s="27" customFormat="true" ht="21.75" hidden="false" customHeight="true" outlineLevel="0" collapsed="false">
      <c r="A162" s="22"/>
      <c r="B162" s="177"/>
      <c r="C162" s="178" t="s">
        <v>235</v>
      </c>
      <c r="D162" s="178" t="s">
        <v>121</v>
      </c>
      <c r="E162" s="179" t="s">
        <v>236</v>
      </c>
      <c r="F162" s="180" t="s">
        <v>237</v>
      </c>
      <c r="G162" s="181" t="s">
        <v>221</v>
      </c>
      <c r="H162" s="182" t="n">
        <v>5.041</v>
      </c>
      <c r="I162" s="183"/>
      <c r="J162" s="184" t="n">
        <f aca="false">ROUND(I162*H162,2)</f>
        <v>0</v>
      </c>
      <c r="K162" s="180" t="s">
        <v>133</v>
      </c>
      <c r="L162" s="23"/>
      <c r="M162" s="185"/>
      <c r="N162" s="186" t="s">
        <v>40</v>
      </c>
      <c r="O162" s="60"/>
      <c r="P162" s="187" t="n">
        <f aca="false">O162*H162</f>
        <v>0</v>
      </c>
      <c r="Q162" s="187" t="n">
        <v>0</v>
      </c>
      <c r="R162" s="187" t="n">
        <f aca="false">Q162*H162</f>
        <v>0</v>
      </c>
      <c r="S162" s="187" t="n">
        <v>0</v>
      </c>
      <c r="T162" s="188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89" t="s">
        <v>125</v>
      </c>
      <c r="AT162" s="189" t="s">
        <v>121</v>
      </c>
      <c r="AU162" s="189" t="s">
        <v>126</v>
      </c>
      <c r="AY162" s="3" t="s">
        <v>119</v>
      </c>
      <c r="BE162" s="190" t="n">
        <f aca="false">IF(N162="základní",J162,0)</f>
        <v>0</v>
      </c>
      <c r="BF162" s="190" t="n">
        <f aca="false">IF(N162="snížená",J162,0)</f>
        <v>0</v>
      </c>
      <c r="BG162" s="190" t="n">
        <f aca="false">IF(N162="zákl. přenesená",J162,0)</f>
        <v>0</v>
      </c>
      <c r="BH162" s="190" t="n">
        <f aca="false">IF(N162="sníž. přenesená",J162,0)</f>
        <v>0</v>
      </c>
      <c r="BI162" s="190" t="n">
        <f aca="false">IF(N162="nulová",J162,0)</f>
        <v>0</v>
      </c>
      <c r="BJ162" s="3" t="s">
        <v>126</v>
      </c>
      <c r="BK162" s="190" t="n">
        <f aca="false">ROUND(I162*H162,2)</f>
        <v>0</v>
      </c>
      <c r="BL162" s="3" t="s">
        <v>125</v>
      </c>
      <c r="BM162" s="189" t="s">
        <v>238</v>
      </c>
    </row>
    <row r="163" s="27" customFormat="true" ht="21.75" hidden="false" customHeight="true" outlineLevel="0" collapsed="false">
      <c r="A163" s="22"/>
      <c r="B163" s="177"/>
      <c r="C163" s="178" t="s">
        <v>239</v>
      </c>
      <c r="D163" s="178" t="s">
        <v>121</v>
      </c>
      <c r="E163" s="179" t="s">
        <v>240</v>
      </c>
      <c r="F163" s="180" t="s">
        <v>241</v>
      </c>
      <c r="G163" s="181" t="s">
        <v>221</v>
      </c>
      <c r="H163" s="182" t="n">
        <v>2.13</v>
      </c>
      <c r="I163" s="183"/>
      <c r="J163" s="184" t="n">
        <f aca="false">ROUND(I163*H163,2)</f>
        <v>0</v>
      </c>
      <c r="K163" s="180" t="s">
        <v>133</v>
      </c>
      <c r="L163" s="23"/>
      <c r="M163" s="185"/>
      <c r="N163" s="186" t="s">
        <v>40</v>
      </c>
      <c r="O163" s="60"/>
      <c r="P163" s="187" t="n">
        <f aca="false">O163*H163</f>
        <v>0</v>
      </c>
      <c r="Q163" s="187" t="n">
        <v>0</v>
      </c>
      <c r="R163" s="187" t="n">
        <f aca="false">Q163*H163</f>
        <v>0</v>
      </c>
      <c r="S163" s="187" t="n">
        <v>0</v>
      </c>
      <c r="T163" s="188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89" t="s">
        <v>125</v>
      </c>
      <c r="AT163" s="189" t="s">
        <v>121</v>
      </c>
      <c r="AU163" s="189" t="s">
        <v>126</v>
      </c>
      <c r="AY163" s="3" t="s">
        <v>119</v>
      </c>
      <c r="BE163" s="190" t="n">
        <f aca="false">IF(N163="základní",J163,0)</f>
        <v>0</v>
      </c>
      <c r="BF163" s="190" t="n">
        <f aca="false">IF(N163="snížená",J163,0)</f>
        <v>0</v>
      </c>
      <c r="BG163" s="190" t="n">
        <f aca="false">IF(N163="zákl. přenesená",J163,0)</f>
        <v>0</v>
      </c>
      <c r="BH163" s="190" t="n">
        <f aca="false">IF(N163="sníž. přenesená",J163,0)</f>
        <v>0</v>
      </c>
      <c r="BI163" s="190" t="n">
        <f aca="false">IF(N163="nulová",J163,0)</f>
        <v>0</v>
      </c>
      <c r="BJ163" s="3" t="s">
        <v>126</v>
      </c>
      <c r="BK163" s="190" t="n">
        <f aca="false">ROUND(I163*H163,2)</f>
        <v>0</v>
      </c>
      <c r="BL163" s="3" t="s">
        <v>125</v>
      </c>
      <c r="BM163" s="189" t="s">
        <v>242</v>
      </c>
    </row>
    <row r="164" s="163" customFormat="true" ht="22.8" hidden="false" customHeight="true" outlineLevel="0" collapsed="false">
      <c r="B164" s="164"/>
      <c r="D164" s="165" t="s">
        <v>73</v>
      </c>
      <c r="E164" s="175" t="s">
        <v>243</v>
      </c>
      <c r="F164" s="175" t="s">
        <v>244</v>
      </c>
      <c r="I164" s="167"/>
      <c r="J164" s="176" t="n">
        <f aca="false">BK164</f>
        <v>0</v>
      </c>
      <c r="L164" s="164"/>
      <c r="M164" s="169"/>
      <c r="N164" s="170"/>
      <c r="O164" s="170"/>
      <c r="P164" s="171" t="n">
        <f aca="false">SUM(P165:P166)</f>
        <v>0</v>
      </c>
      <c r="Q164" s="170"/>
      <c r="R164" s="171" t="n">
        <f aca="false">SUM(R165:R166)</f>
        <v>0</v>
      </c>
      <c r="S164" s="170"/>
      <c r="T164" s="172" t="n">
        <f aca="false">SUM(T165:T166)</f>
        <v>0</v>
      </c>
      <c r="AR164" s="165" t="s">
        <v>79</v>
      </c>
      <c r="AT164" s="173" t="s">
        <v>73</v>
      </c>
      <c r="AU164" s="173" t="s">
        <v>79</v>
      </c>
      <c r="AY164" s="165" t="s">
        <v>119</v>
      </c>
      <c r="BK164" s="174" t="n">
        <f aca="false">SUM(BK165:BK166)</f>
        <v>0</v>
      </c>
    </row>
    <row r="165" s="27" customFormat="true" ht="16.5" hidden="false" customHeight="true" outlineLevel="0" collapsed="false">
      <c r="A165" s="22"/>
      <c r="B165" s="177"/>
      <c r="C165" s="178" t="s">
        <v>245</v>
      </c>
      <c r="D165" s="178" t="s">
        <v>121</v>
      </c>
      <c r="E165" s="179" t="s">
        <v>246</v>
      </c>
      <c r="F165" s="180" t="s">
        <v>247</v>
      </c>
      <c r="G165" s="181" t="s">
        <v>221</v>
      </c>
      <c r="H165" s="182" t="n">
        <v>8.073</v>
      </c>
      <c r="I165" s="183"/>
      <c r="J165" s="184" t="n">
        <f aca="false">ROUND(I165*H165,2)</f>
        <v>0</v>
      </c>
      <c r="K165" s="180" t="s">
        <v>133</v>
      </c>
      <c r="L165" s="23"/>
      <c r="M165" s="185"/>
      <c r="N165" s="186" t="s">
        <v>40</v>
      </c>
      <c r="O165" s="60"/>
      <c r="P165" s="187" t="n">
        <f aca="false">O165*H165</f>
        <v>0</v>
      </c>
      <c r="Q165" s="187" t="n">
        <v>0</v>
      </c>
      <c r="R165" s="187" t="n">
        <f aca="false">Q165*H165</f>
        <v>0</v>
      </c>
      <c r="S165" s="187" t="n">
        <v>0</v>
      </c>
      <c r="T165" s="188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89" t="s">
        <v>125</v>
      </c>
      <c r="AT165" s="189" t="s">
        <v>121</v>
      </c>
      <c r="AU165" s="189" t="s">
        <v>126</v>
      </c>
      <c r="AY165" s="3" t="s">
        <v>119</v>
      </c>
      <c r="BE165" s="190" t="n">
        <f aca="false">IF(N165="základní",J165,0)</f>
        <v>0</v>
      </c>
      <c r="BF165" s="190" t="n">
        <f aca="false">IF(N165="snížená",J165,0)</f>
        <v>0</v>
      </c>
      <c r="BG165" s="190" t="n">
        <f aca="false">IF(N165="zákl. přenesená",J165,0)</f>
        <v>0</v>
      </c>
      <c r="BH165" s="190" t="n">
        <f aca="false">IF(N165="sníž. přenesená",J165,0)</f>
        <v>0</v>
      </c>
      <c r="BI165" s="190" t="n">
        <f aca="false">IF(N165="nulová",J165,0)</f>
        <v>0</v>
      </c>
      <c r="BJ165" s="3" t="s">
        <v>126</v>
      </c>
      <c r="BK165" s="190" t="n">
        <f aca="false">ROUND(I165*H165,2)</f>
        <v>0</v>
      </c>
      <c r="BL165" s="3" t="s">
        <v>125</v>
      </c>
      <c r="BM165" s="189" t="s">
        <v>248</v>
      </c>
    </row>
    <row r="166" s="27" customFormat="true" ht="21.75" hidden="false" customHeight="true" outlineLevel="0" collapsed="false">
      <c r="A166" s="22"/>
      <c r="B166" s="177"/>
      <c r="C166" s="178" t="s">
        <v>249</v>
      </c>
      <c r="D166" s="178" t="s">
        <v>121</v>
      </c>
      <c r="E166" s="179" t="s">
        <v>250</v>
      </c>
      <c r="F166" s="180" t="s">
        <v>251</v>
      </c>
      <c r="G166" s="181" t="s">
        <v>221</v>
      </c>
      <c r="H166" s="182" t="n">
        <v>8.073</v>
      </c>
      <c r="I166" s="183"/>
      <c r="J166" s="184" t="n">
        <f aca="false">ROUND(I166*H166,2)</f>
        <v>0</v>
      </c>
      <c r="K166" s="180" t="s">
        <v>133</v>
      </c>
      <c r="L166" s="23"/>
      <c r="M166" s="185"/>
      <c r="N166" s="186" t="s">
        <v>40</v>
      </c>
      <c r="O166" s="60"/>
      <c r="P166" s="187" t="n">
        <f aca="false">O166*H166</f>
        <v>0</v>
      </c>
      <c r="Q166" s="187" t="n">
        <v>0</v>
      </c>
      <c r="R166" s="187" t="n">
        <f aca="false">Q166*H166</f>
        <v>0</v>
      </c>
      <c r="S166" s="187" t="n">
        <v>0</v>
      </c>
      <c r="T166" s="188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89" t="s">
        <v>125</v>
      </c>
      <c r="AT166" s="189" t="s">
        <v>121</v>
      </c>
      <c r="AU166" s="189" t="s">
        <v>126</v>
      </c>
      <c r="AY166" s="3" t="s">
        <v>119</v>
      </c>
      <c r="BE166" s="190" t="n">
        <f aca="false">IF(N166="základní",J166,0)</f>
        <v>0</v>
      </c>
      <c r="BF166" s="190" t="n">
        <f aca="false">IF(N166="snížená",J166,0)</f>
        <v>0</v>
      </c>
      <c r="BG166" s="190" t="n">
        <f aca="false">IF(N166="zákl. přenesená",J166,0)</f>
        <v>0</v>
      </c>
      <c r="BH166" s="190" t="n">
        <f aca="false">IF(N166="sníž. přenesená",J166,0)</f>
        <v>0</v>
      </c>
      <c r="BI166" s="190" t="n">
        <f aca="false">IF(N166="nulová",J166,0)</f>
        <v>0</v>
      </c>
      <c r="BJ166" s="3" t="s">
        <v>126</v>
      </c>
      <c r="BK166" s="190" t="n">
        <f aca="false">ROUND(I166*H166,2)</f>
        <v>0</v>
      </c>
      <c r="BL166" s="3" t="s">
        <v>125</v>
      </c>
      <c r="BM166" s="189" t="s">
        <v>252</v>
      </c>
    </row>
    <row r="167" s="163" customFormat="true" ht="25.9" hidden="false" customHeight="true" outlineLevel="0" collapsed="false">
      <c r="B167" s="164"/>
      <c r="D167" s="165" t="s">
        <v>73</v>
      </c>
      <c r="E167" s="166" t="s">
        <v>253</v>
      </c>
      <c r="F167" s="166" t="s">
        <v>254</v>
      </c>
      <c r="I167" s="167"/>
      <c r="J167" s="168" t="n">
        <f aca="false">BK167</f>
        <v>0</v>
      </c>
      <c r="L167" s="164"/>
      <c r="M167" s="169"/>
      <c r="N167" s="170"/>
      <c r="O167" s="170"/>
      <c r="P167" s="171" t="n">
        <f aca="false">P168+P171+P187+P217+P237</f>
        <v>0</v>
      </c>
      <c r="Q167" s="170"/>
      <c r="R167" s="171" t="n">
        <f aca="false">R168+R171+R187+R217+R237</f>
        <v>17.0358146</v>
      </c>
      <c r="S167" s="170"/>
      <c r="T167" s="172" t="n">
        <f aca="false">T168+T171+T187+T217+T237</f>
        <v>13.635225</v>
      </c>
      <c r="AR167" s="165" t="s">
        <v>126</v>
      </c>
      <c r="AT167" s="173" t="s">
        <v>73</v>
      </c>
      <c r="AU167" s="173" t="s">
        <v>74</v>
      </c>
      <c r="AY167" s="165" t="s">
        <v>119</v>
      </c>
      <c r="BK167" s="174" t="n">
        <f aca="false">BK168+BK171+BK187+BK217+BK237</f>
        <v>0</v>
      </c>
    </row>
    <row r="168" s="163" customFormat="true" ht="22.8" hidden="false" customHeight="true" outlineLevel="0" collapsed="false">
      <c r="B168" s="164"/>
      <c r="D168" s="165" t="s">
        <v>73</v>
      </c>
      <c r="E168" s="175" t="s">
        <v>255</v>
      </c>
      <c r="F168" s="175" t="s">
        <v>256</v>
      </c>
      <c r="I168" s="167"/>
      <c r="J168" s="176" t="n">
        <f aca="false">BK168</f>
        <v>0</v>
      </c>
      <c r="L168" s="164"/>
      <c r="M168" s="169"/>
      <c r="N168" s="170"/>
      <c r="O168" s="170"/>
      <c r="P168" s="171" t="n">
        <f aca="false">SUM(P169:P170)</f>
        <v>0</v>
      </c>
      <c r="Q168" s="170"/>
      <c r="R168" s="171" t="n">
        <f aca="false">SUM(R169:R170)</f>
        <v>0</v>
      </c>
      <c r="S168" s="170"/>
      <c r="T168" s="172" t="n">
        <f aca="false">SUM(T169:T170)</f>
        <v>0</v>
      </c>
      <c r="AR168" s="165" t="s">
        <v>126</v>
      </c>
      <c r="AT168" s="173" t="s">
        <v>73</v>
      </c>
      <c r="AU168" s="173" t="s">
        <v>79</v>
      </c>
      <c r="AY168" s="165" t="s">
        <v>119</v>
      </c>
      <c r="BK168" s="174" t="n">
        <f aca="false">SUM(BK169:BK170)</f>
        <v>0</v>
      </c>
    </row>
    <row r="169" s="27" customFormat="true" ht="16.5" hidden="false" customHeight="true" outlineLevel="0" collapsed="false">
      <c r="A169" s="22"/>
      <c r="B169" s="177"/>
      <c r="C169" s="178" t="s">
        <v>257</v>
      </c>
      <c r="D169" s="178" t="s">
        <v>121</v>
      </c>
      <c r="E169" s="179" t="s">
        <v>258</v>
      </c>
      <c r="F169" s="180" t="s">
        <v>259</v>
      </c>
      <c r="G169" s="181" t="s">
        <v>124</v>
      </c>
      <c r="H169" s="182" t="n">
        <v>1</v>
      </c>
      <c r="I169" s="183"/>
      <c r="J169" s="184" t="n">
        <f aca="false">ROUND(I169*H169,2)</f>
        <v>0</v>
      </c>
      <c r="K169" s="180"/>
      <c r="L169" s="23"/>
      <c r="M169" s="185"/>
      <c r="N169" s="186" t="s">
        <v>40</v>
      </c>
      <c r="O169" s="60"/>
      <c r="P169" s="187" t="n">
        <f aca="false">O169*H169</f>
        <v>0</v>
      </c>
      <c r="Q169" s="187" t="n">
        <v>0</v>
      </c>
      <c r="R169" s="187" t="n">
        <f aca="false">Q169*H169</f>
        <v>0</v>
      </c>
      <c r="S169" s="187" t="n">
        <v>0</v>
      </c>
      <c r="T169" s="188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89" t="s">
        <v>187</v>
      </c>
      <c r="AT169" s="189" t="s">
        <v>121</v>
      </c>
      <c r="AU169" s="189" t="s">
        <v>126</v>
      </c>
      <c r="AY169" s="3" t="s">
        <v>119</v>
      </c>
      <c r="BE169" s="190" t="n">
        <f aca="false">IF(N169="základní",J169,0)</f>
        <v>0</v>
      </c>
      <c r="BF169" s="190" t="n">
        <f aca="false">IF(N169="snížená",J169,0)</f>
        <v>0</v>
      </c>
      <c r="BG169" s="190" t="n">
        <f aca="false">IF(N169="zákl. přenesená",J169,0)</f>
        <v>0</v>
      </c>
      <c r="BH169" s="190" t="n">
        <f aca="false">IF(N169="sníž. přenesená",J169,0)</f>
        <v>0</v>
      </c>
      <c r="BI169" s="190" t="n">
        <f aca="false">IF(N169="nulová",J169,0)</f>
        <v>0</v>
      </c>
      <c r="BJ169" s="3" t="s">
        <v>126</v>
      </c>
      <c r="BK169" s="190" t="n">
        <f aca="false">ROUND(I169*H169,2)</f>
        <v>0</v>
      </c>
      <c r="BL169" s="3" t="s">
        <v>187</v>
      </c>
      <c r="BM169" s="189" t="s">
        <v>260</v>
      </c>
    </row>
    <row r="170" s="27" customFormat="true" ht="16.5" hidden="false" customHeight="true" outlineLevel="0" collapsed="false">
      <c r="A170" s="22"/>
      <c r="B170" s="177"/>
      <c r="C170" s="178" t="s">
        <v>261</v>
      </c>
      <c r="D170" s="178" t="s">
        <v>121</v>
      </c>
      <c r="E170" s="179" t="s">
        <v>262</v>
      </c>
      <c r="F170" s="180" t="s">
        <v>263</v>
      </c>
      <c r="G170" s="181" t="s">
        <v>264</v>
      </c>
      <c r="H170" s="192"/>
      <c r="I170" s="183"/>
      <c r="J170" s="184" t="n">
        <f aca="false">ROUND(I170*H170,2)</f>
        <v>0</v>
      </c>
      <c r="K170" s="180" t="s">
        <v>133</v>
      </c>
      <c r="L170" s="23"/>
      <c r="M170" s="185"/>
      <c r="N170" s="186" t="s">
        <v>40</v>
      </c>
      <c r="O170" s="60"/>
      <c r="P170" s="187" t="n">
        <f aca="false">O170*H170</f>
        <v>0</v>
      </c>
      <c r="Q170" s="187" t="n">
        <v>0</v>
      </c>
      <c r="R170" s="187" t="n">
        <f aca="false">Q170*H170</f>
        <v>0</v>
      </c>
      <c r="S170" s="187" t="n">
        <v>0</v>
      </c>
      <c r="T170" s="188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89" t="s">
        <v>187</v>
      </c>
      <c r="AT170" s="189" t="s">
        <v>121</v>
      </c>
      <c r="AU170" s="189" t="s">
        <v>126</v>
      </c>
      <c r="AY170" s="3" t="s">
        <v>119</v>
      </c>
      <c r="BE170" s="190" t="n">
        <f aca="false">IF(N170="základní",J170,0)</f>
        <v>0</v>
      </c>
      <c r="BF170" s="190" t="n">
        <f aca="false">IF(N170="snížená",J170,0)</f>
        <v>0</v>
      </c>
      <c r="BG170" s="190" t="n">
        <f aca="false">IF(N170="zákl. přenesená",J170,0)</f>
        <v>0</v>
      </c>
      <c r="BH170" s="190" t="n">
        <f aca="false">IF(N170="sníž. přenesená",J170,0)</f>
        <v>0</v>
      </c>
      <c r="BI170" s="190" t="n">
        <f aca="false">IF(N170="nulová",J170,0)</f>
        <v>0</v>
      </c>
      <c r="BJ170" s="3" t="s">
        <v>126</v>
      </c>
      <c r="BK170" s="190" t="n">
        <f aca="false">ROUND(I170*H170,2)</f>
        <v>0</v>
      </c>
      <c r="BL170" s="3" t="s">
        <v>187</v>
      </c>
      <c r="BM170" s="189" t="s">
        <v>265</v>
      </c>
    </row>
    <row r="171" s="163" customFormat="true" ht="22.8" hidden="false" customHeight="true" outlineLevel="0" collapsed="false">
      <c r="B171" s="164"/>
      <c r="D171" s="165" t="s">
        <v>73</v>
      </c>
      <c r="E171" s="175" t="s">
        <v>266</v>
      </c>
      <c r="F171" s="175" t="s">
        <v>267</v>
      </c>
      <c r="I171" s="167"/>
      <c r="J171" s="176" t="n">
        <f aca="false">BK171</f>
        <v>0</v>
      </c>
      <c r="L171" s="164"/>
      <c r="M171" s="169"/>
      <c r="N171" s="170"/>
      <c r="O171" s="170"/>
      <c r="P171" s="171" t="n">
        <f aca="false">SUM(P172:P186)</f>
        <v>0</v>
      </c>
      <c r="Q171" s="170"/>
      <c r="R171" s="171" t="n">
        <f aca="false">SUM(R172:R186)</f>
        <v>3.0373526</v>
      </c>
      <c r="S171" s="170"/>
      <c r="T171" s="172" t="n">
        <f aca="false">SUM(T172:T186)</f>
        <v>2.129</v>
      </c>
      <c r="AR171" s="165" t="s">
        <v>126</v>
      </c>
      <c r="AT171" s="173" t="s">
        <v>73</v>
      </c>
      <c r="AU171" s="173" t="s">
        <v>79</v>
      </c>
      <c r="AY171" s="165" t="s">
        <v>119</v>
      </c>
      <c r="BK171" s="174" t="n">
        <f aca="false">SUM(BK172:BK186)</f>
        <v>0</v>
      </c>
    </row>
    <row r="172" s="27" customFormat="true" ht="16.5" hidden="false" customHeight="true" outlineLevel="0" collapsed="false">
      <c r="A172" s="22"/>
      <c r="B172" s="177"/>
      <c r="C172" s="178" t="s">
        <v>268</v>
      </c>
      <c r="D172" s="178" t="s">
        <v>121</v>
      </c>
      <c r="E172" s="179" t="s">
        <v>269</v>
      </c>
      <c r="F172" s="180" t="s">
        <v>270</v>
      </c>
      <c r="G172" s="181" t="s">
        <v>190</v>
      </c>
      <c r="H172" s="182" t="n">
        <v>10</v>
      </c>
      <c r="I172" s="183"/>
      <c r="J172" s="184" t="n">
        <f aca="false">ROUND(I172*H172,2)</f>
        <v>0</v>
      </c>
      <c r="K172" s="180"/>
      <c r="L172" s="23"/>
      <c r="M172" s="185"/>
      <c r="N172" s="186" t="s">
        <v>40</v>
      </c>
      <c r="O172" s="60"/>
      <c r="P172" s="187" t="n">
        <f aca="false">O172*H172</f>
        <v>0</v>
      </c>
      <c r="Q172" s="187" t="n">
        <v>0.00267</v>
      </c>
      <c r="R172" s="187" t="n">
        <f aca="false">Q172*H172</f>
        <v>0.0267</v>
      </c>
      <c r="S172" s="187" t="n">
        <v>0</v>
      </c>
      <c r="T172" s="188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89" t="s">
        <v>187</v>
      </c>
      <c r="AT172" s="189" t="s">
        <v>121</v>
      </c>
      <c r="AU172" s="189" t="s">
        <v>126</v>
      </c>
      <c r="AY172" s="3" t="s">
        <v>119</v>
      </c>
      <c r="BE172" s="190" t="n">
        <f aca="false">IF(N172="základní",J172,0)</f>
        <v>0</v>
      </c>
      <c r="BF172" s="190" t="n">
        <f aca="false">IF(N172="snížená",J172,0)</f>
        <v>0</v>
      </c>
      <c r="BG172" s="190" t="n">
        <f aca="false">IF(N172="zákl. přenesená",J172,0)</f>
        <v>0</v>
      </c>
      <c r="BH172" s="190" t="n">
        <f aca="false">IF(N172="sníž. přenesená",J172,0)</f>
        <v>0</v>
      </c>
      <c r="BI172" s="190" t="n">
        <f aca="false">IF(N172="nulová",J172,0)</f>
        <v>0</v>
      </c>
      <c r="BJ172" s="3" t="s">
        <v>126</v>
      </c>
      <c r="BK172" s="190" t="n">
        <f aca="false">ROUND(I172*H172,2)</f>
        <v>0</v>
      </c>
      <c r="BL172" s="3" t="s">
        <v>187</v>
      </c>
      <c r="BM172" s="189" t="s">
        <v>271</v>
      </c>
    </row>
    <row r="173" s="27" customFormat="true" ht="21.75" hidden="false" customHeight="true" outlineLevel="0" collapsed="false">
      <c r="A173" s="22"/>
      <c r="B173" s="177"/>
      <c r="C173" s="178" t="s">
        <v>272</v>
      </c>
      <c r="D173" s="178" t="s">
        <v>121</v>
      </c>
      <c r="E173" s="179" t="s">
        <v>273</v>
      </c>
      <c r="F173" s="180" t="s">
        <v>274</v>
      </c>
      <c r="G173" s="181" t="s">
        <v>210</v>
      </c>
      <c r="H173" s="182" t="n">
        <v>25</v>
      </c>
      <c r="I173" s="183"/>
      <c r="J173" s="184" t="n">
        <f aca="false">ROUND(I173*H173,2)</f>
        <v>0</v>
      </c>
      <c r="K173" s="180" t="s">
        <v>133</v>
      </c>
      <c r="L173" s="23"/>
      <c r="M173" s="185"/>
      <c r="N173" s="186" t="s">
        <v>40</v>
      </c>
      <c r="O173" s="60"/>
      <c r="P173" s="187" t="n">
        <f aca="false">O173*H173</f>
        <v>0</v>
      </c>
      <c r="Q173" s="187" t="n">
        <v>0</v>
      </c>
      <c r="R173" s="187" t="n">
        <f aca="false">Q173*H173</f>
        <v>0</v>
      </c>
      <c r="S173" s="187" t="n">
        <v>0.01232</v>
      </c>
      <c r="T173" s="188" t="n">
        <f aca="false">S173*H173</f>
        <v>0.308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89" t="s">
        <v>187</v>
      </c>
      <c r="AT173" s="189" t="s">
        <v>121</v>
      </c>
      <c r="AU173" s="189" t="s">
        <v>126</v>
      </c>
      <c r="AY173" s="3" t="s">
        <v>119</v>
      </c>
      <c r="BE173" s="190" t="n">
        <f aca="false">IF(N173="základní",J173,0)</f>
        <v>0</v>
      </c>
      <c r="BF173" s="190" t="n">
        <f aca="false">IF(N173="snížená",J173,0)</f>
        <v>0</v>
      </c>
      <c r="BG173" s="190" t="n">
        <f aca="false">IF(N173="zákl. přenesená",J173,0)</f>
        <v>0</v>
      </c>
      <c r="BH173" s="190" t="n">
        <f aca="false">IF(N173="sníž. přenesená",J173,0)</f>
        <v>0</v>
      </c>
      <c r="BI173" s="190" t="n">
        <f aca="false">IF(N173="nulová",J173,0)</f>
        <v>0</v>
      </c>
      <c r="BJ173" s="3" t="s">
        <v>126</v>
      </c>
      <c r="BK173" s="190" t="n">
        <f aca="false">ROUND(I173*H173,2)</f>
        <v>0</v>
      </c>
      <c r="BL173" s="3" t="s">
        <v>187</v>
      </c>
      <c r="BM173" s="189" t="s">
        <v>275</v>
      </c>
    </row>
    <row r="174" s="27" customFormat="true" ht="21.75" hidden="false" customHeight="true" outlineLevel="0" collapsed="false">
      <c r="A174" s="22"/>
      <c r="B174" s="177"/>
      <c r="C174" s="178" t="s">
        <v>276</v>
      </c>
      <c r="D174" s="178" t="s">
        <v>121</v>
      </c>
      <c r="E174" s="179" t="s">
        <v>277</v>
      </c>
      <c r="F174" s="180" t="s">
        <v>278</v>
      </c>
      <c r="G174" s="181" t="s">
        <v>210</v>
      </c>
      <c r="H174" s="182" t="n">
        <v>30</v>
      </c>
      <c r="I174" s="183"/>
      <c r="J174" s="184" t="n">
        <f aca="false">ROUND(I174*H174,2)</f>
        <v>0</v>
      </c>
      <c r="K174" s="180" t="s">
        <v>133</v>
      </c>
      <c r="L174" s="23"/>
      <c r="M174" s="185"/>
      <c r="N174" s="186" t="s">
        <v>40</v>
      </c>
      <c r="O174" s="60"/>
      <c r="P174" s="187" t="n">
        <f aca="false">O174*H174</f>
        <v>0</v>
      </c>
      <c r="Q174" s="187" t="n">
        <v>0.00732</v>
      </c>
      <c r="R174" s="187" t="n">
        <f aca="false">Q174*H174</f>
        <v>0.2196</v>
      </c>
      <c r="S174" s="187" t="n">
        <v>0</v>
      </c>
      <c r="T174" s="188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89" t="s">
        <v>187</v>
      </c>
      <c r="AT174" s="189" t="s">
        <v>121</v>
      </c>
      <c r="AU174" s="189" t="s">
        <v>126</v>
      </c>
      <c r="AY174" s="3" t="s">
        <v>119</v>
      </c>
      <c r="BE174" s="190" t="n">
        <f aca="false">IF(N174="základní",J174,0)</f>
        <v>0</v>
      </c>
      <c r="BF174" s="190" t="n">
        <f aca="false">IF(N174="snížená",J174,0)</f>
        <v>0</v>
      </c>
      <c r="BG174" s="190" t="n">
        <f aca="false">IF(N174="zákl. přenesená",J174,0)</f>
        <v>0</v>
      </c>
      <c r="BH174" s="190" t="n">
        <f aca="false">IF(N174="sníž. přenesená",J174,0)</f>
        <v>0</v>
      </c>
      <c r="BI174" s="190" t="n">
        <f aca="false">IF(N174="nulová",J174,0)</f>
        <v>0</v>
      </c>
      <c r="BJ174" s="3" t="s">
        <v>126</v>
      </c>
      <c r="BK174" s="190" t="n">
        <f aca="false">ROUND(I174*H174,2)</f>
        <v>0</v>
      </c>
      <c r="BL174" s="3" t="s">
        <v>187</v>
      </c>
      <c r="BM174" s="189" t="s">
        <v>279</v>
      </c>
    </row>
    <row r="175" s="27" customFormat="true" ht="21.75" hidden="false" customHeight="true" outlineLevel="0" collapsed="false">
      <c r="A175" s="22"/>
      <c r="B175" s="177"/>
      <c r="C175" s="178" t="s">
        <v>280</v>
      </c>
      <c r="D175" s="178" t="s">
        <v>121</v>
      </c>
      <c r="E175" s="179" t="s">
        <v>281</v>
      </c>
      <c r="F175" s="180" t="s">
        <v>282</v>
      </c>
      <c r="G175" s="181" t="s">
        <v>210</v>
      </c>
      <c r="H175" s="182" t="n">
        <v>25</v>
      </c>
      <c r="I175" s="183"/>
      <c r="J175" s="184" t="n">
        <f aca="false">ROUND(I175*H175,2)</f>
        <v>0</v>
      </c>
      <c r="K175" s="180" t="s">
        <v>133</v>
      </c>
      <c r="L175" s="23"/>
      <c r="M175" s="185"/>
      <c r="N175" s="186" t="s">
        <v>40</v>
      </c>
      <c r="O175" s="60"/>
      <c r="P175" s="187" t="n">
        <f aca="false">O175*H175</f>
        <v>0</v>
      </c>
      <c r="Q175" s="187" t="n">
        <v>0.01363</v>
      </c>
      <c r="R175" s="187" t="n">
        <f aca="false">Q175*H175</f>
        <v>0.34075</v>
      </c>
      <c r="S175" s="187" t="n">
        <v>0</v>
      </c>
      <c r="T175" s="188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89" t="s">
        <v>187</v>
      </c>
      <c r="AT175" s="189" t="s">
        <v>121</v>
      </c>
      <c r="AU175" s="189" t="s">
        <v>126</v>
      </c>
      <c r="AY175" s="3" t="s">
        <v>119</v>
      </c>
      <c r="BE175" s="190" t="n">
        <f aca="false">IF(N175="základní",J175,0)</f>
        <v>0</v>
      </c>
      <c r="BF175" s="190" t="n">
        <f aca="false">IF(N175="snížená",J175,0)</f>
        <v>0</v>
      </c>
      <c r="BG175" s="190" t="n">
        <f aca="false">IF(N175="zákl. přenesená",J175,0)</f>
        <v>0</v>
      </c>
      <c r="BH175" s="190" t="n">
        <f aca="false">IF(N175="sníž. přenesená",J175,0)</f>
        <v>0</v>
      </c>
      <c r="BI175" s="190" t="n">
        <f aca="false">IF(N175="nulová",J175,0)</f>
        <v>0</v>
      </c>
      <c r="BJ175" s="3" t="s">
        <v>126</v>
      </c>
      <c r="BK175" s="190" t="n">
        <f aca="false">ROUND(I175*H175,2)</f>
        <v>0</v>
      </c>
      <c r="BL175" s="3" t="s">
        <v>187</v>
      </c>
      <c r="BM175" s="189" t="s">
        <v>283</v>
      </c>
    </row>
    <row r="176" s="27" customFormat="true" ht="21.75" hidden="false" customHeight="true" outlineLevel="0" collapsed="false">
      <c r="A176" s="22"/>
      <c r="B176" s="177"/>
      <c r="C176" s="178" t="s">
        <v>284</v>
      </c>
      <c r="D176" s="178" t="s">
        <v>121</v>
      </c>
      <c r="E176" s="179" t="s">
        <v>285</v>
      </c>
      <c r="F176" s="180" t="s">
        <v>286</v>
      </c>
      <c r="G176" s="181" t="s">
        <v>132</v>
      </c>
      <c r="H176" s="182" t="n">
        <v>45.1</v>
      </c>
      <c r="I176" s="183"/>
      <c r="J176" s="184" t="n">
        <f aca="false">ROUND(I176*H176,2)</f>
        <v>0</v>
      </c>
      <c r="K176" s="180" t="s">
        <v>133</v>
      </c>
      <c r="L176" s="23"/>
      <c r="M176" s="185"/>
      <c r="N176" s="186" t="s">
        <v>40</v>
      </c>
      <c r="O176" s="60"/>
      <c r="P176" s="187" t="n">
        <f aca="false">O176*H176</f>
        <v>0</v>
      </c>
      <c r="Q176" s="187" t="n">
        <v>0</v>
      </c>
      <c r="R176" s="187" t="n">
        <f aca="false">Q176*H176</f>
        <v>0</v>
      </c>
      <c r="S176" s="187" t="n">
        <v>0</v>
      </c>
      <c r="T176" s="188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89" t="s">
        <v>187</v>
      </c>
      <c r="AT176" s="189" t="s">
        <v>121</v>
      </c>
      <c r="AU176" s="189" t="s">
        <v>126</v>
      </c>
      <c r="AY176" s="3" t="s">
        <v>119</v>
      </c>
      <c r="BE176" s="190" t="n">
        <f aca="false">IF(N176="základní",J176,0)</f>
        <v>0</v>
      </c>
      <c r="BF176" s="190" t="n">
        <f aca="false">IF(N176="snížená",J176,0)</f>
        <v>0</v>
      </c>
      <c r="BG176" s="190" t="n">
        <f aca="false">IF(N176="zákl. přenesená",J176,0)</f>
        <v>0</v>
      </c>
      <c r="BH176" s="190" t="n">
        <f aca="false">IF(N176="sníž. přenesená",J176,0)</f>
        <v>0</v>
      </c>
      <c r="BI176" s="190" t="n">
        <f aca="false">IF(N176="nulová",J176,0)</f>
        <v>0</v>
      </c>
      <c r="BJ176" s="3" t="s">
        <v>126</v>
      </c>
      <c r="BK176" s="190" t="n">
        <f aca="false">ROUND(I176*H176,2)</f>
        <v>0</v>
      </c>
      <c r="BL176" s="3" t="s">
        <v>187</v>
      </c>
      <c r="BM176" s="189" t="s">
        <v>287</v>
      </c>
    </row>
    <row r="177" s="27" customFormat="true" ht="16.5" hidden="false" customHeight="true" outlineLevel="0" collapsed="false">
      <c r="A177" s="22"/>
      <c r="B177" s="177"/>
      <c r="C177" s="193" t="s">
        <v>288</v>
      </c>
      <c r="D177" s="193" t="s">
        <v>289</v>
      </c>
      <c r="E177" s="194" t="s">
        <v>290</v>
      </c>
      <c r="F177" s="195" t="s">
        <v>291</v>
      </c>
      <c r="G177" s="196" t="s">
        <v>292</v>
      </c>
      <c r="H177" s="197" t="n">
        <v>1.24</v>
      </c>
      <c r="I177" s="198"/>
      <c r="J177" s="199" t="n">
        <f aca="false">ROUND(I177*H177,2)</f>
        <v>0</v>
      </c>
      <c r="K177" s="195" t="s">
        <v>133</v>
      </c>
      <c r="L177" s="200"/>
      <c r="M177" s="201"/>
      <c r="N177" s="202" t="s">
        <v>40</v>
      </c>
      <c r="O177" s="60"/>
      <c r="P177" s="187" t="n">
        <f aca="false">O177*H177</f>
        <v>0</v>
      </c>
      <c r="Q177" s="187" t="n">
        <v>0.55</v>
      </c>
      <c r="R177" s="187" t="n">
        <f aca="false">Q177*H177</f>
        <v>0.682</v>
      </c>
      <c r="S177" s="187" t="n">
        <v>0</v>
      </c>
      <c r="T177" s="188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89" t="s">
        <v>261</v>
      </c>
      <c r="AT177" s="189" t="s">
        <v>289</v>
      </c>
      <c r="AU177" s="189" t="s">
        <v>126</v>
      </c>
      <c r="AY177" s="3" t="s">
        <v>119</v>
      </c>
      <c r="BE177" s="190" t="n">
        <f aca="false">IF(N177="základní",J177,0)</f>
        <v>0</v>
      </c>
      <c r="BF177" s="190" t="n">
        <f aca="false">IF(N177="snížená",J177,0)</f>
        <v>0</v>
      </c>
      <c r="BG177" s="190" t="n">
        <f aca="false">IF(N177="zákl. přenesená",J177,0)</f>
        <v>0</v>
      </c>
      <c r="BH177" s="190" t="n">
        <f aca="false">IF(N177="sníž. přenesená",J177,0)</f>
        <v>0</v>
      </c>
      <c r="BI177" s="190" t="n">
        <f aca="false">IF(N177="nulová",J177,0)</f>
        <v>0</v>
      </c>
      <c r="BJ177" s="3" t="s">
        <v>126</v>
      </c>
      <c r="BK177" s="190" t="n">
        <f aca="false">ROUND(I177*H177,2)</f>
        <v>0</v>
      </c>
      <c r="BL177" s="3" t="s">
        <v>187</v>
      </c>
      <c r="BM177" s="189" t="s">
        <v>293</v>
      </c>
    </row>
    <row r="178" s="27" customFormat="true" ht="16.5" hidden="false" customHeight="true" outlineLevel="0" collapsed="false">
      <c r="A178" s="22"/>
      <c r="B178" s="177"/>
      <c r="C178" s="178" t="s">
        <v>294</v>
      </c>
      <c r="D178" s="178" t="s">
        <v>121</v>
      </c>
      <c r="E178" s="179" t="s">
        <v>295</v>
      </c>
      <c r="F178" s="180" t="s">
        <v>296</v>
      </c>
      <c r="G178" s="181" t="s">
        <v>132</v>
      </c>
      <c r="H178" s="182" t="n">
        <v>45.1</v>
      </c>
      <c r="I178" s="183"/>
      <c r="J178" s="184" t="n">
        <f aca="false">ROUND(I178*H178,2)</f>
        <v>0</v>
      </c>
      <c r="K178" s="180" t="s">
        <v>133</v>
      </c>
      <c r="L178" s="23"/>
      <c r="M178" s="185"/>
      <c r="N178" s="186" t="s">
        <v>40</v>
      </c>
      <c r="O178" s="60"/>
      <c r="P178" s="187" t="n">
        <f aca="false">O178*H178</f>
        <v>0</v>
      </c>
      <c r="Q178" s="187" t="n">
        <v>0</v>
      </c>
      <c r="R178" s="187" t="n">
        <f aca="false">Q178*H178</f>
        <v>0</v>
      </c>
      <c r="S178" s="187" t="n">
        <v>0.015</v>
      </c>
      <c r="T178" s="188" t="n">
        <f aca="false">S178*H178</f>
        <v>0.6765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89" t="s">
        <v>187</v>
      </c>
      <c r="AT178" s="189" t="s">
        <v>121</v>
      </c>
      <c r="AU178" s="189" t="s">
        <v>126</v>
      </c>
      <c r="AY178" s="3" t="s">
        <v>119</v>
      </c>
      <c r="BE178" s="190" t="n">
        <f aca="false">IF(N178="základní",J178,0)</f>
        <v>0</v>
      </c>
      <c r="BF178" s="190" t="n">
        <f aca="false">IF(N178="snížená",J178,0)</f>
        <v>0</v>
      </c>
      <c r="BG178" s="190" t="n">
        <f aca="false">IF(N178="zákl. přenesená",J178,0)</f>
        <v>0</v>
      </c>
      <c r="BH178" s="190" t="n">
        <f aca="false">IF(N178="sníž. přenesená",J178,0)</f>
        <v>0</v>
      </c>
      <c r="BI178" s="190" t="n">
        <f aca="false">IF(N178="nulová",J178,0)</f>
        <v>0</v>
      </c>
      <c r="BJ178" s="3" t="s">
        <v>126</v>
      </c>
      <c r="BK178" s="190" t="n">
        <f aca="false">ROUND(I178*H178,2)</f>
        <v>0</v>
      </c>
      <c r="BL178" s="3" t="s">
        <v>187</v>
      </c>
      <c r="BM178" s="189" t="s">
        <v>297</v>
      </c>
    </row>
    <row r="179" s="27" customFormat="true" ht="21.75" hidden="false" customHeight="true" outlineLevel="0" collapsed="false">
      <c r="A179" s="22"/>
      <c r="B179" s="177"/>
      <c r="C179" s="178" t="s">
        <v>298</v>
      </c>
      <c r="D179" s="178" t="s">
        <v>121</v>
      </c>
      <c r="E179" s="179" t="s">
        <v>299</v>
      </c>
      <c r="F179" s="180" t="s">
        <v>300</v>
      </c>
      <c r="G179" s="181" t="s">
        <v>132</v>
      </c>
      <c r="H179" s="182" t="n">
        <v>228.9</v>
      </c>
      <c r="I179" s="183"/>
      <c r="J179" s="184" t="n">
        <f aca="false">ROUND(I179*H179,2)</f>
        <v>0</v>
      </c>
      <c r="K179" s="180" t="s">
        <v>133</v>
      </c>
      <c r="L179" s="23"/>
      <c r="M179" s="185"/>
      <c r="N179" s="186" t="s">
        <v>40</v>
      </c>
      <c r="O179" s="60"/>
      <c r="P179" s="187" t="n">
        <f aca="false">O179*H179</f>
        <v>0</v>
      </c>
      <c r="Q179" s="187" t="n">
        <v>0</v>
      </c>
      <c r="R179" s="187" t="n">
        <f aca="false">Q179*H179</f>
        <v>0</v>
      </c>
      <c r="S179" s="187" t="n">
        <v>0</v>
      </c>
      <c r="T179" s="188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89" t="s">
        <v>187</v>
      </c>
      <c r="AT179" s="189" t="s">
        <v>121</v>
      </c>
      <c r="AU179" s="189" t="s">
        <v>126</v>
      </c>
      <c r="AY179" s="3" t="s">
        <v>119</v>
      </c>
      <c r="BE179" s="190" t="n">
        <f aca="false">IF(N179="základní",J179,0)</f>
        <v>0</v>
      </c>
      <c r="BF179" s="190" t="n">
        <f aca="false">IF(N179="snížená",J179,0)</f>
        <v>0</v>
      </c>
      <c r="BG179" s="190" t="n">
        <f aca="false">IF(N179="zákl. přenesená",J179,0)</f>
        <v>0</v>
      </c>
      <c r="BH179" s="190" t="n">
        <f aca="false">IF(N179="sníž. přenesená",J179,0)</f>
        <v>0</v>
      </c>
      <c r="BI179" s="190" t="n">
        <f aca="false">IF(N179="nulová",J179,0)</f>
        <v>0</v>
      </c>
      <c r="BJ179" s="3" t="s">
        <v>126</v>
      </c>
      <c r="BK179" s="190" t="n">
        <f aca="false">ROUND(I179*H179,2)</f>
        <v>0</v>
      </c>
      <c r="BL179" s="3" t="s">
        <v>187</v>
      </c>
      <c r="BM179" s="189" t="s">
        <v>301</v>
      </c>
    </row>
    <row r="180" s="27" customFormat="true" ht="16.5" hidden="false" customHeight="true" outlineLevel="0" collapsed="false">
      <c r="A180" s="22"/>
      <c r="B180" s="177"/>
      <c r="C180" s="193" t="s">
        <v>302</v>
      </c>
      <c r="D180" s="193" t="s">
        <v>289</v>
      </c>
      <c r="E180" s="194" t="s">
        <v>303</v>
      </c>
      <c r="F180" s="195" t="s">
        <v>304</v>
      </c>
      <c r="G180" s="196" t="s">
        <v>292</v>
      </c>
      <c r="H180" s="197" t="n">
        <v>2.961</v>
      </c>
      <c r="I180" s="198"/>
      <c r="J180" s="199" t="n">
        <f aca="false">ROUND(I180*H180,2)</f>
        <v>0</v>
      </c>
      <c r="K180" s="195" t="s">
        <v>133</v>
      </c>
      <c r="L180" s="200"/>
      <c r="M180" s="201"/>
      <c r="N180" s="202" t="s">
        <v>40</v>
      </c>
      <c r="O180" s="60"/>
      <c r="P180" s="187" t="n">
        <f aca="false">O180*H180</f>
        <v>0</v>
      </c>
      <c r="Q180" s="187" t="n">
        <v>0.55</v>
      </c>
      <c r="R180" s="187" t="n">
        <f aca="false">Q180*H180</f>
        <v>1.62855</v>
      </c>
      <c r="S180" s="187" t="n">
        <v>0</v>
      </c>
      <c r="T180" s="188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89" t="s">
        <v>261</v>
      </c>
      <c r="AT180" s="189" t="s">
        <v>289</v>
      </c>
      <c r="AU180" s="189" t="s">
        <v>126</v>
      </c>
      <c r="AY180" s="3" t="s">
        <v>119</v>
      </c>
      <c r="BE180" s="190" t="n">
        <f aca="false">IF(N180="základní",J180,0)</f>
        <v>0</v>
      </c>
      <c r="BF180" s="190" t="n">
        <f aca="false">IF(N180="snížená",J180,0)</f>
        <v>0</v>
      </c>
      <c r="BG180" s="190" t="n">
        <f aca="false">IF(N180="zákl. přenesená",J180,0)</f>
        <v>0</v>
      </c>
      <c r="BH180" s="190" t="n">
        <f aca="false">IF(N180="sníž. přenesená",J180,0)</f>
        <v>0</v>
      </c>
      <c r="BI180" s="190" t="n">
        <f aca="false">IF(N180="nulová",J180,0)</f>
        <v>0</v>
      </c>
      <c r="BJ180" s="3" t="s">
        <v>126</v>
      </c>
      <c r="BK180" s="190" t="n">
        <f aca="false">ROUND(I180*H180,2)</f>
        <v>0</v>
      </c>
      <c r="BL180" s="3" t="s">
        <v>187</v>
      </c>
      <c r="BM180" s="189" t="s">
        <v>305</v>
      </c>
    </row>
    <row r="181" s="27" customFormat="true" ht="21.75" hidden="false" customHeight="true" outlineLevel="0" collapsed="false">
      <c r="A181" s="22"/>
      <c r="B181" s="177"/>
      <c r="C181" s="178" t="s">
        <v>306</v>
      </c>
      <c r="D181" s="178" t="s">
        <v>121</v>
      </c>
      <c r="E181" s="179" t="s">
        <v>307</v>
      </c>
      <c r="F181" s="180" t="s">
        <v>308</v>
      </c>
      <c r="G181" s="181" t="s">
        <v>132</v>
      </c>
      <c r="H181" s="182" t="n">
        <v>228.9</v>
      </c>
      <c r="I181" s="183"/>
      <c r="J181" s="184" t="n">
        <f aca="false">ROUND(I181*H181,2)</f>
        <v>0</v>
      </c>
      <c r="K181" s="180" t="s">
        <v>133</v>
      </c>
      <c r="L181" s="23"/>
      <c r="M181" s="185"/>
      <c r="N181" s="186" t="s">
        <v>40</v>
      </c>
      <c r="O181" s="60"/>
      <c r="P181" s="187" t="n">
        <f aca="false">O181*H181</f>
        <v>0</v>
      </c>
      <c r="Q181" s="187" t="n">
        <v>0</v>
      </c>
      <c r="R181" s="187" t="n">
        <f aca="false">Q181*H181</f>
        <v>0</v>
      </c>
      <c r="S181" s="187" t="n">
        <v>0</v>
      </c>
      <c r="T181" s="188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89" t="s">
        <v>187</v>
      </c>
      <c r="AT181" s="189" t="s">
        <v>121</v>
      </c>
      <c r="AU181" s="189" t="s">
        <v>126</v>
      </c>
      <c r="AY181" s="3" t="s">
        <v>119</v>
      </c>
      <c r="BE181" s="190" t="n">
        <f aca="false">IF(N181="základní",J181,0)</f>
        <v>0</v>
      </c>
      <c r="BF181" s="190" t="n">
        <f aca="false">IF(N181="snížená",J181,0)</f>
        <v>0</v>
      </c>
      <c r="BG181" s="190" t="n">
        <f aca="false">IF(N181="zákl. přenesená",J181,0)</f>
        <v>0</v>
      </c>
      <c r="BH181" s="190" t="n">
        <f aca="false">IF(N181="sníž. přenesená",J181,0)</f>
        <v>0</v>
      </c>
      <c r="BI181" s="190" t="n">
        <f aca="false">IF(N181="nulová",J181,0)</f>
        <v>0</v>
      </c>
      <c r="BJ181" s="3" t="s">
        <v>126</v>
      </c>
      <c r="BK181" s="190" t="n">
        <f aca="false">ROUND(I181*H181,2)</f>
        <v>0</v>
      </c>
      <c r="BL181" s="3" t="s">
        <v>187</v>
      </c>
      <c r="BM181" s="189" t="s">
        <v>309</v>
      </c>
    </row>
    <row r="182" s="27" customFormat="true" ht="21.75" hidden="false" customHeight="true" outlineLevel="0" collapsed="false">
      <c r="A182" s="22"/>
      <c r="B182" s="177"/>
      <c r="C182" s="178" t="s">
        <v>310</v>
      </c>
      <c r="D182" s="178" t="s">
        <v>121</v>
      </c>
      <c r="E182" s="179" t="s">
        <v>311</v>
      </c>
      <c r="F182" s="180" t="s">
        <v>312</v>
      </c>
      <c r="G182" s="181" t="s">
        <v>132</v>
      </c>
      <c r="H182" s="182" t="n">
        <v>228.9</v>
      </c>
      <c r="I182" s="183"/>
      <c r="J182" s="184" t="n">
        <f aca="false">ROUND(I182*H182,2)</f>
        <v>0</v>
      </c>
      <c r="K182" s="180" t="s">
        <v>133</v>
      </c>
      <c r="L182" s="23"/>
      <c r="M182" s="185"/>
      <c r="N182" s="186" t="s">
        <v>40</v>
      </c>
      <c r="O182" s="60"/>
      <c r="P182" s="187" t="n">
        <f aca="false">O182*H182</f>
        <v>0</v>
      </c>
      <c r="Q182" s="187" t="n">
        <v>0</v>
      </c>
      <c r="R182" s="187" t="n">
        <f aca="false">Q182*H182</f>
        <v>0</v>
      </c>
      <c r="S182" s="187" t="n">
        <v>0.005</v>
      </c>
      <c r="T182" s="188" t="n">
        <f aca="false">S182*H182</f>
        <v>1.1445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89" t="s">
        <v>187</v>
      </c>
      <c r="AT182" s="189" t="s">
        <v>121</v>
      </c>
      <c r="AU182" s="189" t="s">
        <v>126</v>
      </c>
      <c r="AY182" s="3" t="s">
        <v>119</v>
      </c>
      <c r="BE182" s="190" t="n">
        <f aca="false">IF(N182="základní",J182,0)</f>
        <v>0</v>
      </c>
      <c r="BF182" s="190" t="n">
        <f aca="false">IF(N182="snížená",J182,0)</f>
        <v>0</v>
      </c>
      <c r="BG182" s="190" t="n">
        <f aca="false">IF(N182="zákl. přenesená",J182,0)</f>
        <v>0</v>
      </c>
      <c r="BH182" s="190" t="n">
        <f aca="false">IF(N182="sníž. přenesená",J182,0)</f>
        <v>0</v>
      </c>
      <c r="BI182" s="190" t="n">
        <f aca="false">IF(N182="nulová",J182,0)</f>
        <v>0</v>
      </c>
      <c r="BJ182" s="3" t="s">
        <v>126</v>
      </c>
      <c r="BK182" s="190" t="n">
        <f aca="false">ROUND(I182*H182,2)</f>
        <v>0</v>
      </c>
      <c r="BL182" s="3" t="s">
        <v>187</v>
      </c>
      <c r="BM182" s="189" t="s">
        <v>313</v>
      </c>
    </row>
    <row r="183" s="27" customFormat="true" ht="21.75" hidden="false" customHeight="true" outlineLevel="0" collapsed="false">
      <c r="A183" s="22"/>
      <c r="B183" s="177"/>
      <c r="C183" s="178" t="s">
        <v>314</v>
      </c>
      <c r="D183" s="178" t="s">
        <v>121</v>
      </c>
      <c r="E183" s="179" t="s">
        <v>315</v>
      </c>
      <c r="F183" s="180" t="s">
        <v>316</v>
      </c>
      <c r="G183" s="181" t="s">
        <v>292</v>
      </c>
      <c r="H183" s="182" t="n">
        <v>4.98</v>
      </c>
      <c r="I183" s="183"/>
      <c r="J183" s="184" t="n">
        <f aca="false">ROUND(I183*H183,2)</f>
        <v>0</v>
      </c>
      <c r="K183" s="180" t="s">
        <v>133</v>
      </c>
      <c r="L183" s="23"/>
      <c r="M183" s="185"/>
      <c r="N183" s="186" t="s">
        <v>40</v>
      </c>
      <c r="O183" s="60"/>
      <c r="P183" s="187" t="n">
        <f aca="false">O183*H183</f>
        <v>0</v>
      </c>
      <c r="Q183" s="187" t="n">
        <v>0.02337</v>
      </c>
      <c r="R183" s="187" t="n">
        <f aca="false">Q183*H183</f>
        <v>0.1163826</v>
      </c>
      <c r="S183" s="187" t="n">
        <v>0</v>
      </c>
      <c r="T183" s="188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89" t="s">
        <v>187</v>
      </c>
      <c r="AT183" s="189" t="s">
        <v>121</v>
      </c>
      <c r="AU183" s="189" t="s">
        <v>126</v>
      </c>
      <c r="AY183" s="3" t="s">
        <v>119</v>
      </c>
      <c r="BE183" s="190" t="n">
        <f aca="false">IF(N183="základní",J183,0)</f>
        <v>0</v>
      </c>
      <c r="BF183" s="190" t="n">
        <f aca="false">IF(N183="snížená",J183,0)</f>
        <v>0</v>
      </c>
      <c r="BG183" s="190" t="n">
        <f aca="false">IF(N183="zákl. přenesená",J183,0)</f>
        <v>0</v>
      </c>
      <c r="BH183" s="190" t="n">
        <f aca="false">IF(N183="sníž. přenesená",J183,0)</f>
        <v>0</v>
      </c>
      <c r="BI183" s="190" t="n">
        <f aca="false">IF(N183="nulová",J183,0)</f>
        <v>0</v>
      </c>
      <c r="BJ183" s="3" t="s">
        <v>126</v>
      </c>
      <c r="BK183" s="190" t="n">
        <f aca="false">ROUND(I183*H183,2)</f>
        <v>0</v>
      </c>
      <c r="BL183" s="3" t="s">
        <v>187</v>
      </c>
      <c r="BM183" s="189" t="s">
        <v>317</v>
      </c>
    </row>
    <row r="184" s="27" customFormat="true" ht="21.75" hidden="false" customHeight="true" outlineLevel="0" collapsed="false">
      <c r="A184" s="22"/>
      <c r="B184" s="177"/>
      <c r="C184" s="178" t="s">
        <v>318</v>
      </c>
      <c r="D184" s="178" t="s">
        <v>121</v>
      </c>
      <c r="E184" s="179" t="s">
        <v>319</v>
      </c>
      <c r="F184" s="180" t="s">
        <v>320</v>
      </c>
      <c r="G184" s="181" t="s">
        <v>124</v>
      </c>
      <c r="H184" s="182" t="n">
        <v>1</v>
      </c>
      <c r="I184" s="183"/>
      <c r="J184" s="184" t="n">
        <f aca="false">ROUND(I184*H184,2)</f>
        <v>0</v>
      </c>
      <c r="K184" s="180"/>
      <c r="L184" s="23"/>
      <c r="M184" s="185"/>
      <c r="N184" s="186" t="s">
        <v>40</v>
      </c>
      <c r="O184" s="60"/>
      <c r="P184" s="187" t="n">
        <f aca="false">O184*H184</f>
        <v>0</v>
      </c>
      <c r="Q184" s="187" t="n">
        <v>0.02337</v>
      </c>
      <c r="R184" s="187" t="n">
        <f aca="false">Q184*H184</f>
        <v>0.02337</v>
      </c>
      <c r="S184" s="187" t="n">
        <v>0</v>
      </c>
      <c r="T184" s="188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89" t="s">
        <v>187</v>
      </c>
      <c r="AT184" s="189" t="s">
        <v>121</v>
      </c>
      <c r="AU184" s="189" t="s">
        <v>126</v>
      </c>
      <c r="AY184" s="3" t="s">
        <v>119</v>
      </c>
      <c r="BE184" s="190" t="n">
        <f aca="false">IF(N184="základní",J184,0)</f>
        <v>0</v>
      </c>
      <c r="BF184" s="190" t="n">
        <f aca="false">IF(N184="snížená",J184,0)</f>
        <v>0</v>
      </c>
      <c r="BG184" s="190" t="n">
        <f aca="false">IF(N184="zákl. přenesená",J184,0)</f>
        <v>0</v>
      </c>
      <c r="BH184" s="190" t="n">
        <f aca="false">IF(N184="sníž. přenesená",J184,0)</f>
        <v>0</v>
      </c>
      <c r="BI184" s="190" t="n">
        <f aca="false">IF(N184="nulová",J184,0)</f>
        <v>0</v>
      </c>
      <c r="BJ184" s="3" t="s">
        <v>126</v>
      </c>
      <c r="BK184" s="190" t="n">
        <f aca="false">ROUND(I184*H184,2)</f>
        <v>0</v>
      </c>
      <c r="BL184" s="3" t="s">
        <v>187</v>
      </c>
      <c r="BM184" s="189" t="s">
        <v>321</v>
      </c>
    </row>
    <row r="185" s="27" customFormat="true" ht="21.75" hidden="false" customHeight="true" outlineLevel="0" collapsed="false">
      <c r="A185" s="22"/>
      <c r="B185" s="177"/>
      <c r="C185" s="178" t="s">
        <v>322</v>
      </c>
      <c r="D185" s="178" t="s">
        <v>121</v>
      </c>
      <c r="E185" s="179" t="s">
        <v>323</v>
      </c>
      <c r="F185" s="180" t="s">
        <v>324</v>
      </c>
      <c r="G185" s="181" t="s">
        <v>264</v>
      </c>
      <c r="H185" s="192"/>
      <c r="I185" s="183"/>
      <c r="J185" s="184" t="n">
        <f aca="false">ROUND(I185*H185,2)</f>
        <v>0</v>
      </c>
      <c r="K185" s="180" t="s">
        <v>133</v>
      </c>
      <c r="L185" s="23"/>
      <c r="M185" s="185"/>
      <c r="N185" s="186" t="s">
        <v>40</v>
      </c>
      <c r="O185" s="60"/>
      <c r="P185" s="187" t="n">
        <f aca="false">O185*H185</f>
        <v>0</v>
      </c>
      <c r="Q185" s="187" t="n">
        <v>0</v>
      </c>
      <c r="R185" s="187" t="n">
        <f aca="false">Q185*H185</f>
        <v>0</v>
      </c>
      <c r="S185" s="187" t="n">
        <v>0</v>
      </c>
      <c r="T185" s="188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89" t="s">
        <v>187</v>
      </c>
      <c r="AT185" s="189" t="s">
        <v>121</v>
      </c>
      <c r="AU185" s="189" t="s">
        <v>126</v>
      </c>
      <c r="AY185" s="3" t="s">
        <v>119</v>
      </c>
      <c r="BE185" s="190" t="n">
        <f aca="false">IF(N185="základní",J185,0)</f>
        <v>0</v>
      </c>
      <c r="BF185" s="190" t="n">
        <f aca="false">IF(N185="snížená",J185,0)</f>
        <v>0</v>
      </c>
      <c r="BG185" s="190" t="n">
        <f aca="false">IF(N185="zákl. přenesená",J185,0)</f>
        <v>0</v>
      </c>
      <c r="BH185" s="190" t="n">
        <f aca="false">IF(N185="sníž. přenesená",J185,0)</f>
        <v>0</v>
      </c>
      <c r="BI185" s="190" t="n">
        <f aca="false">IF(N185="nulová",J185,0)</f>
        <v>0</v>
      </c>
      <c r="BJ185" s="3" t="s">
        <v>126</v>
      </c>
      <c r="BK185" s="190" t="n">
        <f aca="false">ROUND(I185*H185,2)</f>
        <v>0</v>
      </c>
      <c r="BL185" s="3" t="s">
        <v>187</v>
      </c>
      <c r="BM185" s="189" t="s">
        <v>325</v>
      </c>
    </row>
    <row r="186" s="27" customFormat="true" ht="21.75" hidden="false" customHeight="true" outlineLevel="0" collapsed="false">
      <c r="A186" s="22"/>
      <c r="B186" s="177"/>
      <c r="C186" s="178" t="s">
        <v>326</v>
      </c>
      <c r="D186" s="178" t="s">
        <v>121</v>
      </c>
      <c r="E186" s="179" t="s">
        <v>327</v>
      </c>
      <c r="F186" s="180" t="s">
        <v>328</v>
      </c>
      <c r="G186" s="181" t="s">
        <v>264</v>
      </c>
      <c r="H186" s="192"/>
      <c r="I186" s="183"/>
      <c r="J186" s="184" t="n">
        <f aca="false">ROUND(I186*H186,2)</f>
        <v>0</v>
      </c>
      <c r="K186" s="180" t="s">
        <v>133</v>
      </c>
      <c r="L186" s="23"/>
      <c r="M186" s="185"/>
      <c r="N186" s="186" t="s">
        <v>40</v>
      </c>
      <c r="O186" s="60"/>
      <c r="P186" s="187" t="n">
        <f aca="false">O186*H186</f>
        <v>0</v>
      </c>
      <c r="Q186" s="187" t="n">
        <v>0</v>
      </c>
      <c r="R186" s="187" t="n">
        <f aca="false">Q186*H186</f>
        <v>0</v>
      </c>
      <c r="S186" s="187" t="n">
        <v>0</v>
      </c>
      <c r="T186" s="188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89" t="s">
        <v>187</v>
      </c>
      <c r="AT186" s="189" t="s">
        <v>121</v>
      </c>
      <c r="AU186" s="189" t="s">
        <v>126</v>
      </c>
      <c r="AY186" s="3" t="s">
        <v>119</v>
      </c>
      <c r="BE186" s="190" t="n">
        <f aca="false">IF(N186="základní",J186,0)</f>
        <v>0</v>
      </c>
      <c r="BF186" s="190" t="n">
        <f aca="false">IF(N186="snížená",J186,0)</f>
        <v>0</v>
      </c>
      <c r="BG186" s="190" t="n">
        <f aca="false">IF(N186="zákl. přenesená",J186,0)</f>
        <v>0</v>
      </c>
      <c r="BH186" s="190" t="n">
        <f aca="false">IF(N186="sníž. přenesená",J186,0)</f>
        <v>0</v>
      </c>
      <c r="BI186" s="190" t="n">
        <f aca="false">IF(N186="nulová",J186,0)</f>
        <v>0</v>
      </c>
      <c r="BJ186" s="3" t="s">
        <v>126</v>
      </c>
      <c r="BK186" s="190" t="n">
        <f aca="false">ROUND(I186*H186,2)</f>
        <v>0</v>
      </c>
      <c r="BL186" s="3" t="s">
        <v>187</v>
      </c>
      <c r="BM186" s="189" t="s">
        <v>329</v>
      </c>
    </row>
    <row r="187" s="163" customFormat="true" ht="22.8" hidden="false" customHeight="true" outlineLevel="0" collapsed="false">
      <c r="B187" s="164"/>
      <c r="D187" s="165" t="s">
        <v>73</v>
      </c>
      <c r="E187" s="175" t="s">
        <v>330</v>
      </c>
      <c r="F187" s="175" t="s">
        <v>331</v>
      </c>
      <c r="I187" s="167"/>
      <c r="J187" s="176" t="n">
        <f aca="false">BK187</f>
        <v>0</v>
      </c>
      <c r="L187" s="164"/>
      <c r="M187" s="169"/>
      <c r="N187" s="170"/>
      <c r="O187" s="170"/>
      <c r="P187" s="171" t="n">
        <f aca="false">SUM(P188:P216)</f>
        <v>0</v>
      </c>
      <c r="Q187" s="170"/>
      <c r="R187" s="171" t="n">
        <f aca="false">SUM(R188:R216)</f>
        <v>1.451104</v>
      </c>
      <c r="S187" s="170"/>
      <c r="T187" s="172" t="n">
        <f aca="false">SUM(T188:T216)</f>
        <v>1.026543</v>
      </c>
      <c r="AR187" s="165" t="s">
        <v>126</v>
      </c>
      <c r="AT187" s="173" t="s">
        <v>73</v>
      </c>
      <c r="AU187" s="173" t="s">
        <v>79</v>
      </c>
      <c r="AY187" s="165" t="s">
        <v>119</v>
      </c>
      <c r="BK187" s="174" t="n">
        <f aca="false">SUM(BK188:BK216)</f>
        <v>0</v>
      </c>
    </row>
    <row r="188" s="27" customFormat="true" ht="33" hidden="false" customHeight="true" outlineLevel="0" collapsed="false">
      <c r="A188" s="22"/>
      <c r="B188" s="177"/>
      <c r="C188" s="178" t="s">
        <v>332</v>
      </c>
      <c r="D188" s="178" t="s">
        <v>121</v>
      </c>
      <c r="E188" s="179" t="s">
        <v>333</v>
      </c>
      <c r="F188" s="191" t="s">
        <v>334</v>
      </c>
      <c r="G188" s="181" t="s">
        <v>124</v>
      </c>
      <c r="H188" s="182" t="n">
        <v>1</v>
      </c>
      <c r="I188" s="183"/>
      <c r="J188" s="184" t="n">
        <f aca="false">ROUND(I188*H188,2)</f>
        <v>0</v>
      </c>
      <c r="K188" s="180"/>
      <c r="L188" s="23"/>
      <c r="M188" s="185"/>
      <c r="N188" s="186" t="s">
        <v>40</v>
      </c>
      <c r="O188" s="60"/>
      <c r="P188" s="187" t="n">
        <f aca="false">O188*H188</f>
        <v>0</v>
      </c>
      <c r="Q188" s="187" t="n">
        <v>0</v>
      </c>
      <c r="R188" s="187" t="n">
        <f aca="false">Q188*H188</f>
        <v>0</v>
      </c>
      <c r="S188" s="187" t="n">
        <v>0.00571</v>
      </c>
      <c r="T188" s="188" t="n">
        <f aca="false">S188*H188</f>
        <v>0.00571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89" t="s">
        <v>187</v>
      </c>
      <c r="AT188" s="189" t="s">
        <v>121</v>
      </c>
      <c r="AU188" s="189" t="s">
        <v>126</v>
      </c>
      <c r="AY188" s="3" t="s">
        <v>119</v>
      </c>
      <c r="BE188" s="190" t="n">
        <f aca="false">IF(N188="základní",J188,0)</f>
        <v>0</v>
      </c>
      <c r="BF188" s="190" t="n">
        <f aca="false">IF(N188="snížená",J188,0)</f>
        <v>0</v>
      </c>
      <c r="BG188" s="190" t="n">
        <f aca="false">IF(N188="zákl. přenesená",J188,0)</f>
        <v>0</v>
      </c>
      <c r="BH188" s="190" t="n">
        <f aca="false">IF(N188="sníž. přenesená",J188,0)</f>
        <v>0</v>
      </c>
      <c r="BI188" s="190" t="n">
        <f aca="false">IF(N188="nulová",J188,0)</f>
        <v>0</v>
      </c>
      <c r="BJ188" s="3" t="s">
        <v>126</v>
      </c>
      <c r="BK188" s="190" t="n">
        <f aca="false">ROUND(I188*H188,2)</f>
        <v>0</v>
      </c>
      <c r="BL188" s="3" t="s">
        <v>187</v>
      </c>
      <c r="BM188" s="189" t="s">
        <v>335</v>
      </c>
    </row>
    <row r="189" s="27" customFormat="true" ht="16.5" hidden="false" customHeight="true" outlineLevel="0" collapsed="false">
      <c r="A189" s="22"/>
      <c r="B189" s="177"/>
      <c r="C189" s="178" t="s">
        <v>336</v>
      </c>
      <c r="D189" s="178" t="s">
        <v>121</v>
      </c>
      <c r="E189" s="179" t="s">
        <v>337</v>
      </c>
      <c r="F189" s="191" t="s">
        <v>338</v>
      </c>
      <c r="G189" s="181" t="s">
        <v>132</v>
      </c>
      <c r="H189" s="182" t="n">
        <v>45.2</v>
      </c>
      <c r="I189" s="183"/>
      <c r="J189" s="184" t="n">
        <f aca="false">ROUND(I189*H189,2)</f>
        <v>0</v>
      </c>
      <c r="K189" s="180" t="s">
        <v>133</v>
      </c>
      <c r="L189" s="23"/>
      <c r="M189" s="185"/>
      <c r="N189" s="186" t="s">
        <v>40</v>
      </c>
      <c r="O189" s="60"/>
      <c r="P189" s="187" t="n">
        <f aca="false">O189*H189</f>
        <v>0</v>
      </c>
      <c r="Q189" s="187" t="n">
        <v>0</v>
      </c>
      <c r="R189" s="187" t="n">
        <f aca="false">Q189*H189</f>
        <v>0</v>
      </c>
      <c r="S189" s="187" t="n">
        <v>0.00571</v>
      </c>
      <c r="T189" s="188" t="n">
        <f aca="false">S189*H189</f>
        <v>0.258092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89" t="s">
        <v>187</v>
      </c>
      <c r="AT189" s="189" t="s">
        <v>121</v>
      </c>
      <c r="AU189" s="189" t="s">
        <v>126</v>
      </c>
      <c r="AY189" s="3" t="s">
        <v>119</v>
      </c>
      <c r="BE189" s="190" t="n">
        <f aca="false">IF(N189="základní",J189,0)</f>
        <v>0</v>
      </c>
      <c r="BF189" s="190" t="n">
        <f aca="false">IF(N189="snížená",J189,0)</f>
        <v>0</v>
      </c>
      <c r="BG189" s="190" t="n">
        <f aca="false">IF(N189="zákl. přenesená",J189,0)</f>
        <v>0</v>
      </c>
      <c r="BH189" s="190" t="n">
        <f aca="false">IF(N189="sníž. přenesená",J189,0)</f>
        <v>0</v>
      </c>
      <c r="BI189" s="190" t="n">
        <f aca="false">IF(N189="nulová",J189,0)</f>
        <v>0</v>
      </c>
      <c r="BJ189" s="3" t="s">
        <v>126</v>
      </c>
      <c r="BK189" s="190" t="n">
        <f aca="false">ROUND(I189*H189,2)</f>
        <v>0</v>
      </c>
      <c r="BL189" s="3" t="s">
        <v>187</v>
      </c>
      <c r="BM189" s="189" t="s">
        <v>339</v>
      </c>
    </row>
    <row r="190" s="27" customFormat="true" ht="16.5" hidden="false" customHeight="true" outlineLevel="0" collapsed="false">
      <c r="A190" s="22"/>
      <c r="B190" s="177"/>
      <c r="C190" s="178" t="s">
        <v>340</v>
      </c>
      <c r="D190" s="178" t="s">
        <v>121</v>
      </c>
      <c r="E190" s="179" t="s">
        <v>341</v>
      </c>
      <c r="F190" s="191" t="s">
        <v>342</v>
      </c>
      <c r="G190" s="181" t="s">
        <v>210</v>
      </c>
      <c r="H190" s="182" t="n">
        <v>33.1</v>
      </c>
      <c r="I190" s="183"/>
      <c r="J190" s="184" t="n">
        <f aca="false">ROUND(I190*H190,2)</f>
        <v>0</v>
      </c>
      <c r="K190" s="180" t="s">
        <v>133</v>
      </c>
      <c r="L190" s="23"/>
      <c r="M190" s="185"/>
      <c r="N190" s="186" t="s">
        <v>40</v>
      </c>
      <c r="O190" s="60"/>
      <c r="P190" s="187" t="n">
        <f aca="false">O190*H190</f>
        <v>0</v>
      </c>
      <c r="Q190" s="187" t="n">
        <v>0</v>
      </c>
      <c r="R190" s="187" t="n">
        <f aca="false">Q190*H190</f>
        <v>0</v>
      </c>
      <c r="S190" s="187" t="n">
        <v>0.00348</v>
      </c>
      <c r="T190" s="188" t="n">
        <f aca="false">S190*H190</f>
        <v>0.115188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89" t="s">
        <v>187</v>
      </c>
      <c r="AT190" s="189" t="s">
        <v>121</v>
      </c>
      <c r="AU190" s="189" t="s">
        <v>126</v>
      </c>
      <c r="AY190" s="3" t="s">
        <v>119</v>
      </c>
      <c r="BE190" s="190" t="n">
        <f aca="false">IF(N190="základní",J190,0)</f>
        <v>0</v>
      </c>
      <c r="BF190" s="190" t="n">
        <f aca="false">IF(N190="snížená",J190,0)</f>
        <v>0</v>
      </c>
      <c r="BG190" s="190" t="n">
        <f aca="false">IF(N190="zákl. přenesená",J190,0)</f>
        <v>0</v>
      </c>
      <c r="BH190" s="190" t="n">
        <f aca="false">IF(N190="sníž. přenesená",J190,0)</f>
        <v>0</v>
      </c>
      <c r="BI190" s="190" t="n">
        <f aca="false">IF(N190="nulová",J190,0)</f>
        <v>0</v>
      </c>
      <c r="BJ190" s="3" t="s">
        <v>126</v>
      </c>
      <c r="BK190" s="190" t="n">
        <f aca="false">ROUND(I190*H190,2)</f>
        <v>0</v>
      </c>
      <c r="BL190" s="3" t="s">
        <v>187</v>
      </c>
      <c r="BM190" s="189" t="s">
        <v>343</v>
      </c>
    </row>
    <row r="191" s="27" customFormat="true" ht="16.5" hidden="false" customHeight="true" outlineLevel="0" collapsed="false">
      <c r="A191" s="22"/>
      <c r="B191" s="177"/>
      <c r="C191" s="178" t="s">
        <v>344</v>
      </c>
      <c r="D191" s="178" t="s">
        <v>121</v>
      </c>
      <c r="E191" s="179" t="s">
        <v>345</v>
      </c>
      <c r="F191" s="191" t="s">
        <v>346</v>
      </c>
      <c r="G191" s="181" t="s">
        <v>210</v>
      </c>
      <c r="H191" s="182" t="n">
        <v>15.6</v>
      </c>
      <c r="I191" s="183"/>
      <c r="J191" s="184" t="n">
        <f aca="false">ROUND(I191*H191,2)</f>
        <v>0</v>
      </c>
      <c r="K191" s="180" t="s">
        <v>133</v>
      </c>
      <c r="L191" s="23"/>
      <c r="M191" s="185"/>
      <c r="N191" s="186" t="s">
        <v>40</v>
      </c>
      <c r="O191" s="60"/>
      <c r="P191" s="187" t="n">
        <f aca="false">O191*H191</f>
        <v>0</v>
      </c>
      <c r="Q191" s="187" t="n">
        <v>0</v>
      </c>
      <c r="R191" s="187" t="n">
        <f aca="false">Q191*H191</f>
        <v>0</v>
      </c>
      <c r="S191" s="187" t="n">
        <v>0.0017</v>
      </c>
      <c r="T191" s="188" t="n">
        <f aca="false">S191*H191</f>
        <v>0.02652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89" t="s">
        <v>187</v>
      </c>
      <c r="AT191" s="189" t="s">
        <v>121</v>
      </c>
      <c r="AU191" s="189" t="s">
        <v>126</v>
      </c>
      <c r="AY191" s="3" t="s">
        <v>119</v>
      </c>
      <c r="BE191" s="190" t="n">
        <f aca="false">IF(N191="základní",J191,0)</f>
        <v>0</v>
      </c>
      <c r="BF191" s="190" t="n">
        <f aca="false">IF(N191="snížená",J191,0)</f>
        <v>0</v>
      </c>
      <c r="BG191" s="190" t="n">
        <f aca="false">IF(N191="zákl. přenesená",J191,0)</f>
        <v>0</v>
      </c>
      <c r="BH191" s="190" t="n">
        <f aca="false">IF(N191="sníž. přenesená",J191,0)</f>
        <v>0</v>
      </c>
      <c r="BI191" s="190" t="n">
        <f aca="false">IF(N191="nulová",J191,0)</f>
        <v>0</v>
      </c>
      <c r="BJ191" s="3" t="s">
        <v>126</v>
      </c>
      <c r="BK191" s="190" t="n">
        <f aca="false">ROUND(I191*H191,2)</f>
        <v>0</v>
      </c>
      <c r="BL191" s="3" t="s">
        <v>187</v>
      </c>
      <c r="BM191" s="189" t="s">
        <v>347</v>
      </c>
    </row>
    <row r="192" s="27" customFormat="true" ht="16.5" hidden="false" customHeight="true" outlineLevel="0" collapsed="false">
      <c r="A192" s="22"/>
      <c r="B192" s="177"/>
      <c r="C192" s="178" t="s">
        <v>348</v>
      </c>
      <c r="D192" s="178" t="s">
        <v>121</v>
      </c>
      <c r="E192" s="179" t="s">
        <v>349</v>
      </c>
      <c r="F192" s="191" t="s">
        <v>350</v>
      </c>
      <c r="G192" s="181" t="s">
        <v>210</v>
      </c>
      <c r="H192" s="182" t="n">
        <v>42.3</v>
      </c>
      <c r="I192" s="183"/>
      <c r="J192" s="184" t="n">
        <f aca="false">ROUND(I192*H192,2)</f>
        <v>0</v>
      </c>
      <c r="K192" s="180" t="s">
        <v>133</v>
      </c>
      <c r="L192" s="23"/>
      <c r="M192" s="185"/>
      <c r="N192" s="186" t="s">
        <v>40</v>
      </c>
      <c r="O192" s="60"/>
      <c r="P192" s="187" t="n">
        <f aca="false">O192*H192</f>
        <v>0</v>
      </c>
      <c r="Q192" s="187" t="n">
        <v>0</v>
      </c>
      <c r="R192" s="187" t="n">
        <f aca="false">Q192*H192</f>
        <v>0</v>
      </c>
      <c r="S192" s="187" t="n">
        <v>0.00177</v>
      </c>
      <c r="T192" s="188" t="n">
        <f aca="false">S192*H192</f>
        <v>0.074871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89" t="s">
        <v>187</v>
      </c>
      <c r="AT192" s="189" t="s">
        <v>121</v>
      </c>
      <c r="AU192" s="189" t="s">
        <v>126</v>
      </c>
      <c r="AY192" s="3" t="s">
        <v>119</v>
      </c>
      <c r="BE192" s="190" t="n">
        <f aca="false">IF(N192="základní",J192,0)</f>
        <v>0</v>
      </c>
      <c r="BF192" s="190" t="n">
        <f aca="false">IF(N192="snížená",J192,0)</f>
        <v>0</v>
      </c>
      <c r="BG192" s="190" t="n">
        <f aca="false">IF(N192="zákl. přenesená",J192,0)</f>
        <v>0</v>
      </c>
      <c r="BH192" s="190" t="n">
        <f aca="false">IF(N192="sníž. přenesená",J192,0)</f>
        <v>0</v>
      </c>
      <c r="BI192" s="190" t="n">
        <f aca="false">IF(N192="nulová",J192,0)</f>
        <v>0</v>
      </c>
      <c r="BJ192" s="3" t="s">
        <v>126</v>
      </c>
      <c r="BK192" s="190" t="n">
        <f aca="false">ROUND(I192*H192,2)</f>
        <v>0</v>
      </c>
      <c r="BL192" s="3" t="s">
        <v>187</v>
      </c>
      <c r="BM192" s="189" t="s">
        <v>351</v>
      </c>
    </row>
    <row r="193" s="27" customFormat="true" ht="16.5" hidden="false" customHeight="true" outlineLevel="0" collapsed="false">
      <c r="A193" s="22"/>
      <c r="B193" s="177"/>
      <c r="C193" s="178" t="s">
        <v>352</v>
      </c>
      <c r="D193" s="178" t="s">
        <v>121</v>
      </c>
      <c r="E193" s="179" t="s">
        <v>353</v>
      </c>
      <c r="F193" s="191" t="s">
        <v>354</v>
      </c>
      <c r="G193" s="181" t="s">
        <v>190</v>
      </c>
      <c r="H193" s="182" t="n">
        <v>2</v>
      </c>
      <c r="I193" s="183"/>
      <c r="J193" s="184" t="n">
        <f aca="false">ROUND(I193*H193,2)</f>
        <v>0</v>
      </c>
      <c r="K193" s="180" t="s">
        <v>133</v>
      </c>
      <c r="L193" s="23"/>
      <c r="M193" s="185"/>
      <c r="N193" s="186" t="s">
        <v>40</v>
      </c>
      <c r="O193" s="60"/>
      <c r="P193" s="187" t="n">
        <f aca="false">O193*H193</f>
        <v>0</v>
      </c>
      <c r="Q193" s="187" t="n">
        <v>0</v>
      </c>
      <c r="R193" s="187" t="n">
        <f aca="false">Q193*H193</f>
        <v>0</v>
      </c>
      <c r="S193" s="187" t="n">
        <v>0.00906</v>
      </c>
      <c r="T193" s="188" t="n">
        <f aca="false">S193*H193</f>
        <v>0.01812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89" t="s">
        <v>187</v>
      </c>
      <c r="AT193" s="189" t="s">
        <v>121</v>
      </c>
      <c r="AU193" s="189" t="s">
        <v>126</v>
      </c>
      <c r="AY193" s="3" t="s">
        <v>119</v>
      </c>
      <c r="BE193" s="190" t="n">
        <f aca="false">IF(N193="základní",J193,0)</f>
        <v>0</v>
      </c>
      <c r="BF193" s="190" t="n">
        <f aca="false">IF(N193="snížená",J193,0)</f>
        <v>0</v>
      </c>
      <c r="BG193" s="190" t="n">
        <f aca="false">IF(N193="zákl. přenesená",J193,0)</f>
        <v>0</v>
      </c>
      <c r="BH193" s="190" t="n">
        <f aca="false">IF(N193="sníž. přenesená",J193,0)</f>
        <v>0</v>
      </c>
      <c r="BI193" s="190" t="n">
        <f aca="false">IF(N193="nulová",J193,0)</f>
        <v>0</v>
      </c>
      <c r="BJ193" s="3" t="s">
        <v>126</v>
      </c>
      <c r="BK193" s="190" t="n">
        <f aca="false">ROUND(I193*H193,2)</f>
        <v>0</v>
      </c>
      <c r="BL193" s="3" t="s">
        <v>187</v>
      </c>
      <c r="BM193" s="189" t="s">
        <v>355</v>
      </c>
    </row>
    <row r="194" s="27" customFormat="true" ht="21.75" hidden="false" customHeight="true" outlineLevel="0" collapsed="false">
      <c r="A194" s="22"/>
      <c r="B194" s="177"/>
      <c r="C194" s="178" t="s">
        <v>356</v>
      </c>
      <c r="D194" s="178" t="s">
        <v>121</v>
      </c>
      <c r="E194" s="179" t="s">
        <v>357</v>
      </c>
      <c r="F194" s="191" t="s">
        <v>358</v>
      </c>
      <c r="G194" s="181" t="s">
        <v>210</v>
      </c>
      <c r="H194" s="182" t="n">
        <v>48.9</v>
      </c>
      <c r="I194" s="183"/>
      <c r="J194" s="184" t="n">
        <f aca="false">ROUND(I194*H194,2)</f>
        <v>0</v>
      </c>
      <c r="K194" s="180" t="s">
        <v>133</v>
      </c>
      <c r="L194" s="23"/>
      <c r="M194" s="185"/>
      <c r="N194" s="186" t="s">
        <v>40</v>
      </c>
      <c r="O194" s="60"/>
      <c r="P194" s="187" t="n">
        <f aca="false">O194*H194</f>
        <v>0</v>
      </c>
      <c r="Q194" s="187" t="n">
        <v>0</v>
      </c>
      <c r="R194" s="187" t="n">
        <f aca="false">Q194*H194</f>
        <v>0</v>
      </c>
      <c r="S194" s="187" t="n">
        <v>0.00191</v>
      </c>
      <c r="T194" s="188" t="n">
        <f aca="false">S194*H194</f>
        <v>0.093399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89" t="s">
        <v>187</v>
      </c>
      <c r="AT194" s="189" t="s">
        <v>121</v>
      </c>
      <c r="AU194" s="189" t="s">
        <v>126</v>
      </c>
      <c r="AY194" s="3" t="s">
        <v>119</v>
      </c>
      <c r="BE194" s="190" t="n">
        <f aca="false">IF(N194="základní",J194,0)</f>
        <v>0</v>
      </c>
      <c r="BF194" s="190" t="n">
        <f aca="false">IF(N194="snížená",J194,0)</f>
        <v>0</v>
      </c>
      <c r="BG194" s="190" t="n">
        <f aca="false">IF(N194="zákl. přenesená",J194,0)</f>
        <v>0</v>
      </c>
      <c r="BH194" s="190" t="n">
        <f aca="false">IF(N194="sníž. přenesená",J194,0)</f>
        <v>0</v>
      </c>
      <c r="BI194" s="190" t="n">
        <f aca="false">IF(N194="nulová",J194,0)</f>
        <v>0</v>
      </c>
      <c r="BJ194" s="3" t="s">
        <v>126</v>
      </c>
      <c r="BK194" s="190" t="n">
        <f aca="false">ROUND(I194*H194,2)</f>
        <v>0</v>
      </c>
      <c r="BL194" s="3" t="s">
        <v>187</v>
      </c>
      <c r="BM194" s="189" t="s">
        <v>359</v>
      </c>
    </row>
    <row r="195" s="27" customFormat="true" ht="16.5" hidden="false" customHeight="true" outlineLevel="0" collapsed="false">
      <c r="A195" s="22"/>
      <c r="B195" s="177"/>
      <c r="C195" s="178" t="s">
        <v>360</v>
      </c>
      <c r="D195" s="178" t="s">
        <v>121</v>
      </c>
      <c r="E195" s="179" t="s">
        <v>361</v>
      </c>
      <c r="F195" s="191" t="s">
        <v>362</v>
      </c>
      <c r="G195" s="181" t="s">
        <v>210</v>
      </c>
      <c r="H195" s="182" t="n">
        <v>26.2</v>
      </c>
      <c r="I195" s="183"/>
      <c r="J195" s="184" t="n">
        <f aca="false">ROUND(I195*H195,2)</f>
        <v>0</v>
      </c>
      <c r="K195" s="180" t="s">
        <v>133</v>
      </c>
      <c r="L195" s="23"/>
      <c r="M195" s="185"/>
      <c r="N195" s="186" t="s">
        <v>40</v>
      </c>
      <c r="O195" s="60"/>
      <c r="P195" s="187" t="n">
        <f aca="false">O195*H195</f>
        <v>0</v>
      </c>
      <c r="Q195" s="187" t="n">
        <v>0</v>
      </c>
      <c r="R195" s="187" t="n">
        <f aca="false">Q195*H195</f>
        <v>0</v>
      </c>
      <c r="S195" s="187" t="n">
        <v>0.00223</v>
      </c>
      <c r="T195" s="188" t="n">
        <f aca="false">S195*H195</f>
        <v>0.058426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89" t="s">
        <v>187</v>
      </c>
      <c r="AT195" s="189" t="s">
        <v>121</v>
      </c>
      <c r="AU195" s="189" t="s">
        <v>126</v>
      </c>
      <c r="AY195" s="3" t="s">
        <v>119</v>
      </c>
      <c r="BE195" s="190" t="n">
        <f aca="false">IF(N195="základní",J195,0)</f>
        <v>0</v>
      </c>
      <c r="BF195" s="190" t="n">
        <f aca="false">IF(N195="snížená",J195,0)</f>
        <v>0</v>
      </c>
      <c r="BG195" s="190" t="n">
        <f aca="false">IF(N195="zákl. přenesená",J195,0)</f>
        <v>0</v>
      </c>
      <c r="BH195" s="190" t="n">
        <f aca="false">IF(N195="sníž. přenesená",J195,0)</f>
        <v>0</v>
      </c>
      <c r="BI195" s="190" t="n">
        <f aca="false">IF(N195="nulová",J195,0)</f>
        <v>0</v>
      </c>
      <c r="BJ195" s="3" t="s">
        <v>126</v>
      </c>
      <c r="BK195" s="190" t="n">
        <f aca="false">ROUND(I195*H195,2)</f>
        <v>0</v>
      </c>
      <c r="BL195" s="3" t="s">
        <v>187</v>
      </c>
      <c r="BM195" s="189" t="s">
        <v>363</v>
      </c>
    </row>
    <row r="196" s="27" customFormat="true" ht="16.5" hidden="false" customHeight="true" outlineLevel="0" collapsed="false">
      <c r="A196" s="22"/>
      <c r="B196" s="177"/>
      <c r="C196" s="178" t="s">
        <v>364</v>
      </c>
      <c r="D196" s="178" t="s">
        <v>121</v>
      </c>
      <c r="E196" s="179" t="s">
        <v>365</v>
      </c>
      <c r="F196" s="180" t="s">
        <v>366</v>
      </c>
      <c r="G196" s="181" t="s">
        <v>210</v>
      </c>
      <c r="H196" s="182" t="n">
        <v>68.2</v>
      </c>
      <c r="I196" s="183"/>
      <c r="J196" s="184" t="n">
        <f aca="false">ROUND(I196*H196,2)</f>
        <v>0</v>
      </c>
      <c r="K196" s="180" t="s">
        <v>133</v>
      </c>
      <c r="L196" s="23"/>
      <c r="M196" s="185"/>
      <c r="N196" s="186" t="s">
        <v>40</v>
      </c>
      <c r="O196" s="60"/>
      <c r="P196" s="187" t="n">
        <f aca="false">O196*H196</f>
        <v>0</v>
      </c>
      <c r="Q196" s="187" t="n">
        <v>0</v>
      </c>
      <c r="R196" s="187" t="n">
        <f aca="false">Q196*H196</f>
        <v>0</v>
      </c>
      <c r="S196" s="187" t="n">
        <v>0.00175</v>
      </c>
      <c r="T196" s="188" t="n">
        <f aca="false">S196*H196</f>
        <v>0.11935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89" t="s">
        <v>187</v>
      </c>
      <c r="AT196" s="189" t="s">
        <v>121</v>
      </c>
      <c r="AU196" s="189" t="s">
        <v>126</v>
      </c>
      <c r="AY196" s="3" t="s">
        <v>119</v>
      </c>
      <c r="BE196" s="190" t="n">
        <f aca="false">IF(N196="základní",J196,0)</f>
        <v>0</v>
      </c>
      <c r="BF196" s="190" t="n">
        <f aca="false">IF(N196="snížená",J196,0)</f>
        <v>0</v>
      </c>
      <c r="BG196" s="190" t="n">
        <f aca="false">IF(N196="zákl. přenesená",J196,0)</f>
        <v>0</v>
      </c>
      <c r="BH196" s="190" t="n">
        <f aca="false">IF(N196="sníž. přenesená",J196,0)</f>
        <v>0</v>
      </c>
      <c r="BI196" s="190" t="n">
        <f aca="false">IF(N196="nulová",J196,0)</f>
        <v>0</v>
      </c>
      <c r="BJ196" s="3" t="s">
        <v>126</v>
      </c>
      <c r="BK196" s="190" t="n">
        <f aca="false">ROUND(I196*H196,2)</f>
        <v>0</v>
      </c>
      <c r="BL196" s="3" t="s">
        <v>187</v>
      </c>
      <c r="BM196" s="189" t="s">
        <v>367</v>
      </c>
    </row>
    <row r="197" s="27" customFormat="true" ht="16.5" hidden="false" customHeight="true" outlineLevel="0" collapsed="false">
      <c r="A197" s="22"/>
      <c r="B197" s="177"/>
      <c r="C197" s="178" t="s">
        <v>368</v>
      </c>
      <c r="D197" s="178" t="s">
        <v>121</v>
      </c>
      <c r="E197" s="179" t="s">
        <v>369</v>
      </c>
      <c r="F197" s="180" t="s">
        <v>370</v>
      </c>
      <c r="G197" s="181" t="s">
        <v>132</v>
      </c>
      <c r="H197" s="182" t="n">
        <v>12.45</v>
      </c>
      <c r="I197" s="183"/>
      <c r="J197" s="184" t="n">
        <f aca="false">ROUND(I197*H197,2)</f>
        <v>0</v>
      </c>
      <c r="K197" s="180" t="s">
        <v>133</v>
      </c>
      <c r="L197" s="23"/>
      <c r="M197" s="185"/>
      <c r="N197" s="186" t="s">
        <v>40</v>
      </c>
      <c r="O197" s="60"/>
      <c r="P197" s="187" t="n">
        <f aca="false">O197*H197</f>
        <v>0</v>
      </c>
      <c r="Q197" s="187" t="n">
        <v>0</v>
      </c>
      <c r="R197" s="187" t="n">
        <f aca="false">Q197*H197</f>
        <v>0</v>
      </c>
      <c r="S197" s="187" t="n">
        <v>0.00584</v>
      </c>
      <c r="T197" s="188" t="n">
        <f aca="false">S197*H197</f>
        <v>0.072708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89" t="s">
        <v>187</v>
      </c>
      <c r="AT197" s="189" t="s">
        <v>121</v>
      </c>
      <c r="AU197" s="189" t="s">
        <v>126</v>
      </c>
      <c r="AY197" s="3" t="s">
        <v>119</v>
      </c>
      <c r="BE197" s="190" t="n">
        <f aca="false">IF(N197="základní",J197,0)</f>
        <v>0</v>
      </c>
      <c r="BF197" s="190" t="n">
        <f aca="false">IF(N197="snížená",J197,0)</f>
        <v>0</v>
      </c>
      <c r="BG197" s="190" t="n">
        <f aca="false">IF(N197="zákl. přenesená",J197,0)</f>
        <v>0</v>
      </c>
      <c r="BH197" s="190" t="n">
        <f aca="false">IF(N197="sníž. přenesená",J197,0)</f>
        <v>0</v>
      </c>
      <c r="BI197" s="190" t="n">
        <f aca="false">IF(N197="nulová",J197,0)</f>
        <v>0</v>
      </c>
      <c r="BJ197" s="3" t="s">
        <v>126</v>
      </c>
      <c r="BK197" s="190" t="n">
        <f aca="false">ROUND(I197*H197,2)</f>
        <v>0</v>
      </c>
      <c r="BL197" s="3" t="s">
        <v>187</v>
      </c>
      <c r="BM197" s="189" t="s">
        <v>371</v>
      </c>
    </row>
    <row r="198" s="27" customFormat="true" ht="21.75" hidden="false" customHeight="true" outlineLevel="0" collapsed="false">
      <c r="A198" s="22"/>
      <c r="B198" s="177"/>
      <c r="C198" s="178" t="s">
        <v>372</v>
      </c>
      <c r="D198" s="178" t="s">
        <v>121</v>
      </c>
      <c r="E198" s="179" t="s">
        <v>373</v>
      </c>
      <c r="F198" s="180" t="s">
        <v>374</v>
      </c>
      <c r="G198" s="181" t="s">
        <v>190</v>
      </c>
      <c r="H198" s="182" t="n">
        <v>2</v>
      </c>
      <c r="I198" s="183"/>
      <c r="J198" s="184" t="n">
        <f aca="false">ROUND(I198*H198,2)</f>
        <v>0</v>
      </c>
      <c r="K198" s="180" t="s">
        <v>133</v>
      </c>
      <c r="L198" s="23"/>
      <c r="M198" s="185"/>
      <c r="N198" s="186" t="s">
        <v>40</v>
      </c>
      <c r="O198" s="60"/>
      <c r="P198" s="187" t="n">
        <f aca="false">O198*H198</f>
        <v>0</v>
      </c>
      <c r="Q198" s="187" t="n">
        <v>0</v>
      </c>
      <c r="R198" s="187" t="n">
        <f aca="false">Q198*H198</f>
        <v>0</v>
      </c>
      <c r="S198" s="187" t="n">
        <v>0.00188</v>
      </c>
      <c r="T198" s="188" t="n">
        <f aca="false">S198*H198</f>
        <v>0.00376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89" t="s">
        <v>187</v>
      </c>
      <c r="AT198" s="189" t="s">
        <v>121</v>
      </c>
      <c r="AU198" s="189" t="s">
        <v>126</v>
      </c>
      <c r="AY198" s="3" t="s">
        <v>119</v>
      </c>
      <c r="BE198" s="190" t="n">
        <f aca="false">IF(N198="základní",J198,0)</f>
        <v>0</v>
      </c>
      <c r="BF198" s="190" t="n">
        <f aca="false">IF(N198="snížená",J198,0)</f>
        <v>0</v>
      </c>
      <c r="BG198" s="190" t="n">
        <f aca="false">IF(N198="zákl. přenesená",J198,0)</f>
        <v>0</v>
      </c>
      <c r="BH198" s="190" t="n">
        <f aca="false">IF(N198="sníž. přenesená",J198,0)</f>
        <v>0</v>
      </c>
      <c r="BI198" s="190" t="n">
        <f aca="false">IF(N198="nulová",J198,0)</f>
        <v>0</v>
      </c>
      <c r="BJ198" s="3" t="s">
        <v>126</v>
      </c>
      <c r="BK198" s="190" t="n">
        <f aca="false">ROUND(I198*H198,2)</f>
        <v>0</v>
      </c>
      <c r="BL198" s="3" t="s">
        <v>187</v>
      </c>
      <c r="BM198" s="189" t="s">
        <v>375</v>
      </c>
    </row>
    <row r="199" s="27" customFormat="true" ht="16.5" hidden="false" customHeight="true" outlineLevel="0" collapsed="false">
      <c r="A199" s="22"/>
      <c r="B199" s="177"/>
      <c r="C199" s="178" t="s">
        <v>376</v>
      </c>
      <c r="D199" s="178" t="s">
        <v>121</v>
      </c>
      <c r="E199" s="179" t="s">
        <v>377</v>
      </c>
      <c r="F199" s="180" t="s">
        <v>378</v>
      </c>
      <c r="G199" s="181" t="s">
        <v>210</v>
      </c>
      <c r="H199" s="182" t="n">
        <v>12</v>
      </c>
      <c r="I199" s="183"/>
      <c r="J199" s="184" t="n">
        <f aca="false">ROUND(I199*H199,2)</f>
        <v>0</v>
      </c>
      <c r="K199" s="180" t="s">
        <v>133</v>
      </c>
      <c r="L199" s="23"/>
      <c r="M199" s="185"/>
      <c r="N199" s="186" t="s">
        <v>40</v>
      </c>
      <c r="O199" s="60"/>
      <c r="P199" s="187" t="n">
        <f aca="false">O199*H199</f>
        <v>0</v>
      </c>
      <c r="Q199" s="187" t="n">
        <v>0</v>
      </c>
      <c r="R199" s="187" t="n">
        <f aca="false">Q199*H199</f>
        <v>0</v>
      </c>
      <c r="S199" s="187" t="n">
        <v>0.0026</v>
      </c>
      <c r="T199" s="188" t="n">
        <f aca="false">S199*H199</f>
        <v>0.0312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89" t="s">
        <v>187</v>
      </c>
      <c r="AT199" s="189" t="s">
        <v>121</v>
      </c>
      <c r="AU199" s="189" t="s">
        <v>126</v>
      </c>
      <c r="AY199" s="3" t="s">
        <v>119</v>
      </c>
      <c r="BE199" s="190" t="n">
        <f aca="false">IF(N199="základní",J199,0)</f>
        <v>0</v>
      </c>
      <c r="BF199" s="190" t="n">
        <f aca="false">IF(N199="snížená",J199,0)</f>
        <v>0</v>
      </c>
      <c r="BG199" s="190" t="n">
        <f aca="false">IF(N199="zákl. přenesená",J199,0)</f>
        <v>0</v>
      </c>
      <c r="BH199" s="190" t="n">
        <f aca="false">IF(N199="sníž. přenesená",J199,0)</f>
        <v>0</v>
      </c>
      <c r="BI199" s="190" t="n">
        <f aca="false">IF(N199="nulová",J199,0)</f>
        <v>0</v>
      </c>
      <c r="BJ199" s="3" t="s">
        <v>126</v>
      </c>
      <c r="BK199" s="190" t="n">
        <f aca="false">ROUND(I199*H199,2)</f>
        <v>0</v>
      </c>
      <c r="BL199" s="3" t="s">
        <v>187</v>
      </c>
      <c r="BM199" s="189" t="s">
        <v>379</v>
      </c>
    </row>
    <row r="200" s="27" customFormat="true" ht="21.75" hidden="false" customHeight="true" outlineLevel="0" collapsed="false">
      <c r="A200" s="22"/>
      <c r="B200" s="177"/>
      <c r="C200" s="178" t="s">
        <v>380</v>
      </c>
      <c r="D200" s="178" t="s">
        <v>121</v>
      </c>
      <c r="E200" s="179" t="s">
        <v>381</v>
      </c>
      <c r="F200" s="180" t="s">
        <v>382</v>
      </c>
      <c r="G200" s="181" t="s">
        <v>210</v>
      </c>
      <c r="H200" s="182" t="n">
        <v>12.3</v>
      </c>
      <c r="I200" s="183"/>
      <c r="J200" s="184" t="n">
        <f aca="false">ROUND(I200*H200,2)</f>
        <v>0</v>
      </c>
      <c r="K200" s="180" t="s">
        <v>133</v>
      </c>
      <c r="L200" s="23"/>
      <c r="M200" s="185"/>
      <c r="N200" s="186" t="s">
        <v>40</v>
      </c>
      <c r="O200" s="60"/>
      <c r="P200" s="187" t="n">
        <f aca="false">O200*H200</f>
        <v>0</v>
      </c>
      <c r="Q200" s="187" t="n">
        <v>0</v>
      </c>
      <c r="R200" s="187" t="n">
        <f aca="false">Q200*H200</f>
        <v>0</v>
      </c>
      <c r="S200" s="187" t="n">
        <v>0.01213</v>
      </c>
      <c r="T200" s="188" t="n">
        <f aca="false">S200*H200</f>
        <v>0.149199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89" t="s">
        <v>187</v>
      </c>
      <c r="AT200" s="189" t="s">
        <v>121</v>
      </c>
      <c r="AU200" s="189" t="s">
        <v>126</v>
      </c>
      <c r="AY200" s="3" t="s">
        <v>119</v>
      </c>
      <c r="BE200" s="190" t="n">
        <f aca="false">IF(N200="základní",J200,0)</f>
        <v>0</v>
      </c>
      <c r="BF200" s="190" t="n">
        <f aca="false">IF(N200="snížená",J200,0)</f>
        <v>0</v>
      </c>
      <c r="BG200" s="190" t="n">
        <f aca="false">IF(N200="zákl. přenesená",J200,0)</f>
        <v>0</v>
      </c>
      <c r="BH200" s="190" t="n">
        <f aca="false">IF(N200="sníž. přenesená",J200,0)</f>
        <v>0</v>
      </c>
      <c r="BI200" s="190" t="n">
        <f aca="false">IF(N200="nulová",J200,0)</f>
        <v>0</v>
      </c>
      <c r="BJ200" s="3" t="s">
        <v>126</v>
      </c>
      <c r="BK200" s="190" t="n">
        <f aca="false">ROUND(I200*H200,2)</f>
        <v>0</v>
      </c>
      <c r="BL200" s="3" t="s">
        <v>187</v>
      </c>
      <c r="BM200" s="189" t="s">
        <v>383</v>
      </c>
    </row>
    <row r="201" s="27" customFormat="true" ht="21.75" hidden="false" customHeight="true" outlineLevel="0" collapsed="false">
      <c r="A201" s="22"/>
      <c r="B201" s="177"/>
      <c r="C201" s="178" t="s">
        <v>384</v>
      </c>
      <c r="D201" s="178" t="s">
        <v>121</v>
      </c>
      <c r="E201" s="179" t="s">
        <v>385</v>
      </c>
      <c r="F201" s="180" t="s">
        <v>386</v>
      </c>
      <c r="G201" s="181" t="s">
        <v>132</v>
      </c>
      <c r="H201" s="182" t="n">
        <v>45.2</v>
      </c>
      <c r="I201" s="183"/>
      <c r="J201" s="184" t="n">
        <f aca="false">ROUND(I201*H201,2)</f>
        <v>0</v>
      </c>
      <c r="K201" s="180" t="s">
        <v>133</v>
      </c>
      <c r="L201" s="23"/>
      <c r="M201" s="185"/>
      <c r="N201" s="186" t="s">
        <v>40</v>
      </c>
      <c r="O201" s="60"/>
      <c r="P201" s="187" t="n">
        <f aca="false">O201*H201</f>
        <v>0</v>
      </c>
      <c r="Q201" s="187" t="n">
        <v>0.00635</v>
      </c>
      <c r="R201" s="187" t="n">
        <f aca="false">Q201*H201</f>
        <v>0.28702</v>
      </c>
      <c r="S201" s="187" t="n">
        <v>0</v>
      </c>
      <c r="T201" s="188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89" t="s">
        <v>187</v>
      </c>
      <c r="AT201" s="189" t="s">
        <v>121</v>
      </c>
      <c r="AU201" s="189" t="s">
        <v>126</v>
      </c>
      <c r="AY201" s="3" t="s">
        <v>119</v>
      </c>
      <c r="BE201" s="190" t="n">
        <f aca="false">IF(N201="základní",J201,0)</f>
        <v>0</v>
      </c>
      <c r="BF201" s="190" t="n">
        <f aca="false">IF(N201="snížená",J201,0)</f>
        <v>0</v>
      </c>
      <c r="BG201" s="190" t="n">
        <f aca="false">IF(N201="zákl. přenesená",J201,0)</f>
        <v>0</v>
      </c>
      <c r="BH201" s="190" t="n">
        <f aca="false">IF(N201="sníž. přenesená",J201,0)</f>
        <v>0</v>
      </c>
      <c r="BI201" s="190" t="n">
        <f aca="false">IF(N201="nulová",J201,0)</f>
        <v>0</v>
      </c>
      <c r="BJ201" s="3" t="s">
        <v>126</v>
      </c>
      <c r="BK201" s="190" t="n">
        <f aca="false">ROUND(I201*H201,2)</f>
        <v>0</v>
      </c>
      <c r="BL201" s="3" t="s">
        <v>187</v>
      </c>
      <c r="BM201" s="189" t="s">
        <v>387</v>
      </c>
    </row>
    <row r="202" s="27" customFormat="true" ht="16.5" hidden="false" customHeight="true" outlineLevel="0" collapsed="false">
      <c r="A202" s="22"/>
      <c r="B202" s="177"/>
      <c r="C202" s="178" t="s">
        <v>388</v>
      </c>
      <c r="D202" s="178" t="s">
        <v>121</v>
      </c>
      <c r="E202" s="179" t="s">
        <v>389</v>
      </c>
      <c r="F202" s="180" t="s">
        <v>390</v>
      </c>
      <c r="G202" s="181" t="s">
        <v>210</v>
      </c>
      <c r="H202" s="182" t="n">
        <v>33.1</v>
      </c>
      <c r="I202" s="183"/>
      <c r="J202" s="184" t="n">
        <f aca="false">ROUND(I202*H202,2)</f>
        <v>0</v>
      </c>
      <c r="K202" s="180" t="s">
        <v>133</v>
      </c>
      <c r="L202" s="23"/>
      <c r="M202" s="185"/>
      <c r="N202" s="186" t="s">
        <v>40</v>
      </c>
      <c r="O202" s="60"/>
      <c r="P202" s="187" t="n">
        <f aca="false">O202*H202</f>
        <v>0</v>
      </c>
      <c r="Q202" s="187" t="n">
        <v>0.00572</v>
      </c>
      <c r="R202" s="187" t="n">
        <f aca="false">Q202*H202</f>
        <v>0.189332</v>
      </c>
      <c r="S202" s="187" t="n">
        <v>0</v>
      </c>
      <c r="T202" s="188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89" t="s">
        <v>187</v>
      </c>
      <c r="AT202" s="189" t="s">
        <v>121</v>
      </c>
      <c r="AU202" s="189" t="s">
        <v>126</v>
      </c>
      <c r="AY202" s="3" t="s">
        <v>119</v>
      </c>
      <c r="BE202" s="190" t="n">
        <f aca="false">IF(N202="základní",J202,0)</f>
        <v>0</v>
      </c>
      <c r="BF202" s="190" t="n">
        <f aca="false">IF(N202="snížená",J202,0)</f>
        <v>0</v>
      </c>
      <c r="BG202" s="190" t="n">
        <f aca="false">IF(N202="zákl. přenesená",J202,0)</f>
        <v>0</v>
      </c>
      <c r="BH202" s="190" t="n">
        <f aca="false">IF(N202="sníž. přenesená",J202,0)</f>
        <v>0</v>
      </c>
      <c r="BI202" s="190" t="n">
        <f aca="false">IF(N202="nulová",J202,0)</f>
        <v>0</v>
      </c>
      <c r="BJ202" s="3" t="s">
        <v>126</v>
      </c>
      <c r="BK202" s="190" t="n">
        <f aca="false">ROUND(I202*H202,2)</f>
        <v>0</v>
      </c>
      <c r="BL202" s="3" t="s">
        <v>187</v>
      </c>
      <c r="BM202" s="189" t="s">
        <v>391</v>
      </c>
    </row>
    <row r="203" s="27" customFormat="true" ht="21.75" hidden="false" customHeight="true" outlineLevel="0" collapsed="false">
      <c r="A203" s="22"/>
      <c r="B203" s="177"/>
      <c r="C203" s="178" t="s">
        <v>392</v>
      </c>
      <c r="D203" s="178" t="s">
        <v>121</v>
      </c>
      <c r="E203" s="179" t="s">
        <v>393</v>
      </c>
      <c r="F203" s="180" t="s">
        <v>394</v>
      </c>
      <c r="G203" s="181" t="s">
        <v>210</v>
      </c>
      <c r="H203" s="182" t="n">
        <v>15.6</v>
      </c>
      <c r="I203" s="183"/>
      <c r="J203" s="184" t="n">
        <f aca="false">ROUND(I203*H203,2)</f>
        <v>0</v>
      </c>
      <c r="K203" s="180" t="s">
        <v>133</v>
      </c>
      <c r="L203" s="23"/>
      <c r="M203" s="185"/>
      <c r="N203" s="186" t="s">
        <v>40</v>
      </c>
      <c r="O203" s="60"/>
      <c r="P203" s="187" t="n">
        <f aca="false">O203*H203</f>
        <v>0</v>
      </c>
      <c r="Q203" s="187" t="n">
        <v>0.00281</v>
      </c>
      <c r="R203" s="187" t="n">
        <f aca="false">Q203*H203</f>
        <v>0.043836</v>
      </c>
      <c r="S203" s="187" t="n">
        <v>0</v>
      </c>
      <c r="T203" s="188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89" t="s">
        <v>187</v>
      </c>
      <c r="AT203" s="189" t="s">
        <v>121</v>
      </c>
      <c r="AU203" s="189" t="s">
        <v>126</v>
      </c>
      <c r="AY203" s="3" t="s">
        <v>119</v>
      </c>
      <c r="BE203" s="190" t="n">
        <f aca="false">IF(N203="základní",J203,0)</f>
        <v>0</v>
      </c>
      <c r="BF203" s="190" t="n">
        <f aca="false">IF(N203="snížená",J203,0)</f>
        <v>0</v>
      </c>
      <c r="BG203" s="190" t="n">
        <f aca="false">IF(N203="zákl. přenesená",J203,0)</f>
        <v>0</v>
      </c>
      <c r="BH203" s="190" t="n">
        <f aca="false">IF(N203="sníž. přenesená",J203,0)</f>
        <v>0</v>
      </c>
      <c r="BI203" s="190" t="n">
        <f aca="false">IF(N203="nulová",J203,0)</f>
        <v>0</v>
      </c>
      <c r="BJ203" s="3" t="s">
        <v>126</v>
      </c>
      <c r="BK203" s="190" t="n">
        <f aca="false">ROUND(I203*H203,2)</f>
        <v>0</v>
      </c>
      <c r="BL203" s="3" t="s">
        <v>187</v>
      </c>
      <c r="BM203" s="189" t="s">
        <v>395</v>
      </c>
    </row>
    <row r="204" s="27" customFormat="true" ht="21.75" hidden="false" customHeight="true" outlineLevel="0" collapsed="false">
      <c r="A204" s="22"/>
      <c r="B204" s="177"/>
      <c r="C204" s="178" t="s">
        <v>396</v>
      </c>
      <c r="D204" s="178" t="s">
        <v>121</v>
      </c>
      <c r="E204" s="179" t="s">
        <v>397</v>
      </c>
      <c r="F204" s="180" t="s">
        <v>398</v>
      </c>
      <c r="G204" s="181" t="s">
        <v>210</v>
      </c>
      <c r="H204" s="182" t="n">
        <v>46.2</v>
      </c>
      <c r="I204" s="183"/>
      <c r="J204" s="184" t="n">
        <f aca="false">ROUND(I204*H204,2)</f>
        <v>0</v>
      </c>
      <c r="K204" s="180" t="s">
        <v>133</v>
      </c>
      <c r="L204" s="23"/>
      <c r="M204" s="185"/>
      <c r="N204" s="186" t="s">
        <v>40</v>
      </c>
      <c r="O204" s="60"/>
      <c r="P204" s="187" t="n">
        <f aca="false">O204*H204</f>
        <v>0</v>
      </c>
      <c r="Q204" s="187" t="n">
        <v>0.0015</v>
      </c>
      <c r="R204" s="187" t="n">
        <f aca="false">Q204*H204</f>
        <v>0.0693</v>
      </c>
      <c r="S204" s="187" t="n">
        <v>0</v>
      </c>
      <c r="T204" s="188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89" t="s">
        <v>187</v>
      </c>
      <c r="AT204" s="189" t="s">
        <v>121</v>
      </c>
      <c r="AU204" s="189" t="s">
        <v>126</v>
      </c>
      <c r="AY204" s="3" t="s">
        <v>119</v>
      </c>
      <c r="BE204" s="190" t="n">
        <f aca="false">IF(N204="základní",J204,0)</f>
        <v>0</v>
      </c>
      <c r="BF204" s="190" t="n">
        <f aca="false">IF(N204="snížená",J204,0)</f>
        <v>0</v>
      </c>
      <c r="BG204" s="190" t="n">
        <f aca="false">IF(N204="zákl. přenesená",J204,0)</f>
        <v>0</v>
      </c>
      <c r="BH204" s="190" t="n">
        <f aca="false">IF(N204="sníž. přenesená",J204,0)</f>
        <v>0</v>
      </c>
      <c r="BI204" s="190" t="n">
        <f aca="false">IF(N204="nulová",J204,0)</f>
        <v>0</v>
      </c>
      <c r="BJ204" s="3" t="s">
        <v>126</v>
      </c>
      <c r="BK204" s="190" t="n">
        <f aca="false">ROUND(I204*H204,2)</f>
        <v>0</v>
      </c>
      <c r="BL204" s="3" t="s">
        <v>187</v>
      </c>
      <c r="BM204" s="189" t="s">
        <v>399</v>
      </c>
    </row>
    <row r="205" s="27" customFormat="true" ht="21.75" hidden="false" customHeight="true" outlineLevel="0" collapsed="false">
      <c r="A205" s="22"/>
      <c r="B205" s="177"/>
      <c r="C205" s="178" t="s">
        <v>400</v>
      </c>
      <c r="D205" s="178" t="s">
        <v>121</v>
      </c>
      <c r="E205" s="179" t="s">
        <v>401</v>
      </c>
      <c r="F205" s="180" t="s">
        <v>402</v>
      </c>
      <c r="G205" s="181" t="s">
        <v>210</v>
      </c>
      <c r="H205" s="182" t="n">
        <v>37.6</v>
      </c>
      <c r="I205" s="183"/>
      <c r="J205" s="184" t="n">
        <f aca="false">ROUND(I205*H205,2)</f>
        <v>0</v>
      </c>
      <c r="K205" s="180" t="s">
        <v>133</v>
      </c>
      <c r="L205" s="23"/>
      <c r="M205" s="185"/>
      <c r="N205" s="186" t="s">
        <v>40</v>
      </c>
      <c r="O205" s="60"/>
      <c r="P205" s="187" t="n">
        <f aca="false">O205*H205</f>
        <v>0</v>
      </c>
      <c r="Q205" s="187" t="n">
        <v>0.00194</v>
      </c>
      <c r="R205" s="187" t="n">
        <f aca="false">Q205*H205</f>
        <v>0.072944</v>
      </c>
      <c r="S205" s="187" t="n">
        <v>0</v>
      </c>
      <c r="T205" s="188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89" t="s">
        <v>187</v>
      </c>
      <c r="AT205" s="189" t="s">
        <v>121</v>
      </c>
      <c r="AU205" s="189" t="s">
        <v>126</v>
      </c>
      <c r="AY205" s="3" t="s">
        <v>119</v>
      </c>
      <c r="BE205" s="190" t="n">
        <f aca="false">IF(N205="základní",J205,0)</f>
        <v>0</v>
      </c>
      <c r="BF205" s="190" t="n">
        <f aca="false">IF(N205="snížená",J205,0)</f>
        <v>0</v>
      </c>
      <c r="BG205" s="190" t="n">
        <f aca="false">IF(N205="zákl. přenesená",J205,0)</f>
        <v>0</v>
      </c>
      <c r="BH205" s="190" t="n">
        <f aca="false">IF(N205="sníž. přenesená",J205,0)</f>
        <v>0</v>
      </c>
      <c r="BI205" s="190" t="n">
        <f aca="false">IF(N205="nulová",J205,0)</f>
        <v>0</v>
      </c>
      <c r="BJ205" s="3" t="s">
        <v>126</v>
      </c>
      <c r="BK205" s="190" t="n">
        <f aca="false">ROUND(I205*H205,2)</f>
        <v>0</v>
      </c>
      <c r="BL205" s="3" t="s">
        <v>187</v>
      </c>
      <c r="BM205" s="189" t="s">
        <v>403</v>
      </c>
    </row>
    <row r="206" s="27" customFormat="true" ht="21.75" hidden="false" customHeight="true" outlineLevel="0" collapsed="false">
      <c r="A206" s="22"/>
      <c r="B206" s="177"/>
      <c r="C206" s="178" t="s">
        <v>404</v>
      </c>
      <c r="D206" s="178" t="s">
        <v>121</v>
      </c>
      <c r="E206" s="179" t="s">
        <v>405</v>
      </c>
      <c r="F206" s="180" t="s">
        <v>406</v>
      </c>
      <c r="G206" s="181" t="s">
        <v>210</v>
      </c>
      <c r="H206" s="182" t="n">
        <v>48.9</v>
      </c>
      <c r="I206" s="183"/>
      <c r="J206" s="184" t="n">
        <f aca="false">ROUND(I206*H206,2)</f>
        <v>0</v>
      </c>
      <c r="K206" s="180" t="s">
        <v>133</v>
      </c>
      <c r="L206" s="23"/>
      <c r="M206" s="185"/>
      <c r="N206" s="186" t="s">
        <v>40</v>
      </c>
      <c r="O206" s="60"/>
      <c r="P206" s="187" t="n">
        <f aca="false">O206*H206</f>
        <v>0</v>
      </c>
      <c r="Q206" s="187" t="n">
        <v>0.00286</v>
      </c>
      <c r="R206" s="187" t="n">
        <f aca="false">Q206*H206</f>
        <v>0.139854</v>
      </c>
      <c r="S206" s="187" t="n">
        <v>0</v>
      </c>
      <c r="T206" s="188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89" t="s">
        <v>187</v>
      </c>
      <c r="AT206" s="189" t="s">
        <v>121</v>
      </c>
      <c r="AU206" s="189" t="s">
        <v>126</v>
      </c>
      <c r="AY206" s="3" t="s">
        <v>119</v>
      </c>
      <c r="BE206" s="190" t="n">
        <f aca="false">IF(N206="základní",J206,0)</f>
        <v>0</v>
      </c>
      <c r="BF206" s="190" t="n">
        <f aca="false">IF(N206="snížená",J206,0)</f>
        <v>0</v>
      </c>
      <c r="BG206" s="190" t="n">
        <f aca="false">IF(N206="zákl. přenesená",J206,0)</f>
        <v>0</v>
      </c>
      <c r="BH206" s="190" t="n">
        <f aca="false">IF(N206="sníž. přenesená",J206,0)</f>
        <v>0</v>
      </c>
      <c r="BI206" s="190" t="n">
        <f aca="false">IF(N206="nulová",J206,0)</f>
        <v>0</v>
      </c>
      <c r="BJ206" s="3" t="s">
        <v>126</v>
      </c>
      <c r="BK206" s="190" t="n">
        <f aca="false">ROUND(I206*H206,2)</f>
        <v>0</v>
      </c>
      <c r="BL206" s="3" t="s">
        <v>187</v>
      </c>
      <c r="BM206" s="189" t="s">
        <v>407</v>
      </c>
    </row>
    <row r="207" s="27" customFormat="true" ht="21.75" hidden="false" customHeight="true" outlineLevel="0" collapsed="false">
      <c r="A207" s="22"/>
      <c r="B207" s="177"/>
      <c r="C207" s="178" t="s">
        <v>408</v>
      </c>
      <c r="D207" s="178" t="s">
        <v>121</v>
      </c>
      <c r="E207" s="179" t="s">
        <v>409</v>
      </c>
      <c r="F207" s="180" t="s">
        <v>410</v>
      </c>
      <c r="G207" s="181" t="s">
        <v>132</v>
      </c>
      <c r="H207" s="182" t="n">
        <v>26.2</v>
      </c>
      <c r="I207" s="183"/>
      <c r="J207" s="184" t="n">
        <f aca="false">ROUND(I207*H207,2)</f>
        <v>0</v>
      </c>
      <c r="K207" s="180"/>
      <c r="L207" s="23"/>
      <c r="M207" s="185"/>
      <c r="N207" s="186" t="s">
        <v>40</v>
      </c>
      <c r="O207" s="60"/>
      <c r="P207" s="187" t="n">
        <f aca="false">O207*H207</f>
        <v>0</v>
      </c>
      <c r="Q207" s="187" t="n">
        <v>0.00773</v>
      </c>
      <c r="R207" s="187" t="n">
        <f aca="false">Q207*H207</f>
        <v>0.202526</v>
      </c>
      <c r="S207" s="187" t="n">
        <v>0</v>
      </c>
      <c r="T207" s="188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89" t="s">
        <v>187</v>
      </c>
      <c r="AT207" s="189" t="s">
        <v>121</v>
      </c>
      <c r="AU207" s="189" t="s">
        <v>126</v>
      </c>
      <c r="AY207" s="3" t="s">
        <v>119</v>
      </c>
      <c r="BE207" s="190" t="n">
        <f aca="false">IF(N207="základní",J207,0)</f>
        <v>0</v>
      </c>
      <c r="BF207" s="190" t="n">
        <f aca="false">IF(N207="snížená",J207,0)</f>
        <v>0</v>
      </c>
      <c r="BG207" s="190" t="n">
        <f aca="false">IF(N207="zákl. přenesená",J207,0)</f>
        <v>0</v>
      </c>
      <c r="BH207" s="190" t="n">
        <f aca="false">IF(N207="sníž. přenesená",J207,0)</f>
        <v>0</v>
      </c>
      <c r="BI207" s="190" t="n">
        <f aca="false">IF(N207="nulová",J207,0)</f>
        <v>0</v>
      </c>
      <c r="BJ207" s="3" t="s">
        <v>126</v>
      </c>
      <c r="BK207" s="190" t="n">
        <f aca="false">ROUND(I207*H207,2)</f>
        <v>0</v>
      </c>
      <c r="BL207" s="3" t="s">
        <v>187</v>
      </c>
      <c r="BM207" s="189" t="s">
        <v>411</v>
      </c>
    </row>
    <row r="208" s="27" customFormat="true" ht="21.75" hidden="false" customHeight="true" outlineLevel="0" collapsed="false">
      <c r="A208" s="22"/>
      <c r="B208" s="177"/>
      <c r="C208" s="178" t="s">
        <v>412</v>
      </c>
      <c r="D208" s="178" t="s">
        <v>121</v>
      </c>
      <c r="E208" s="179" t="s">
        <v>413</v>
      </c>
      <c r="F208" s="180" t="s">
        <v>414</v>
      </c>
      <c r="G208" s="181" t="s">
        <v>210</v>
      </c>
      <c r="H208" s="182" t="n">
        <v>68.2</v>
      </c>
      <c r="I208" s="183"/>
      <c r="J208" s="184" t="n">
        <f aca="false">ROUND(I208*H208,2)</f>
        <v>0</v>
      </c>
      <c r="K208" s="180" t="s">
        <v>133</v>
      </c>
      <c r="L208" s="23"/>
      <c r="M208" s="185"/>
      <c r="N208" s="186" t="s">
        <v>40</v>
      </c>
      <c r="O208" s="60"/>
      <c r="P208" s="187" t="n">
        <f aca="false">O208*H208</f>
        <v>0</v>
      </c>
      <c r="Q208" s="187" t="n">
        <v>0.00223</v>
      </c>
      <c r="R208" s="187" t="n">
        <f aca="false">Q208*H208</f>
        <v>0.152086</v>
      </c>
      <c r="S208" s="187" t="n">
        <v>0</v>
      </c>
      <c r="T208" s="188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89" t="s">
        <v>187</v>
      </c>
      <c r="AT208" s="189" t="s">
        <v>121</v>
      </c>
      <c r="AU208" s="189" t="s">
        <v>126</v>
      </c>
      <c r="AY208" s="3" t="s">
        <v>119</v>
      </c>
      <c r="BE208" s="190" t="n">
        <f aca="false">IF(N208="základní",J208,0)</f>
        <v>0</v>
      </c>
      <c r="BF208" s="190" t="n">
        <f aca="false">IF(N208="snížená",J208,0)</f>
        <v>0</v>
      </c>
      <c r="BG208" s="190" t="n">
        <f aca="false">IF(N208="zákl. přenesená",J208,0)</f>
        <v>0</v>
      </c>
      <c r="BH208" s="190" t="n">
        <f aca="false">IF(N208="sníž. přenesená",J208,0)</f>
        <v>0</v>
      </c>
      <c r="BI208" s="190" t="n">
        <f aca="false">IF(N208="nulová",J208,0)</f>
        <v>0</v>
      </c>
      <c r="BJ208" s="3" t="s">
        <v>126</v>
      </c>
      <c r="BK208" s="190" t="n">
        <f aca="false">ROUND(I208*H208,2)</f>
        <v>0</v>
      </c>
      <c r="BL208" s="3" t="s">
        <v>187</v>
      </c>
      <c r="BM208" s="189" t="s">
        <v>415</v>
      </c>
    </row>
    <row r="209" s="27" customFormat="true" ht="16.5" hidden="false" customHeight="true" outlineLevel="0" collapsed="false">
      <c r="A209" s="22"/>
      <c r="B209" s="177"/>
      <c r="C209" s="178" t="s">
        <v>416</v>
      </c>
      <c r="D209" s="178" t="s">
        <v>121</v>
      </c>
      <c r="E209" s="179" t="s">
        <v>417</v>
      </c>
      <c r="F209" s="180" t="s">
        <v>418</v>
      </c>
      <c r="G209" s="181" t="s">
        <v>210</v>
      </c>
      <c r="H209" s="182" t="n">
        <v>16</v>
      </c>
      <c r="I209" s="183"/>
      <c r="J209" s="184" t="n">
        <f aca="false">ROUND(I209*H209,2)</f>
        <v>0</v>
      </c>
      <c r="K209" s="180"/>
      <c r="L209" s="23"/>
      <c r="M209" s="185"/>
      <c r="N209" s="186" t="s">
        <v>40</v>
      </c>
      <c r="O209" s="60"/>
      <c r="P209" s="187" t="n">
        <f aca="false">O209*H209</f>
        <v>0</v>
      </c>
      <c r="Q209" s="187" t="n">
        <v>0.00278</v>
      </c>
      <c r="R209" s="187" t="n">
        <f aca="false">Q209*H209</f>
        <v>0.04448</v>
      </c>
      <c r="S209" s="187" t="n">
        <v>0</v>
      </c>
      <c r="T209" s="188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89" t="s">
        <v>187</v>
      </c>
      <c r="AT209" s="189" t="s">
        <v>121</v>
      </c>
      <c r="AU209" s="189" t="s">
        <v>126</v>
      </c>
      <c r="AY209" s="3" t="s">
        <v>119</v>
      </c>
      <c r="BE209" s="190" t="n">
        <f aca="false">IF(N209="základní",J209,0)</f>
        <v>0</v>
      </c>
      <c r="BF209" s="190" t="n">
        <f aca="false">IF(N209="snížená",J209,0)</f>
        <v>0</v>
      </c>
      <c r="BG209" s="190" t="n">
        <f aca="false">IF(N209="zákl. přenesená",J209,0)</f>
        <v>0</v>
      </c>
      <c r="BH209" s="190" t="n">
        <f aca="false">IF(N209="sníž. přenesená",J209,0)</f>
        <v>0</v>
      </c>
      <c r="BI209" s="190" t="n">
        <f aca="false">IF(N209="nulová",J209,0)</f>
        <v>0</v>
      </c>
      <c r="BJ209" s="3" t="s">
        <v>126</v>
      </c>
      <c r="BK209" s="190" t="n">
        <f aca="false">ROUND(I209*H209,2)</f>
        <v>0</v>
      </c>
      <c r="BL209" s="3" t="s">
        <v>187</v>
      </c>
      <c r="BM209" s="189" t="s">
        <v>419</v>
      </c>
    </row>
    <row r="210" s="27" customFormat="true" ht="16.5" hidden="false" customHeight="true" outlineLevel="0" collapsed="false">
      <c r="A210" s="22"/>
      <c r="B210" s="177"/>
      <c r="C210" s="178" t="s">
        <v>420</v>
      </c>
      <c r="D210" s="178" t="s">
        <v>121</v>
      </c>
      <c r="E210" s="179" t="s">
        <v>421</v>
      </c>
      <c r="F210" s="180" t="s">
        <v>422</v>
      </c>
      <c r="G210" s="181" t="s">
        <v>210</v>
      </c>
      <c r="H210" s="182" t="n">
        <v>12</v>
      </c>
      <c r="I210" s="183"/>
      <c r="J210" s="184" t="n">
        <f aca="false">ROUND(I210*H210,2)</f>
        <v>0</v>
      </c>
      <c r="K210" s="180" t="s">
        <v>133</v>
      </c>
      <c r="L210" s="23"/>
      <c r="M210" s="185"/>
      <c r="N210" s="186" t="s">
        <v>40</v>
      </c>
      <c r="O210" s="60"/>
      <c r="P210" s="187" t="n">
        <f aca="false">O210*H210</f>
        <v>0</v>
      </c>
      <c r="Q210" s="187" t="n">
        <v>0.00259</v>
      </c>
      <c r="R210" s="187" t="n">
        <f aca="false">Q210*H210</f>
        <v>0.03108</v>
      </c>
      <c r="S210" s="187" t="n">
        <v>0</v>
      </c>
      <c r="T210" s="188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89" t="s">
        <v>187</v>
      </c>
      <c r="AT210" s="189" t="s">
        <v>121</v>
      </c>
      <c r="AU210" s="189" t="s">
        <v>126</v>
      </c>
      <c r="AY210" s="3" t="s">
        <v>119</v>
      </c>
      <c r="BE210" s="190" t="n">
        <f aca="false">IF(N210="základní",J210,0)</f>
        <v>0</v>
      </c>
      <c r="BF210" s="190" t="n">
        <f aca="false">IF(N210="snížená",J210,0)</f>
        <v>0</v>
      </c>
      <c r="BG210" s="190" t="n">
        <f aca="false">IF(N210="zákl. přenesená",J210,0)</f>
        <v>0</v>
      </c>
      <c r="BH210" s="190" t="n">
        <f aca="false">IF(N210="sníž. přenesená",J210,0)</f>
        <v>0</v>
      </c>
      <c r="BI210" s="190" t="n">
        <f aca="false">IF(N210="nulová",J210,0)</f>
        <v>0</v>
      </c>
      <c r="BJ210" s="3" t="s">
        <v>126</v>
      </c>
      <c r="BK210" s="190" t="n">
        <f aca="false">ROUND(I210*H210,2)</f>
        <v>0</v>
      </c>
      <c r="BL210" s="3" t="s">
        <v>187</v>
      </c>
      <c r="BM210" s="189" t="s">
        <v>423</v>
      </c>
    </row>
    <row r="211" s="27" customFormat="true" ht="21.75" hidden="false" customHeight="true" outlineLevel="0" collapsed="false">
      <c r="A211" s="22"/>
      <c r="B211" s="177"/>
      <c r="C211" s="178" t="s">
        <v>424</v>
      </c>
      <c r="D211" s="178" t="s">
        <v>121</v>
      </c>
      <c r="E211" s="179" t="s">
        <v>425</v>
      </c>
      <c r="F211" s="180" t="s">
        <v>426</v>
      </c>
      <c r="G211" s="181" t="s">
        <v>190</v>
      </c>
      <c r="H211" s="182" t="n">
        <v>5</v>
      </c>
      <c r="I211" s="183"/>
      <c r="J211" s="184" t="n">
        <f aca="false">ROUND(I211*H211,2)</f>
        <v>0</v>
      </c>
      <c r="K211" s="180"/>
      <c r="L211" s="23"/>
      <c r="M211" s="185"/>
      <c r="N211" s="186" t="s">
        <v>40</v>
      </c>
      <c r="O211" s="60"/>
      <c r="P211" s="187" t="n">
        <f aca="false">O211*H211</f>
        <v>0</v>
      </c>
      <c r="Q211" s="187" t="n">
        <v>0.00339</v>
      </c>
      <c r="R211" s="187" t="n">
        <f aca="false">Q211*H211</f>
        <v>0.01695</v>
      </c>
      <c r="S211" s="187" t="n">
        <v>0</v>
      </c>
      <c r="T211" s="188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89" t="s">
        <v>187</v>
      </c>
      <c r="AT211" s="189" t="s">
        <v>121</v>
      </c>
      <c r="AU211" s="189" t="s">
        <v>126</v>
      </c>
      <c r="AY211" s="3" t="s">
        <v>119</v>
      </c>
      <c r="BE211" s="190" t="n">
        <f aca="false">IF(N211="základní",J211,0)</f>
        <v>0</v>
      </c>
      <c r="BF211" s="190" t="n">
        <f aca="false">IF(N211="snížená",J211,0)</f>
        <v>0</v>
      </c>
      <c r="BG211" s="190" t="n">
        <f aca="false">IF(N211="zákl. přenesená",J211,0)</f>
        <v>0</v>
      </c>
      <c r="BH211" s="190" t="n">
        <f aca="false">IF(N211="sníž. přenesená",J211,0)</f>
        <v>0</v>
      </c>
      <c r="BI211" s="190" t="n">
        <f aca="false">IF(N211="nulová",J211,0)</f>
        <v>0</v>
      </c>
      <c r="BJ211" s="3" t="s">
        <v>126</v>
      </c>
      <c r="BK211" s="190" t="n">
        <f aca="false">ROUND(I211*H211,2)</f>
        <v>0</v>
      </c>
      <c r="BL211" s="3" t="s">
        <v>187</v>
      </c>
      <c r="BM211" s="189" t="s">
        <v>427</v>
      </c>
    </row>
    <row r="212" s="27" customFormat="true" ht="21.75" hidden="false" customHeight="true" outlineLevel="0" collapsed="false">
      <c r="A212" s="22"/>
      <c r="B212" s="177"/>
      <c r="C212" s="178" t="s">
        <v>428</v>
      </c>
      <c r="D212" s="178" t="s">
        <v>121</v>
      </c>
      <c r="E212" s="179" t="s">
        <v>429</v>
      </c>
      <c r="F212" s="180" t="s">
        <v>430</v>
      </c>
      <c r="G212" s="181" t="s">
        <v>210</v>
      </c>
      <c r="H212" s="182" t="n">
        <v>12.3</v>
      </c>
      <c r="I212" s="183"/>
      <c r="J212" s="184" t="n">
        <f aca="false">ROUND(I212*H212,2)</f>
        <v>0</v>
      </c>
      <c r="K212" s="180" t="s">
        <v>133</v>
      </c>
      <c r="L212" s="23"/>
      <c r="M212" s="185"/>
      <c r="N212" s="186" t="s">
        <v>40</v>
      </c>
      <c r="O212" s="60"/>
      <c r="P212" s="187" t="n">
        <f aca="false">O212*H212</f>
        <v>0</v>
      </c>
      <c r="Q212" s="187" t="n">
        <v>0.01046</v>
      </c>
      <c r="R212" s="187" t="n">
        <f aca="false">Q212*H212</f>
        <v>0.128658</v>
      </c>
      <c r="S212" s="187" t="n">
        <v>0</v>
      </c>
      <c r="T212" s="188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89" t="s">
        <v>187</v>
      </c>
      <c r="AT212" s="189" t="s">
        <v>121</v>
      </c>
      <c r="AU212" s="189" t="s">
        <v>126</v>
      </c>
      <c r="AY212" s="3" t="s">
        <v>119</v>
      </c>
      <c r="BE212" s="190" t="n">
        <f aca="false">IF(N212="základní",J212,0)</f>
        <v>0</v>
      </c>
      <c r="BF212" s="190" t="n">
        <f aca="false">IF(N212="snížená",J212,0)</f>
        <v>0</v>
      </c>
      <c r="BG212" s="190" t="n">
        <f aca="false">IF(N212="zákl. přenesená",J212,0)</f>
        <v>0</v>
      </c>
      <c r="BH212" s="190" t="n">
        <f aca="false">IF(N212="sníž. přenesená",J212,0)</f>
        <v>0</v>
      </c>
      <c r="BI212" s="190" t="n">
        <f aca="false">IF(N212="nulová",J212,0)</f>
        <v>0</v>
      </c>
      <c r="BJ212" s="3" t="s">
        <v>126</v>
      </c>
      <c r="BK212" s="190" t="n">
        <f aca="false">ROUND(I212*H212,2)</f>
        <v>0</v>
      </c>
      <c r="BL212" s="3" t="s">
        <v>187</v>
      </c>
      <c r="BM212" s="189" t="s">
        <v>431</v>
      </c>
    </row>
    <row r="213" s="27" customFormat="true" ht="16.5" hidden="false" customHeight="true" outlineLevel="0" collapsed="false">
      <c r="A213" s="22"/>
      <c r="B213" s="177"/>
      <c r="C213" s="178" t="s">
        <v>432</v>
      </c>
      <c r="D213" s="178" t="s">
        <v>121</v>
      </c>
      <c r="E213" s="179" t="s">
        <v>433</v>
      </c>
      <c r="F213" s="180" t="s">
        <v>434</v>
      </c>
      <c r="G213" s="181" t="s">
        <v>210</v>
      </c>
      <c r="H213" s="182" t="n">
        <v>26.2</v>
      </c>
      <c r="I213" s="183"/>
      <c r="J213" s="184" t="n">
        <f aca="false">ROUND(I213*H213,2)</f>
        <v>0</v>
      </c>
      <c r="K213" s="180"/>
      <c r="L213" s="23"/>
      <c r="M213" s="185"/>
      <c r="N213" s="186" t="s">
        <v>40</v>
      </c>
      <c r="O213" s="60"/>
      <c r="P213" s="187" t="n">
        <f aca="false">O213*H213</f>
        <v>0</v>
      </c>
      <c r="Q213" s="187" t="n">
        <v>0.00259</v>
      </c>
      <c r="R213" s="187" t="n">
        <f aca="false">Q213*H213</f>
        <v>0.067858</v>
      </c>
      <c r="S213" s="187" t="n">
        <v>0</v>
      </c>
      <c r="T213" s="188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89" t="s">
        <v>187</v>
      </c>
      <c r="AT213" s="189" t="s">
        <v>121</v>
      </c>
      <c r="AU213" s="189" t="s">
        <v>126</v>
      </c>
      <c r="AY213" s="3" t="s">
        <v>119</v>
      </c>
      <c r="BE213" s="190" t="n">
        <f aca="false">IF(N213="základní",J213,0)</f>
        <v>0</v>
      </c>
      <c r="BF213" s="190" t="n">
        <f aca="false">IF(N213="snížená",J213,0)</f>
        <v>0</v>
      </c>
      <c r="BG213" s="190" t="n">
        <f aca="false">IF(N213="zákl. přenesená",J213,0)</f>
        <v>0</v>
      </c>
      <c r="BH213" s="190" t="n">
        <f aca="false">IF(N213="sníž. přenesená",J213,0)</f>
        <v>0</v>
      </c>
      <c r="BI213" s="190" t="n">
        <f aca="false">IF(N213="nulová",J213,0)</f>
        <v>0</v>
      </c>
      <c r="BJ213" s="3" t="s">
        <v>126</v>
      </c>
      <c r="BK213" s="190" t="n">
        <f aca="false">ROUND(I213*H213,2)</f>
        <v>0</v>
      </c>
      <c r="BL213" s="3" t="s">
        <v>187</v>
      </c>
      <c r="BM213" s="189" t="s">
        <v>435</v>
      </c>
    </row>
    <row r="214" s="27" customFormat="true" ht="16.5" hidden="false" customHeight="true" outlineLevel="0" collapsed="false">
      <c r="A214" s="22"/>
      <c r="B214" s="177"/>
      <c r="C214" s="178" t="s">
        <v>436</v>
      </c>
      <c r="D214" s="178" t="s">
        <v>121</v>
      </c>
      <c r="E214" s="179" t="s">
        <v>437</v>
      </c>
      <c r="F214" s="180" t="s">
        <v>438</v>
      </c>
      <c r="G214" s="181" t="s">
        <v>190</v>
      </c>
      <c r="H214" s="182" t="n">
        <v>2</v>
      </c>
      <c r="I214" s="183"/>
      <c r="J214" s="184" t="n">
        <f aca="false">ROUND(I214*H214,2)</f>
        <v>0</v>
      </c>
      <c r="K214" s="180"/>
      <c r="L214" s="23"/>
      <c r="M214" s="185"/>
      <c r="N214" s="186" t="s">
        <v>40</v>
      </c>
      <c r="O214" s="60"/>
      <c r="P214" s="187" t="n">
        <f aca="false">O214*H214</f>
        <v>0</v>
      </c>
      <c r="Q214" s="187" t="n">
        <v>0.00259</v>
      </c>
      <c r="R214" s="187" t="n">
        <f aca="false">Q214*H214</f>
        <v>0.00518</v>
      </c>
      <c r="S214" s="187" t="n">
        <v>0</v>
      </c>
      <c r="T214" s="188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89" t="s">
        <v>187</v>
      </c>
      <c r="AT214" s="189" t="s">
        <v>121</v>
      </c>
      <c r="AU214" s="189" t="s">
        <v>126</v>
      </c>
      <c r="AY214" s="3" t="s">
        <v>119</v>
      </c>
      <c r="BE214" s="190" t="n">
        <f aca="false">IF(N214="základní",J214,0)</f>
        <v>0</v>
      </c>
      <c r="BF214" s="190" t="n">
        <f aca="false">IF(N214="snížená",J214,0)</f>
        <v>0</v>
      </c>
      <c r="BG214" s="190" t="n">
        <f aca="false">IF(N214="zákl. přenesená",J214,0)</f>
        <v>0</v>
      </c>
      <c r="BH214" s="190" t="n">
        <f aca="false">IF(N214="sníž. přenesená",J214,0)</f>
        <v>0</v>
      </c>
      <c r="BI214" s="190" t="n">
        <f aca="false">IF(N214="nulová",J214,0)</f>
        <v>0</v>
      </c>
      <c r="BJ214" s="3" t="s">
        <v>126</v>
      </c>
      <c r="BK214" s="190" t="n">
        <f aca="false">ROUND(I214*H214,2)</f>
        <v>0</v>
      </c>
      <c r="BL214" s="3" t="s">
        <v>187</v>
      </c>
      <c r="BM214" s="189" t="s">
        <v>439</v>
      </c>
    </row>
    <row r="215" s="27" customFormat="true" ht="21.75" hidden="false" customHeight="true" outlineLevel="0" collapsed="false">
      <c r="A215" s="22"/>
      <c r="B215" s="177"/>
      <c r="C215" s="178" t="s">
        <v>440</v>
      </c>
      <c r="D215" s="178" t="s">
        <v>121</v>
      </c>
      <c r="E215" s="179" t="s">
        <v>441</v>
      </c>
      <c r="F215" s="180" t="s">
        <v>442</v>
      </c>
      <c r="G215" s="181" t="s">
        <v>264</v>
      </c>
      <c r="H215" s="192"/>
      <c r="I215" s="183"/>
      <c r="J215" s="184" t="n">
        <f aca="false">ROUND(I215*H215,2)</f>
        <v>0</v>
      </c>
      <c r="K215" s="180" t="s">
        <v>133</v>
      </c>
      <c r="L215" s="23"/>
      <c r="M215" s="185"/>
      <c r="N215" s="186" t="s">
        <v>40</v>
      </c>
      <c r="O215" s="60"/>
      <c r="P215" s="187" t="n">
        <f aca="false">O215*H215</f>
        <v>0</v>
      </c>
      <c r="Q215" s="187" t="n">
        <v>0</v>
      </c>
      <c r="R215" s="187" t="n">
        <f aca="false">Q215*H215</f>
        <v>0</v>
      </c>
      <c r="S215" s="187" t="n">
        <v>0</v>
      </c>
      <c r="T215" s="188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89" t="s">
        <v>187</v>
      </c>
      <c r="AT215" s="189" t="s">
        <v>121</v>
      </c>
      <c r="AU215" s="189" t="s">
        <v>126</v>
      </c>
      <c r="AY215" s="3" t="s">
        <v>119</v>
      </c>
      <c r="BE215" s="190" t="n">
        <f aca="false">IF(N215="základní",J215,0)</f>
        <v>0</v>
      </c>
      <c r="BF215" s="190" t="n">
        <f aca="false">IF(N215="snížená",J215,0)</f>
        <v>0</v>
      </c>
      <c r="BG215" s="190" t="n">
        <f aca="false">IF(N215="zákl. přenesená",J215,0)</f>
        <v>0</v>
      </c>
      <c r="BH215" s="190" t="n">
        <f aca="false">IF(N215="sníž. přenesená",J215,0)</f>
        <v>0</v>
      </c>
      <c r="BI215" s="190" t="n">
        <f aca="false">IF(N215="nulová",J215,0)</f>
        <v>0</v>
      </c>
      <c r="BJ215" s="3" t="s">
        <v>126</v>
      </c>
      <c r="BK215" s="190" t="n">
        <f aca="false">ROUND(I215*H215,2)</f>
        <v>0</v>
      </c>
      <c r="BL215" s="3" t="s">
        <v>187</v>
      </c>
      <c r="BM215" s="189" t="s">
        <v>443</v>
      </c>
    </row>
    <row r="216" s="27" customFormat="true" ht="21.75" hidden="false" customHeight="true" outlineLevel="0" collapsed="false">
      <c r="A216" s="22"/>
      <c r="B216" s="177"/>
      <c r="C216" s="178" t="s">
        <v>444</v>
      </c>
      <c r="D216" s="178" t="s">
        <v>121</v>
      </c>
      <c r="E216" s="179" t="s">
        <v>445</v>
      </c>
      <c r="F216" s="180" t="s">
        <v>446</v>
      </c>
      <c r="G216" s="181" t="s">
        <v>264</v>
      </c>
      <c r="H216" s="192"/>
      <c r="I216" s="183"/>
      <c r="J216" s="184" t="n">
        <f aca="false">ROUND(I216*H216,2)</f>
        <v>0</v>
      </c>
      <c r="K216" s="180" t="s">
        <v>133</v>
      </c>
      <c r="L216" s="23"/>
      <c r="M216" s="185"/>
      <c r="N216" s="186" t="s">
        <v>40</v>
      </c>
      <c r="O216" s="60"/>
      <c r="P216" s="187" t="n">
        <f aca="false">O216*H216</f>
        <v>0</v>
      </c>
      <c r="Q216" s="187" t="n">
        <v>0</v>
      </c>
      <c r="R216" s="187" t="n">
        <f aca="false">Q216*H216</f>
        <v>0</v>
      </c>
      <c r="S216" s="187" t="n">
        <v>0</v>
      </c>
      <c r="T216" s="188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89" t="s">
        <v>187</v>
      </c>
      <c r="AT216" s="189" t="s">
        <v>121</v>
      </c>
      <c r="AU216" s="189" t="s">
        <v>126</v>
      </c>
      <c r="AY216" s="3" t="s">
        <v>119</v>
      </c>
      <c r="BE216" s="190" t="n">
        <f aca="false">IF(N216="základní",J216,0)</f>
        <v>0</v>
      </c>
      <c r="BF216" s="190" t="n">
        <f aca="false">IF(N216="snížená",J216,0)</f>
        <v>0</v>
      </c>
      <c r="BG216" s="190" t="n">
        <f aca="false">IF(N216="zákl. přenesená",J216,0)</f>
        <v>0</v>
      </c>
      <c r="BH216" s="190" t="n">
        <f aca="false">IF(N216="sníž. přenesená",J216,0)</f>
        <v>0</v>
      </c>
      <c r="BI216" s="190" t="n">
        <f aca="false">IF(N216="nulová",J216,0)</f>
        <v>0</v>
      </c>
      <c r="BJ216" s="3" t="s">
        <v>126</v>
      </c>
      <c r="BK216" s="190" t="n">
        <f aca="false">ROUND(I216*H216,2)</f>
        <v>0</v>
      </c>
      <c r="BL216" s="3" t="s">
        <v>187</v>
      </c>
      <c r="BM216" s="189" t="s">
        <v>447</v>
      </c>
    </row>
    <row r="217" s="163" customFormat="true" ht="22.8" hidden="false" customHeight="true" outlineLevel="0" collapsed="false">
      <c r="B217" s="164"/>
      <c r="D217" s="165" t="s">
        <v>73</v>
      </c>
      <c r="E217" s="175" t="s">
        <v>448</v>
      </c>
      <c r="F217" s="175" t="s">
        <v>449</v>
      </c>
      <c r="I217" s="167"/>
      <c r="J217" s="176" t="n">
        <f aca="false">BK217</f>
        <v>0</v>
      </c>
      <c r="L217" s="164"/>
      <c r="M217" s="169"/>
      <c r="N217" s="170"/>
      <c r="O217" s="170"/>
      <c r="P217" s="171" t="n">
        <f aca="false">SUM(P218:P236)</f>
        <v>0</v>
      </c>
      <c r="Q217" s="170"/>
      <c r="R217" s="171" t="n">
        <f aca="false">SUM(R218:R236)</f>
        <v>12.507192</v>
      </c>
      <c r="S217" s="170"/>
      <c r="T217" s="172" t="n">
        <f aca="false">SUM(T218:T236)</f>
        <v>10.479682</v>
      </c>
      <c r="AR217" s="165" t="s">
        <v>126</v>
      </c>
      <c r="AT217" s="173" t="s">
        <v>73</v>
      </c>
      <c r="AU217" s="173" t="s">
        <v>79</v>
      </c>
      <c r="AY217" s="165" t="s">
        <v>119</v>
      </c>
      <c r="BK217" s="174" t="n">
        <f aca="false">SUM(BK218:BK236)</f>
        <v>0</v>
      </c>
    </row>
    <row r="218" s="27" customFormat="true" ht="21.75" hidden="false" customHeight="true" outlineLevel="0" collapsed="false">
      <c r="A218" s="22"/>
      <c r="B218" s="177"/>
      <c r="C218" s="178" t="s">
        <v>450</v>
      </c>
      <c r="D218" s="178" t="s">
        <v>121</v>
      </c>
      <c r="E218" s="179" t="s">
        <v>451</v>
      </c>
      <c r="F218" s="180" t="s">
        <v>452</v>
      </c>
      <c r="G218" s="181" t="s">
        <v>132</v>
      </c>
      <c r="H218" s="182" t="n">
        <v>228.9</v>
      </c>
      <c r="I218" s="183"/>
      <c r="J218" s="184" t="n">
        <f aca="false">ROUND(I218*H218,2)</f>
        <v>0</v>
      </c>
      <c r="K218" s="180" t="s">
        <v>133</v>
      </c>
      <c r="L218" s="23"/>
      <c r="M218" s="185"/>
      <c r="N218" s="186" t="s">
        <v>40</v>
      </c>
      <c r="O218" s="60"/>
      <c r="P218" s="187" t="n">
        <f aca="false">O218*H218</f>
        <v>0</v>
      </c>
      <c r="Q218" s="187" t="n">
        <v>0</v>
      </c>
      <c r="R218" s="187" t="n">
        <f aca="false">Q218*H218</f>
        <v>0</v>
      </c>
      <c r="S218" s="187" t="n">
        <v>0.0445</v>
      </c>
      <c r="T218" s="188" t="n">
        <f aca="false">S218*H218</f>
        <v>10.18605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89" t="s">
        <v>187</v>
      </c>
      <c r="AT218" s="189" t="s">
        <v>121</v>
      </c>
      <c r="AU218" s="189" t="s">
        <v>126</v>
      </c>
      <c r="AY218" s="3" t="s">
        <v>119</v>
      </c>
      <c r="BE218" s="190" t="n">
        <f aca="false">IF(N218="základní",J218,0)</f>
        <v>0</v>
      </c>
      <c r="BF218" s="190" t="n">
        <f aca="false">IF(N218="snížená",J218,0)</f>
        <v>0</v>
      </c>
      <c r="BG218" s="190" t="n">
        <f aca="false">IF(N218="zákl. přenesená",J218,0)</f>
        <v>0</v>
      </c>
      <c r="BH218" s="190" t="n">
        <f aca="false">IF(N218="sníž. přenesená",J218,0)</f>
        <v>0</v>
      </c>
      <c r="BI218" s="190" t="n">
        <f aca="false">IF(N218="nulová",J218,0)</f>
        <v>0</v>
      </c>
      <c r="BJ218" s="3" t="s">
        <v>126</v>
      </c>
      <c r="BK218" s="190" t="n">
        <f aca="false">ROUND(I218*H218,2)</f>
        <v>0</v>
      </c>
      <c r="BL218" s="3" t="s">
        <v>187</v>
      </c>
      <c r="BM218" s="189" t="s">
        <v>453</v>
      </c>
    </row>
    <row r="219" s="27" customFormat="true" ht="21.75" hidden="false" customHeight="true" outlineLevel="0" collapsed="false">
      <c r="A219" s="22"/>
      <c r="B219" s="177"/>
      <c r="C219" s="178" t="s">
        <v>454</v>
      </c>
      <c r="D219" s="178" t="s">
        <v>121</v>
      </c>
      <c r="E219" s="179" t="s">
        <v>455</v>
      </c>
      <c r="F219" s="180" t="s">
        <v>456</v>
      </c>
      <c r="G219" s="181" t="s">
        <v>210</v>
      </c>
      <c r="H219" s="182" t="n">
        <v>25.6</v>
      </c>
      <c r="I219" s="183"/>
      <c r="J219" s="184" t="n">
        <f aca="false">ROUND(I219*H219,2)</f>
        <v>0</v>
      </c>
      <c r="K219" s="180" t="s">
        <v>133</v>
      </c>
      <c r="L219" s="23"/>
      <c r="M219" s="185"/>
      <c r="N219" s="186" t="s">
        <v>40</v>
      </c>
      <c r="O219" s="60"/>
      <c r="P219" s="187" t="n">
        <f aca="false">O219*H219</f>
        <v>0</v>
      </c>
      <c r="Q219" s="187" t="n">
        <v>0</v>
      </c>
      <c r="R219" s="187" t="n">
        <f aca="false">Q219*H219</f>
        <v>0</v>
      </c>
      <c r="S219" s="187" t="n">
        <v>0.01147</v>
      </c>
      <c r="T219" s="188" t="n">
        <f aca="false">S219*H219</f>
        <v>0.293632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89" t="s">
        <v>187</v>
      </c>
      <c r="AT219" s="189" t="s">
        <v>121</v>
      </c>
      <c r="AU219" s="189" t="s">
        <v>126</v>
      </c>
      <c r="AY219" s="3" t="s">
        <v>119</v>
      </c>
      <c r="BE219" s="190" t="n">
        <f aca="false">IF(N219="základní",J219,0)</f>
        <v>0</v>
      </c>
      <c r="BF219" s="190" t="n">
        <f aca="false">IF(N219="snížená",J219,0)</f>
        <v>0</v>
      </c>
      <c r="BG219" s="190" t="n">
        <f aca="false">IF(N219="zákl. přenesená",J219,0)</f>
        <v>0</v>
      </c>
      <c r="BH219" s="190" t="n">
        <f aca="false">IF(N219="sníž. přenesená",J219,0)</f>
        <v>0</v>
      </c>
      <c r="BI219" s="190" t="n">
        <f aca="false">IF(N219="nulová",J219,0)</f>
        <v>0</v>
      </c>
      <c r="BJ219" s="3" t="s">
        <v>126</v>
      </c>
      <c r="BK219" s="190" t="n">
        <f aca="false">ROUND(I219*H219,2)</f>
        <v>0</v>
      </c>
      <c r="BL219" s="3" t="s">
        <v>187</v>
      </c>
      <c r="BM219" s="189" t="s">
        <v>457</v>
      </c>
    </row>
    <row r="220" s="27" customFormat="true" ht="33" hidden="false" customHeight="true" outlineLevel="0" collapsed="false">
      <c r="A220" s="22"/>
      <c r="B220" s="177"/>
      <c r="C220" s="178" t="s">
        <v>458</v>
      </c>
      <c r="D220" s="178" t="s">
        <v>121</v>
      </c>
      <c r="E220" s="179" t="s">
        <v>459</v>
      </c>
      <c r="F220" s="180" t="s">
        <v>460</v>
      </c>
      <c r="G220" s="181" t="s">
        <v>132</v>
      </c>
      <c r="H220" s="182" t="n">
        <v>228.9</v>
      </c>
      <c r="I220" s="183"/>
      <c r="J220" s="184" t="n">
        <f aca="false">ROUND(I220*H220,2)</f>
        <v>0</v>
      </c>
      <c r="K220" s="180"/>
      <c r="L220" s="23"/>
      <c r="M220" s="185"/>
      <c r="N220" s="186" t="s">
        <v>40</v>
      </c>
      <c r="O220" s="60"/>
      <c r="P220" s="187" t="n">
        <f aca="false">O220*H220</f>
        <v>0</v>
      </c>
      <c r="Q220" s="187" t="n">
        <v>0.04349</v>
      </c>
      <c r="R220" s="187" t="n">
        <f aca="false">Q220*H220</f>
        <v>9.954861</v>
      </c>
      <c r="S220" s="187" t="n">
        <v>0</v>
      </c>
      <c r="T220" s="188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89" t="s">
        <v>187</v>
      </c>
      <c r="AT220" s="189" t="s">
        <v>121</v>
      </c>
      <c r="AU220" s="189" t="s">
        <v>126</v>
      </c>
      <c r="AY220" s="3" t="s">
        <v>119</v>
      </c>
      <c r="BE220" s="190" t="n">
        <f aca="false">IF(N220="základní",J220,0)</f>
        <v>0</v>
      </c>
      <c r="BF220" s="190" t="n">
        <f aca="false">IF(N220="snížená",J220,0)</f>
        <v>0</v>
      </c>
      <c r="BG220" s="190" t="n">
        <f aca="false">IF(N220="zákl. přenesená",J220,0)</f>
        <v>0</v>
      </c>
      <c r="BH220" s="190" t="n">
        <f aca="false">IF(N220="sníž. přenesená",J220,0)</f>
        <v>0</v>
      </c>
      <c r="BI220" s="190" t="n">
        <f aca="false">IF(N220="nulová",J220,0)</f>
        <v>0</v>
      </c>
      <c r="BJ220" s="3" t="s">
        <v>126</v>
      </c>
      <c r="BK220" s="190" t="n">
        <f aca="false">ROUND(I220*H220,2)</f>
        <v>0</v>
      </c>
      <c r="BL220" s="3" t="s">
        <v>187</v>
      </c>
      <c r="BM220" s="189" t="s">
        <v>461</v>
      </c>
    </row>
    <row r="221" s="27" customFormat="true" ht="21.75" hidden="false" customHeight="true" outlineLevel="0" collapsed="false">
      <c r="A221" s="22"/>
      <c r="B221" s="177"/>
      <c r="C221" s="178" t="s">
        <v>462</v>
      </c>
      <c r="D221" s="178" t="s">
        <v>121</v>
      </c>
      <c r="E221" s="179" t="s">
        <v>463</v>
      </c>
      <c r="F221" s="180" t="s">
        <v>464</v>
      </c>
      <c r="G221" s="181" t="s">
        <v>210</v>
      </c>
      <c r="H221" s="182" t="n">
        <v>42.3</v>
      </c>
      <c r="I221" s="183"/>
      <c r="J221" s="184" t="n">
        <f aca="false">ROUND(I221*H221,2)</f>
        <v>0</v>
      </c>
      <c r="K221" s="180" t="s">
        <v>133</v>
      </c>
      <c r="L221" s="23"/>
      <c r="M221" s="185"/>
      <c r="N221" s="186" t="s">
        <v>40</v>
      </c>
      <c r="O221" s="60"/>
      <c r="P221" s="187" t="n">
        <f aca="false">O221*H221</f>
        <v>0</v>
      </c>
      <c r="Q221" s="187" t="n">
        <v>0.00011</v>
      </c>
      <c r="R221" s="187" t="n">
        <f aca="false">Q221*H221</f>
        <v>0.004653</v>
      </c>
      <c r="S221" s="187" t="n">
        <v>0</v>
      </c>
      <c r="T221" s="188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89" t="s">
        <v>187</v>
      </c>
      <c r="AT221" s="189" t="s">
        <v>121</v>
      </c>
      <c r="AU221" s="189" t="s">
        <v>126</v>
      </c>
      <c r="AY221" s="3" t="s">
        <v>119</v>
      </c>
      <c r="BE221" s="190" t="n">
        <f aca="false">IF(N221="základní",J221,0)</f>
        <v>0</v>
      </c>
      <c r="BF221" s="190" t="n">
        <f aca="false">IF(N221="snížená",J221,0)</f>
        <v>0</v>
      </c>
      <c r="BG221" s="190" t="n">
        <f aca="false">IF(N221="zákl. přenesená",J221,0)</f>
        <v>0</v>
      </c>
      <c r="BH221" s="190" t="n">
        <f aca="false">IF(N221="sníž. přenesená",J221,0)</f>
        <v>0</v>
      </c>
      <c r="BI221" s="190" t="n">
        <f aca="false">IF(N221="nulová",J221,0)</f>
        <v>0</v>
      </c>
      <c r="BJ221" s="3" t="s">
        <v>126</v>
      </c>
      <c r="BK221" s="190" t="n">
        <f aca="false">ROUND(I221*H221,2)</f>
        <v>0</v>
      </c>
      <c r="BL221" s="3" t="s">
        <v>187</v>
      </c>
      <c r="BM221" s="189" t="s">
        <v>465</v>
      </c>
    </row>
    <row r="222" s="27" customFormat="true" ht="21.75" hidden="false" customHeight="true" outlineLevel="0" collapsed="false">
      <c r="A222" s="22"/>
      <c r="B222" s="177"/>
      <c r="C222" s="178" t="s">
        <v>466</v>
      </c>
      <c r="D222" s="178" t="s">
        <v>121</v>
      </c>
      <c r="E222" s="179" t="s">
        <v>467</v>
      </c>
      <c r="F222" s="180" t="s">
        <v>468</v>
      </c>
      <c r="G222" s="181" t="s">
        <v>210</v>
      </c>
      <c r="H222" s="182" t="n">
        <v>42.3</v>
      </c>
      <c r="I222" s="183"/>
      <c r="J222" s="184" t="n">
        <f aca="false">ROUND(I222*H222,2)</f>
        <v>0</v>
      </c>
      <c r="K222" s="180" t="s">
        <v>133</v>
      </c>
      <c r="L222" s="23"/>
      <c r="M222" s="185"/>
      <c r="N222" s="186" t="s">
        <v>40</v>
      </c>
      <c r="O222" s="60"/>
      <c r="P222" s="187" t="n">
        <f aca="false">O222*H222</f>
        <v>0</v>
      </c>
      <c r="Q222" s="187" t="n">
        <v>0.00011</v>
      </c>
      <c r="R222" s="187" t="n">
        <f aca="false">Q222*H222</f>
        <v>0.004653</v>
      </c>
      <c r="S222" s="187" t="n">
        <v>0</v>
      </c>
      <c r="T222" s="188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89" t="s">
        <v>187</v>
      </c>
      <c r="AT222" s="189" t="s">
        <v>121</v>
      </c>
      <c r="AU222" s="189" t="s">
        <v>126</v>
      </c>
      <c r="AY222" s="3" t="s">
        <v>119</v>
      </c>
      <c r="BE222" s="190" t="n">
        <f aca="false">IF(N222="základní",J222,0)</f>
        <v>0</v>
      </c>
      <c r="BF222" s="190" t="n">
        <f aca="false">IF(N222="snížená",J222,0)</f>
        <v>0</v>
      </c>
      <c r="BG222" s="190" t="n">
        <f aca="false">IF(N222="zákl. přenesená",J222,0)</f>
        <v>0</v>
      </c>
      <c r="BH222" s="190" t="n">
        <f aca="false">IF(N222="sníž. přenesená",J222,0)</f>
        <v>0</v>
      </c>
      <c r="BI222" s="190" t="n">
        <f aca="false">IF(N222="nulová",J222,0)</f>
        <v>0</v>
      </c>
      <c r="BJ222" s="3" t="s">
        <v>126</v>
      </c>
      <c r="BK222" s="190" t="n">
        <f aca="false">ROUND(I222*H222,2)</f>
        <v>0</v>
      </c>
      <c r="BL222" s="3" t="s">
        <v>187</v>
      </c>
      <c r="BM222" s="189" t="s">
        <v>469</v>
      </c>
    </row>
    <row r="223" s="27" customFormat="true" ht="21.75" hidden="false" customHeight="true" outlineLevel="0" collapsed="false">
      <c r="A223" s="22"/>
      <c r="B223" s="177"/>
      <c r="C223" s="178" t="s">
        <v>470</v>
      </c>
      <c r="D223" s="178" t="s">
        <v>121</v>
      </c>
      <c r="E223" s="179" t="s">
        <v>471</v>
      </c>
      <c r="F223" s="191" t="s">
        <v>472</v>
      </c>
      <c r="G223" s="181" t="s">
        <v>210</v>
      </c>
      <c r="H223" s="182" t="n">
        <v>15.4</v>
      </c>
      <c r="I223" s="183"/>
      <c r="J223" s="184" t="n">
        <f aca="false">ROUND(I223*H223,2)</f>
        <v>0</v>
      </c>
      <c r="K223" s="180" t="s">
        <v>133</v>
      </c>
      <c r="L223" s="23"/>
      <c r="M223" s="185"/>
      <c r="N223" s="186" t="s">
        <v>40</v>
      </c>
      <c r="O223" s="60"/>
      <c r="P223" s="187" t="n">
        <f aca="false">O223*H223</f>
        <v>0</v>
      </c>
      <c r="Q223" s="187" t="n">
        <v>0.01253</v>
      </c>
      <c r="R223" s="187" t="n">
        <f aca="false">Q223*H223</f>
        <v>0.192962</v>
      </c>
      <c r="S223" s="187" t="n">
        <v>0</v>
      </c>
      <c r="T223" s="188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89" t="s">
        <v>187</v>
      </c>
      <c r="AT223" s="189" t="s">
        <v>121</v>
      </c>
      <c r="AU223" s="189" t="s">
        <v>126</v>
      </c>
      <c r="AY223" s="3" t="s">
        <v>119</v>
      </c>
      <c r="BE223" s="190" t="n">
        <f aca="false">IF(N223="základní",J223,0)</f>
        <v>0</v>
      </c>
      <c r="BF223" s="190" t="n">
        <f aca="false">IF(N223="snížená",J223,0)</f>
        <v>0</v>
      </c>
      <c r="BG223" s="190" t="n">
        <f aca="false">IF(N223="zákl. přenesená",J223,0)</f>
        <v>0</v>
      </c>
      <c r="BH223" s="190" t="n">
        <f aca="false">IF(N223="sníž. přenesená",J223,0)</f>
        <v>0</v>
      </c>
      <c r="BI223" s="190" t="n">
        <f aca="false">IF(N223="nulová",J223,0)</f>
        <v>0</v>
      </c>
      <c r="BJ223" s="3" t="s">
        <v>126</v>
      </c>
      <c r="BK223" s="190" t="n">
        <f aca="false">ROUND(I223*H223,2)</f>
        <v>0</v>
      </c>
      <c r="BL223" s="3" t="s">
        <v>187</v>
      </c>
      <c r="BM223" s="189" t="s">
        <v>473</v>
      </c>
    </row>
    <row r="224" s="27" customFormat="true" ht="16.5" hidden="false" customHeight="true" outlineLevel="0" collapsed="false">
      <c r="A224" s="22"/>
      <c r="B224" s="177"/>
      <c r="C224" s="193" t="s">
        <v>474</v>
      </c>
      <c r="D224" s="193" t="s">
        <v>289</v>
      </c>
      <c r="E224" s="194" t="s">
        <v>475</v>
      </c>
      <c r="F224" s="203" t="s">
        <v>476</v>
      </c>
      <c r="G224" s="196" t="s">
        <v>190</v>
      </c>
      <c r="H224" s="197" t="n">
        <v>320</v>
      </c>
      <c r="I224" s="198"/>
      <c r="J224" s="199" t="n">
        <f aca="false">ROUND(I224*H224,2)</f>
        <v>0</v>
      </c>
      <c r="K224" s="195" t="s">
        <v>133</v>
      </c>
      <c r="L224" s="200"/>
      <c r="M224" s="201"/>
      <c r="N224" s="202" t="s">
        <v>40</v>
      </c>
      <c r="O224" s="60"/>
      <c r="P224" s="187" t="n">
        <f aca="false">O224*H224</f>
        <v>0</v>
      </c>
      <c r="Q224" s="187" t="n">
        <v>0.00022</v>
      </c>
      <c r="R224" s="187" t="n">
        <f aca="false">Q224*H224</f>
        <v>0.0704</v>
      </c>
      <c r="S224" s="187" t="n">
        <v>0</v>
      </c>
      <c r="T224" s="188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89" t="s">
        <v>261</v>
      </c>
      <c r="AT224" s="189" t="s">
        <v>289</v>
      </c>
      <c r="AU224" s="189" t="s">
        <v>126</v>
      </c>
      <c r="AY224" s="3" t="s">
        <v>119</v>
      </c>
      <c r="BE224" s="190" t="n">
        <f aca="false">IF(N224="základní",J224,0)</f>
        <v>0</v>
      </c>
      <c r="BF224" s="190" t="n">
        <f aca="false">IF(N224="snížená",J224,0)</f>
        <v>0</v>
      </c>
      <c r="BG224" s="190" t="n">
        <f aca="false">IF(N224="zákl. přenesená",J224,0)</f>
        <v>0</v>
      </c>
      <c r="BH224" s="190" t="n">
        <f aca="false">IF(N224="sníž. přenesená",J224,0)</f>
        <v>0</v>
      </c>
      <c r="BI224" s="190" t="n">
        <f aca="false">IF(N224="nulová",J224,0)</f>
        <v>0</v>
      </c>
      <c r="BJ224" s="3" t="s">
        <v>126</v>
      </c>
      <c r="BK224" s="190" t="n">
        <f aca="false">ROUND(I224*H224,2)</f>
        <v>0</v>
      </c>
      <c r="BL224" s="3" t="s">
        <v>187</v>
      </c>
      <c r="BM224" s="189" t="s">
        <v>477</v>
      </c>
    </row>
    <row r="225" s="27" customFormat="true" ht="16.5" hidden="false" customHeight="true" outlineLevel="0" collapsed="false">
      <c r="A225" s="22"/>
      <c r="B225" s="177"/>
      <c r="C225" s="193" t="s">
        <v>478</v>
      </c>
      <c r="D225" s="193" t="s">
        <v>289</v>
      </c>
      <c r="E225" s="194" t="s">
        <v>479</v>
      </c>
      <c r="F225" s="203" t="s">
        <v>480</v>
      </c>
      <c r="G225" s="196" t="s">
        <v>190</v>
      </c>
      <c r="H225" s="197" t="n">
        <v>1</v>
      </c>
      <c r="I225" s="198"/>
      <c r="J225" s="199" t="n">
        <f aca="false">ROUND(I225*H225,2)</f>
        <v>0</v>
      </c>
      <c r="K225" s="195" t="s">
        <v>133</v>
      </c>
      <c r="L225" s="200"/>
      <c r="M225" s="201"/>
      <c r="N225" s="202" t="s">
        <v>40</v>
      </c>
      <c r="O225" s="60"/>
      <c r="P225" s="187" t="n">
        <f aca="false">O225*H225</f>
        <v>0</v>
      </c>
      <c r="Q225" s="187" t="n">
        <v>0.0032</v>
      </c>
      <c r="R225" s="187" t="n">
        <f aca="false">Q225*H225</f>
        <v>0.0032</v>
      </c>
      <c r="S225" s="187" t="n">
        <v>0</v>
      </c>
      <c r="T225" s="188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89" t="s">
        <v>261</v>
      </c>
      <c r="AT225" s="189" t="s">
        <v>289</v>
      </c>
      <c r="AU225" s="189" t="s">
        <v>126</v>
      </c>
      <c r="AY225" s="3" t="s">
        <v>119</v>
      </c>
      <c r="BE225" s="190" t="n">
        <f aca="false">IF(N225="základní",J225,0)</f>
        <v>0</v>
      </c>
      <c r="BF225" s="190" t="n">
        <f aca="false">IF(N225="snížená",J225,0)</f>
        <v>0</v>
      </c>
      <c r="BG225" s="190" t="n">
        <f aca="false">IF(N225="zákl. přenesená",J225,0)</f>
        <v>0</v>
      </c>
      <c r="BH225" s="190" t="n">
        <f aca="false">IF(N225="sníž. přenesená",J225,0)</f>
        <v>0</v>
      </c>
      <c r="BI225" s="190" t="n">
        <f aca="false">IF(N225="nulová",J225,0)</f>
        <v>0</v>
      </c>
      <c r="BJ225" s="3" t="s">
        <v>126</v>
      </c>
      <c r="BK225" s="190" t="n">
        <f aca="false">ROUND(I225*H225,2)</f>
        <v>0</v>
      </c>
      <c r="BL225" s="3" t="s">
        <v>187</v>
      </c>
      <c r="BM225" s="189" t="s">
        <v>481</v>
      </c>
    </row>
    <row r="226" s="27" customFormat="true" ht="21.75" hidden="false" customHeight="true" outlineLevel="0" collapsed="false">
      <c r="A226" s="22"/>
      <c r="B226" s="177"/>
      <c r="C226" s="193" t="s">
        <v>482</v>
      </c>
      <c r="D226" s="193" t="s">
        <v>289</v>
      </c>
      <c r="E226" s="194" t="s">
        <v>483</v>
      </c>
      <c r="F226" s="195" t="s">
        <v>484</v>
      </c>
      <c r="G226" s="196" t="s">
        <v>190</v>
      </c>
      <c r="H226" s="197" t="n">
        <v>2</v>
      </c>
      <c r="I226" s="198"/>
      <c r="J226" s="199" t="n">
        <f aca="false">ROUND(I226*H226,2)</f>
        <v>0</v>
      </c>
      <c r="K226" s="195" t="s">
        <v>133</v>
      </c>
      <c r="L226" s="200"/>
      <c r="M226" s="201"/>
      <c r="N226" s="202" t="s">
        <v>40</v>
      </c>
      <c r="O226" s="60"/>
      <c r="P226" s="187" t="n">
        <f aca="false">O226*H226</f>
        <v>0</v>
      </c>
      <c r="Q226" s="187" t="n">
        <v>0.0035</v>
      </c>
      <c r="R226" s="187" t="n">
        <f aca="false">Q226*H226</f>
        <v>0.007</v>
      </c>
      <c r="S226" s="187" t="n">
        <v>0</v>
      </c>
      <c r="T226" s="188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89" t="s">
        <v>261</v>
      </c>
      <c r="AT226" s="189" t="s">
        <v>289</v>
      </c>
      <c r="AU226" s="189" t="s">
        <v>126</v>
      </c>
      <c r="AY226" s="3" t="s">
        <v>119</v>
      </c>
      <c r="BE226" s="190" t="n">
        <f aca="false">IF(N226="základní",J226,0)</f>
        <v>0</v>
      </c>
      <c r="BF226" s="190" t="n">
        <f aca="false">IF(N226="snížená",J226,0)</f>
        <v>0</v>
      </c>
      <c r="BG226" s="190" t="n">
        <f aca="false">IF(N226="zákl. přenesená",J226,0)</f>
        <v>0</v>
      </c>
      <c r="BH226" s="190" t="n">
        <f aca="false">IF(N226="sníž. přenesená",J226,0)</f>
        <v>0</v>
      </c>
      <c r="BI226" s="190" t="n">
        <f aca="false">IF(N226="nulová",J226,0)</f>
        <v>0</v>
      </c>
      <c r="BJ226" s="3" t="s">
        <v>126</v>
      </c>
      <c r="BK226" s="190" t="n">
        <f aca="false">ROUND(I226*H226,2)</f>
        <v>0</v>
      </c>
      <c r="BL226" s="3" t="s">
        <v>187</v>
      </c>
      <c r="BM226" s="189" t="s">
        <v>485</v>
      </c>
    </row>
    <row r="227" s="27" customFormat="true" ht="33" hidden="false" customHeight="true" outlineLevel="0" collapsed="false">
      <c r="A227" s="22"/>
      <c r="B227" s="177"/>
      <c r="C227" s="178" t="s">
        <v>486</v>
      </c>
      <c r="D227" s="178" t="s">
        <v>121</v>
      </c>
      <c r="E227" s="179" t="s">
        <v>487</v>
      </c>
      <c r="F227" s="180" t="s">
        <v>488</v>
      </c>
      <c r="G227" s="181" t="s">
        <v>210</v>
      </c>
      <c r="H227" s="182" t="n">
        <v>10.2</v>
      </c>
      <c r="I227" s="183"/>
      <c r="J227" s="184" t="n">
        <f aca="false">ROUND(I227*H227,2)</f>
        <v>0</v>
      </c>
      <c r="K227" s="180" t="s">
        <v>133</v>
      </c>
      <c r="L227" s="23"/>
      <c r="M227" s="185"/>
      <c r="N227" s="186" t="s">
        <v>40</v>
      </c>
      <c r="O227" s="60"/>
      <c r="P227" s="187" t="n">
        <f aca="false">O227*H227</f>
        <v>0</v>
      </c>
      <c r="Q227" s="187" t="n">
        <v>0.01955</v>
      </c>
      <c r="R227" s="187" t="n">
        <f aca="false">Q227*H227</f>
        <v>0.19941</v>
      </c>
      <c r="S227" s="187" t="n">
        <v>0</v>
      </c>
      <c r="T227" s="188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89" t="s">
        <v>187</v>
      </c>
      <c r="AT227" s="189" t="s">
        <v>121</v>
      </c>
      <c r="AU227" s="189" t="s">
        <v>126</v>
      </c>
      <c r="AY227" s="3" t="s">
        <v>119</v>
      </c>
      <c r="BE227" s="190" t="n">
        <f aca="false">IF(N227="základní",J227,0)</f>
        <v>0</v>
      </c>
      <c r="BF227" s="190" t="n">
        <f aca="false">IF(N227="snížená",J227,0)</f>
        <v>0</v>
      </c>
      <c r="BG227" s="190" t="n">
        <f aca="false">IF(N227="zákl. přenesená",J227,0)</f>
        <v>0</v>
      </c>
      <c r="BH227" s="190" t="n">
        <f aca="false">IF(N227="sníž. přenesená",J227,0)</f>
        <v>0</v>
      </c>
      <c r="BI227" s="190" t="n">
        <f aca="false">IF(N227="nulová",J227,0)</f>
        <v>0</v>
      </c>
      <c r="BJ227" s="3" t="s">
        <v>126</v>
      </c>
      <c r="BK227" s="190" t="n">
        <f aca="false">ROUND(I227*H227,2)</f>
        <v>0</v>
      </c>
      <c r="BL227" s="3" t="s">
        <v>187</v>
      </c>
      <c r="BM227" s="189" t="s">
        <v>489</v>
      </c>
    </row>
    <row r="228" s="27" customFormat="true" ht="16.5" hidden="false" customHeight="true" outlineLevel="0" collapsed="false">
      <c r="A228" s="22"/>
      <c r="B228" s="177"/>
      <c r="C228" s="178" t="s">
        <v>490</v>
      </c>
      <c r="D228" s="178" t="s">
        <v>121</v>
      </c>
      <c r="E228" s="179" t="s">
        <v>491</v>
      </c>
      <c r="F228" s="180" t="s">
        <v>492</v>
      </c>
      <c r="G228" s="181" t="s">
        <v>132</v>
      </c>
      <c r="H228" s="182" t="n">
        <v>118</v>
      </c>
      <c r="I228" s="183"/>
      <c r="J228" s="184" t="n">
        <f aca="false">ROUND(I228*H228,2)</f>
        <v>0</v>
      </c>
      <c r="K228" s="180" t="s">
        <v>133</v>
      </c>
      <c r="L228" s="23"/>
      <c r="M228" s="185"/>
      <c r="N228" s="186" t="s">
        <v>40</v>
      </c>
      <c r="O228" s="60"/>
      <c r="P228" s="187" t="n">
        <f aca="false">O228*H228</f>
        <v>0</v>
      </c>
      <c r="Q228" s="187" t="n">
        <v>0.00012</v>
      </c>
      <c r="R228" s="187" t="n">
        <f aca="false">Q228*H228</f>
        <v>0.01416</v>
      </c>
      <c r="S228" s="187" t="n">
        <v>0</v>
      </c>
      <c r="T228" s="188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89" t="s">
        <v>187</v>
      </c>
      <c r="AT228" s="189" t="s">
        <v>121</v>
      </c>
      <c r="AU228" s="189" t="s">
        <v>126</v>
      </c>
      <c r="AY228" s="3" t="s">
        <v>119</v>
      </c>
      <c r="BE228" s="190" t="n">
        <f aca="false">IF(N228="základní",J228,0)</f>
        <v>0</v>
      </c>
      <c r="BF228" s="190" t="n">
        <f aca="false">IF(N228="snížená",J228,0)</f>
        <v>0</v>
      </c>
      <c r="BG228" s="190" t="n">
        <f aca="false">IF(N228="zákl. přenesená",J228,0)</f>
        <v>0</v>
      </c>
      <c r="BH228" s="190" t="n">
        <f aca="false">IF(N228="sníž. přenesená",J228,0)</f>
        <v>0</v>
      </c>
      <c r="BI228" s="190" t="n">
        <f aca="false">IF(N228="nulová",J228,0)</f>
        <v>0</v>
      </c>
      <c r="BJ228" s="3" t="s">
        <v>126</v>
      </c>
      <c r="BK228" s="190" t="n">
        <f aca="false">ROUND(I228*H228,2)</f>
        <v>0</v>
      </c>
      <c r="BL228" s="3" t="s">
        <v>187</v>
      </c>
      <c r="BM228" s="189" t="s">
        <v>493</v>
      </c>
    </row>
    <row r="229" s="27" customFormat="true" ht="21.75" hidden="false" customHeight="true" outlineLevel="0" collapsed="false">
      <c r="A229" s="22"/>
      <c r="B229" s="177"/>
      <c r="C229" s="178" t="s">
        <v>494</v>
      </c>
      <c r="D229" s="178" t="s">
        <v>121</v>
      </c>
      <c r="E229" s="179" t="s">
        <v>495</v>
      </c>
      <c r="F229" s="180" t="s">
        <v>496</v>
      </c>
      <c r="G229" s="181" t="s">
        <v>190</v>
      </c>
      <c r="H229" s="182" t="n">
        <v>2</v>
      </c>
      <c r="I229" s="183"/>
      <c r="J229" s="184" t="n">
        <f aca="false">ROUND(I229*H229,2)</f>
        <v>0</v>
      </c>
      <c r="K229" s="180"/>
      <c r="L229" s="23"/>
      <c r="M229" s="185"/>
      <c r="N229" s="186" t="s">
        <v>40</v>
      </c>
      <c r="O229" s="60"/>
      <c r="P229" s="187" t="n">
        <f aca="false">O229*H229</f>
        <v>0</v>
      </c>
      <c r="Q229" s="187" t="n">
        <v>0</v>
      </c>
      <c r="R229" s="187" t="n">
        <f aca="false">Q229*H229</f>
        <v>0</v>
      </c>
      <c r="S229" s="187" t="n">
        <v>0</v>
      </c>
      <c r="T229" s="188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89" t="s">
        <v>187</v>
      </c>
      <c r="AT229" s="189" t="s">
        <v>121</v>
      </c>
      <c r="AU229" s="189" t="s">
        <v>126</v>
      </c>
      <c r="AY229" s="3" t="s">
        <v>119</v>
      </c>
      <c r="BE229" s="190" t="n">
        <f aca="false">IF(N229="základní",J229,0)</f>
        <v>0</v>
      </c>
      <c r="BF229" s="190" t="n">
        <f aca="false">IF(N229="snížená",J229,0)</f>
        <v>0</v>
      </c>
      <c r="BG229" s="190" t="n">
        <f aca="false">IF(N229="zákl. přenesená",J229,0)</f>
        <v>0</v>
      </c>
      <c r="BH229" s="190" t="n">
        <f aca="false">IF(N229="sníž. přenesená",J229,0)</f>
        <v>0</v>
      </c>
      <c r="BI229" s="190" t="n">
        <f aca="false">IF(N229="nulová",J229,0)</f>
        <v>0</v>
      </c>
      <c r="BJ229" s="3" t="s">
        <v>126</v>
      </c>
      <c r="BK229" s="190" t="n">
        <f aca="false">ROUND(I229*H229,2)</f>
        <v>0</v>
      </c>
      <c r="BL229" s="3" t="s">
        <v>187</v>
      </c>
      <c r="BM229" s="189" t="s">
        <v>497</v>
      </c>
    </row>
    <row r="230" s="27" customFormat="true" ht="21.75" hidden="false" customHeight="true" outlineLevel="0" collapsed="false">
      <c r="A230" s="22"/>
      <c r="B230" s="177"/>
      <c r="C230" s="178" t="s">
        <v>498</v>
      </c>
      <c r="D230" s="178" t="s">
        <v>121</v>
      </c>
      <c r="E230" s="179" t="s">
        <v>499</v>
      </c>
      <c r="F230" s="191" t="s">
        <v>500</v>
      </c>
      <c r="G230" s="181" t="s">
        <v>132</v>
      </c>
      <c r="H230" s="182" t="n">
        <v>228.9</v>
      </c>
      <c r="I230" s="183"/>
      <c r="J230" s="184" t="n">
        <f aca="false">ROUND(I230*H230,2)</f>
        <v>0</v>
      </c>
      <c r="K230" s="180" t="s">
        <v>133</v>
      </c>
      <c r="L230" s="23"/>
      <c r="M230" s="185"/>
      <c r="N230" s="186" t="s">
        <v>40</v>
      </c>
      <c r="O230" s="60"/>
      <c r="P230" s="187" t="n">
        <f aca="false">O230*H230</f>
        <v>0</v>
      </c>
      <c r="Q230" s="187" t="n">
        <v>0</v>
      </c>
      <c r="R230" s="187" t="n">
        <f aca="false">Q230*H230</f>
        <v>0</v>
      </c>
      <c r="S230" s="187" t="n">
        <v>0</v>
      </c>
      <c r="T230" s="188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89" t="s">
        <v>187</v>
      </c>
      <c r="AT230" s="189" t="s">
        <v>121</v>
      </c>
      <c r="AU230" s="189" t="s">
        <v>126</v>
      </c>
      <c r="AY230" s="3" t="s">
        <v>119</v>
      </c>
      <c r="BE230" s="190" t="n">
        <f aca="false">IF(N230="základní",J230,0)</f>
        <v>0</v>
      </c>
      <c r="BF230" s="190" t="n">
        <f aca="false">IF(N230="snížená",J230,0)</f>
        <v>0</v>
      </c>
      <c r="BG230" s="190" t="n">
        <f aca="false">IF(N230="zákl. přenesená",J230,0)</f>
        <v>0</v>
      </c>
      <c r="BH230" s="190" t="n">
        <f aca="false">IF(N230="sníž. přenesená",J230,0)</f>
        <v>0</v>
      </c>
      <c r="BI230" s="190" t="n">
        <f aca="false">IF(N230="nulová",J230,0)</f>
        <v>0</v>
      </c>
      <c r="BJ230" s="3" t="s">
        <v>126</v>
      </c>
      <c r="BK230" s="190" t="n">
        <f aca="false">ROUND(I230*H230,2)</f>
        <v>0</v>
      </c>
      <c r="BL230" s="3" t="s">
        <v>187</v>
      </c>
      <c r="BM230" s="189" t="s">
        <v>501</v>
      </c>
    </row>
    <row r="231" s="27" customFormat="true" ht="33" hidden="false" customHeight="true" outlineLevel="0" collapsed="false">
      <c r="A231" s="22"/>
      <c r="B231" s="177"/>
      <c r="C231" s="193" t="s">
        <v>502</v>
      </c>
      <c r="D231" s="193" t="s">
        <v>289</v>
      </c>
      <c r="E231" s="194" t="s">
        <v>503</v>
      </c>
      <c r="F231" s="203" t="s">
        <v>504</v>
      </c>
      <c r="G231" s="196" t="s">
        <v>132</v>
      </c>
      <c r="H231" s="197" t="n">
        <v>251.79</v>
      </c>
      <c r="I231" s="198"/>
      <c r="J231" s="199" t="n">
        <f aca="false">ROUND(I231*H231,2)</f>
        <v>0</v>
      </c>
      <c r="K231" s="195"/>
      <c r="L231" s="200"/>
      <c r="M231" s="201"/>
      <c r="N231" s="202" t="s">
        <v>40</v>
      </c>
      <c r="O231" s="60"/>
      <c r="P231" s="187" t="n">
        <f aca="false">O231*H231</f>
        <v>0</v>
      </c>
      <c r="Q231" s="187" t="n">
        <v>0.0002</v>
      </c>
      <c r="R231" s="187" t="n">
        <f aca="false">Q231*H231</f>
        <v>0.050358</v>
      </c>
      <c r="S231" s="187" t="n">
        <v>0</v>
      </c>
      <c r="T231" s="188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89" t="s">
        <v>261</v>
      </c>
      <c r="AT231" s="189" t="s">
        <v>289</v>
      </c>
      <c r="AU231" s="189" t="s">
        <v>126</v>
      </c>
      <c r="AY231" s="3" t="s">
        <v>119</v>
      </c>
      <c r="BE231" s="190" t="n">
        <f aca="false">IF(N231="základní",J231,0)</f>
        <v>0</v>
      </c>
      <c r="BF231" s="190" t="n">
        <f aca="false">IF(N231="snížená",J231,0)</f>
        <v>0</v>
      </c>
      <c r="BG231" s="190" t="n">
        <f aca="false">IF(N231="zákl. přenesená",J231,0)</f>
        <v>0</v>
      </c>
      <c r="BH231" s="190" t="n">
        <f aca="false">IF(N231="sníž. přenesená",J231,0)</f>
        <v>0</v>
      </c>
      <c r="BI231" s="190" t="n">
        <f aca="false">IF(N231="nulová",J231,0)</f>
        <v>0</v>
      </c>
      <c r="BJ231" s="3" t="s">
        <v>126</v>
      </c>
      <c r="BK231" s="190" t="n">
        <f aca="false">ROUND(I231*H231,2)</f>
        <v>0</v>
      </c>
      <c r="BL231" s="3" t="s">
        <v>187</v>
      </c>
      <c r="BM231" s="189" t="s">
        <v>505</v>
      </c>
    </row>
    <row r="232" s="27" customFormat="true" ht="16.5" hidden="false" customHeight="true" outlineLevel="0" collapsed="false">
      <c r="A232" s="22"/>
      <c r="B232" s="177"/>
      <c r="C232" s="178" t="s">
        <v>506</v>
      </c>
      <c r="D232" s="178" t="s">
        <v>121</v>
      </c>
      <c r="E232" s="179" t="s">
        <v>507</v>
      </c>
      <c r="F232" s="191" t="s">
        <v>508</v>
      </c>
      <c r="G232" s="181" t="s">
        <v>132</v>
      </c>
      <c r="H232" s="182" t="n">
        <v>229</v>
      </c>
      <c r="I232" s="183"/>
      <c r="J232" s="184" t="n">
        <f aca="false">ROUND(I232*H232,2)</f>
        <v>0</v>
      </c>
      <c r="K232" s="180" t="s">
        <v>133</v>
      </c>
      <c r="L232" s="23"/>
      <c r="M232" s="185"/>
      <c r="N232" s="186" t="s">
        <v>40</v>
      </c>
      <c r="O232" s="60"/>
      <c r="P232" s="187" t="n">
        <f aca="false">O232*H232</f>
        <v>0</v>
      </c>
      <c r="Q232" s="187" t="n">
        <v>0.00014</v>
      </c>
      <c r="R232" s="187" t="n">
        <f aca="false">Q232*H232</f>
        <v>0.03206</v>
      </c>
      <c r="S232" s="187" t="n">
        <v>0</v>
      </c>
      <c r="T232" s="188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89" t="s">
        <v>187</v>
      </c>
      <c r="AT232" s="189" t="s">
        <v>121</v>
      </c>
      <c r="AU232" s="189" t="s">
        <v>126</v>
      </c>
      <c r="AY232" s="3" t="s">
        <v>119</v>
      </c>
      <c r="BE232" s="190" t="n">
        <f aca="false">IF(N232="základní",J232,0)</f>
        <v>0</v>
      </c>
      <c r="BF232" s="190" t="n">
        <f aca="false">IF(N232="snížená",J232,0)</f>
        <v>0</v>
      </c>
      <c r="BG232" s="190" t="n">
        <f aca="false">IF(N232="zákl. přenesená",J232,0)</f>
        <v>0</v>
      </c>
      <c r="BH232" s="190" t="n">
        <f aca="false">IF(N232="sníž. přenesená",J232,0)</f>
        <v>0</v>
      </c>
      <c r="BI232" s="190" t="n">
        <f aca="false">IF(N232="nulová",J232,0)</f>
        <v>0</v>
      </c>
      <c r="BJ232" s="3" t="s">
        <v>126</v>
      </c>
      <c r="BK232" s="190" t="n">
        <f aca="false">ROUND(I232*H232,2)</f>
        <v>0</v>
      </c>
      <c r="BL232" s="3" t="s">
        <v>187</v>
      </c>
      <c r="BM232" s="189" t="s">
        <v>509</v>
      </c>
    </row>
    <row r="233" s="27" customFormat="true" ht="16.5" hidden="false" customHeight="true" outlineLevel="0" collapsed="false">
      <c r="A233" s="22"/>
      <c r="B233" s="177"/>
      <c r="C233" s="178" t="s">
        <v>510</v>
      </c>
      <c r="D233" s="178" t="s">
        <v>121</v>
      </c>
      <c r="E233" s="179" t="s">
        <v>511</v>
      </c>
      <c r="F233" s="191" t="s">
        <v>512</v>
      </c>
      <c r="G233" s="181" t="s">
        <v>210</v>
      </c>
      <c r="H233" s="182" t="n">
        <v>149.5</v>
      </c>
      <c r="I233" s="183"/>
      <c r="J233" s="184" t="n">
        <f aca="false">ROUND(I233*H233,2)</f>
        <v>0</v>
      </c>
      <c r="K233" s="180"/>
      <c r="L233" s="23"/>
      <c r="M233" s="185"/>
      <c r="N233" s="186" t="s">
        <v>40</v>
      </c>
      <c r="O233" s="60"/>
      <c r="P233" s="187" t="n">
        <f aca="false">O233*H233</f>
        <v>0</v>
      </c>
      <c r="Q233" s="187" t="n">
        <v>0.01253</v>
      </c>
      <c r="R233" s="187" t="n">
        <f aca="false">Q233*H233</f>
        <v>1.873235</v>
      </c>
      <c r="S233" s="187" t="n">
        <v>0</v>
      </c>
      <c r="T233" s="188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89" t="s">
        <v>187</v>
      </c>
      <c r="AT233" s="189" t="s">
        <v>121</v>
      </c>
      <c r="AU233" s="189" t="s">
        <v>126</v>
      </c>
      <c r="AY233" s="3" t="s">
        <v>119</v>
      </c>
      <c r="BE233" s="190" t="n">
        <f aca="false">IF(N233="základní",J233,0)</f>
        <v>0</v>
      </c>
      <c r="BF233" s="190" t="n">
        <f aca="false">IF(N233="snížená",J233,0)</f>
        <v>0</v>
      </c>
      <c r="BG233" s="190" t="n">
        <f aca="false">IF(N233="zákl. přenesená",J233,0)</f>
        <v>0</v>
      </c>
      <c r="BH233" s="190" t="n">
        <f aca="false">IF(N233="sníž. přenesená",J233,0)</f>
        <v>0</v>
      </c>
      <c r="BI233" s="190" t="n">
        <f aca="false">IF(N233="nulová",J233,0)</f>
        <v>0</v>
      </c>
      <c r="BJ233" s="3" t="s">
        <v>126</v>
      </c>
      <c r="BK233" s="190" t="n">
        <f aca="false">ROUND(I233*H233,2)</f>
        <v>0</v>
      </c>
      <c r="BL233" s="3" t="s">
        <v>187</v>
      </c>
      <c r="BM233" s="189" t="s">
        <v>513</v>
      </c>
    </row>
    <row r="234" s="27" customFormat="true" ht="16.5" hidden="false" customHeight="true" outlineLevel="0" collapsed="false">
      <c r="A234" s="22"/>
      <c r="B234" s="177"/>
      <c r="C234" s="178" t="s">
        <v>514</v>
      </c>
      <c r="D234" s="178" t="s">
        <v>121</v>
      </c>
      <c r="E234" s="179" t="s">
        <v>515</v>
      </c>
      <c r="F234" s="191" t="s">
        <v>516</v>
      </c>
      <c r="G234" s="181" t="s">
        <v>190</v>
      </c>
      <c r="H234" s="182" t="n">
        <v>8</v>
      </c>
      <c r="I234" s="183"/>
      <c r="J234" s="184" t="n">
        <f aca="false">ROUND(I234*H234,2)</f>
        <v>0</v>
      </c>
      <c r="K234" s="180"/>
      <c r="L234" s="23"/>
      <c r="M234" s="185"/>
      <c r="N234" s="186" t="s">
        <v>40</v>
      </c>
      <c r="O234" s="60"/>
      <c r="P234" s="187" t="n">
        <f aca="false">O234*H234</f>
        <v>0</v>
      </c>
      <c r="Q234" s="187" t="n">
        <v>0.01253</v>
      </c>
      <c r="R234" s="187" t="n">
        <f aca="false">Q234*H234</f>
        <v>0.10024</v>
      </c>
      <c r="S234" s="187" t="n">
        <v>0</v>
      </c>
      <c r="T234" s="188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89" t="s">
        <v>187</v>
      </c>
      <c r="AT234" s="189" t="s">
        <v>121</v>
      </c>
      <c r="AU234" s="189" t="s">
        <v>126</v>
      </c>
      <c r="AY234" s="3" t="s">
        <v>119</v>
      </c>
      <c r="BE234" s="190" t="n">
        <f aca="false">IF(N234="základní",J234,0)</f>
        <v>0</v>
      </c>
      <c r="BF234" s="190" t="n">
        <f aca="false">IF(N234="snížená",J234,0)</f>
        <v>0</v>
      </c>
      <c r="BG234" s="190" t="n">
        <f aca="false">IF(N234="zákl. přenesená",J234,0)</f>
        <v>0</v>
      </c>
      <c r="BH234" s="190" t="n">
        <f aca="false">IF(N234="sníž. přenesená",J234,0)</f>
        <v>0</v>
      </c>
      <c r="BI234" s="190" t="n">
        <f aca="false">IF(N234="nulová",J234,0)</f>
        <v>0</v>
      </c>
      <c r="BJ234" s="3" t="s">
        <v>126</v>
      </c>
      <c r="BK234" s="190" t="n">
        <f aca="false">ROUND(I234*H234,2)</f>
        <v>0</v>
      </c>
      <c r="BL234" s="3" t="s">
        <v>187</v>
      </c>
      <c r="BM234" s="189" t="s">
        <v>517</v>
      </c>
    </row>
    <row r="235" s="27" customFormat="true" ht="21.75" hidden="false" customHeight="true" outlineLevel="0" collapsed="false">
      <c r="A235" s="22"/>
      <c r="B235" s="177"/>
      <c r="C235" s="178" t="s">
        <v>518</v>
      </c>
      <c r="D235" s="178" t="s">
        <v>121</v>
      </c>
      <c r="E235" s="179" t="s">
        <v>519</v>
      </c>
      <c r="F235" s="180" t="s">
        <v>520</v>
      </c>
      <c r="G235" s="181" t="s">
        <v>264</v>
      </c>
      <c r="H235" s="192"/>
      <c r="I235" s="183"/>
      <c r="J235" s="184" t="n">
        <f aca="false">ROUND(I235*H235,2)</f>
        <v>0</v>
      </c>
      <c r="K235" s="180" t="s">
        <v>133</v>
      </c>
      <c r="L235" s="23"/>
      <c r="M235" s="185"/>
      <c r="N235" s="186" t="s">
        <v>40</v>
      </c>
      <c r="O235" s="60"/>
      <c r="P235" s="187" t="n">
        <f aca="false">O235*H235</f>
        <v>0</v>
      </c>
      <c r="Q235" s="187" t="n">
        <v>0</v>
      </c>
      <c r="R235" s="187" t="n">
        <f aca="false">Q235*H235</f>
        <v>0</v>
      </c>
      <c r="S235" s="187" t="n">
        <v>0</v>
      </c>
      <c r="T235" s="188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89" t="s">
        <v>187</v>
      </c>
      <c r="AT235" s="189" t="s">
        <v>121</v>
      </c>
      <c r="AU235" s="189" t="s">
        <v>126</v>
      </c>
      <c r="AY235" s="3" t="s">
        <v>119</v>
      </c>
      <c r="BE235" s="190" t="n">
        <f aca="false">IF(N235="základní",J235,0)</f>
        <v>0</v>
      </c>
      <c r="BF235" s="190" t="n">
        <f aca="false">IF(N235="snížená",J235,0)</f>
        <v>0</v>
      </c>
      <c r="BG235" s="190" t="n">
        <f aca="false">IF(N235="zákl. přenesená",J235,0)</f>
        <v>0</v>
      </c>
      <c r="BH235" s="190" t="n">
        <f aca="false">IF(N235="sníž. přenesená",J235,0)</f>
        <v>0</v>
      </c>
      <c r="BI235" s="190" t="n">
        <f aca="false">IF(N235="nulová",J235,0)</f>
        <v>0</v>
      </c>
      <c r="BJ235" s="3" t="s">
        <v>126</v>
      </c>
      <c r="BK235" s="190" t="n">
        <f aca="false">ROUND(I235*H235,2)</f>
        <v>0</v>
      </c>
      <c r="BL235" s="3" t="s">
        <v>187</v>
      </c>
      <c r="BM235" s="189" t="s">
        <v>521</v>
      </c>
    </row>
    <row r="236" s="27" customFormat="true" ht="21.75" hidden="false" customHeight="true" outlineLevel="0" collapsed="false">
      <c r="A236" s="22"/>
      <c r="B236" s="177"/>
      <c r="C236" s="178" t="s">
        <v>522</v>
      </c>
      <c r="D236" s="178" t="s">
        <v>121</v>
      </c>
      <c r="E236" s="179" t="s">
        <v>523</v>
      </c>
      <c r="F236" s="180" t="s">
        <v>524</v>
      </c>
      <c r="G236" s="181" t="s">
        <v>264</v>
      </c>
      <c r="H236" s="192"/>
      <c r="I236" s="183"/>
      <c r="J236" s="184" t="n">
        <f aca="false">ROUND(I236*H236,2)</f>
        <v>0</v>
      </c>
      <c r="K236" s="180" t="s">
        <v>133</v>
      </c>
      <c r="L236" s="23"/>
      <c r="M236" s="185"/>
      <c r="N236" s="186" t="s">
        <v>40</v>
      </c>
      <c r="O236" s="60"/>
      <c r="P236" s="187" t="n">
        <f aca="false">O236*H236</f>
        <v>0</v>
      </c>
      <c r="Q236" s="187" t="n">
        <v>0</v>
      </c>
      <c r="R236" s="187" t="n">
        <f aca="false">Q236*H236</f>
        <v>0</v>
      </c>
      <c r="S236" s="187" t="n">
        <v>0</v>
      </c>
      <c r="T236" s="188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89" t="s">
        <v>187</v>
      </c>
      <c r="AT236" s="189" t="s">
        <v>121</v>
      </c>
      <c r="AU236" s="189" t="s">
        <v>126</v>
      </c>
      <c r="AY236" s="3" t="s">
        <v>119</v>
      </c>
      <c r="BE236" s="190" t="n">
        <f aca="false">IF(N236="základní",J236,0)</f>
        <v>0</v>
      </c>
      <c r="BF236" s="190" t="n">
        <f aca="false">IF(N236="snížená",J236,0)</f>
        <v>0</v>
      </c>
      <c r="BG236" s="190" t="n">
        <f aca="false">IF(N236="zákl. přenesená",J236,0)</f>
        <v>0</v>
      </c>
      <c r="BH236" s="190" t="n">
        <f aca="false">IF(N236="sníž. přenesená",J236,0)</f>
        <v>0</v>
      </c>
      <c r="BI236" s="190" t="n">
        <f aca="false">IF(N236="nulová",J236,0)</f>
        <v>0</v>
      </c>
      <c r="BJ236" s="3" t="s">
        <v>126</v>
      </c>
      <c r="BK236" s="190" t="n">
        <f aca="false">ROUND(I236*H236,2)</f>
        <v>0</v>
      </c>
      <c r="BL236" s="3" t="s">
        <v>187</v>
      </c>
      <c r="BM236" s="189" t="s">
        <v>525</v>
      </c>
    </row>
    <row r="237" s="163" customFormat="true" ht="22.8" hidden="false" customHeight="true" outlineLevel="0" collapsed="false">
      <c r="B237" s="164"/>
      <c r="D237" s="165" t="s">
        <v>73</v>
      </c>
      <c r="E237" s="175" t="s">
        <v>526</v>
      </c>
      <c r="F237" s="175" t="s">
        <v>527</v>
      </c>
      <c r="I237" s="167"/>
      <c r="J237" s="176" t="n">
        <f aca="false">BK237</f>
        <v>0</v>
      </c>
      <c r="L237" s="164"/>
      <c r="M237" s="169"/>
      <c r="N237" s="170"/>
      <c r="O237" s="170"/>
      <c r="P237" s="171" t="n">
        <f aca="false">SUM(P238:P240)</f>
        <v>0</v>
      </c>
      <c r="Q237" s="170"/>
      <c r="R237" s="171" t="n">
        <f aca="false">SUM(R238:R240)</f>
        <v>0.040166</v>
      </c>
      <c r="S237" s="170"/>
      <c r="T237" s="172" t="n">
        <f aca="false">SUM(T238:T240)</f>
        <v>0</v>
      </c>
      <c r="AR237" s="165" t="s">
        <v>126</v>
      </c>
      <c r="AT237" s="173" t="s">
        <v>73</v>
      </c>
      <c r="AU237" s="173" t="s">
        <v>79</v>
      </c>
      <c r="AY237" s="165" t="s">
        <v>119</v>
      </c>
      <c r="BK237" s="174" t="n">
        <f aca="false">SUM(BK238:BK240)</f>
        <v>0</v>
      </c>
    </row>
    <row r="238" s="27" customFormat="true" ht="21.75" hidden="false" customHeight="true" outlineLevel="0" collapsed="false">
      <c r="A238" s="22"/>
      <c r="B238" s="177"/>
      <c r="C238" s="178" t="s">
        <v>528</v>
      </c>
      <c r="D238" s="178" t="s">
        <v>121</v>
      </c>
      <c r="E238" s="179" t="s">
        <v>529</v>
      </c>
      <c r="F238" s="180" t="s">
        <v>530</v>
      </c>
      <c r="G238" s="181" t="s">
        <v>132</v>
      </c>
      <c r="H238" s="182" t="n">
        <v>228.9</v>
      </c>
      <c r="I238" s="183"/>
      <c r="J238" s="184" t="n">
        <f aca="false">ROUND(I238*H238,2)</f>
        <v>0</v>
      </c>
      <c r="K238" s="180" t="s">
        <v>133</v>
      </c>
      <c r="L238" s="23"/>
      <c r="M238" s="185"/>
      <c r="N238" s="186" t="s">
        <v>40</v>
      </c>
      <c r="O238" s="60"/>
      <c r="P238" s="187" t="n">
        <f aca="false">O238*H238</f>
        <v>0</v>
      </c>
      <c r="Q238" s="187" t="n">
        <v>0.00014</v>
      </c>
      <c r="R238" s="187" t="n">
        <f aca="false">Q238*H238</f>
        <v>0.032046</v>
      </c>
      <c r="S238" s="187" t="n">
        <v>0</v>
      </c>
      <c r="T238" s="188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89" t="s">
        <v>187</v>
      </c>
      <c r="AT238" s="189" t="s">
        <v>121</v>
      </c>
      <c r="AU238" s="189" t="s">
        <v>126</v>
      </c>
      <c r="AY238" s="3" t="s">
        <v>119</v>
      </c>
      <c r="BE238" s="190" t="n">
        <f aca="false">IF(N238="základní",J238,0)</f>
        <v>0</v>
      </c>
      <c r="BF238" s="190" t="n">
        <f aca="false">IF(N238="snížená",J238,0)</f>
        <v>0</v>
      </c>
      <c r="BG238" s="190" t="n">
        <f aca="false">IF(N238="zákl. přenesená",J238,0)</f>
        <v>0</v>
      </c>
      <c r="BH238" s="190" t="n">
        <f aca="false">IF(N238="sníž. přenesená",J238,0)</f>
        <v>0</v>
      </c>
      <c r="BI238" s="190" t="n">
        <f aca="false">IF(N238="nulová",J238,0)</f>
        <v>0</v>
      </c>
      <c r="BJ238" s="3" t="s">
        <v>126</v>
      </c>
      <c r="BK238" s="190" t="n">
        <f aca="false">ROUND(I238*H238,2)</f>
        <v>0</v>
      </c>
      <c r="BL238" s="3" t="s">
        <v>187</v>
      </c>
      <c r="BM238" s="189" t="s">
        <v>531</v>
      </c>
    </row>
    <row r="239" s="27" customFormat="true" ht="21.75" hidden="false" customHeight="true" outlineLevel="0" collapsed="false">
      <c r="A239" s="22"/>
      <c r="B239" s="177"/>
      <c r="C239" s="178" t="s">
        <v>532</v>
      </c>
      <c r="D239" s="178" t="s">
        <v>121</v>
      </c>
      <c r="E239" s="179" t="s">
        <v>533</v>
      </c>
      <c r="F239" s="180" t="s">
        <v>534</v>
      </c>
      <c r="G239" s="181" t="s">
        <v>132</v>
      </c>
      <c r="H239" s="182" t="n">
        <v>16.24</v>
      </c>
      <c r="I239" s="183"/>
      <c r="J239" s="184" t="n">
        <f aca="false">ROUND(I239*H239,2)</f>
        <v>0</v>
      </c>
      <c r="K239" s="180" t="s">
        <v>133</v>
      </c>
      <c r="L239" s="23"/>
      <c r="M239" s="185"/>
      <c r="N239" s="186" t="s">
        <v>40</v>
      </c>
      <c r="O239" s="60"/>
      <c r="P239" s="187" t="n">
        <f aca="false">O239*H239</f>
        <v>0</v>
      </c>
      <c r="Q239" s="187" t="n">
        <v>0.00014</v>
      </c>
      <c r="R239" s="187" t="n">
        <f aca="false">Q239*H239</f>
        <v>0.0022736</v>
      </c>
      <c r="S239" s="187" t="n">
        <v>0</v>
      </c>
      <c r="T239" s="188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89" t="s">
        <v>187</v>
      </c>
      <c r="AT239" s="189" t="s">
        <v>121</v>
      </c>
      <c r="AU239" s="189" t="s">
        <v>126</v>
      </c>
      <c r="AY239" s="3" t="s">
        <v>119</v>
      </c>
      <c r="BE239" s="190" t="n">
        <f aca="false">IF(N239="základní",J239,0)</f>
        <v>0</v>
      </c>
      <c r="BF239" s="190" t="n">
        <f aca="false">IF(N239="snížená",J239,0)</f>
        <v>0</v>
      </c>
      <c r="BG239" s="190" t="n">
        <f aca="false">IF(N239="zákl. přenesená",J239,0)</f>
        <v>0</v>
      </c>
      <c r="BH239" s="190" t="n">
        <f aca="false">IF(N239="sníž. přenesená",J239,0)</f>
        <v>0</v>
      </c>
      <c r="BI239" s="190" t="n">
        <f aca="false">IF(N239="nulová",J239,0)</f>
        <v>0</v>
      </c>
      <c r="BJ239" s="3" t="s">
        <v>126</v>
      </c>
      <c r="BK239" s="190" t="n">
        <f aca="false">ROUND(I239*H239,2)</f>
        <v>0</v>
      </c>
      <c r="BL239" s="3" t="s">
        <v>187</v>
      </c>
      <c r="BM239" s="189" t="s">
        <v>535</v>
      </c>
    </row>
    <row r="240" s="27" customFormat="true" ht="21.75" hidden="false" customHeight="true" outlineLevel="0" collapsed="false">
      <c r="A240" s="22"/>
      <c r="B240" s="177"/>
      <c r="C240" s="178" t="s">
        <v>536</v>
      </c>
      <c r="D240" s="178" t="s">
        <v>121</v>
      </c>
      <c r="E240" s="179" t="s">
        <v>537</v>
      </c>
      <c r="F240" s="180" t="s">
        <v>538</v>
      </c>
      <c r="G240" s="181" t="s">
        <v>132</v>
      </c>
      <c r="H240" s="182" t="n">
        <v>16.24</v>
      </c>
      <c r="I240" s="183"/>
      <c r="J240" s="184" t="n">
        <f aca="false">ROUND(I240*H240,2)</f>
        <v>0</v>
      </c>
      <c r="K240" s="180" t="s">
        <v>133</v>
      </c>
      <c r="L240" s="23"/>
      <c r="M240" s="185"/>
      <c r="N240" s="186" t="s">
        <v>40</v>
      </c>
      <c r="O240" s="60"/>
      <c r="P240" s="187" t="n">
        <f aca="false">O240*H240</f>
        <v>0</v>
      </c>
      <c r="Q240" s="187" t="n">
        <v>0.00036</v>
      </c>
      <c r="R240" s="187" t="n">
        <f aca="false">Q240*H240</f>
        <v>0.0058464</v>
      </c>
      <c r="S240" s="187" t="n">
        <v>0</v>
      </c>
      <c r="T240" s="188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89" t="s">
        <v>187</v>
      </c>
      <c r="AT240" s="189" t="s">
        <v>121</v>
      </c>
      <c r="AU240" s="189" t="s">
        <v>126</v>
      </c>
      <c r="AY240" s="3" t="s">
        <v>119</v>
      </c>
      <c r="BE240" s="190" t="n">
        <f aca="false">IF(N240="základní",J240,0)</f>
        <v>0</v>
      </c>
      <c r="BF240" s="190" t="n">
        <f aca="false">IF(N240="snížená",J240,0)</f>
        <v>0</v>
      </c>
      <c r="BG240" s="190" t="n">
        <f aca="false">IF(N240="zákl. přenesená",J240,0)</f>
        <v>0</v>
      </c>
      <c r="BH240" s="190" t="n">
        <f aca="false">IF(N240="sníž. přenesená",J240,0)</f>
        <v>0</v>
      </c>
      <c r="BI240" s="190" t="n">
        <f aca="false">IF(N240="nulová",J240,0)</f>
        <v>0</v>
      </c>
      <c r="BJ240" s="3" t="s">
        <v>126</v>
      </c>
      <c r="BK240" s="190" t="n">
        <f aca="false">ROUND(I240*H240,2)</f>
        <v>0</v>
      </c>
      <c r="BL240" s="3" t="s">
        <v>187</v>
      </c>
      <c r="BM240" s="189" t="s">
        <v>539</v>
      </c>
    </row>
    <row r="241" s="163" customFormat="true" ht="25.9" hidden="false" customHeight="true" outlineLevel="0" collapsed="false">
      <c r="B241" s="164"/>
      <c r="D241" s="165" t="s">
        <v>73</v>
      </c>
      <c r="E241" s="166" t="s">
        <v>540</v>
      </c>
      <c r="F241" s="166" t="s">
        <v>541</v>
      </c>
      <c r="I241" s="167"/>
      <c r="J241" s="168" t="n">
        <f aca="false">BK241</f>
        <v>0</v>
      </c>
      <c r="L241" s="164"/>
      <c r="M241" s="169"/>
      <c r="N241" s="170"/>
      <c r="O241" s="170"/>
      <c r="P241" s="171" t="n">
        <f aca="false">P242+P244+P246</f>
        <v>0</v>
      </c>
      <c r="Q241" s="170"/>
      <c r="R241" s="171" t="n">
        <f aca="false">R242+R244+R246</f>
        <v>0</v>
      </c>
      <c r="S241" s="170"/>
      <c r="T241" s="172" t="n">
        <f aca="false">T242+T244+T246</f>
        <v>0</v>
      </c>
      <c r="AR241" s="165" t="s">
        <v>143</v>
      </c>
      <c r="AT241" s="173" t="s">
        <v>73</v>
      </c>
      <c r="AU241" s="173" t="s">
        <v>74</v>
      </c>
      <c r="AY241" s="165" t="s">
        <v>119</v>
      </c>
      <c r="BK241" s="174" t="n">
        <f aca="false">BK242+BK244+BK246</f>
        <v>0</v>
      </c>
    </row>
    <row r="242" s="163" customFormat="true" ht="22.8" hidden="false" customHeight="true" outlineLevel="0" collapsed="false">
      <c r="B242" s="164"/>
      <c r="D242" s="165" t="s">
        <v>73</v>
      </c>
      <c r="E242" s="175" t="s">
        <v>542</v>
      </c>
      <c r="F242" s="175" t="s">
        <v>543</v>
      </c>
      <c r="I242" s="167"/>
      <c r="J242" s="176" t="n">
        <f aca="false">BK242</f>
        <v>0</v>
      </c>
      <c r="L242" s="164"/>
      <c r="M242" s="169"/>
      <c r="N242" s="170"/>
      <c r="O242" s="170"/>
      <c r="P242" s="171" t="n">
        <f aca="false">P243</f>
        <v>0</v>
      </c>
      <c r="Q242" s="170"/>
      <c r="R242" s="171" t="n">
        <f aca="false">R243</f>
        <v>0</v>
      </c>
      <c r="S242" s="170"/>
      <c r="T242" s="172" t="n">
        <f aca="false">T243</f>
        <v>0</v>
      </c>
      <c r="AR242" s="165" t="s">
        <v>143</v>
      </c>
      <c r="AT242" s="173" t="s">
        <v>73</v>
      </c>
      <c r="AU242" s="173" t="s">
        <v>79</v>
      </c>
      <c r="AY242" s="165" t="s">
        <v>119</v>
      </c>
      <c r="BK242" s="174" t="n">
        <f aca="false">BK243</f>
        <v>0</v>
      </c>
    </row>
    <row r="243" s="27" customFormat="true" ht="16.5" hidden="false" customHeight="true" outlineLevel="0" collapsed="false">
      <c r="A243" s="22"/>
      <c r="B243" s="177"/>
      <c r="C243" s="178" t="s">
        <v>544</v>
      </c>
      <c r="D243" s="178" t="s">
        <v>121</v>
      </c>
      <c r="E243" s="179" t="s">
        <v>545</v>
      </c>
      <c r="F243" s="180" t="s">
        <v>543</v>
      </c>
      <c r="G243" s="181" t="s">
        <v>124</v>
      </c>
      <c r="H243" s="182" t="n">
        <v>1</v>
      </c>
      <c r="I243" s="183"/>
      <c r="J243" s="184" t="n">
        <f aca="false">ROUND(I243*H243,2)</f>
        <v>0</v>
      </c>
      <c r="K243" s="180" t="s">
        <v>133</v>
      </c>
      <c r="L243" s="23"/>
      <c r="M243" s="185"/>
      <c r="N243" s="186" t="s">
        <v>40</v>
      </c>
      <c r="O243" s="60"/>
      <c r="P243" s="187" t="n">
        <f aca="false">O243*H243</f>
        <v>0</v>
      </c>
      <c r="Q243" s="187" t="n">
        <v>0</v>
      </c>
      <c r="R243" s="187" t="n">
        <f aca="false">Q243*H243</f>
        <v>0</v>
      </c>
      <c r="S243" s="187" t="n">
        <v>0</v>
      </c>
      <c r="T243" s="188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89" t="s">
        <v>546</v>
      </c>
      <c r="AT243" s="189" t="s">
        <v>121</v>
      </c>
      <c r="AU243" s="189" t="s">
        <v>126</v>
      </c>
      <c r="AY243" s="3" t="s">
        <v>119</v>
      </c>
      <c r="BE243" s="190" t="n">
        <f aca="false">IF(N243="základní",J243,0)</f>
        <v>0</v>
      </c>
      <c r="BF243" s="190" t="n">
        <f aca="false">IF(N243="snížená",J243,0)</f>
        <v>0</v>
      </c>
      <c r="BG243" s="190" t="n">
        <f aca="false">IF(N243="zákl. přenesená",J243,0)</f>
        <v>0</v>
      </c>
      <c r="BH243" s="190" t="n">
        <f aca="false">IF(N243="sníž. přenesená",J243,0)</f>
        <v>0</v>
      </c>
      <c r="BI243" s="190" t="n">
        <f aca="false">IF(N243="nulová",J243,0)</f>
        <v>0</v>
      </c>
      <c r="BJ243" s="3" t="s">
        <v>126</v>
      </c>
      <c r="BK243" s="190" t="n">
        <f aca="false">ROUND(I243*H243,2)</f>
        <v>0</v>
      </c>
      <c r="BL243" s="3" t="s">
        <v>546</v>
      </c>
      <c r="BM243" s="189" t="s">
        <v>547</v>
      </c>
    </row>
    <row r="244" s="163" customFormat="true" ht="22.8" hidden="false" customHeight="true" outlineLevel="0" collapsed="false">
      <c r="B244" s="164"/>
      <c r="D244" s="165" t="s">
        <v>73</v>
      </c>
      <c r="E244" s="175" t="s">
        <v>548</v>
      </c>
      <c r="F244" s="175" t="s">
        <v>549</v>
      </c>
      <c r="I244" s="167"/>
      <c r="J244" s="176" t="n">
        <f aca="false">BK244</f>
        <v>0</v>
      </c>
      <c r="L244" s="164"/>
      <c r="M244" s="169"/>
      <c r="N244" s="170"/>
      <c r="O244" s="170"/>
      <c r="P244" s="171" t="n">
        <f aca="false">P245</f>
        <v>0</v>
      </c>
      <c r="Q244" s="170"/>
      <c r="R244" s="171" t="n">
        <f aca="false">R245</f>
        <v>0</v>
      </c>
      <c r="S244" s="170"/>
      <c r="T244" s="172" t="n">
        <f aca="false">T245</f>
        <v>0</v>
      </c>
      <c r="AR244" s="165" t="s">
        <v>143</v>
      </c>
      <c r="AT244" s="173" t="s">
        <v>73</v>
      </c>
      <c r="AU244" s="173" t="s">
        <v>79</v>
      </c>
      <c r="AY244" s="165" t="s">
        <v>119</v>
      </c>
      <c r="BK244" s="174" t="n">
        <f aca="false">BK245</f>
        <v>0</v>
      </c>
    </row>
    <row r="245" s="27" customFormat="true" ht="16.5" hidden="false" customHeight="true" outlineLevel="0" collapsed="false">
      <c r="A245" s="22"/>
      <c r="B245" s="177"/>
      <c r="C245" s="204" t="s">
        <v>550</v>
      </c>
      <c r="D245" s="178" t="s">
        <v>121</v>
      </c>
      <c r="E245" s="179" t="s">
        <v>551</v>
      </c>
      <c r="F245" s="180" t="s">
        <v>552</v>
      </c>
      <c r="G245" s="181" t="s">
        <v>124</v>
      </c>
      <c r="H245" s="182" t="n">
        <v>1</v>
      </c>
      <c r="I245" s="183"/>
      <c r="J245" s="184" t="n">
        <f aca="false">ROUND(I245*H245,2)</f>
        <v>0</v>
      </c>
      <c r="K245" s="180" t="s">
        <v>133</v>
      </c>
      <c r="L245" s="23"/>
      <c r="M245" s="185"/>
      <c r="N245" s="186" t="s">
        <v>40</v>
      </c>
      <c r="O245" s="60"/>
      <c r="P245" s="187" t="n">
        <f aca="false">O245*H245</f>
        <v>0</v>
      </c>
      <c r="Q245" s="187" t="n">
        <v>0</v>
      </c>
      <c r="R245" s="187" t="n">
        <f aca="false">Q245*H245</f>
        <v>0</v>
      </c>
      <c r="S245" s="187" t="n">
        <v>0</v>
      </c>
      <c r="T245" s="188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89" t="s">
        <v>546</v>
      </c>
      <c r="AT245" s="189" t="s">
        <v>121</v>
      </c>
      <c r="AU245" s="189" t="s">
        <v>126</v>
      </c>
      <c r="AY245" s="3" t="s">
        <v>119</v>
      </c>
      <c r="BE245" s="190" t="n">
        <f aca="false">IF(N245="základní",J245,0)</f>
        <v>0</v>
      </c>
      <c r="BF245" s="190" t="n">
        <f aca="false">IF(N245="snížená",J245,0)</f>
        <v>0</v>
      </c>
      <c r="BG245" s="190" t="n">
        <f aca="false">IF(N245="zákl. přenesená",J245,0)</f>
        <v>0</v>
      </c>
      <c r="BH245" s="190" t="n">
        <f aca="false">IF(N245="sníž. přenesená",J245,0)</f>
        <v>0</v>
      </c>
      <c r="BI245" s="190" t="n">
        <f aca="false">IF(N245="nulová",J245,0)</f>
        <v>0</v>
      </c>
      <c r="BJ245" s="3" t="s">
        <v>126</v>
      </c>
      <c r="BK245" s="190" t="n">
        <f aca="false">ROUND(I245*H245,2)</f>
        <v>0</v>
      </c>
      <c r="BL245" s="3" t="s">
        <v>546</v>
      </c>
      <c r="BM245" s="189" t="s">
        <v>553</v>
      </c>
    </row>
    <row r="246" s="163" customFormat="true" ht="22.8" hidden="false" customHeight="true" outlineLevel="0" collapsed="false">
      <c r="B246" s="164"/>
      <c r="D246" s="165" t="s">
        <v>73</v>
      </c>
      <c r="E246" s="175" t="s">
        <v>554</v>
      </c>
      <c r="F246" s="175" t="s">
        <v>555</v>
      </c>
      <c r="I246" s="167"/>
      <c r="J246" s="176" t="n">
        <f aca="false">BK246</f>
        <v>0</v>
      </c>
      <c r="L246" s="164"/>
      <c r="M246" s="169"/>
      <c r="N246" s="170"/>
      <c r="O246" s="170"/>
      <c r="P246" s="171" t="n">
        <f aca="false">P247</f>
        <v>0</v>
      </c>
      <c r="Q246" s="170"/>
      <c r="R246" s="171" t="n">
        <f aca="false">R247</f>
        <v>0</v>
      </c>
      <c r="S246" s="170"/>
      <c r="T246" s="172" t="n">
        <f aca="false">T247</f>
        <v>0</v>
      </c>
      <c r="AR246" s="165" t="s">
        <v>143</v>
      </c>
      <c r="AT246" s="173" t="s">
        <v>73</v>
      </c>
      <c r="AU246" s="173" t="s">
        <v>79</v>
      </c>
      <c r="AY246" s="165" t="s">
        <v>119</v>
      </c>
      <c r="BK246" s="174" t="n">
        <f aca="false">BK247</f>
        <v>0</v>
      </c>
    </row>
    <row r="247" s="27" customFormat="true" ht="16.5" hidden="false" customHeight="true" outlineLevel="0" collapsed="false">
      <c r="A247" s="22"/>
      <c r="B247" s="177"/>
      <c r="C247" s="204" t="s">
        <v>556</v>
      </c>
      <c r="D247" s="178" t="s">
        <v>121</v>
      </c>
      <c r="E247" s="179" t="s">
        <v>557</v>
      </c>
      <c r="F247" s="180" t="s">
        <v>558</v>
      </c>
      <c r="G247" s="181" t="s">
        <v>124</v>
      </c>
      <c r="H247" s="182" t="n">
        <v>1</v>
      </c>
      <c r="I247" s="183"/>
      <c r="J247" s="184" t="n">
        <f aca="false">ROUND(I247*H247,2)</f>
        <v>0</v>
      </c>
      <c r="K247" s="180" t="s">
        <v>133</v>
      </c>
      <c r="L247" s="23"/>
      <c r="M247" s="205"/>
      <c r="N247" s="206" t="s">
        <v>40</v>
      </c>
      <c r="O247" s="207"/>
      <c r="P247" s="208" t="n">
        <f aca="false">O247*H247</f>
        <v>0</v>
      </c>
      <c r="Q247" s="208" t="n">
        <v>0</v>
      </c>
      <c r="R247" s="208" t="n">
        <f aca="false">Q247*H247</f>
        <v>0</v>
      </c>
      <c r="S247" s="208" t="n">
        <v>0</v>
      </c>
      <c r="T247" s="209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89" t="s">
        <v>546</v>
      </c>
      <c r="AT247" s="189" t="s">
        <v>121</v>
      </c>
      <c r="AU247" s="189" t="s">
        <v>126</v>
      </c>
      <c r="AY247" s="3" t="s">
        <v>119</v>
      </c>
      <c r="BE247" s="190" t="n">
        <f aca="false">IF(N247="základní",J247,0)</f>
        <v>0</v>
      </c>
      <c r="BF247" s="190" t="n">
        <f aca="false">IF(N247="snížená",J247,0)</f>
        <v>0</v>
      </c>
      <c r="BG247" s="190" t="n">
        <f aca="false">IF(N247="zákl. přenesená",J247,0)</f>
        <v>0</v>
      </c>
      <c r="BH247" s="190" t="n">
        <f aca="false">IF(N247="sníž. přenesená",J247,0)</f>
        <v>0</v>
      </c>
      <c r="BI247" s="190" t="n">
        <f aca="false">IF(N247="nulová",J247,0)</f>
        <v>0</v>
      </c>
      <c r="BJ247" s="3" t="s">
        <v>126</v>
      </c>
      <c r="BK247" s="190" t="n">
        <f aca="false">ROUND(I247*H247,2)</f>
        <v>0</v>
      </c>
      <c r="BL247" s="3" t="s">
        <v>546</v>
      </c>
      <c r="BM247" s="189" t="s">
        <v>559</v>
      </c>
    </row>
    <row r="248" s="27" customFormat="true" ht="6.95" hidden="false" customHeight="true" outlineLevel="0" collapsed="false">
      <c r="A248" s="22"/>
      <c r="B248" s="44"/>
      <c r="C248" s="45"/>
      <c r="D248" s="45"/>
      <c r="E248" s="45"/>
      <c r="F248" s="45"/>
      <c r="G248" s="45"/>
      <c r="H248" s="45"/>
      <c r="I248" s="132"/>
      <c r="J248" s="45"/>
      <c r="K248" s="45"/>
      <c r="L248" s="23"/>
      <c r="M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</row>
  </sheetData>
  <autoFilter ref="C128:K247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2020-10-16T06:39:30Z</dcterms:created>
  <dc:creator>Eva-TOSH\Eva</dc:creator>
  <dc:description/>
  <dc:language>cs-CZ</dc:language>
  <cp:lastModifiedBy/>
  <cp:lastPrinted>2020-10-16T08:41:28Z</cp:lastPrinted>
  <dcterms:modified xsi:type="dcterms:W3CDTF">2020-10-16T08:41:53Z</dcterms:modified>
  <cp:revision>1</cp:revision>
  <dc:subject/>
  <dc:title/>
</cp:coreProperties>
</file>