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Janska32,1 - Oprava bytu č.1" sheetId="2" state="visible" r:id="rId4"/>
  </sheets>
  <definedNames>
    <definedName function="false" hidden="false" localSheetId="1" name="_xlnm.Print_Area" vbProcedure="false">'Janska32,1 - Oprava bytu č.1'!$C$4:$J$76,'Janska32,1 - Oprava bytu č.1'!$C$82:$J$119,'Janska32,1 - Oprava bytu č.1'!$C$125:$K$371</definedName>
    <definedName function="false" hidden="false" localSheetId="1" name="_xlnm.Print_Titles" vbProcedure="false">'Janska32,1 - Oprava bytu č.1'!$135:$135</definedName>
    <definedName function="false" hidden="true" localSheetId="1" name="_xlnm._FilterDatabase" vbProcedure="false">'Janska32,1 - Oprava bytu č.1'!$C$135:$K$371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<sst xmlns="http://schemas.openxmlformats.org/spreadsheetml/2006/main" count="2945" uniqueCount="813">
  <si>
    <t xml:space="preserve">Export Komplet</t>
  </si>
  <si>
    <t xml:space="preserve">2.0</t>
  </si>
  <si>
    <t xml:space="preserve">False</t>
  </si>
  <si>
    <t xml:space="preserve">{7d05c7dd-6fd0-4a66-9627-4cadab7538ec}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</si>
  <si>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</si>
  <si>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</si>
  <si>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</si>
  <si>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</si>
  <si>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</si>
  <si>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</si>
  <si>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</si>
  <si>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</si>
  <si>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</si>
  <si>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Janska32,1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</si>
  <si>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</si>
  <si>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</si>
  <si>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</t>
  </si>
  <si>
    <t xml:space="preserve">KSO:</t>
  </si>
  <si>
    <t xml:space="preserve">CC-CZ:</t>
  </si>
  <si>
    <t xml:space="preserve">Místo:</t>
  </si>
  <si>
    <t xml:space="preserve">Jánská 32, Brno</t>
  </si>
  <si>
    <t xml:space="preserve">Datum:</t>
  </si>
  <si>
    <t xml:space="preserve">15. 5. 2025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</si>
  <si>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</si>
  <si>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</si>
  <si>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</si>
  <si>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</si>
  <si>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</si>
  <si>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</si>
  <si>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</si>
  <si>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</si>
  <si>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</si>
  <si>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</si>
  <si>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</si>
  <si>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</si>
  <si>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</si>
  <si>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</si>
  <si>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</si>
  <si>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</si>
  <si>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</si>
  <si>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</si>
  <si>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</si>
  <si>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</si>
  <si>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</si>
  <si>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</si>
  <si>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</si>
  <si>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</si>
  <si>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</si>
  <si>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</si>
  <si>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</si>
  <si>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</si>
  <si>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</si>
  <si>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</si>
  <si>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</si>
  <si>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</si>
  <si>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</si>
  <si>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</si>
  <si>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</si>
  <si>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</si>
  <si>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</si>
  <si>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</si>
  <si>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</si>
  <si>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</si>
  <si>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</si>
  <si>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</si>
  <si>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</si>
  <si>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</si>
  <si>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</si>
  <si>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</si>
  <si>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</si>
  <si>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</si>
  <si>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</si>
  <si>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</si>
  <si>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</si>
  <si>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</si>
  <si>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</si>
  <si>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</si>
  <si>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</si>
  <si>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</si>
  <si>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</si>
  <si>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</si>
  <si>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</si>
  <si>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Jánská 23, Brno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</si>
  <si>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</si>
  <si>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</si>
  <si>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</si>
  <si>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</si>
  <si>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</si>
  <si>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</si>
  <si>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</si>
  <si>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</si>
  <si>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</si>
  <si>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</si>
  <si>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</si>
  <si>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</si>
  <si>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</si>
  <si>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</si>
  <si>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</si>
  <si>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</si>
  <si>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</si>
  <si>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</si>
  <si>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</si>
  <si>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</si>
  <si>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</si>
  <si>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</si>
  <si>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</si>
  <si>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</si>
  <si>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</si>
  <si>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</si>
  <si>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</si>
  <si>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</si>
  <si>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</si>
  <si>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</si>
  <si>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</si>
  <si>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</si>
  <si>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</si>
  <si>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</si>
  <si>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</si>
  <si>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</si>
  <si>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</si>
  <si>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</si>
  <si>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</si>
  <si>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</si>
  <si>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</si>
  <si>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</si>
  <si>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</si>
  <si>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</si>
  <si>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</si>
  <si>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</si>
  <si>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</si>
  <si>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</si>
  <si>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342272225.XLA</t>
  </si>
  <si>
    <t xml:space="preserve">Příčka z tvárnic Ytong Klasik 100 na tenkovrstvou maltu tl 100 mm</t>
  </si>
  <si>
    <t xml:space="preserve">m2</t>
  </si>
  <si>
    <t xml:space="preserve">4</t>
  </si>
  <si>
    <t xml:space="preserve">2</t>
  </si>
  <si>
    <t xml:space="preserve">263610362</t>
  </si>
  <si>
    <t xml:space="preserve">VV</t>
  </si>
  <si>
    <t xml:space="preserve">0,9*1,25</t>
  </si>
  <si>
    <t xml:space="preserve">342291112</t>
  </si>
  <si>
    <t xml:space="preserve">Ukotvení příček montážní polyuretanovou pěnou tl příčky přes 100 mm</t>
  </si>
  <si>
    <t xml:space="preserve">m</t>
  </si>
  <si>
    <t xml:space="preserve">CS ÚRS 2025 01</t>
  </si>
  <si>
    <t xml:space="preserve">-1101790662</t>
  </si>
  <si>
    <t xml:space="preserve">1,25*2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</si>
  <si>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</si>
  <si>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</si>
  <si>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</si>
  <si>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</si>
  <si>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980088677</t>
  </si>
  <si>
    <t xml:space="preserve">18+1,0+4,0</t>
  </si>
  <si>
    <t xml:space="preserve">612131111</t>
  </si>
  <si>
    <t xml:space="preserve">Polymercementový spojovací můstek vnitřních stěn nanášený ručně</t>
  </si>
  <si>
    <t xml:space="preserve">-1000079674</t>
  </si>
  <si>
    <t xml:space="preserve">"kuchyn"3,0*1,5+1,1*1,5+0,9*1,5+1,2*1,5</t>
  </si>
  <si>
    <t xml:space="preserve">"koupelna"(3,15+1,2+0,85+0,6)*2*1,5+(0,85*2+0,9)*0,6-0,6*1,5</t>
  </si>
  <si>
    <t xml:space="preserve">Součet</t>
  </si>
  <si>
    <t xml:space="preserve">5</t>
  </si>
  <si>
    <t xml:space="preserve">612135101</t>
  </si>
  <si>
    <t xml:space="preserve">Hrubá výplň rýh ve stěnách maltou jakékoli šířky rýhy</t>
  </si>
  <si>
    <t xml:space="preserve">682156280</t>
  </si>
  <si>
    <t xml:space="preserve">25*0,1+2,5*0,15</t>
  </si>
  <si>
    <t xml:space="preserve">612142001</t>
  </si>
  <si>
    <t xml:space="preserve">Pletivo sklovláknité vnitřních stěn vtlačené do tmelu</t>
  </si>
  <si>
    <t xml:space="preserve">-175052847</t>
  </si>
  <si>
    <t xml:space="preserve">0,9*(1,25+0,15)</t>
  </si>
  <si>
    <t xml:space="preserve">7</t>
  </si>
  <si>
    <t xml:space="preserve">612321141</t>
  </si>
  <si>
    <t xml:space="preserve">Vápenocementová omítka štuková dvouvrstvá vnitřních stěn nanášená ručně</t>
  </si>
  <si>
    <t xml:space="preserve">-1468193750</t>
  </si>
  <si>
    <t xml:space="preserve">-0,9*1,25</t>
  </si>
  <si>
    <t xml:space="preserve">8</t>
  </si>
  <si>
    <t xml:space="preserve">612325121</t>
  </si>
  <si>
    <t xml:space="preserve">Vápenocementová štuková omítka rýh ve stěnách š do 150 mm</t>
  </si>
  <si>
    <t xml:space="preserve">-383106861</t>
  </si>
  <si>
    <t xml:space="preserve">9</t>
  </si>
  <si>
    <t xml:space="preserve">612325422</t>
  </si>
  <si>
    <t xml:space="preserve">Oprava vnitřní vápenocementové štukové omítky stěn v rozsahu plochy přes 10 do 30 %, zapravení zdi po již zdemontovaných dveří do kuchyně</t>
  </si>
  <si>
    <t xml:space="preserve">1101571085</t>
  </si>
  <si>
    <t xml:space="preserve">"1"(5,25+4,0)*2*3,6-1,65*2,08-0,9*2,0-0,6*2,0-0,8*2,0</t>
  </si>
  <si>
    <t xml:space="preserve">(1,65+2,1*2)*0,35+5,2*0,5+5*0,15+2</t>
  </si>
  <si>
    <t xml:space="preserve">"2"(0,9+1,41)*2*3,6-0,6*2,0-0,6*0,9+(0,6+0,9*2)*0,35</t>
  </si>
  <si>
    <t xml:space="preserve">"koupelna"(3,15+1,2+0,85+0,6)*2*2,25-(0,85*2+0,9)*0,6-0,6*0,5</t>
  </si>
  <si>
    <t xml:space="preserve">"kuchyn"-9,3</t>
  </si>
  <si>
    <t xml:space="preserve">10</t>
  </si>
  <si>
    <t xml:space="preserve">619991011</t>
  </si>
  <si>
    <t xml:space="preserve">Obalení konstrukcí a prvků fólií přilepenou lepící páskou</t>
  </si>
  <si>
    <t xml:space="preserve">-2000841846</t>
  </si>
  <si>
    <t xml:space="preserve">1,65*2,1+0,6*0,9+1*0,6</t>
  </si>
  <si>
    <t xml:space="preserve">11</t>
  </si>
  <si>
    <t xml:space="preserve">642945111</t>
  </si>
  <si>
    <t xml:space="preserve">Osazování protipožárních nebo protiplynových zárubní dveří jednokřídlových do 2,5 m2</t>
  </si>
  <si>
    <t xml:space="preserve">kus</t>
  </si>
  <si>
    <t xml:space="preserve">-1903492506</t>
  </si>
  <si>
    <t xml:space="preserve">642-pc 2</t>
  </si>
  <si>
    <t xml:space="preserve">Vyčištění sklokeram.tvárnic v koupelně</t>
  </si>
  <si>
    <t xml:space="preserve">hod</t>
  </si>
  <si>
    <t xml:space="preserve">188549402</t>
  </si>
  <si>
    <t xml:space="preserve">13</t>
  </si>
  <si>
    <t xml:space="preserve">642-pc 3</t>
  </si>
  <si>
    <t xml:space="preserve">Výměna mřížek </t>
  </si>
  <si>
    <t xml:space="preserve">-959163597</t>
  </si>
  <si>
    <t xml:space="preserve">14</t>
  </si>
  <si>
    <t xml:space="preserve">642-pc 4</t>
  </si>
  <si>
    <t xml:space="preserve">Oprava zdi u vyměněné zárubně a po zárubní</t>
  </si>
  <si>
    <t xml:space="preserve">sada</t>
  </si>
  <si>
    <t xml:space="preserve">-577438774</t>
  </si>
  <si>
    <t xml:space="preserve">1+1</t>
  </si>
  <si>
    <t xml:space="preserve">Ostatní konstrukce a práce, bourání</t>
  </si>
  <si>
    <t xml:space="preserve">15</t>
  </si>
  <si>
    <t xml:space="preserve">952901111</t>
  </si>
  <si>
    <t xml:space="preserve">Vyčištění budov bytové a občanské výstavby při výšce podlaží do 4 m </t>
  </si>
  <si>
    <t xml:space="preserve">-1942877791</t>
  </si>
  <si>
    <t xml:space="preserve">16</t>
  </si>
  <si>
    <t xml:space="preserve">952-pc 1</t>
  </si>
  <si>
    <t xml:space="preserve">Odvoz a likvidace, háčků, světel, kuchyňské linky- dvě,digestoře,polic ve spíži,ledničky </t>
  </si>
  <si>
    <t xml:space="preserve">908615717</t>
  </si>
  <si>
    <t xml:space="preserve">17</t>
  </si>
  <si>
    <t xml:space="preserve">965081213</t>
  </si>
  <si>
    <t xml:space="preserve">Bourání podlah z dlaždic keramických  tl do 10 mm plochy přes 1 m2</t>
  </si>
  <si>
    <t xml:space="preserve">426627281</t>
  </si>
  <si>
    <t xml:space="preserve">3,8</t>
  </si>
  <si>
    <t xml:space="preserve">18</t>
  </si>
  <si>
    <t xml:space="preserve">968072455</t>
  </si>
  <si>
    <t xml:space="preserve">Vybourání kovových dveřních zárubní pl do 2 m2</t>
  </si>
  <si>
    <t xml:space="preserve">-1285204506</t>
  </si>
  <si>
    <t xml:space="preserve">0,9*2,0*2</t>
  </si>
  <si>
    <t xml:space="preserve">19</t>
  </si>
  <si>
    <t xml:space="preserve">971033381</t>
  </si>
  <si>
    <t xml:space="preserve">Vybourání otvorů ve zdivu cihelném pl do 0,09 m2 na MVC nebo MV tl do 900 mm-průraz přes zed v kuchyni</t>
  </si>
  <si>
    <t xml:space="preserve">1820994892</t>
  </si>
  <si>
    <t xml:space="preserve">20</t>
  </si>
  <si>
    <t xml:space="preserve">973031616</t>
  </si>
  <si>
    <t xml:space="preserve">Vysekání kapes ve zdivu cihelném na MV nebo MVC pro špalíky a krabice do 100x100x50 mm</t>
  </si>
  <si>
    <t xml:space="preserve">-1692015341</t>
  </si>
  <si>
    <t xml:space="preserve">974031122</t>
  </si>
  <si>
    <t xml:space="preserve">Vysekání rýh ve zdivu cihelném hl do 30 mm š do 70 mm</t>
  </si>
  <si>
    <t xml:space="preserve">-989854013</t>
  </si>
  <si>
    <t xml:space="preserve">22</t>
  </si>
  <si>
    <t xml:space="preserve">974031143</t>
  </si>
  <si>
    <t xml:space="preserve">Vysekání rýh ve zdivu cihelném hl do 70 mm š do 100 mm</t>
  </si>
  <si>
    <t xml:space="preserve">-295947388</t>
  </si>
  <si>
    <t xml:space="preserve">23</t>
  </si>
  <si>
    <t xml:space="preserve">977131115</t>
  </si>
  <si>
    <t xml:space="preserve">Vrty příklepovými vrtáky D 28-32 mm do zdiva</t>
  </si>
  <si>
    <t xml:space="preserve">104199122</t>
  </si>
  <si>
    <t xml:space="preserve">24</t>
  </si>
  <si>
    <t xml:space="preserve">978011121</t>
  </si>
  <si>
    <t xml:space="preserve">Otlučení (osekání) vnitřní vápenné nebo vápenocementové omítky stropů v rozsahu přes 5 do 10 %</t>
  </si>
  <si>
    <t xml:space="preserve">-1322796956</t>
  </si>
  <si>
    <t xml:space="preserve">25</t>
  </si>
  <si>
    <t xml:space="preserve">978013141</t>
  </si>
  <si>
    <t xml:space="preserve">Otlučení (osekání) vnitřní vápenné nebo vápenocementové omítky stěn v rozsahu přes 10 do 30 %</t>
  </si>
  <si>
    <t xml:space="preserve">-1414128847</t>
  </si>
  <si>
    <t xml:space="preserve">26</t>
  </si>
  <si>
    <t xml:space="preserve">978013191</t>
  </si>
  <si>
    <t xml:space="preserve">Otlučení (osekání) vnitřní vápenné nebo vápenocementové omítky stěn v rozsahu přes 50 do 100 %</t>
  </si>
  <si>
    <t xml:space="preserve">-1047369855</t>
  </si>
  <si>
    <t xml:space="preserve">27</t>
  </si>
  <si>
    <t xml:space="preserve">978059541</t>
  </si>
  <si>
    <t xml:space="preserve">Odsekání a odebrání obkladů stěn z vnitřních obkládaček plochy přes 1 m2</t>
  </si>
  <si>
    <t xml:space="preserve">-450712155</t>
  </si>
  <si>
    <t xml:space="preserve">997</t>
  </si>
  <si>
    <t xml:space="preserve">Přesun sutě</t>
  </si>
  <si>
    <t xml:space="preserve">28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</si>
  <si>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</si>
  <si>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</si>
  <si>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</si>
  <si>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-1011258463</t>
  </si>
  <si>
    <t xml:space="preserve">29</t>
  </si>
  <si>
    <t xml:space="preserve">997013501</t>
  </si>
  <si>
    <t xml:space="preserve">Odvoz suti a vybouraných hmot na skládku nebo meziskládku do 1 km se složením</t>
  </si>
  <si>
    <t xml:space="preserve">-726610340</t>
  </si>
  <si>
    <t xml:space="preserve">30</t>
  </si>
  <si>
    <t xml:space="preserve">997013509</t>
  </si>
  <si>
    <t xml:space="preserve">Příplatek k odvozu suti a vybouraných hmot na skládku ZKD 1 km přes 1 km</t>
  </si>
  <si>
    <t xml:space="preserve">-1195840057</t>
  </si>
  <si>
    <t xml:space="preserve">5,673*24 'Přepočtené koeficientem množství</t>
  </si>
  <si>
    <t xml:space="preserve">31</t>
  </si>
  <si>
    <t xml:space="preserve">997013869</t>
  </si>
  <si>
    <t xml:space="preserve">Poplatek za uložení stavebního odpadu na recyklační skládce (skládkovné) ze směsí betonu, cihel a keramických výrobků kód odpadu 17 01 07</t>
  </si>
  <si>
    <t xml:space="preserve">-28944085</t>
  </si>
  <si>
    <t xml:space="preserve">998</t>
  </si>
  <si>
    <t xml:space="preserve">Přesun hmot</t>
  </si>
  <si>
    <t xml:space="preserve">32</t>
  </si>
  <si>
    <t xml:space="preserve">998018002</t>
  </si>
  <si>
    <t xml:space="preserve">Přesun hmot ruční pro budovy v přes 6 do 12 m</t>
  </si>
  <si>
    <t xml:space="preserve">-671196486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</si>
  <si>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</si>
  <si>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</si>
  <si>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</si>
  <si>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</si>
  <si>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33</t>
  </si>
  <si>
    <t xml:space="preserve">7221-pc1</t>
  </si>
  <si>
    <t xml:space="preserve">Úprava napojení vody v kuchyni pro možnost osazení stojánkové baterie a přípravy pro myčku</t>
  </si>
  <si>
    <t xml:space="preserve">1274427849</t>
  </si>
  <si>
    <t xml:space="preserve">34</t>
  </si>
  <si>
    <t xml:space="preserve">7221-pc2</t>
  </si>
  <si>
    <t xml:space="preserve">Úprava napojení vody a kanalizace-závěsný záchod</t>
  </si>
  <si>
    <t xml:space="preserve">1854395091</t>
  </si>
  <si>
    <t xml:space="preserve">35</t>
  </si>
  <si>
    <t xml:space="preserve">7221-pc3</t>
  </si>
  <si>
    <t xml:space="preserve">Výměna přípravy na pračku </t>
  </si>
  <si>
    <t xml:space="preserve">1195840477</t>
  </si>
  <si>
    <t xml:space="preserve">36</t>
  </si>
  <si>
    <t xml:space="preserve">998722312</t>
  </si>
  <si>
    <t xml:space="preserve">Přesun hmot procentní pro vnitřní vodovod ruční v objektech v přes 6 do 12 m</t>
  </si>
  <si>
    <t xml:space="preserve">%</t>
  </si>
  <si>
    <t xml:space="preserve">-1579763619</t>
  </si>
  <si>
    <t xml:space="preserve">725</t>
  </si>
  <si>
    <t xml:space="preserve">Zdravotechnika - zařizovací předměty</t>
  </si>
  <si>
    <t xml:space="preserve">37</t>
  </si>
  <si>
    <t xml:space="preserve">725110814</t>
  </si>
  <si>
    <t xml:space="preserve">Demontáž klozetu Kombi</t>
  </si>
  <si>
    <t xml:space="preserve">soubor</t>
  </si>
  <si>
    <t xml:space="preserve">1791262325</t>
  </si>
  <si>
    <t xml:space="preserve">38</t>
  </si>
  <si>
    <t xml:space="preserve">725112022</t>
  </si>
  <si>
    <t xml:space="preserve">Klozet keramický závěsný na nosné stěny s hlubokým splachováním odpad vodorovný</t>
  </si>
  <si>
    <t xml:space="preserve">784490595</t>
  </si>
  <si>
    <t xml:space="preserve">39</t>
  </si>
  <si>
    <t xml:space="preserve">725210821</t>
  </si>
  <si>
    <t xml:space="preserve">Demontáž umyvadel bez výtokových armatur</t>
  </si>
  <si>
    <t xml:space="preserve">1289672987</t>
  </si>
  <si>
    <t xml:space="preserve">40</t>
  </si>
  <si>
    <t xml:space="preserve">7259-pc 4</t>
  </si>
  <si>
    <t xml:space="preserve">D+m  skříňka s umyvadlem,sifonem (cca 500/850/425mm), bílá</t>
  </si>
  <si>
    <t xml:space="preserve">-710157911</t>
  </si>
  <si>
    <t xml:space="preserve">41</t>
  </si>
  <si>
    <t xml:space="preserve">7259-pc 3</t>
  </si>
  <si>
    <t xml:space="preserve">D+m nástěnná skříňka se zrcadlem nad umyvadlo (cca 700/250mm, v=750mm) s led osvětlením</t>
  </si>
  <si>
    <t xml:space="preserve">777663051</t>
  </si>
  <si>
    <t xml:space="preserve">42</t>
  </si>
  <si>
    <t xml:space="preserve">725820801</t>
  </si>
  <si>
    <t xml:space="preserve">Demontáž baterie nástěnné do G 3 / 4</t>
  </si>
  <si>
    <t xml:space="preserve">1934985777</t>
  </si>
  <si>
    <t xml:space="preserve">43</t>
  </si>
  <si>
    <t xml:space="preserve">725820802</t>
  </si>
  <si>
    <t xml:space="preserve">Demontáž baterie stojánkové do jednoho otvoru</t>
  </si>
  <si>
    <t xml:space="preserve">1680893677</t>
  </si>
  <si>
    <t xml:space="preserve">44</t>
  </si>
  <si>
    <t xml:space="preserve">725310823</t>
  </si>
  <si>
    <t xml:space="preserve">Demontáž dřez jednoduchý vestavěný v kuchyňských sestavách bez výtokových armatur</t>
  </si>
  <si>
    <t xml:space="preserve">-251328648</t>
  </si>
  <si>
    <t xml:space="preserve">45</t>
  </si>
  <si>
    <t xml:space="preserve">7258208021</t>
  </si>
  <si>
    <t xml:space="preserve">Demontáž zástěny ve sprše</t>
  </si>
  <si>
    <t xml:space="preserve">1792592363</t>
  </si>
  <si>
    <t xml:space="preserve">46</t>
  </si>
  <si>
    <t xml:space="preserve">725822613</t>
  </si>
  <si>
    <t xml:space="preserve">Baterie umyvadlová stojánková páková s výpustí</t>
  </si>
  <si>
    <t xml:space="preserve">165626082</t>
  </si>
  <si>
    <t xml:space="preserve">47</t>
  </si>
  <si>
    <t xml:space="preserve">725841312</t>
  </si>
  <si>
    <t xml:space="preserve">Baterie sprchová nástěnná páková</t>
  </si>
  <si>
    <t xml:space="preserve">1252027127</t>
  </si>
  <si>
    <t xml:space="preserve">48</t>
  </si>
  <si>
    <t xml:space="preserve">725244813</t>
  </si>
  <si>
    <t xml:space="preserve">Zástěna sprchová dvoukřídlová rámová se skleněnou bezpečnostní výplní tl.6 mm struktura grep dveře  dvoudílné do niky</t>
  </si>
  <si>
    <t xml:space="preserve">-145290556</t>
  </si>
  <si>
    <t xml:space="preserve">49</t>
  </si>
  <si>
    <t xml:space="preserve">7256-pc 2</t>
  </si>
  <si>
    <t xml:space="preserve">Vyřazení sporáku na základě vyřazovacího protokolu, následná likvidace sporáku</t>
  </si>
  <si>
    <t xml:space="preserve">749890686</t>
  </si>
  <si>
    <t xml:space="preserve">50</t>
  </si>
  <si>
    <t xml:space="preserve">998725312</t>
  </si>
  <si>
    <t xml:space="preserve">Přesun hmot procentní pro zařizovací předměty ruční v objektech v přes 6 do 12 m</t>
  </si>
  <si>
    <t xml:space="preserve">66975418</t>
  </si>
  <si>
    <t xml:space="preserve">726</t>
  </si>
  <si>
    <t xml:space="preserve">Zdravotechnika - předstěnové instalace</t>
  </si>
  <si>
    <t xml:space="preserve">51</t>
  </si>
  <si>
    <t xml:space="preserve">726111031</t>
  </si>
  <si>
    <t xml:space="preserve">Instalační předstěna pro klozet s ovládáním zepředu v 1080 mm závěsný do masivní zděné kce</t>
  </si>
  <si>
    <t xml:space="preserve">-376852118</t>
  </si>
  <si>
    <t xml:space="preserve">52</t>
  </si>
  <si>
    <t xml:space="preserve">726191002</t>
  </si>
  <si>
    <t xml:space="preserve">Souprava pro předstěnovou montáž</t>
  </si>
  <si>
    <t xml:space="preserve">1418917529</t>
  </si>
  <si>
    <t xml:space="preserve">53</t>
  </si>
  <si>
    <t xml:space="preserve">998726312</t>
  </si>
  <si>
    <t xml:space="preserve">Přesun hmot procentní pro instalační prefabrikáty ruční v objektech v přes 6 do 12 m</t>
  </si>
  <si>
    <t xml:space="preserve">1720683913</t>
  </si>
  <si>
    <t xml:space="preserve">734</t>
  </si>
  <si>
    <t xml:space="preserve">Ústřední vytápění - armatury</t>
  </si>
  <si>
    <t xml:space="preserve">54</t>
  </si>
  <si>
    <t xml:space="preserve">734-pc 2</t>
  </si>
  <si>
    <t xml:space="preserve">Výměna termohlavic</t>
  </si>
  <si>
    <t xml:space="preserve">1215150902</t>
  </si>
  <si>
    <t xml:space="preserve">55</t>
  </si>
  <si>
    <t xml:space="preserve">998734212</t>
  </si>
  <si>
    <t xml:space="preserve">Přesun hmot procentní pro armatury s omezením mechanizace v objektech v přes 6 do 12 m</t>
  </si>
  <si>
    <t xml:space="preserve">264075900</t>
  </si>
  <si>
    <t xml:space="preserve">735</t>
  </si>
  <si>
    <t xml:space="preserve">Ústřední vytápění - otopná tělesa</t>
  </si>
  <si>
    <t xml:space="preserve">56</t>
  </si>
  <si>
    <t xml:space="preserve">735161811</t>
  </si>
  <si>
    <t xml:space="preserve">Demontáž otopného tělesa </t>
  </si>
  <si>
    <t xml:space="preserve">123555816</t>
  </si>
  <si>
    <t xml:space="preserve">57</t>
  </si>
  <si>
    <t xml:space="preserve">735191905</t>
  </si>
  <si>
    <t xml:space="preserve">Odvzdušnění otopných těles</t>
  </si>
  <si>
    <t xml:space="preserve">-1648046524</t>
  </si>
  <si>
    <t xml:space="preserve">58</t>
  </si>
  <si>
    <t xml:space="preserve">735191910</t>
  </si>
  <si>
    <t xml:space="preserve">Napuštění vody do otopných těles</t>
  </si>
  <si>
    <t xml:space="preserve">-605280114</t>
  </si>
  <si>
    <t xml:space="preserve">59</t>
  </si>
  <si>
    <t xml:space="preserve">735494811</t>
  </si>
  <si>
    <t xml:space="preserve">Vypuštění vody z otopných těles</t>
  </si>
  <si>
    <t xml:space="preserve">1626245215</t>
  </si>
  <si>
    <t xml:space="preserve">60</t>
  </si>
  <si>
    <t xml:space="preserve">7358908021</t>
  </si>
  <si>
    <t xml:space="preserve">Přemístění demontovaného otopného tělesa vodorovně 100 m v objektech výšky přes 6 do 12 m</t>
  </si>
  <si>
    <t xml:space="preserve">-32907418</t>
  </si>
  <si>
    <t xml:space="preserve">0,063</t>
  </si>
  <si>
    <t xml:space="preserve">61</t>
  </si>
  <si>
    <t xml:space="preserve">998735312</t>
  </si>
  <si>
    <t xml:space="preserve">Přesun hmot procentní pro otopná tělesa ruční v objektech v přes 6 do 12 m</t>
  </si>
  <si>
    <t xml:space="preserve">266756108</t>
  </si>
  <si>
    <t xml:space="preserve">741</t>
  </si>
  <si>
    <t xml:space="preserve">Elektroinstalace - silnoproud</t>
  </si>
  <si>
    <t xml:space="preserve">62</t>
  </si>
  <si>
    <t xml:space="preserve">741112001</t>
  </si>
  <si>
    <t xml:space="preserve">Montáž krabice zapuštěná plastová kruhová</t>
  </si>
  <si>
    <t xml:space="preserve">-704326491</t>
  </si>
  <si>
    <t xml:space="preserve">63</t>
  </si>
  <si>
    <t xml:space="preserve">M</t>
  </si>
  <si>
    <t xml:space="preserve">34571457</t>
  </si>
  <si>
    <t xml:space="preserve">krabice pod omítku PVC odbočná kruhová D 70mm s víčkem</t>
  </si>
  <si>
    <t xml:space="preserve">-2092718428</t>
  </si>
  <si>
    <t xml:space="preserve">64</t>
  </si>
  <si>
    <t xml:space="preserve">34571458</t>
  </si>
  <si>
    <t xml:space="preserve">krabice pod omítku PVC odbočná kruhová D 100mm s víčkem</t>
  </si>
  <si>
    <t xml:space="preserve">-2010547385</t>
  </si>
  <si>
    <t xml:space="preserve">65</t>
  </si>
  <si>
    <t xml:space="preserve">741122611</t>
  </si>
  <si>
    <t xml:space="preserve">Montáž kabel Cu plný kulatý žíla 3x1,5 až 6 mm2 uložený pevně (např. CYKY)</t>
  </si>
  <si>
    <t xml:space="preserve">-1180224651</t>
  </si>
  <si>
    <t xml:space="preserve">120</t>
  </si>
  <si>
    <t xml:space="preserve">66</t>
  </si>
  <si>
    <t xml:space="preserve">34111036</t>
  </si>
  <si>
    <t xml:space="preserve">kabel instalační jádro Cu plné izolace PVC plášť PVC 450/750V (CYKY) 3x2,5mm2</t>
  </si>
  <si>
    <t xml:space="preserve">1090041408</t>
  </si>
  <si>
    <t xml:space="preserve">117,391304347826*1,15 'Přepočtené koeficientem množství</t>
  </si>
  <si>
    <t xml:space="preserve">67</t>
  </si>
  <si>
    <t xml:space="preserve">741130001</t>
  </si>
  <si>
    <t xml:space="preserve">Ukončení vodič izolovaný do 2,5 mm2 v rozváděči nebo na přístroji</t>
  </si>
  <si>
    <t xml:space="preserve">-431978021</t>
  </si>
  <si>
    <t xml:space="preserve">68</t>
  </si>
  <si>
    <t xml:space="preserve">7412-pc 1</t>
  </si>
  <si>
    <t xml:space="preserve">Doplnění rozvodnice vč. výstroje (předpoklad: 4x jistič 1pól, chránič, propoj. lišta, svorky, aj.)</t>
  </si>
  <si>
    <t xml:space="preserve">-1688926536</t>
  </si>
  <si>
    <t xml:space="preserve">"Jistič 16A zásuvky-kuchyn+chodba,myčka,el.trouba, mikrovlnka,r.konvice,3x pokoj,kuch,rezerva-10ks"</t>
  </si>
  <si>
    <t xml:space="preserve">"jistič 10A světelný okruh pokoje-1ks"</t>
  </si>
  <si>
    <t xml:space="preserve">"Jističochránič 10A světelný okruh koupelna, WC,kuchyně-1ks+16A zásuvky-pračka-1ks"1</t>
  </si>
  <si>
    <t xml:space="preserve">69</t>
  </si>
  <si>
    <t xml:space="preserve">741310001</t>
  </si>
  <si>
    <t xml:space="preserve">Montáž spínač nástěnný 1-jednopólový prostředí normální se zapojením vodičů</t>
  </si>
  <si>
    <t xml:space="preserve">-928993161</t>
  </si>
  <si>
    <t xml:space="preserve">"osvětlení pod horníma skřínkama"2</t>
  </si>
  <si>
    <t xml:space="preserve">70</t>
  </si>
  <si>
    <t xml:space="preserve">34535015</t>
  </si>
  <si>
    <t xml:space="preserve">spínač nástěnný jednopólový 10A bílý</t>
  </si>
  <si>
    <t xml:space="preserve">-801416504</t>
  </si>
  <si>
    <t xml:space="preserve">71</t>
  </si>
  <si>
    <t xml:space="preserve">741313001</t>
  </si>
  <si>
    <t xml:space="preserve">Montáž zásuvka (polo)zapuštěná bezšroubové připojení 2P+PE se zapojením vodičů</t>
  </si>
  <si>
    <t xml:space="preserve">1481988980</t>
  </si>
  <si>
    <t xml:space="preserve">"myčka, digestoř, lednice, ventilátor"4</t>
  </si>
  <si>
    <t xml:space="preserve">72</t>
  </si>
  <si>
    <t xml:space="preserve">34555241</t>
  </si>
  <si>
    <t xml:space="preserve">přístroj zásuvky jednonásobné 16A bílý</t>
  </si>
  <si>
    <t xml:space="preserve">-1418568744</t>
  </si>
  <si>
    <t xml:space="preserve">73</t>
  </si>
  <si>
    <t xml:space="preserve">741313003</t>
  </si>
  <si>
    <t xml:space="preserve">Montáž zásuvka (polo)zapuštěná bezšroubové připojení 2x(2P+PE) dvojnásobná se zapojením vodičů</t>
  </si>
  <si>
    <t xml:space="preserve">-1670155117</t>
  </si>
  <si>
    <t xml:space="preserve">"mikrovlnka, konvice"2</t>
  </si>
  <si>
    <t xml:space="preserve">74</t>
  </si>
  <si>
    <t xml:space="preserve">34555238</t>
  </si>
  <si>
    <t xml:space="preserve">zásuvka dvojnásobná 16A bílý</t>
  </si>
  <si>
    <t xml:space="preserve">-1732015909</t>
  </si>
  <si>
    <t xml:space="preserve">75</t>
  </si>
  <si>
    <t xml:space="preserve">741315813</t>
  </si>
  <si>
    <t xml:space="preserve">Demontáž zásuvek domovních normální prostředí do 16A zapuštěných bezšroubových bez zachování funkčnosti 2P+PE</t>
  </si>
  <si>
    <t xml:space="preserve">1970165638</t>
  </si>
  <si>
    <t xml:space="preserve">76</t>
  </si>
  <si>
    <t xml:space="preserve">741810001</t>
  </si>
  <si>
    <t xml:space="preserve">Celková prohlídka elektrického rozvodu a zařízení do 100 000,- Kč</t>
  </si>
  <si>
    <t xml:space="preserve">-1397010144</t>
  </si>
  <si>
    <t xml:space="preserve">77</t>
  </si>
  <si>
    <t xml:space="preserve">741811011</t>
  </si>
  <si>
    <t xml:space="preserve">Kontrola rozvaděč nn silový hmotnosti do 200 kg</t>
  </si>
  <si>
    <t xml:space="preserve">132455736</t>
  </si>
  <si>
    <t xml:space="preserve">78</t>
  </si>
  <si>
    <t xml:space="preserve">7419-pc 3</t>
  </si>
  <si>
    <t xml:space="preserve">Demontáž stávající elektroinstalace</t>
  </si>
  <si>
    <t xml:space="preserve">1724058629</t>
  </si>
  <si>
    <t xml:space="preserve">79</t>
  </si>
  <si>
    <t xml:space="preserve">7419-pc 4</t>
  </si>
  <si>
    <t xml:space="preserve">Pomocný instalační materiál (svorky, sádra, aj.)</t>
  </si>
  <si>
    <t xml:space="preserve">1621729727</t>
  </si>
  <si>
    <t xml:space="preserve">80</t>
  </si>
  <si>
    <t xml:space="preserve">7419-pc 6</t>
  </si>
  <si>
    <t xml:space="preserve">D+M osvětlení kuchyňské linky pod horníma skříňkama</t>
  </si>
  <si>
    <t xml:space="preserve">1670768650</t>
  </si>
  <si>
    <t xml:space="preserve">81</t>
  </si>
  <si>
    <t xml:space="preserve">998741312</t>
  </si>
  <si>
    <t xml:space="preserve">Přesun hmot procentní pro silnoproud ruční v objektech v přes 6 do 12 m</t>
  </si>
  <si>
    <t xml:space="preserve">-342707756</t>
  </si>
  <si>
    <t xml:space="preserve">751</t>
  </si>
  <si>
    <t xml:space="preserve">Vzduchotechnika</t>
  </si>
  <si>
    <t xml:space="preserve">82</t>
  </si>
  <si>
    <t xml:space="preserve">751111012</t>
  </si>
  <si>
    <t xml:space="preserve">Montáž ventilátoru axiálního nízkotlakého nástěnného základního D přes 100 do 200 mm</t>
  </si>
  <si>
    <t xml:space="preserve">-1958245016</t>
  </si>
  <si>
    <t xml:space="preserve">83</t>
  </si>
  <si>
    <t xml:space="preserve">42914-pc1</t>
  </si>
  <si>
    <t xml:space="preserve">ventilátor nástěnný s časových doběhem</t>
  </si>
  <si>
    <t xml:space="preserve">2093097655</t>
  </si>
  <si>
    <t xml:space="preserve">84</t>
  </si>
  <si>
    <t xml:space="preserve">7511-pc 2</t>
  </si>
  <si>
    <t xml:space="preserve">Napojení ventilátoru na světlo- elektroinstalaci</t>
  </si>
  <si>
    <t xml:space="preserve">-962139397</t>
  </si>
  <si>
    <t xml:space="preserve">85</t>
  </si>
  <si>
    <t xml:space="preserve">998751311</t>
  </si>
  <si>
    <t xml:space="preserve">Přesun hmot procentní pro vzduchotechniku ruční v objektech v do 12 m</t>
  </si>
  <si>
    <t xml:space="preserve">1080027539</t>
  </si>
  <si>
    <t xml:space="preserve">766</t>
  </si>
  <si>
    <t xml:space="preserve">Konstrukce truhlářské</t>
  </si>
  <si>
    <t xml:space="preserve">86</t>
  </si>
  <si>
    <t xml:space="preserve">766811141</t>
  </si>
  <si>
    <t xml:space="preserve">Příplatek k montáži kuchyňských skříněk za usazení vestavěné trouby</t>
  </si>
  <si>
    <t xml:space="preserve">1798519881</t>
  </si>
  <si>
    <t xml:space="preserve">87</t>
  </si>
  <si>
    <t xml:space="preserve">54235005</t>
  </si>
  <si>
    <t xml:space="preserve">trouba horkovzdušná vestavná do 75l výkon 3480W š 60cm</t>
  </si>
  <si>
    <t xml:space="preserve">1745467404</t>
  </si>
  <si>
    <t xml:space="preserve">88</t>
  </si>
  <si>
    <t xml:space="preserve">766811221</t>
  </si>
  <si>
    <t xml:space="preserve">Příplatek k montáži kuchyňské pracovní desky za vyřezání otvoru</t>
  </si>
  <si>
    <t xml:space="preserve">1841100110</t>
  </si>
  <si>
    <t xml:space="preserve">89</t>
  </si>
  <si>
    <t xml:space="preserve">766811222</t>
  </si>
  <si>
    <t xml:space="preserve">Příplatek k montáži kuchyňské pracovní desky za usazení varné desky</t>
  </si>
  <si>
    <t xml:space="preserve">-1255109082</t>
  </si>
  <si>
    <t xml:space="preserve">90</t>
  </si>
  <si>
    <t xml:space="preserve">54112000</t>
  </si>
  <si>
    <t xml:space="preserve">deska varná indukční 4 varné zóny</t>
  </si>
  <si>
    <t xml:space="preserve">2065403194</t>
  </si>
  <si>
    <t xml:space="preserve">91</t>
  </si>
  <si>
    <t xml:space="preserve">766-pc 1</t>
  </si>
  <si>
    <t xml:space="preserve">Oprava dveří a zárubně do spíže a výměna kování, klik a zámku</t>
  </si>
  <si>
    <t xml:space="preserve">-1997507721</t>
  </si>
  <si>
    <t xml:space="preserve">92</t>
  </si>
  <si>
    <t xml:space="preserve">766-pc 2</t>
  </si>
  <si>
    <t xml:space="preserve">Očištění a seřízení oken a balkonových dveří</t>
  </si>
  <si>
    <t xml:space="preserve">2077020466</t>
  </si>
  <si>
    <t xml:space="preserve">93</t>
  </si>
  <si>
    <t xml:space="preserve">766-pc 3</t>
  </si>
  <si>
    <t xml:space="preserve">D+m kuchynských linek včetně dřezu, baterie,přípravy pro myčku, digestoře,stolu..viz TZ</t>
  </si>
  <si>
    <t xml:space="preserve">-2129065340</t>
  </si>
  <si>
    <t xml:space="preserve">94</t>
  </si>
  <si>
    <t xml:space="preserve">766-pc 4</t>
  </si>
  <si>
    <t xml:space="preserve">D+m PO dveří včetně zárubně,prahu,kování,klika-koule,bezp.zámku</t>
  </si>
  <si>
    <t xml:space="preserve">1989192696</t>
  </si>
  <si>
    <t xml:space="preserve">95</t>
  </si>
  <si>
    <t xml:space="preserve">766-pc 5</t>
  </si>
  <si>
    <t xml:space="preserve">D+m dveře 60/197cm prosklené svislý proužek včetně kování,klik, zámku a větracích otvorů - koupelna-přeměřit na stavbě</t>
  </si>
  <si>
    <t xml:space="preserve">-184053214</t>
  </si>
  <si>
    <t xml:space="preserve">96</t>
  </si>
  <si>
    <t xml:space="preserve">766-pc 6</t>
  </si>
  <si>
    <t xml:space="preserve">Demontáž dveří a odvoz</t>
  </si>
  <si>
    <t xml:space="preserve">1406575334</t>
  </si>
  <si>
    <t xml:space="preserve">97</t>
  </si>
  <si>
    <t xml:space="preserve">766-pc 7</t>
  </si>
  <si>
    <t xml:space="preserve">Výměna prahů vč.nátěru, případně budou přechodové lišty</t>
  </si>
  <si>
    <t xml:space="preserve">-1247229037</t>
  </si>
  <si>
    <t xml:space="preserve">98</t>
  </si>
  <si>
    <t xml:space="preserve">998766312</t>
  </si>
  <si>
    <t xml:space="preserve">Přesun hmot procentní pro kce truhlářské ruční v objektech v přes 6 do 12 m</t>
  </si>
  <si>
    <t xml:space="preserve">-111662550</t>
  </si>
  <si>
    <t xml:space="preserve">771</t>
  </si>
  <si>
    <t xml:space="preserve">Podlahy z dlaždic</t>
  </si>
  <si>
    <t xml:space="preserve">99</t>
  </si>
  <si>
    <t xml:space="preserve">771111011</t>
  </si>
  <si>
    <t xml:space="preserve">Vysátí podkladu před pokládkou dlažby</t>
  </si>
  <si>
    <t xml:space="preserve">-441254005</t>
  </si>
  <si>
    <t xml:space="preserve">100</t>
  </si>
  <si>
    <t xml:space="preserve">771121011</t>
  </si>
  <si>
    <t xml:space="preserve">Nátěr penetrační na podlahu</t>
  </si>
  <si>
    <t xml:space="preserve">619716185</t>
  </si>
  <si>
    <t xml:space="preserve">101</t>
  </si>
  <si>
    <t xml:space="preserve">771121025</t>
  </si>
  <si>
    <t xml:space="preserve">Broušení stávajícího podkladu před litím stěrky před pokládkou dlažby</t>
  </si>
  <si>
    <t xml:space="preserve">729656766</t>
  </si>
  <si>
    <t xml:space="preserve">102</t>
  </si>
  <si>
    <t xml:space="preserve">771151012</t>
  </si>
  <si>
    <t xml:space="preserve">Samonivelační stěrka podlah pevnosti 20 MPa tl přes 3 do 5 mm</t>
  </si>
  <si>
    <t xml:space="preserve">-356742244</t>
  </si>
  <si>
    <t xml:space="preserve">103</t>
  </si>
  <si>
    <t xml:space="preserve">771574413</t>
  </si>
  <si>
    <t xml:space="preserve">Montáž podlah keramických hladkých lepených cementovým flexibilním lepidlem přes 2 do 4 ks/m2</t>
  </si>
  <si>
    <t xml:space="preserve">1674276104</t>
  </si>
  <si>
    <t xml:space="preserve">104</t>
  </si>
  <si>
    <t xml:space="preserve">59761136</t>
  </si>
  <si>
    <t xml:space="preserve">dlažba keramická slinutá mrazuvzdorná povrch hladký/lesklý tl do 10mm přes 2 do 4ks/m2</t>
  </si>
  <si>
    <t xml:space="preserve">-922782428</t>
  </si>
  <si>
    <t xml:space="preserve">3,8*1,15 'Přepočtené koeficientem množství</t>
  </si>
  <si>
    <t xml:space="preserve">105</t>
  </si>
  <si>
    <t xml:space="preserve">771577211</t>
  </si>
  <si>
    <t xml:space="preserve">Příplatek k montáži podlah keramických lepených cementovým flexibilním lepidlem za plochu do 5 m2</t>
  </si>
  <si>
    <t xml:space="preserve">341031369</t>
  </si>
  <si>
    <t xml:space="preserve">106</t>
  </si>
  <si>
    <t xml:space="preserve">771591112</t>
  </si>
  <si>
    <t xml:space="preserve">Izolace pod dlažbu nátěrem nebo stěrkou ve dvou vrstvách</t>
  </si>
  <si>
    <t xml:space="preserve">-1276269588</t>
  </si>
  <si>
    <t xml:space="preserve">3,3*1,4</t>
  </si>
  <si>
    <t xml:space="preserve">107</t>
  </si>
  <si>
    <t xml:space="preserve">771591264</t>
  </si>
  <si>
    <t xml:space="preserve">Izolace těsnícími pásy mezi podlahou a stěnou</t>
  </si>
  <si>
    <t xml:space="preserve">-1583138847</t>
  </si>
  <si>
    <t xml:space="preserve">(3,15+1,2+0,6)*2</t>
  </si>
  <si>
    <t xml:space="preserve">108</t>
  </si>
  <si>
    <t xml:space="preserve">998771312</t>
  </si>
  <si>
    <t xml:space="preserve">Přesun hmot procentní pro podlahy z dlaždic ruční v objektech v přes 6 do 12 m</t>
  </si>
  <si>
    <t xml:space="preserve">-1965343081</t>
  </si>
  <si>
    <t xml:space="preserve">776</t>
  </si>
  <si>
    <t xml:space="preserve">Podlahy povlakové</t>
  </si>
  <si>
    <t xml:space="preserve">109</t>
  </si>
  <si>
    <t xml:space="preserve">776111115</t>
  </si>
  <si>
    <t xml:space="preserve">Broušení podkladu povlakových podlah před litím stěrky</t>
  </si>
  <si>
    <t xml:space="preserve">351301090</t>
  </si>
  <si>
    <t xml:space="preserve">21,67</t>
  </si>
  <si>
    <t xml:space="preserve">110</t>
  </si>
  <si>
    <t xml:space="preserve">776111116</t>
  </si>
  <si>
    <t xml:space="preserve">Odstranění zbytků lepidla z podkladu povlakových podlah broušením</t>
  </si>
  <si>
    <t xml:space="preserve">-1742534463</t>
  </si>
  <si>
    <t xml:space="preserve">111</t>
  </si>
  <si>
    <t xml:space="preserve">776111311</t>
  </si>
  <si>
    <t xml:space="preserve">Vysátí podkladu povlakových podlah</t>
  </si>
  <si>
    <t xml:space="preserve">-1936824212</t>
  </si>
  <si>
    <t xml:space="preserve">112</t>
  </si>
  <si>
    <t xml:space="preserve">776121112</t>
  </si>
  <si>
    <t xml:space="preserve">Vodou ředitelná penetrace savého podkladu povlakových podlah</t>
  </si>
  <si>
    <t xml:space="preserve">731337804</t>
  </si>
  <si>
    <t xml:space="preserve">113</t>
  </si>
  <si>
    <t xml:space="preserve">776131111</t>
  </si>
  <si>
    <t xml:space="preserve">Vyztužení podkladu povlakových podlah armovacím pletivem ze skelných vláken</t>
  </si>
  <si>
    <t xml:space="preserve">950061416</t>
  </si>
  <si>
    <t xml:space="preserve">114</t>
  </si>
  <si>
    <t xml:space="preserve">776141112</t>
  </si>
  <si>
    <t xml:space="preserve">Stěrka podlahová nivelační pro vyrovnání podkladu povlakových podlah pevnosti 20 MPa tl přes 3 do 5 mm</t>
  </si>
  <si>
    <t xml:space="preserve">-1277151499</t>
  </si>
  <si>
    <t xml:space="preserve">115</t>
  </si>
  <si>
    <t xml:space="preserve">776201812</t>
  </si>
  <si>
    <t xml:space="preserve">Demontáž lepených povlakových podlah s lištou </t>
  </si>
  <si>
    <t xml:space="preserve">734670917</t>
  </si>
  <si>
    <t xml:space="preserve">5,25*3,95+0,5*1,0+0,8*1,4-1,5*0,9+1,65*0,4</t>
  </si>
  <si>
    <t xml:space="preserve">116</t>
  </si>
  <si>
    <t xml:space="preserve">776221111</t>
  </si>
  <si>
    <t xml:space="preserve">Lepení pásů z PVC standardním lepidlem</t>
  </si>
  <si>
    <t xml:space="preserve">-1743705629</t>
  </si>
  <si>
    <t xml:space="preserve">117</t>
  </si>
  <si>
    <t xml:space="preserve">284-pc 1</t>
  </si>
  <si>
    <t xml:space="preserve">krytina podlahová  pvc</t>
  </si>
  <si>
    <t xml:space="preserve">-1100724307</t>
  </si>
  <si>
    <t xml:space="preserve">21,67*1,1 'Přepočtené koeficientem množství</t>
  </si>
  <si>
    <t xml:space="preserve">118</t>
  </si>
  <si>
    <t xml:space="preserve">776223112R</t>
  </si>
  <si>
    <t xml:space="preserve">Spoj povlakových podlahovin z PVC svařováním za studena</t>
  </si>
  <si>
    <t xml:space="preserve">554649134</t>
  </si>
  <si>
    <t xml:space="preserve">119</t>
  </si>
  <si>
    <t xml:space="preserve">776421111R</t>
  </si>
  <si>
    <t xml:space="preserve">Montáž a dod.obvodových lišt lepením</t>
  </si>
  <si>
    <t xml:space="preserve">74324775</t>
  </si>
  <si>
    <t xml:space="preserve">(5,25+4,0+0,9+1,4+0,4+0,5)*2</t>
  </si>
  <si>
    <t xml:space="preserve">998776312</t>
  </si>
  <si>
    <t xml:space="preserve">Přesun hmot procentní pro podlahy povlakové ruční v objektech v přes 6 do 12 m</t>
  </si>
  <si>
    <t xml:space="preserve">-1430181495</t>
  </si>
  <si>
    <t xml:space="preserve">781</t>
  </si>
  <si>
    <t xml:space="preserve">Dokončovací práce - obklady</t>
  </si>
  <si>
    <t xml:space="preserve">121</t>
  </si>
  <si>
    <t xml:space="preserve">781121011</t>
  </si>
  <si>
    <t xml:space="preserve">Nátěr penetrační na stěnu</t>
  </si>
  <si>
    <t xml:space="preserve">-1356025109</t>
  </si>
  <si>
    <t xml:space="preserve">"koupelna"(0,75+3,2+1,2+0,6)*1,5-0,6*1,5</t>
  </si>
  <si>
    <t xml:space="preserve">(0,55+0,9+0,55+0,55+0,3+0,5+0,9*3)*2,1+1</t>
  </si>
  <si>
    <t xml:space="preserve">122</t>
  </si>
  <si>
    <t xml:space="preserve">781131112</t>
  </si>
  <si>
    <t xml:space="preserve">Izolace pod obklad nátěrem nebo stěrkou ve dvou vrstvách</t>
  </si>
  <si>
    <t xml:space="preserve">-2082058709</t>
  </si>
  <si>
    <t xml:space="preserve">0,9*3*2,1+1,25*0,9+0,1*0,9</t>
  </si>
  <si>
    <t xml:space="preserve">123</t>
  </si>
  <si>
    <t xml:space="preserve">781151031</t>
  </si>
  <si>
    <t xml:space="preserve">Celoplošné vyrovnání podkladu stěrkou tl 3 mm</t>
  </si>
  <si>
    <t xml:space="preserve">739556568</t>
  </si>
  <si>
    <t xml:space="preserve">124</t>
  </si>
  <si>
    <t xml:space="preserve">781472314</t>
  </si>
  <si>
    <t xml:space="preserve">Montáž obkladů vnitřních keramických hladkých lepených cementovým flexibilním rychletuhnoucím lepidlem přes 4 do 6 ks/m2</t>
  </si>
  <si>
    <t xml:space="preserve">-1097437203</t>
  </si>
  <si>
    <t xml:space="preserve">21,43</t>
  </si>
  <si>
    <t xml:space="preserve">125</t>
  </si>
  <si>
    <t xml:space="preserve">59761707</t>
  </si>
  <si>
    <t xml:space="preserve">obklad keramický nemrazuvzdorný povrch hladký/lesklý tl do 10mm přes 4 do 6ks/m2</t>
  </si>
  <si>
    <t xml:space="preserve">2000512325</t>
  </si>
  <si>
    <t xml:space="preserve">21,43*1,15 'Přepočtené koeficientem množství</t>
  </si>
  <si>
    <t xml:space="preserve">126</t>
  </si>
  <si>
    <t xml:space="preserve">781472391</t>
  </si>
  <si>
    <t xml:space="preserve">Příplatek k montáži obkladů vnitřních keramických lepených cementovým flexibilním rychletuhnoucím lepidlem za plochu do 10 m2</t>
  </si>
  <si>
    <t xml:space="preserve">896176113</t>
  </si>
  <si>
    <t xml:space="preserve">127</t>
  </si>
  <si>
    <t xml:space="preserve">781492251</t>
  </si>
  <si>
    <t xml:space="preserve">Montáž profilů ukončovacích lepených flexibilním cementovým lepidlem</t>
  </si>
  <si>
    <t xml:space="preserve">2131416234</t>
  </si>
  <si>
    <t xml:space="preserve">(3,2+1,25+0,6+0,9)*2+0,6*2</t>
  </si>
  <si>
    <t xml:space="preserve">128</t>
  </si>
  <si>
    <t xml:space="preserve">781495115</t>
  </si>
  <si>
    <t xml:space="preserve">Spárování vnitřních obkladů silikonem</t>
  </si>
  <si>
    <t xml:space="preserve">-733210895</t>
  </si>
  <si>
    <t xml:space="preserve">(3,2+1,25+0,6+0,9)*2</t>
  </si>
  <si>
    <t xml:space="preserve">129</t>
  </si>
  <si>
    <t xml:space="preserve">998781312</t>
  </si>
  <si>
    <t xml:space="preserve">Přesun hmot procentní pro obklady keramické ruční v objektech v přes 6 do 12 m</t>
  </si>
  <si>
    <t xml:space="preserve">-346612948</t>
  </si>
  <si>
    <t xml:space="preserve">783</t>
  </si>
  <si>
    <t xml:space="preserve">Dokončovací práce - nátěry</t>
  </si>
  <si>
    <t xml:space="preserve">130</t>
  </si>
  <si>
    <t xml:space="preserve">783106801</t>
  </si>
  <si>
    <t xml:space="preserve">Odstranění nátěrů z truhlářských konstrukcí obroušením</t>
  </si>
  <si>
    <t xml:space="preserve">-95807719</t>
  </si>
  <si>
    <t xml:space="preserve">0,7*2,05*2+4,6*0,25</t>
  </si>
  <si>
    <t xml:space="preserve">131</t>
  </si>
  <si>
    <t xml:space="preserve">783114101</t>
  </si>
  <si>
    <t xml:space="preserve">Základní jednonásobný syntetický nátěr truhlářských konstrukcí</t>
  </si>
  <si>
    <t xml:space="preserve">2033732027</t>
  </si>
  <si>
    <t xml:space="preserve">132</t>
  </si>
  <si>
    <t xml:space="preserve">783117101</t>
  </si>
  <si>
    <t xml:space="preserve">Krycí jednonásobný syntetický nátěr truhlářských konstrukcí 2x</t>
  </si>
  <si>
    <t xml:space="preserve">-1571079774</t>
  </si>
  <si>
    <t xml:space="preserve">133</t>
  </si>
  <si>
    <t xml:space="preserve">783122131</t>
  </si>
  <si>
    <t xml:space="preserve">Plošné (plné) tmelení truhlářských konstrukcí včetně přebroušení disperzním tmelem</t>
  </si>
  <si>
    <t xml:space="preserve">-484479459</t>
  </si>
  <si>
    <t xml:space="preserve">134</t>
  </si>
  <si>
    <t xml:space="preserve">783301311</t>
  </si>
  <si>
    <t xml:space="preserve">Odmaštění zámečnických konstrukcí vodou ředitelným odmašťovačem</t>
  </si>
  <si>
    <t xml:space="preserve">589132749</t>
  </si>
  <si>
    <t xml:space="preserve">4,6*0,25</t>
  </si>
  <si>
    <t xml:space="preserve">135</t>
  </si>
  <si>
    <t xml:space="preserve">783306801</t>
  </si>
  <si>
    <t xml:space="preserve">Odstranění nátěru ze zámečnických konstrukcí obroušením</t>
  </si>
  <si>
    <t xml:space="preserve">1577409722</t>
  </si>
  <si>
    <t xml:space="preserve">136</t>
  </si>
  <si>
    <t xml:space="preserve">783314101</t>
  </si>
  <si>
    <t xml:space="preserve">Základní jednonásobný syntetický nátěr zámečnických konstrukcí</t>
  </si>
  <si>
    <t xml:space="preserve">928486433</t>
  </si>
  <si>
    <t xml:space="preserve">137</t>
  </si>
  <si>
    <t xml:space="preserve">783315101</t>
  </si>
  <si>
    <t xml:space="preserve">Mezinátěr jednonásobný syntetický standardní zámečnických konstrukcí</t>
  </si>
  <si>
    <t xml:space="preserve">488299508</t>
  </si>
  <si>
    <t xml:space="preserve">138</t>
  </si>
  <si>
    <t xml:space="preserve">783317101</t>
  </si>
  <si>
    <t xml:space="preserve">Krycí jednonásobný syntetický standardní nátěr zámečnických konstrukcí</t>
  </si>
  <si>
    <t xml:space="preserve">1427446283</t>
  </si>
  <si>
    <t xml:space="preserve">784</t>
  </si>
  <si>
    <t xml:space="preserve">Dokončovací práce - malby a tapety</t>
  </si>
  <si>
    <t xml:space="preserve">139</t>
  </si>
  <si>
    <t xml:space="preserve">784121001</t>
  </si>
  <si>
    <t xml:space="preserve">Oškrabání malby v místnostech v do 3,80 m</t>
  </si>
  <si>
    <t xml:space="preserve">1819462935</t>
  </si>
  <si>
    <t xml:space="preserve">18+1+4</t>
  </si>
  <si>
    <t xml:space="preserve">(5,25+4,0)*2*3,5</t>
  </si>
  <si>
    <t xml:space="preserve">(0,9+1,4)*2*3,5</t>
  </si>
  <si>
    <t xml:space="preserve">(3,2+1,25)*2*2,0</t>
  </si>
  <si>
    <t xml:space="preserve">140</t>
  </si>
  <si>
    <t xml:space="preserve">784121011</t>
  </si>
  <si>
    <t xml:space="preserve">Rozmývání podkladu po oškrabání malby v místnostech v do 3,80 m</t>
  </si>
  <si>
    <t xml:space="preserve">-1960652902</t>
  </si>
  <si>
    <t xml:space="preserve">141</t>
  </si>
  <si>
    <t xml:space="preserve">784181101</t>
  </si>
  <si>
    <t xml:space="preserve">Základní akrylátová jednonásobná bezbarvá penetrace podkladu v místnostech v do 3,80 m</t>
  </si>
  <si>
    <t xml:space="preserve">1472933912</t>
  </si>
  <si>
    <t xml:space="preserve">142</t>
  </si>
  <si>
    <t xml:space="preserve">784221101</t>
  </si>
  <si>
    <t xml:space="preserve">Dvojnásobné bílé malby ze směsí za sucha výborně oděruvzdorných v místnostech v do 3,80 m</t>
  </si>
  <si>
    <t xml:space="preserve">-117335333</t>
  </si>
  <si>
    <t xml:space="preserve">HZS</t>
  </si>
  <si>
    <t xml:space="preserve">Hodinové zúčtovací sazby</t>
  </si>
  <si>
    <t xml:space="preserve">143</t>
  </si>
  <si>
    <t xml:space="preserve">HZS2211</t>
  </si>
  <si>
    <t xml:space="preserve">Hodinová zúčtovací sazba instalatér</t>
  </si>
  <si>
    <t xml:space="preserve">512</t>
  </si>
  <si>
    <t xml:space="preserve">-1125515713</t>
  </si>
  <si>
    <t xml:space="preserve">144</t>
  </si>
  <si>
    <t xml:space="preserve">HZS2231</t>
  </si>
  <si>
    <t xml:space="preserve">Hodinová zúčtovací sazba elektrikář</t>
  </si>
  <si>
    <t xml:space="preserve">-2137246019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</si>
  <si>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</si>
  <si>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</si>
  <si>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</si>
  <si>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</si>
  <si>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145</t>
  </si>
  <si>
    <t xml:space="preserve">030001000</t>
  </si>
  <si>
    <t xml:space="preserve">Zařízení staveniště 1%</t>
  </si>
  <si>
    <t xml:space="preserve">1024</t>
  </si>
  <si>
    <t xml:space="preserve">1599772940</t>
  </si>
  <si>
    <t xml:space="preserve">VRN6</t>
  </si>
  <si>
    <t xml:space="preserve">Územní vlivy</t>
  </si>
  <si>
    <t xml:space="preserve">146</t>
  </si>
  <si>
    <t xml:space="preserve">060001000</t>
  </si>
  <si>
    <t xml:space="preserve">Územní vlivy 3,2%</t>
  </si>
  <si>
    <t xml:space="preserve">283066408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</si>
</sst>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80008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80008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tru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/>
      <c r="BA1" s="2" t="s">
        <v>1</v>
      </c>
      <c r="BB1" s="2"/>
      <c r="BT1" s="2" t="s">
        <v>2</v>
      </c>
      <c r="BU1" s="2" t="s">
        <v>2</v>
      </c>
      <c r="BV1" s="2" t="s">
        <v>3</v>
      </c>
    </row>
    <row r="2" customFormat="false" ht="36.95" hidden="false" customHeight="true" outlineLevel="0" collapsed="false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5</v>
      </c>
      <c r="BT2" s="4" t="s">
        <v>6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5</v>
      </c>
      <c r="BT3" s="4" t="s">
        <v>7</v>
      </c>
    </row>
    <row r="4" customFormat="false" ht="24.95" hidden="false" customHeight="true" outlineLevel="0" collapsed="false">
      <c r="B4" s="7"/>
      <c r="D4" s="8" t="s">
        <v>8</v>
      </c>
      <c r="AR4" s="7"/>
      <c r="AS4" s="9" t="s">
        <v>9</v>
      </c>
      <c r="BE4" s="10" t="s">
        <v>10</v>
      </c>
      <c r="BS4" s="4" t="s">
        <v>11</v>
      </c>
    </row>
    <row r="5" customFormat="false" ht="12" hidden="false" customHeight="true" outlineLevel="0" collapsed="false">
      <c r="B5" s="7"/>
      <c r="D5" s="11" t="s">
        <v>12</v>
      </c>
      <c r="K5" s="12" t="s">
        <v>13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R5" s="7"/>
      <c r="BE5" s="13" t="s">
        <v>14</v>
      </c>
      <c r="BS5" s="4" t="s">
        <v>5</v>
      </c>
    </row>
    <row r="6" customFormat="false" ht="36.95" hidden="false" customHeight="true" outlineLevel="0" collapsed="false">
      <c r="B6" s="7"/>
      <c r="D6" s="14" t="s">
        <v>15</v>
      </c>
      <c r="K6" s="15" t="s">
        <v>16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R6" s="7"/>
      <c r="BE6" s="13"/>
      <c r="BS6" s="4" t="s">
        <v>5</v>
      </c>
    </row>
    <row r="7" customFormat="false" ht="12" hidden="false" customHeight="true" outlineLevel="0" collapsed="false">
      <c r="B7" s="7"/>
      <c r="D7" s="16" t="s">
        <v>17</v>
      </c>
      <c r="K7" s="17"/>
      <c r="AK7" s="16" t="s">
        <v>18</v>
      </c>
      <c r="AN7" s="17"/>
      <c r="AR7" s="7"/>
      <c r="BE7" s="13"/>
      <c r="BS7" s="4" t="s">
        <v>5</v>
      </c>
    </row>
    <row r="8" customFormat="false" ht="12" hidden="false" customHeight="true" outlineLevel="0" collapsed="false">
      <c r="B8" s="7"/>
      <c r="D8" s="16" t="s">
        <v>19</v>
      </c>
      <c r="K8" s="17" t="s">
        <v>20</v>
      </c>
      <c r="AK8" s="16" t="s">
        <v>21</v>
      </c>
      <c r="AN8" s="18" t="s">
        <v>22</v>
      </c>
      <c r="AR8" s="7"/>
      <c r="BE8" s="13"/>
      <c r="BS8" s="4" t="s">
        <v>5</v>
      </c>
    </row>
    <row r="9" customFormat="false" ht="14.4" hidden="false" customHeight="true" outlineLevel="0" collapsed="false">
      <c r="B9" s="7"/>
      <c r="AR9" s="7"/>
      <c r="BE9" s="13"/>
      <c r="BS9" s="4" t="s">
        <v>5</v>
      </c>
    </row>
    <row r="10" customFormat="false" ht="12" hidden="false" customHeight="true" outlineLevel="0" collapsed="false">
      <c r="B10" s="7"/>
      <c r="D10" s="16" t="s">
        <v>23</v>
      </c>
      <c r="AK10" s="16" t="s">
        <v>24</v>
      </c>
      <c r="AN10" s="17"/>
      <c r="AR10" s="7"/>
      <c r="BE10" s="13"/>
      <c r="BS10" s="4" t="s">
        <v>5</v>
      </c>
    </row>
    <row r="11" customFormat="false" ht="18.5" hidden="false" customHeight="true" outlineLevel="0" collapsed="false">
      <c r="B11" s="7"/>
      <c r="E11" s="17" t="s">
        <v>25</v>
      </c>
      <c r="AK11" s="16" t="s">
        <v>26</v>
      </c>
      <c r="AN11" s="17"/>
      <c r="AR11" s="7"/>
      <c r="BE11" s="13"/>
      <c r="BS11" s="4" t="s">
        <v>5</v>
      </c>
    </row>
    <row r="12" customFormat="false" ht="6.95" hidden="false" customHeight="true" outlineLevel="0" collapsed="false">
      <c r="B12" s="7"/>
      <c r="AR12" s="7"/>
      <c r="BE12" s="13"/>
      <c r="BS12" s="4" t="s">
        <v>5</v>
      </c>
    </row>
    <row r="13" customFormat="false" ht="12" hidden="false" customHeight="true" outlineLevel="0" collapsed="false">
      <c r="B13" s="7"/>
      <c r="D13" s="16" t="s">
        <v>27</v>
      </c>
      <c r="AK13" s="16" t="s">
        <v>24</v>
      </c>
      <c r="AN13" s="19" t="s">
        <v>28</v>
      </c>
      <c r="AR13" s="7"/>
      <c r="BE13" s="13"/>
      <c r="BS13" s="4" t="s">
        <v>5</v>
      </c>
    </row>
    <row r="14" customFormat="false" ht="12.8" hidden="false" customHeight="false" outlineLevel="0" collapsed="false">
      <c r="B14" s="7"/>
      <c r="E14" s="20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26</v>
      </c>
      <c r="AN14" s="19" t="s">
        <v>28</v>
      </c>
      <c r="AR14" s="7"/>
      <c r="BE14" s="13"/>
      <c r="BS14" s="4" t="s">
        <v>5</v>
      </c>
    </row>
    <row r="15" customFormat="false" ht="6.95" hidden="false" customHeight="true" outlineLevel="0" collapsed="false">
      <c r="B15" s="7"/>
      <c r="AR15" s="7"/>
      <c r="BE15" s="13"/>
      <c r="BS15" s="4" t="s">
        <v>2</v>
      </c>
    </row>
    <row r="16" customFormat="false" ht="12" hidden="false" customHeight="true" outlineLevel="0" collapsed="false">
      <c r="B16" s="7"/>
      <c r="D16" s="16" t="s">
        <v>29</v>
      </c>
      <c r="AK16" s="16" t="s">
        <v>24</v>
      </c>
      <c r="AN16" s="17"/>
      <c r="AR16" s="7"/>
      <c r="BE16" s="13"/>
      <c r="BS16" s="4" t="s">
        <v>2</v>
      </c>
    </row>
    <row r="17" customFormat="false" ht="18.5" hidden="false" customHeight="true" outlineLevel="0" collapsed="false">
      <c r="B17" s="7"/>
      <c r="E17" s="17" t="s">
        <v>30</v>
      </c>
      <c r="AK17" s="16" t="s">
        <v>26</v>
      </c>
      <c r="AN17" s="17"/>
      <c r="AR17" s="7"/>
      <c r="BE17" s="13"/>
      <c r="BS17" s="4" t="s">
        <v>31</v>
      </c>
    </row>
    <row r="18" customFormat="false" ht="6.95" hidden="false" customHeight="true" outlineLevel="0" collapsed="false">
      <c r="B18" s="7"/>
      <c r="AR18" s="7"/>
      <c r="BE18" s="13"/>
      <c r="BS18" s="4" t="s">
        <v>5</v>
      </c>
    </row>
    <row r="19" customFormat="false" ht="12" hidden="false" customHeight="true" outlineLevel="0" collapsed="false">
      <c r="B19" s="7"/>
      <c r="D19" s="16" t="s">
        <v>32</v>
      </c>
      <c r="AK19" s="16" t="s">
        <v>24</v>
      </c>
      <c r="AN19" s="17"/>
      <c r="AR19" s="7"/>
      <c r="BE19" s="13"/>
      <c r="BS19" s="4" t="s">
        <v>5</v>
      </c>
    </row>
    <row r="20" customFormat="false" ht="18.5" hidden="false" customHeight="true" outlineLevel="0" collapsed="false">
      <c r="B20" s="7"/>
      <c r="E20" s="17" t="s">
        <v>30</v>
      </c>
      <c r="AK20" s="16" t="s">
        <v>26</v>
      </c>
      <c r="AN20" s="17"/>
      <c r="AR20" s="7"/>
      <c r="BE20" s="13"/>
      <c r="BS20" s="4" t="s">
        <v>31</v>
      </c>
    </row>
    <row r="21" customFormat="false" ht="6.95" hidden="false" customHeight="true" outlineLevel="0" collapsed="false">
      <c r="B21" s="7"/>
      <c r="AR21" s="7"/>
      <c r="BE21" s="13"/>
    </row>
    <row r="22" customFormat="false" ht="12" hidden="false" customHeight="true" outlineLevel="0" collapsed="false">
      <c r="B22" s="7"/>
      <c r="D22" s="16" t="s">
        <v>33</v>
      </c>
      <c r="AR22" s="7"/>
      <c r="BE22" s="13"/>
    </row>
    <row r="23" customFormat="false" ht="16.5" hidden="false" customHeight="true" outlineLevel="0" collapsed="false">
      <c r="B23" s="7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customFormat="false" ht="6.95" hidden="false" customHeight="true" outlineLevel="0" collapsed="false">
      <c r="B24" s="7"/>
      <c r="AR24" s="7"/>
      <c r="BE24" s="13"/>
    </row>
    <row r="25" customFormat="fals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35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36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37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38</v>
      </c>
      <c r="F29" s="16" t="s">
        <v>39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40</v>
      </c>
      <c r="L30" s="32" t="n">
        <v>0.12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41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42</v>
      </c>
      <c r="L32" s="32" t="n">
        <v>0.12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43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3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3"/>
    </row>
    <row r="35" s="28" customFormat="true" ht="25.9" hidden="false" customHeight="true" outlineLevel="0" collapsed="false">
      <c r="A35" s="23"/>
      <c r="B35" s="24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38" t="s">
        <v>46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7"/>
      <c r="AR38" s="7"/>
    </row>
    <row r="39" customFormat="false" ht="14.4" hidden="false" customHeight="true" outlineLevel="0" collapsed="false">
      <c r="B39" s="7"/>
      <c r="AR39" s="7"/>
    </row>
    <row r="40" customFormat="false" ht="14.4" hidden="false" customHeight="true" outlineLevel="0" collapsed="false">
      <c r="B40" s="7"/>
      <c r="AR40" s="7"/>
    </row>
    <row r="41" customFormat="false" ht="14.4" hidden="false" customHeight="true" outlineLevel="0" collapsed="false">
      <c r="B41" s="7"/>
      <c r="AR41" s="7"/>
    </row>
    <row r="42" customFormat="false" ht="14.4" hidden="false" customHeight="true" outlineLevel="0" collapsed="false">
      <c r="B42" s="7"/>
      <c r="AR42" s="7"/>
    </row>
    <row r="43" customFormat="false" ht="14.4" hidden="false" customHeight="true" outlineLevel="0" collapsed="false">
      <c r="B43" s="7"/>
      <c r="AR43" s="7"/>
    </row>
    <row r="44" customFormat="false" ht="14.4" hidden="false" customHeight="true" outlineLevel="0" collapsed="false">
      <c r="B44" s="7"/>
      <c r="AR44" s="7"/>
    </row>
    <row r="45" customFormat="false" ht="14.4" hidden="false" customHeight="true" outlineLevel="0" collapsed="false">
      <c r="B45" s="7"/>
      <c r="AR45" s="7"/>
    </row>
    <row r="46" customFormat="false" ht="14.4" hidden="false" customHeight="true" outlineLevel="0" collapsed="false">
      <c r="B46" s="7"/>
      <c r="AR46" s="7"/>
    </row>
    <row r="47" customFormat="false" ht="14.4" hidden="false" customHeight="true" outlineLevel="0" collapsed="false">
      <c r="B47" s="7"/>
      <c r="AR47" s="7"/>
    </row>
    <row r="48" customFormat="false" ht="14.4" hidden="false" customHeight="true" outlineLevel="0" collapsed="false">
      <c r="B48" s="7"/>
      <c r="AR48" s="7"/>
    </row>
    <row r="49" s="28" customFormat="true" ht="14.4" hidden="false" customHeight="true" outlineLevel="0" collapsed="false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7"/>
      <c r="AR50" s="7"/>
    </row>
    <row r="51" customFormat="false" ht="12.8" hidden="false" customHeight="false" outlineLevel="0" collapsed="false">
      <c r="B51" s="7"/>
      <c r="AR51" s="7"/>
    </row>
    <row r="52" customFormat="false" ht="12.8" hidden="false" customHeight="false" outlineLevel="0" collapsed="false">
      <c r="B52" s="7"/>
      <c r="AR52" s="7"/>
    </row>
    <row r="53" customFormat="false" ht="12.8" hidden="false" customHeight="false" outlineLevel="0" collapsed="false">
      <c r="B53" s="7"/>
      <c r="AR53" s="7"/>
    </row>
    <row r="54" customFormat="false" ht="12.8" hidden="false" customHeight="false" outlineLevel="0" collapsed="false">
      <c r="B54" s="7"/>
      <c r="AR54" s="7"/>
    </row>
    <row r="55" customFormat="false" ht="12.8" hidden="false" customHeight="false" outlineLevel="0" collapsed="false">
      <c r="B55" s="7"/>
      <c r="AR55" s="7"/>
    </row>
    <row r="56" customFormat="false" ht="12.8" hidden="false" customHeight="false" outlineLevel="0" collapsed="false">
      <c r="B56" s="7"/>
      <c r="AR56" s="7"/>
    </row>
    <row r="57" customFormat="false" ht="12.8" hidden="false" customHeight="false" outlineLevel="0" collapsed="false">
      <c r="B57" s="7"/>
      <c r="AR57" s="7"/>
    </row>
    <row r="58" customFormat="false" ht="12.8" hidden="false" customHeight="false" outlineLevel="0" collapsed="false">
      <c r="B58" s="7"/>
      <c r="AR58" s="7"/>
    </row>
    <row r="59" customFormat="false" ht="12.8" hidden="false" customHeight="false" outlineLevel="0" collapsed="false">
      <c r="B59" s="7"/>
      <c r="AR59" s="7"/>
    </row>
    <row r="60" s="28" customFormat="true" ht="12.8" hidden="false" customHeight="false" outlineLevel="0" collapsed="false">
      <c r="A60" s="23"/>
      <c r="B60" s="24"/>
      <c r="C60" s="23"/>
      <c r="D60" s="43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49</v>
      </c>
      <c r="AI60" s="26"/>
      <c r="AJ60" s="26"/>
      <c r="AK60" s="26"/>
      <c r="AL60" s="26"/>
      <c r="AM60" s="43" t="s">
        <v>50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7"/>
      <c r="AR61" s="7"/>
    </row>
    <row r="62" customFormat="false" ht="12.8" hidden="false" customHeight="false" outlineLevel="0" collapsed="false">
      <c r="B62" s="7"/>
      <c r="AR62" s="7"/>
    </row>
    <row r="63" customFormat="false" ht="12.8" hidden="false" customHeight="false" outlineLevel="0" collapsed="false">
      <c r="B63" s="7"/>
      <c r="AR63" s="7"/>
    </row>
    <row r="64" s="28" customFormat="true" ht="12.8" hidden="false" customHeight="false" outlineLevel="0" collapsed="false">
      <c r="A64" s="23"/>
      <c r="B64" s="24"/>
      <c r="C64" s="23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7"/>
      <c r="AR65" s="7"/>
    </row>
    <row r="66" customFormat="false" ht="12.8" hidden="false" customHeight="false" outlineLevel="0" collapsed="false">
      <c r="B66" s="7"/>
      <c r="AR66" s="7"/>
    </row>
    <row r="67" customFormat="false" ht="12.8" hidden="false" customHeight="false" outlineLevel="0" collapsed="false">
      <c r="B67" s="7"/>
      <c r="AR67" s="7"/>
    </row>
    <row r="68" customFormat="false" ht="12.8" hidden="false" customHeight="false" outlineLevel="0" collapsed="false">
      <c r="B68" s="7"/>
      <c r="AR68" s="7"/>
    </row>
    <row r="69" customFormat="false" ht="12.8" hidden="false" customHeight="false" outlineLevel="0" collapsed="false">
      <c r="B69" s="7"/>
      <c r="AR69" s="7"/>
    </row>
    <row r="70" customFormat="false" ht="12.8" hidden="false" customHeight="false" outlineLevel="0" collapsed="false">
      <c r="B70" s="7"/>
      <c r="AR70" s="7"/>
    </row>
    <row r="71" customFormat="false" ht="12.8" hidden="false" customHeight="false" outlineLevel="0" collapsed="false">
      <c r="B71" s="7"/>
      <c r="AR71" s="7"/>
    </row>
    <row r="72" customFormat="false" ht="12.8" hidden="false" customHeight="false" outlineLevel="0" collapsed="false">
      <c r="B72" s="7"/>
      <c r="AR72" s="7"/>
    </row>
    <row r="73" customFormat="false" ht="12.8" hidden="false" customHeight="false" outlineLevel="0" collapsed="false">
      <c r="B73" s="7"/>
      <c r="AR73" s="7"/>
    </row>
    <row r="74" customFormat="false" ht="12.8" hidden="false" customHeight="false" outlineLevel="0" collapsed="false">
      <c r="B74" s="7"/>
      <c r="AR74" s="7"/>
    </row>
    <row r="75" s="28" customFormat="true" ht="12.8" hidden="false" customHeight="false" outlineLevel="0" collapsed="false">
      <c r="A75" s="23"/>
      <c r="B75" s="24"/>
      <c r="C75" s="23"/>
      <c r="D75" s="43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49</v>
      </c>
      <c r="AI75" s="26"/>
      <c r="AJ75" s="26"/>
      <c r="AK75" s="26"/>
      <c r="AL75" s="26"/>
      <c r="AM75" s="43" t="s">
        <v>50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8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6" t="s">
        <v>12</v>
      </c>
      <c r="L84" s="49" t="str">
        <f aca="false">K5</f>
        <v>Janska32,1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Oprava bytu č.1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Jánská 32, Brno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6" t="s">
        <v>21</v>
      </c>
      <c r="AJ87" s="23"/>
      <c r="AK87" s="23"/>
      <c r="AL87" s="23"/>
      <c r="AM87" s="56" t="str">
        <f aca="false">IF(AN8= "","",AN8)</f>
        <v>15. 5. 2025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6" t="s">
        <v>23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 OSM Husova 3,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6" t="s">
        <v>29</v>
      </c>
      <c r="AJ89" s="23"/>
      <c r="AK89" s="23"/>
      <c r="AL89" s="23"/>
      <c r="AM89" s="57" t="str">
        <f aca="false">IF(E17="","",E17)</f>
        <v>Radka Volková, Loděnice 50</v>
      </c>
      <c r="AN89" s="57"/>
      <c r="AO89" s="57"/>
      <c r="AP89" s="57"/>
      <c r="AQ89" s="23"/>
      <c r="AR89" s="24"/>
      <c r="AS89" s="58" t="s">
        <v>54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6" t="s">
        <v>27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6" t="s">
        <v>32</v>
      </c>
      <c r="AJ90" s="23"/>
      <c r="AK90" s="23"/>
      <c r="AL90" s="23"/>
      <c r="AM90" s="57" t="str">
        <f aca="false">IF(E20="","",E20)</f>
        <v>Radka Volková, Loděnice 50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55</v>
      </c>
      <c r="D92" s="63"/>
      <c r="E92" s="63"/>
      <c r="F92" s="63"/>
      <c r="G92" s="63"/>
      <c r="H92" s="64"/>
      <c r="I92" s="65" t="s">
        <v>56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57</v>
      </c>
      <c r="AH92" s="66"/>
      <c r="AI92" s="66"/>
      <c r="AJ92" s="66"/>
      <c r="AK92" s="66"/>
      <c r="AL92" s="66"/>
      <c r="AM92" s="66"/>
      <c r="AN92" s="67" t="s">
        <v>58</v>
      </c>
      <c r="AO92" s="67"/>
      <c r="AP92" s="67"/>
      <c r="AQ92" s="68" t="s">
        <v>59</v>
      </c>
      <c r="AR92" s="24"/>
      <c r="AS92" s="69" t="s">
        <v>60</v>
      </c>
      <c r="AT92" s="70" t="s">
        <v>61</v>
      </c>
      <c r="AU92" s="70" t="s">
        <v>62</v>
      </c>
      <c r="AV92" s="70" t="s">
        <v>63</v>
      </c>
      <c r="AW92" s="70" t="s">
        <v>64</v>
      </c>
      <c r="AX92" s="70" t="s">
        <v>65</v>
      </c>
      <c r="AY92" s="70" t="s">
        <v>66</v>
      </c>
      <c r="AZ92" s="70" t="s">
        <v>67</v>
      </c>
      <c r="BA92" s="70" t="s">
        <v>68</v>
      </c>
      <c r="BB92" s="70" t="s">
        <v>69</v>
      </c>
      <c r="BC92" s="70" t="s">
        <v>70</v>
      </c>
      <c r="BD92" s="71" t="s">
        <v>71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73</v>
      </c>
      <c r="BT94" s="86" t="s">
        <v>74</v>
      </c>
      <c r="BV94" s="86" t="s">
        <v>75</v>
      </c>
      <c r="BW94" s="86" t="s">
        <v>3</v>
      </c>
      <c r="BX94" s="86" t="s">
        <v>76</v>
      </c>
      <c r="CL94" s="86"/>
    </row>
    <row r="95" s="98" customFormat="true" ht="24.75" hidden="false" customHeight="true" outlineLevel="0" collapsed="false">
      <c r="A95" s="87" t="s">
        <v>77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'Janska32,1 - Oprava bytu č.1'!J28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78</v>
      </c>
      <c r="AR95" s="88"/>
      <c r="AS95" s="94" t="n">
        <v>0</v>
      </c>
      <c r="AT95" s="95" t="n">
        <f aca="false">ROUND(SUM(AV95:AW95),2)</f>
        <v>0</v>
      </c>
      <c r="AU95" s="96" t="n">
        <f aca="false">'Janska32,1 - Oprava bytu č.1'!P136</f>
        <v>0</v>
      </c>
      <c r="AV95" s="95" t="n">
        <f aca="false">'Janska32,1 - Oprava bytu č.1'!J31</f>
        <v>0</v>
      </c>
      <c r="AW95" s="95" t="n">
        <f aca="false">'Janska32,1 - Oprava bytu č.1'!J32</f>
        <v>0</v>
      </c>
      <c r="AX95" s="95" t="n">
        <f aca="false">'Janska32,1 - Oprava bytu č.1'!J33</f>
        <v>0</v>
      </c>
      <c r="AY95" s="95" t="n">
        <f aca="false">'Janska32,1 - Oprava bytu č.1'!J34</f>
        <v>0</v>
      </c>
      <c r="AZ95" s="95" t="n">
        <f aca="false">'Janska32,1 - Oprava bytu č.1'!F31</f>
        <v>0</v>
      </c>
      <c r="BA95" s="95" t="n">
        <f aca="false">'Janska32,1 - Oprava bytu č.1'!F32</f>
        <v>0</v>
      </c>
      <c r="BB95" s="95" t="n">
        <f aca="false">'Janska32,1 - Oprava bytu č.1'!F33</f>
        <v>0</v>
      </c>
      <c r="BC95" s="95" t="n">
        <f aca="false">'Janska32,1 - Oprava bytu č.1'!F34</f>
        <v>0</v>
      </c>
      <c r="BD95" s="97" t="n">
        <f aca="false">'Janska32,1 - Oprava bytu č.1'!F35</f>
        <v>0</v>
      </c>
      <c r="BT95" s="99" t="s">
        <v>79</v>
      </c>
      <c r="BU95" s="99" t="s">
        <v>80</v>
      </c>
      <c r="BV95" s="99" t="s">
        <v>75</v>
      </c>
      <c r="BW95" s="99" t="s">
        <v>3</v>
      </c>
      <c r="BX95" s="99" t="s">
        <v>76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nska32,1 - Oprava bytu č.1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72"/>
  <sheetViews>
    <sheetView showFormulas="false" showGridLines="false" showRowColHeaders="true" showZeros="true" rightToLeft="false" tabSelected="true" showOutlineSymbols="true" defaultGridColor="true" view="normal" topLeftCell="A108" colorId="64" zoomScale="100" zoomScaleNormal="100" zoomScalePageLayoutView="100" workbookViewId="0">
      <selection pane="topLeft" activeCell="F13" activeCellId="0" sqref="F13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5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customFormat="false" ht="36.95" hidden="false" customHeight="true" outlineLevel="0" collapsed="false">
      <c r="L2" s="3" t="s">
        <v>4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3</v>
      </c>
    </row>
    <row r="3" customFormat="fals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79</v>
      </c>
    </row>
    <row r="4" customFormat="false" ht="24.95" hidden="false" customHeight="true" outlineLevel="0" collapsed="false">
      <c r="B4" s="7"/>
      <c r="D4" s="8" t="s">
        <v>81</v>
      </c>
      <c r="L4" s="7"/>
      <c r="M4" s="100" t="s">
        <v>9</v>
      </c>
      <c r="AT4" s="4" t="s">
        <v>2</v>
      </c>
    </row>
    <row r="5" customFormat="false" ht="6.95" hidden="false" customHeight="true" outlineLevel="0" collapsed="false">
      <c r="B5" s="7"/>
      <c r="L5" s="7"/>
    </row>
    <row r="6" s="28" customFormat="true" ht="12" hidden="false" customHeight="true" outlineLevel="0" collapsed="false">
      <c r="A6" s="23"/>
      <c r="B6" s="24"/>
      <c r="C6" s="23"/>
      <c r="D6" s="16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54" t="s">
        <v>16</v>
      </c>
      <c r="F7" s="54"/>
      <c r="G7" s="54"/>
      <c r="H7" s="54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6" t="s">
        <v>17</v>
      </c>
      <c r="E9" s="23"/>
      <c r="F9" s="17"/>
      <c r="G9" s="23"/>
      <c r="H9" s="23"/>
      <c r="I9" s="16" t="s">
        <v>18</v>
      </c>
      <c r="J9" s="17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6" t="s">
        <v>19</v>
      </c>
      <c r="E10" s="23"/>
      <c r="F10" s="17" t="s">
        <v>82</v>
      </c>
      <c r="G10" s="23"/>
      <c r="H10" s="23"/>
      <c r="I10" s="16" t="s">
        <v>21</v>
      </c>
      <c r="J10" s="101" t="str">
        <f aca="false">'Rekapitulace stavby'!AN8</f>
        <v>15. 5. 2025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23</v>
      </c>
      <c r="E12" s="23"/>
      <c r="F12" s="23"/>
      <c r="G12" s="23"/>
      <c r="H12" s="23"/>
      <c r="I12" s="16" t="s">
        <v>24</v>
      </c>
      <c r="J12" s="17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7" t="s">
        <v>25</v>
      </c>
      <c r="F13" s="23"/>
      <c r="G13" s="23"/>
      <c r="H13" s="23"/>
      <c r="I13" s="16" t="s">
        <v>26</v>
      </c>
      <c r="J13" s="17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6" t="s">
        <v>27</v>
      </c>
      <c r="E15" s="23"/>
      <c r="F15" s="23"/>
      <c r="G15" s="23"/>
      <c r="H15" s="23"/>
      <c r="I15" s="16" t="s">
        <v>24</v>
      </c>
      <c r="J15" s="18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2" t="str">
        <f aca="false">'Rekapitulace stavby'!E14</f>
        <v>Vyplň údaj</v>
      </c>
      <c r="F16" s="102"/>
      <c r="G16" s="102"/>
      <c r="H16" s="102"/>
      <c r="I16" s="16" t="s">
        <v>26</v>
      </c>
      <c r="J16" s="18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6" t="s">
        <v>29</v>
      </c>
      <c r="E18" s="23"/>
      <c r="F18" s="23"/>
      <c r="G18" s="23"/>
      <c r="H18" s="23"/>
      <c r="I18" s="16" t="s">
        <v>24</v>
      </c>
      <c r="J18" s="17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7" t="s">
        <v>30</v>
      </c>
      <c r="F19" s="23"/>
      <c r="G19" s="23"/>
      <c r="H19" s="23"/>
      <c r="I19" s="16" t="s">
        <v>26</v>
      </c>
      <c r="J19" s="17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6" t="s">
        <v>32</v>
      </c>
      <c r="E21" s="23"/>
      <c r="F21" s="23"/>
      <c r="G21" s="23"/>
      <c r="H21" s="23"/>
      <c r="I21" s="16" t="s">
        <v>24</v>
      </c>
      <c r="J21" s="17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7" t="s">
        <v>30</v>
      </c>
      <c r="F22" s="23"/>
      <c r="G22" s="23"/>
      <c r="H22" s="23"/>
      <c r="I22" s="16" t="s">
        <v>26</v>
      </c>
      <c r="J22" s="17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6" t="s">
        <v>33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6" customFormat="true" ht="16.5" hidden="false" customHeight="true" outlineLevel="0" collapsed="false">
      <c r="A25" s="103"/>
      <c r="B25" s="104"/>
      <c r="C25" s="103"/>
      <c r="D25" s="103"/>
      <c r="E25" s="21"/>
      <c r="F25" s="21"/>
      <c r="G25" s="21"/>
      <c r="H25" s="21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7" t="s">
        <v>34</v>
      </c>
      <c r="E28" s="23"/>
      <c r="F28" s="23"/>
      <c r="G28" s="23"/>
      <c r="H28" s="23"/>
      <c r="I28" s="23"/>
      <c r="J28" s="108" t="n">
        <f aca="false">ROUND(J136,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09" t="s">
        <v>36</v>
      </c>
      <c r="G30" s="23"/>
      <c r="H30" s="23"/>
      <c r="I30" s="109" t="s">
        <v>35</v>
      </c>
      <c r="J30" s="109" t="s">
        <v>37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0" t="s">
        <v>38</v>
      </c>
      <c r="E31" s="16" t="s">
        <v>39</v>
      </c>
      <c r="F31" s="111" t="n">
        <f aca="false">ROUND((SUM(BE136:BE371)),  2)</f>
        <v>0</v>
      </c>
      <c r="G31" s="23"/>
      <c r="H31" s="23"/>
      <c r="I31" s="112" t="n">
        <v>0.21</v>
      </c>
      <c r="J31" s="111" t="n">
        <f aca="false">ROUND(((SUM(BE136:BE371))*I31),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6" t="s">
        <v>40</v>
      </c>
      <c r="F32" s="111" t="n">
        <f aca="false">ROUND((SUM(BF136:BF371)),  2)</f>
        <v>0</v>
      </c>
      <c r="G32" s="23"/>
      <c r="H32" s="23"/>
      <c r="I32" s="112" t="n">
        <v>0.12</v>
      </c>
      <c r="J32" s="111" t="n">
        <f aca="false">ROUND(((SUM(BF136:BF371))*I32),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6" t="s">
        <v>41</v>
      </c>
      <c r="F33" s="111" t="n">
        <f aca="false">ROUND((SUM(BG136:BG371)),  2)</f>
        <v>0</v>
      </c>
      <c r="G33" s="23"/>
      <c r="H33" s="23"/>
      <c r="I33" s="112" t="n">
        <v>0.21</v>
      </c>
      <c r="J33" s="111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6" t="s">
        <v>42</v>
      </c>
      <c r="F34" s="111" t="n">
        <f aca="false">ROUND((SUM(BH136:BH371)),  2)</f>
        <v>0</v>
      </c>
      <c r="G34" s="23"/>
      <c r="H34" s="23"/>
      <c r="I34" s="112" t="n">
        <v>0.12</v>
      </c>
      <c r="J34" s="111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43</v>
      </c>
      <c r="F35" s="111" t="n">
        <f aca="false">ROUND((SUM(BI136:BI371)),  2)</f>
        <v>0</v>
      </c>
      <c r="G35" s="23"/>
      <c r="H35" s="23"/>
      <c r="I35" s="112" t="n">
        <v>0</v>
      </c>
      <c r="J35" s="111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3"/>
      <c r="D37" s="114" t="s">
        <v>44</v>
      </c>
      <c r="E37" s="64"/>
      <c r="F37" s="64"/>
      <c r="G37" s="115" t="s">
        <v>45</v>
      </c>
      <c r="H37" s="116" t="s">
        <v>46</v>
      </c>
      <c r="I37" s="64"/>
      <c r="J37" s="117" t="n">
        <f aca="false">SUM(J28:J35)</f>
        <v>0</v>
      </c>
      <c r="K37" s="118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7"/>
      <c r="L39" s="7"/>
    </row>
    <row r="40" customFormat="false" ht="14.4" hidden="false" customHeight="true" outlineLevel="0" collapsed="false">
      <c r="B40" s="7"/>
      <c r="L40" s="7"/>
    </row>
    <row r="41" customFormat="false" ht="14.4" hidden="false" customHeight="true" outlineLevel="0" collapsed="false">
      <c r="B41" s="7"/>
      <c r="L41" s="7"/>
    </row>
    <row r="42" customFormat="false" ht="14.4" hidden="false" customHeight="true" outlineLevel="0" collapsed="false">
      <c r="B42" s="7"/>
      <c r="L42" s="7"/>
    </row>
    <row r="43" customFormat="false" ht="14.4" hidden="false" customHeight="true" outlineLevel="0" collapsed="false">
      <c r="B43" s="7"/>
      <c r="L43" s="7"/>
    </row>
    <row r="44" customFormat="false" ht="14.4" hidden="false" customHeight="true" outlineLevel="0" collapsed="false">
      <c r="B44" s="7"/>
      <c r="L44" s="7"/>
    </row>
    <row r="45" customFormat="false" ht="14.4" hidden="false" customHeight="true" outlineLevel="0" collapsed="false">
      <c r="B45" s="7"/>
      <c r="L45" s="7"/>
    </row>
    <row r="46" customFormat="false" ht="14.4" hidden="false" customHeight="true" outlineLevel="0" collapsed="false">
      <c r="B46" s="7"/>
      <c r="L46" s="7"/>
    </row>
    <row r="47" customFormat="false" ht="14.4" hidden="false" customHeight="true" outlineLevel="0" collapsed="false">
      <c r="B47" s="7"/>
      <c r="L47" s="7"/>
    </row>
    <row r="48" customFormat="false" ht="14.4" hidden="false" customHeight="true" outlineLevel="0" collapsed="false">
      <c r="B48" s="7"/>
      <c r="L48" s="7"/>
    </row>
    <row r="49" customFormat="false" ht="14.4" hidden="false" customHeight="true" outlineLevel="0" collapsed="false">
      <c r="B49" s="7"/>
      <c r="L49" s="7"/>
    </row>
    <row r="50" s="28" customFormat="true" ht="14.4" hidden="false" customHeight="true" outlineLevel="0" collapsed="false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7"/>
      <c r="L51" s="7"/>
    </row>
    <row r="52" customFormat="false" ht="12.8" hidden="false" customHeight="false" outlineLevel="0" collapsed="false">
      <c r="B52" s="7"/>
      <c r="L52" s="7"/>
    </row>
    <row r="53" customFormat="false" ht="12.8" hidden="false" customHeight="false" outlineLevel="0" collapsed="false">
      <c r="B53" s="7"/>
      <c r="L53" s="7"/>
    </row>
    <row r="54" customFormat="false" ht="12.8" hidden="false" customHeight="false" outlineLevel="0" collapsed="false">
      <c r="B54" s="7"/>
      <c r="L54" s="7"/>
    </row>
    <row r="55" customFormat="false" ht="12.8" hidden="false" customHeight="false" outlineLevel="0" collapsed="false">
      <c r="B55" s="7"/>
      <c r="L55" s="7"/>
    </row>
    <row r="56" customFormat="false" ht="12.8" hidden="false" customHeight="false" outlineLevel="0" collapsed="false">
      <c r="B56" s="7"/>
      <c r="L56" s="7"/>
    </row>
    <row r="57" customFormat="false" ht="12.8" hidden="false" customHeight="false" outlineLevel="0" collapsed="false">
      <c r="B57" s="7"/>
      <c r="L57" s="7"/>
    </row>
    <row r="58" customFormat="false" ht="12.8" hidden="false" customHeight="false" outlineLevel="0" collapsed="false">
      <c r="B58" s="7"/>
      <c r="L58" s="7"/>
    </row>
    <row r="59" customFormat="false" ht="12.8" hidden="false" customHeight="false" outlineLevel="0" collapsed="false">
      <c r="B59" s="7"/>
      <c r="L59" s="7"/>
    </row>
    <row r="60" customFormat="false" ht="12.8" hidden="false" customHeight="false" outlineLevel="0" collapsed="false">
      <c r="B60" s="7"/>
      <c r="L60" s="7"/>
    </row>
    <row r="61" s="28" customFormat="true" ht="12.8" hidden="false" customHeight="false" outlineLevel="0" collapsed="false">
      <c r="A61" s="23"/>
      <c r="B61" s="24"/>
      <c r="C61" s="23"/>
      <c r="D61" s="43" t="s">
        <v>49</v>
      </c>
      <c r="E61" s="26"/>
      <c r="F61" s="119" t="s">
        <v>50</v>
      </c>
      <c r="G61" s="43" t="s">
        <v>49</v>
      </c>
      <c r="H61" s="26"/>
      <c r="I61" s="26"/>
      <c r="J61" s="120" t="s">
        <v>50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7"/>
      <c r="L62" s="7"/>
    </row>
    <row r="63" customFormat="false" ht="12.8" hidden="false" customHeight="false" outlineLevel="0" collapsed="false">
      <c r="B63" s="7"/>
      <c r="L63" s="7"/>
    </row>
    <row r="64" customFormat="false" ht="12.8" hidden="false" customHeight="false" outlineLevel="0" collapsed="false">
      <c r="B64" s="7"/>
      <c r="L64" s="7"/>
    </row>
    <row r="65" s="28" customFormat="true" ht="12.8" hidden="false" customHeight="false" outlineLevel="0" collapsed="false">
      <c r="A65" s="23"/>
      <c r="B65" s="24"/>
      <c r="C65" s="23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7"/>
      <c r="L66" s="7"/>
    </row>
    <row r="67" customFormat="false" ht="12.8" hidden="false" customHeight="false" outlineLevel="0" collapsed="false">
      <c r="B67" s="7"/>
      <c r="L67" s="7"/>
    </row>
    <row r="68" customFormat="false" ht="12.8" hidden="false" customHeight="false" outlineLevel="0" collapsed="false">
      <c r="B68" s="7"/>
      <c r="L68" s="7"/>
    </row>
    <row r="69" customFormat="false" ht="12.8" hidden="false" customHeight="false" outlineLevel="0" collapsed="false">
      <c r="B69" s="7"/>
      <c r="L69" s="7"/>
    </row>
    <row r="70" customFormat="false" ht="12.8" hidden="false" customHeight="false" outlineLevel="0" collapsed="false">
      <c r="B70" s="7"/>
      <c r="L70" s="7"/>
    </row>
    <row r="71" customFormat="false" ht="12.8" hidden="false" customHeight="false" outlineLevel="0" collapsed="false">
      <c r="B71" s="7"/>
      <c r="L71" s="7"/>
    </row>
    <row r="72" customFormat="false" ht="12.8" hidden="false" customHeight="false" outlineLevel="0" collapsed="false">
      <c r="B72" s="7"/>
      <c r="L72" s="7"/>
    </row>
    <row r="73" customFormat="false" ht="12.8" hidden="false" customHeight="false" outlineLevel="0" collapsed="false">
      <c r="B73" s="7"/>
      <c r="L73" s="7"/>
    </row>
    <row r="74" customFormat="false" ht="12.8" hidden="false" customHeight="false" outlineLevel="0" collapsed="false">
      <c r="B74" s="7"/>
      <c r="L74" s="7"/>
    </row>
    <row r="75" customFormat="false" ht="12.8" hidden="false" customHeight="false" outlineLevel="0" collapsed="false">
      <c r="B75" s="7"/>
      <c r="L75" s="7"/>
    </row>
    <row r="76" s="28" customFormat="true" ht="12.8" hidden="false" customHeight="false" outlineLevel="0" collapsed="false">
      <c r="A76" s="23"/>
      <c r="B76" s="24"/>
      <c r="C76" s="23"/>
      <c r="D76" s="43" t="s">
        <v>49</v>
      </c>
      <c r="E76" s="26"/>
      <c r="F76" s="119" t="s">
        <v>50</v>
      </c>
      <c r="G76" s="43" t="s">
        <v>49</v>
      </c>
      <c r="H76" s="26"/>
      <c r="I76" s="26"/>
      <c r="J76" s="120" t="s">
        <v>50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8" t="s">
        <v>83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6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54" t="str">
        <f aca="false">E7</f>
        <v>Oprava bytu č.1</v>
      </c>
      <c r="F85" s="54"/>
      <c r="G85" s="54"/>
      <c r="H85" s="54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6" t="s">
        <v>19</v>
      </c>
      <c r="D87" s="23"/>
      <c r="E87" s="23"/>
      <c r="F87" s="17" t="str">
        <f aca="false">F10</f>
        <v>Jánská 23, Brno</v>
      </c>
      <c r="G87" s="23"/>
      <c r="H87" s="23"/>
      <c r="I87" s="16" t="s">
        <v>21</v>
      </c>
      <c r="J87" s="101" t="str">
        <f aca="false">IF(J10="","",J10)</f>
        <v>15. 5. 2025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25.65" hidden="false" customHeight="true" outlineLevel="0" collapsed="false">
      <c r="A89" s="23"/>
      <c r="B89" s="24"/>
      <c r="C89" s="16" t="s">
        <v>23</v>
      </c>
      <c r="D89" s="23"/>
      <c r="E89" s="23"/>
      <c r="F89" s="17" t="str">
        <f aca="false">E13</f>
        <v>MmBrna, OSM Husova 3, Brno</v>
      </c>
      <c r="G89" s="23"/>
      <c r="H89" s="23"/>
      <c r="I89" s="16" t="s">
        <v>29</v>
      </c>
      <c r="J89" s="121" t="str">
        <f aca="false">E19</f>
        <v>Radka Volková, Loděnice 50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25.65" hidden="false" customHeight="true" outlineLevel="0" collapsed="false">
      <c r="A90" s="23"/>
      <c r="B90" s="24"/>
      <c r="C90" s="16" t="s">
        <v>27</v>
      </c>
      <c r="D90" s="23"/>
      <c r="E90" s="23"/>
      <c r="F90" s="17" t="str">
        <f aca="false">IF(E16="","",E16)</f>
        <v>Vyplň údaj</v>
      </c>
      <c r="G90" s="23"/>
      <c r="H90" s="23"/>
      <c r="I90" s="16" t="s">
        <v>32</v>
      </c>
      <c r="J90" s="121" t="str">
        <f aca="false">E22</f>
        <v>Radka Volková, Loděnice 50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4" t="s">
        <v>86</v>
      </c>
      <c r="D94" s="23"/>
      <c r="E94" s="23"/>
      <c r="F94" s="23"/>
      <c r="G94" s="23"/>
      <c r="H94" s="23"/>
      <c r="I94" s="23"/>
      <c r="J94" s="108" t="n">
        <f aca="false">J136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4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J137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J138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J174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J197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J203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J205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J206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J211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J226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J230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J233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J241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J271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J276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J290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J306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J324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J342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J354</f>
        <v>0</v>
      </c>
      <c r="L114" s="131"/>
    </row>
    <row r="115" s="125" customFormat="true" ht="24.95" hidden="false" customHeight="true" outlineLevel="0" collapsed="false">
      <c r="B115" s="126"/>
      <c r="D115" s="127" t="s">
        <v>108</v>
      </c>
      <c r="E115" s="128"/>
      <c r="F115" s="128"/>
      <c r="G115" s="128"/>
      <c r="H115" s="128"/>
      <c r="I115" s="128"/>
      <c r="J115" s="129" t="n">
        <f aca="false">J364</f>
        <v>0</v>
      </c>
      <c r="L115" s="126"/>
    </row>
    <row r="116" s="125" customFormat="true" ht="24.95" hidden="false" customHeight="true" outlineLevel="0" collapsed="false">
      <c r="B116" s="126"/>
      <c r="D116" s="127" t="s">
        <v>109</v>
      </c>
      <c r="E116" s="128"/>
      <c r="F116" s="128"/>
      <c r="G116" s="128"/>
      <c r="H116" s="128"/>
      <c r="I116" s="128"/>
      <c r="J116" s="129" t="n">
        <f aca="false">J367</f>
        <v>0</v>
      </c>
      <c r="L116" s="126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J368</f>
        <v>0</v>
      </c>
      <c r="L117" s="131"/>
    </row>
    <row r="118" s="130" customFormat="true" ht="19.9" hidden="false" customHeight="true" outlineLevel="0" collapsed="false">
      <c r="B118" s="131"/>
      <c r="D118" s="132" t="s">
        <v>111</v>
      </c>
      <c r="E118" s="133"/>
      <c r="F118" s="133"/>
      <c r="G118" s="133"/>
      <c r="H118" s="133"/>
      <c r="I118" s="133"/>
      <c r="J118" s="134" t="n">
        <f aca="false">J370</f>
        <v>0</v>
      </c>
      <c r="L118" s="131"/>
    </row>
    <row r="119" s="28" customFormat="true" ht="21.85" hidden="false" customHeight="true" outlineLevel="0" collapsed="false">
      <c r="A119" s="23"/>
      <c r="B119" s="24"/>
      <c r="C119" s="23"/>
      <c r="D119" s="23"/>
      <c r="E119" s="23"/>
      <c r="F119" s="23"/>
      <c r="G119" s="23"/>
      <c r="H119" s="23"/>
      <c r="I119" s="23"/>
      <c r="J119" s="23"/>
      <c r="K119" s="23"/>
      <c r="L119" s="40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="28" customFormat="true" ht="6.95" hidden="false" customHeight="true" outlineLevel="0" collapsed="false">
      <c r="A120" s="23"/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0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4" s="28" customFormat="true" ht="6.95" hidden="false" customHeight="true" outlineLevel="0" collapsed="false">
      <c r="A124" s="23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0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="28" customFormat="true" ht="24.95" hidden="false" customHeight="true" outlineLevel="0" collapsed="false">
      <c r="A125" s="23"/>
      <c r="B125" s="24"/>
      <c r="C125" s="8" t="s">
        <v>112</v>
      </c>
      <c r="D125" s="23"/>
      <c r="E125" s="23"/>
      <c r="F125" s="23"/>
      <c r="G125" s="23"/>
      <c r="H125" s="23"/>
      <c r="I125" s="23"/>
      <c r="J125" s="23"/>
      <c r="K125" s="23"/>
      <c r="L125" s="40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="28" customFormat="true" ht="6.95" hidden="false" customHeight="true" outlineLevel="0" collapsed="false">
      <c r="A126" s="23"/>
      <c r="B126" s="24"/>
      <c r="C126" s="23"/>
      <c r="D126" s="23"/>
      <c r="E126" s="23"/>
      <c r="F126" s="23"/>
      <c r="G126" s="23"/>
      <c r="H126" s="23"/>
      <c r="I126" s="23"/>
      <c r="J126" s="23"/>
      <c r="K126" s="23"/>
      <c r="L126" s="40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="28" customFormat="true" ht="12" hidden="false" customHeight="true" outlineLevel="0" collapsed="false">
      <c r="A127" s="23"/>
      <c r="B127" s="24"/>
      <c r="C127" s="16" t="s">
        <v>15</v>
      </c>
      <c r="D127" s="23"/>
      <c r="E127" s="23"/>
      <c r="F127" s="23"/>
      <c r="G127" s="23"/>
      <c r="H127" s="23"/>
      <c r="I127" s="23"/>
      <c r="J127" s="23"/>
      <c r="K127" s="23"/>
      <c r="L127" s="40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</row>
    <row r="128" s="28" customFormat="true" ht="16.5" hidden="false" customHeight="true" outlineLevel="0" collapsed="false">
      <c r="A128" s="23"/>
      <c r="B128" s="24"/>
      <c r="C128" s="23"/>
      <c r="D128" s="23"/>
      <c r="E128" s="54" t="str">
        <f aca="false">E7</f>
        <v>Oprava bytu č.1</v>
      </c>
      <c r="F128" s="54"/>
      <c r="G128" s="54"/>
      <c r="H128" s="54"/>
      <c r="I128" s="23"/>
      <c r="J128" s="23"/>
      <c r="K128" s="23"/>
      <c r="L128" s="40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</row>
    <row r="129" s="28" customFormat="true" ht="6.95" hidden="false" customHeight="true" outlineLevel="0" collapsed="false">
      <c r="A129" s="23"/>
      <c r="B129" s="24"/>
      <c r="C129" s="23"/>
      <c r="D129" s="23"/>
      <c r="E129" s="23"/>
      <c r="F129" s="23"/>
      <c r="G129" s="23"/>
      <c r="H129" s="23"/>
      <c r="I129" s="23"/>
      <c r="J129" s="23"/>
      <c r="K129" s="23"/>
      <c r="L129" s="40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</row>
    <row r="130" s="28" customFormat="true" ht="12" hidden="false" customHeight="true" outlineLevel="0" collapsed="false">
      <c r="A130" s="23"/>
      <c r="B130" s="24"/>
      <c r="C130" s="16" t="s">
        <v>19</v>
      </c>
      <c r="D130" s="23"/>
      <c r="E130" s="23"/>
      <c r="F130" s="17" t="str">
        <f aca="false">F10</f>
        <v>Jánská 23, Brno</v>
      </c>
      <c r="G130" s="23"/>
      <c r="H130" s="23"/>
      <c r="I130" s="16" t="s">
        <v>21</v>
      </c>
      <c r="J130" s="101" t="str">
        <f aca="false">IF(J10="","",J10)</f>
        <v>15. 5. 2025</v>
      </c>
      <c r="K130" s="23"/>
      <c r="L130" s="40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</row>
    <row r="131" s="28" customFormat="true" ht="6.95" hidden="false" customHeight="true" outlineLevel="0" collapsed="false">
      <c r="A131" s="23"/>
      <c r="B131" s="24"/>
      <c r="C131" s="23"/>
      <c r="D131" s="23"/>
      <c r="E131" s="23"/>
      <c r="F131" s="23"/>
      <c r="G131" s="23"/>
      <c r="H131" s="23"/>
      <c r="I131" s="23"/>
      <c r="J131" s="23"/>
      <c r="K131" s="23"/>
      <c r="L131" s="40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</row>
    <row r="132" s="28" customFormat="true" ht="25.65" hidden="false" customHeight="true" outlineLevel="0" collapsed="false">
      <c r="A132" s="23"/>
      <c r="B132" s="24"/>
      <c r="C132" s="16" t="s">
        <v>23</v>
      </c>
      <c r="D132" s="23"/>
      <c r="E132" s="23"/>
      <c r="F132" s="17" t="str">
        <f aca="false">E13</f>
        <v>MmBrna, OSM Husova 3, Brno</v>
      </c>
      <c r="G132" s="23"/>
      <c r="H132" s="23"/>
      <c r="I132" s="16" t="s">
        <v>29</v>
      </c>
      <c r="J132" s="121" t="str">
        <f aca="false">E19</f>
        <v>Radka Volková, Loděnice 50</v>
      </c>
      <c r="K132" s="23"/>
      <c r="L132" s="40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</row>
    <row r="133" s="28" customFormat="true" ht="25.65" hidden="false" customHeight="true" outlineLevel="0" collapsed="false">
      <c r="A133" s="23"/>
      <c r="B133" s="24"/>
      <c r="C133" s="16" t="s">
        <v>27</v>
      </c>
      <c r="D133" s="23"/>
      <c r="E133" s="23"/>
      <c r="F133" s="17" t="str">
        <f aca="false">IF(E16="","",E16)</f>
        <v>Vyplň údaj</v>
      </c>
      <c r="G133" s="23"/>
      <c r="H133" s="23"/>
      <c r="I133" s="16" t="s">
        <v>32</v>
      </c>
      <c r="J133" s="121" t="str">
        <f aca="false">E22</f>
        <v>Radka Volková, Loděnice 50</v>
      </c>
      <c r="K133" s="23"/>
      <c r="L133" s="40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</row>
    <row r="134" s="28" customFormat="true" ht="10.3" hidden="false" customHeight="true" outlineLevel="0" collapsed="false">
      <c r="A134" s="23"/>
      <c r="B134" s="24"/>
      <c r="C134" s="23"/>
      <c r="D134" s="23"/>
      <c r="E134" s="23"/>
      <c r="F134" s="23"/>
      <c r="G134" s="23"/>
      <c r="H134" s="23"/>
      <c r="I134" s="23"/>
      <c r="J134" s="23"/>
      <c r="K134" s="23"/>
      <c r="L134" s="40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="141" customFormat="true" ht="29.3" hidden="false" customHeight="true" outlineLevel="0" collapsed="false">
      <c r="A135" s="135"/>
      <c r="B135" s="136"/>
      <c r="C135" s="137" t="s">
        <v>113</v>
      </c>
      <c r="D135" s="138" t="s">
        <v>59</v>
      </c>
      <c r="E135" s="138" t="s">
        <v>55</v>
      </c>
      <c r="F135" s="138" t="s">
        <v>56</v>
      </c>
      <c r="G135" s="138" t="s">
        <v>114</v>
      </c>
      <c r="H135" s="138" t="s">
        <v>115</v>
      </c>
      <c r="I135" s="138" t="s">
        <v>116</v>
      </c>
      <c r="J135" s="138" t="s">
        <v>85</v>
      </c>
      <c r="K135" s="139" t="s">
        <v>117</v>
      </c>
      <c r="L135" s="140"/>
      <c r="M135" s="69"/>
      <c r="N135" s="70" t="s">
        <v>38</v>
      </c>
      <c r="O135" s="70" t="s">
        <v>118</v>
      </c>
      <c r="P135" s="70" t="s">
        <v>119</v>
      </c>
      <c r="Q135" s="70" t="s">
        <v>120</v>
      </c>
      <c r="R135" s="70" t="s">
        <v>121</v>
      </c>
      <c r="S135" s="70" t="s">
        <v>122</v>
      </c>
      <c r="T135" s="71" t="s">
        <v>123</v>
      </c>
      <c r="U135" s="135"/>
      <c r="V135" s="135"/>
      <c r="W135" s="135"/>
      <c r="X135" s="135"/>
      <c r="Y135" s="135"/>
      <c r="Z135" s="135"/>
      <c r="AA135" s="135"/>
      <c r="AB135" s="135"/>
      <c r="AC135" s="135"/>
      <c r="AD135" s="135"/>
      <c r="AE135" s="135"/>
    </row>
    <row r="136" s="28" customFormat="true" ht="22.8" hidden="false" customHeight="true" outlineLevel="0" collapsed="false">
      <c r="A136" s="23"/>
      <c r="B136" s="24"/>
      <c r="C136" s="77" t="s">
        <v>124</v>
      </c>
      <c r="D136" s="23"/>
      <c r="E136" s="23"/>
      <c r="F136" s="23"/>
      <c r="G136" s="23"/>
      <c r="H136" s="23"/>
      <c r="I136" s="23"/>
      <c r="J136" s="142" t="n">
        <f aca="false">BK136</f>
        <v>0</v>
      </c>
      <c r="K136" s="23"/>
      <c r="L136" s="24"/>
      <c r="M136" s="72"/>
      <c r="N136" s="59"/>
      <c r="O136" s="73"/>
      <c r="P136" s="143" t="n">
        <f aca="false">P137+P205+P364+P367</f>
        <v>0</v>
      </c>
      <c r="Q136" s="73"/>
      <c r="R136" s="143" t="n">
        <f aca="false">R137+R205+R364+R367</f>
        <v>4.68555903</v>
      </c>
      <c r="S136" s="73"/>
      <c r="T136" s="144" t="n">
        <f aca="false">T137+T205+T364+T367</f>
        <v>5.6733575</v>
      </c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T136" s="4" t="s">
        <v>73</v>
      </c>
      <c r="AU136" s="4" t="s">
        <v>87</v>
      </c>
      <c r="BK136" s="145" t="n">
        <f aca="false">BK137+BK205+BK364+BK367</f>
        <v>0</v>
      </c>
    </row>
    <row r="137" s="146" customFormat="true" ht="25.9" hidden="false" customHeight="true" outlineLevel="0" collapsed="false">
      <c r="B137" s="147"/>
      <c r="D137" s="148" t="s">
        <v>73</v>
      </c>
      <c r="E137" s="149" t="s">
        <v>125</v>
      </c>
      <c r="F137" s="149" t="s">
        <v>126</v>
      </c>
      <c r="I137" s="150"/>
      <c r="J137" s="151" t="n">
        <f aca="false">BK137</f>
        <v>0</v>
      </c>
      <c r="L137" s="147"/>
      <c r="M137" s="152"/>
      <c r="N137" s="153"/>
      <c r="O137" s="153"/>
      <c r="P137" s="154" t="n">
        <f aca="false">P138+P143+P174+P197+P203</f>
        <v>0</v>
      </c>
      <c r="Q137" s="153"/>
      <c r="R137" s="154" t="n">
        <f aca="false">R138+R143+R174+R197+R203</f>
        <v>3.09630435</v>
      </c>
      <c r="S137" s="153"/>
      <c r="T137" s="155" t="n">
        <f aca="false">T138+T143+T174+T197+T203</f>
        <v>5.40605</v>
      </c>
      <c r="AR137" s="148" t="s">
        <v>79</v>
      </c>
      <c r="AT137" s="156" t="s">
        <v>73</v>
      </c>
      <c r="AU137" s="156" t="s">
        <v>74</v>
      </c>
      <c r="AY137" s="148" t="s">
        <v>127</v>
      </c>
      <c r="BK137" s="157" t="n">
        <f aca="false">BK138+BK143+BK174+BK197+BK203</f>
        <v>0</v>
      </c>
    </row>
    <row r="138" s="146" customFormat="true" ht="22.8" hidden="false" customHeight="true" outlineLevel="0" collapsed="false">
      <c r="B138" s="147"/>
      <c r="D138" s="148" t="s">
        <v>73</v>
      </c>
      <c r="E138" s="158" t="s">
        <v>128</v>
      </c>
      <c r="F138" s="158" t="s">
        <v>129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SUM(P139:P142)</f>
        <v>0</v>
      </c>
      <c r="Q138" s="153"/>
      <c r="R138" s="154" t="n">
        <f aca="false">SUM(R139:R142)</f>
        <v>0.0696675</v>
      </c>
      <c r="S138" s="153"/>
      <c r="T138" s="155" t="n">
        <f aca="false">SUM(T139:T142)</f>
        <v>0</v>
      </c>
      <c r="AR138" s="148" t="s">
        <v>79</v>
      </c>
      <c r="AT138" s="156" t="s">
        <v>73</v>
      </c>
      <c r="AU138" s="156" t="s">
        <v>79</v>
      </c>
      <c r="AY138" s="148" t="s">
        <v>127</v>
      </c>
      <c r="BK138" s="157" t="n">
        <f aca="false">SUM(BK139:BK142)</f>
        <v>0</v>
      </c>
    </row>
    <row r="139" s="28" customFormat="true" ht="24.15" hidden="false" customHeight="true" outlineLevel="0" collapsed="false">
      <c r="A139" s="23"/>
      <c r="B139" s="160"/>
      <c r="C139" s="161" t="s">
        <v>79</v>
      </c>
      <c r="D139" s="161" t="s">
        <v>130</v>
      </c>
      <c r="E139" s="162" t="s">
        <v>131</v>
      </c>
      <c r="F139" s="163" t="s">
        <v>132</v>
      </c>
      <c r="G139" s="164" t="s">
        <v>133</v>
      </c>
      <c r="H139" s="165" t="n">
        <v>1.125</v>
      </c>
      <c r="I139" s="166"/>
      <c r="J139" s="167" t="n">
        <f aca="false">ROUND(I139*H139,2)</f>
        <v>0</v>
      </c>
      <c r="K139" s="163"/>
      <c r="L139" s="24"/>
      <c r="M139" s="168"/>
      <c r="N139" s="169" t="s">
        <v>40</v>
      </c>
      <c r="O139" s="61"/>
      <c r="P139" s="170" t="n">
        <f aca="false">O139*H139</f>
        <v>0</v>
      </c>
      <c r="Q139" s="170" t="n">
        <v>0.06166</v>
      </c>
      <c r="R139" s="170" t="n">
        <f aca="false">Q139*H139</f>
        <v>0.0693675</v>
      </c>
      <c r="S139" s="170" t="n">
        <v>0</v>
      </c>
      <c r="T139" s="171" t="n">
        <f aca="false"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72" t="s">
        <v>134</v>
      </c>
      <c r="AT139" s="172" t="s">
        <v>130</v>
      </c>
      <c r="AU139" s="172" t="s">
        <v>135</v>
      </c>
      <c r="AY139" s="4" t="s">
        <v>127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4" t="s">
        <v>135</v>
      </c>
      <c r="BK139" s="173" t="n">
        <f aca="false">ROUND(I139*H139,2)</f>
        <v>0</v>
      </c>
      <c r="BL139" s="4" t="s">
        <v>134</v>
      </c>
      <c r="BM139" s="172" t="s">
        <v>136</v>
      </c>
    </row>
    <row r="140" s="174" customFormat="true" ht="12.8" hidden="false" customHeight="false" outlineLevel="0" collapsed="false">
      <c r="B140" s="175"/>
      <c r="D140" s="176" t="s">
        <v>137</v>
      </c>
      <c r="E140" s="177"/>
      <c r="F140" s="178" t="s">
        <v>138</v>
      </c>
      <c r="H140" s="179" t="n">
        <v>1.125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137</v>
      </c>
      <c r="AU140" s="177" t="s">
        <v>135</v>
      </c>
      <c r="AV140" s="174" t="s">
        <v>135</v>
      </c>
      <c r="AW140" s="174" t="s">
        <v>31</v>
      </c>
      <c r="AX140" s="174" t="s">
        <v>79</v>
      </c>
      <c r="AY140" s="177" t="s">
        <v>127</v>
      </c>
    </row>
    <row r="141" s="28" customFormat="true" ht="24.15" hidden="false" customHeight="true" outlineLevel="0" collapsed="false">
      <c r="A141" s="23"/>
      <c r="B141" s="160"/>
      <c r="C141" s="161" t="s">
        <v>135</v>
      </c>
      <c r="D141" s="161" t="s">
        <v>130</v>
      </c>
      <c r="E141" s="162" t="s">
        <v>139</v>
      </c>
      <c r="F141" s="163" t="s">
        <v>140</v>
      </c>
      <c r="G141" s="164" t="s">
        <v>141</v>
      </c>
      <c r="H141" s="165" t="n">
        <v>2.5</v>
      </c>
      <c r="I141" s="166"/>
      <c r="J141" s="167" t="n">
        <f aca="false">ROUND(I141*H141,2)</f>
        <v>0</v>
      </c>
      <c r="K141" s="163" t="s">
        <v>142</v>
      </c>
      <c r="L141" s="24"/>
      <c r="M141" s="168"/>
      <c r="N141" s="169" t="s">
        <v>40</v>
      </c>
      <c r="O141" s="61"/>
      <c r="P141" s="170" t="n">
        <f aca="false">O141*H141</f>
        <v>0</v>
      </c>
      <c r="Q141" s="170" t="n">
        <v>0.00012</v>
      </c>
      <c r="R141" s="170" t="n">
        <f aca="false">Q141*H141</f>
        <v>0.0003</v>
      </c>
      <c r="S141" s="170" t="n">
        <v>0</v>
      </c>
      <c r="T141" s="171" t="n">
        <f aca="false"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72" t="s">
        <v>134</v>
      </c>
      <c r="AT141" s="172" t="s">
        <v>130</v>
      </c>
      <c r="AU141" s="172" t="s">
        <v>135</v>
      </c>
      <c r="AY141" s="4" t="s">
        <v>127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4" t="s">
        <v>135</v>
      </c>
      <c r="BK141" s="173" t="n">
        <f aca="false">ROUND(I141*H141,2)</f>
        <v>0</v>
      </c>
      <c r="BL141" s="4" t="s">
        <v>134</v>
      </c>
      <c r="BM141" s="172" t="s">
        <v>143</v>
      </c>
    </row>
    <row r="142" s="174" customFormat="true" ht="12.8" hidden="false" customHeight="false" outlineLevel="0" collapsed="false">
      <c r="B142" s="175"/>
      <c r="D142" s="176" t="s">
        <v>137</v>
      </c>
      <c r="E142" s="177"/>
      <c r="F142" s="178" t="s">
        <v>144</v>
      </c>
      <c r="H142" s="179" t="n">
        <v>2.5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137</v>
      </c>
      <c r="AU142" s="177" t="s">
        <v>135</v>
      </c>
      <c r="AV142" s="174" t="s">
        <v>135</v>
      </c>
      <c r="AW142" s="174" t="s">
        <v>31</v>
      </c>
      <c r="AX142" s="174" t="s">
        <v>79</v>
      </c>
      <c r="AY142" s="177" t="s">
        <v>127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145</v>
      </c>
      <c r="F143" s="158" t="s">
        <v>146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SUM(P144:P173)</f>
        <v>0</v>
      </c>
      <c r="Q143" s="153"/>
      <c r="R143" s="154" t="n">
        <f aca="false">SUM(R144:R173)</f>
        <v>3.02542685</v>
      </c>
      <c r="S143" s="153"/>
      <c r="T143" s="155" t="n">
        <f aca="false">SUM(T144:T173)</f>
        <v>0</v>
      </c>
      <c r="AR143" s="148" t="s">
        <v>79</v>
      </c>
      <c r="AT143" s="156" t="s">
        <v>73</v>
      </c>
      <c r="AU143" s="156" t="s">
        <v>79</v>
      </c>
      <c r="AY143" s="148" t="s">
        <v>127</v>
      </c>
      <c r="BK143" s="157" t="n">
        <f aca="false">SUM(BK144:BK173)</f>
        <v>0</v>
      </c>
    </row>
    <row r="144" s="28" customFormat="true" ht="24.15" hidden="false" customHeight="true" outlineLevel="0" collapsed="false">
      <c r="A144" s="23"/>
      <c r="B144" s="160"/>
      <c r="C144" s="161" t="s">
        <v>128</v>
      </c>
      <c r="D144" s="161" t="s">
        <v>130</v>
      </c>
      <c r="E144" s="162" t="s">
        <v>147</v>
      </c>
      <c r="F144" s="163" t="s">
        <v>148</v>
      </c>
      <c r="G144" s="164" t="s">
        <v>133</v>
      </c>
      <c r="H144" s="165" t="n">
        <v>23</v>
      </c>
      <c r="I144" s="166"/>
      <c r="J144" s="167" t="n">
        <f aca="false">ROUND(I144*H144,2)</f>
        <v>0</v>
      </c>
      <c r="K144" s="163" t="s">
        <v>142</v>
      </c>
      <c r="L144" s="24"/>
      <c r="M144" s="168"/>
      <c r="N144" s="169" t="s">
        <v>40</v>
      </c>
      <c r="O144" s="61"/>
      <c r="P144" s="170" t="n">
        <f aca="false">O144*H144</f>
        <v>0</v>
      </c>
      <c r="Q144" s="170" t="n">
        <v>0.0057</v>
      </c>
      <c r="R144" s="170" t="n">
        <f aca="false">Q144*H144</f>
        <v>0.1311</v>
      </c>
      <c r="S144" s="170" t="n">
        <v>0</v>
      </c>
      <c r="T144" s="171" t="n">
        <f aca="false"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72" t="s">
        <v>134</v>
      </c>
      <c r="AT144" s="172" t="s">
        <v>130</v>
      </c>
      <c r="AU144" s="172" t="s">
        <v>135</v>
      </c>
      <c r="AY144" s="4" t="s">
        <v>127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4" t="s">
        <v>135</v>
      </c>
      <c r="BK144" s="173" t="n">
        <f aca="false">ROUND(I144*H144,2)</f>
        <v>0</v>
      </c>
      <c r="BL144" s="4" t="s">
        <v>134</v>
      </c>
      <c r="BM144" s="172" t="s">
        <v>149</v>
      </c>
    </row>
    <row r="145" s="174" customFormat="true" ht="12.8" hidden="false" customHeight="false" outlineLevel="0" collapsed="false">
      <c r="B145" s="175"/>
      <c r="D145" s="176" t="s">
        <v>137</v>
      </c>
      <c r="E145" s="177"/>
      <c r="F145" s="178" t="s">
        <v>150</v>
      </c>
      <c r="H145" s="179" t="n">
        <v>23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137</v>
      </c>
      <c r="AU145" s="177" t="s">
        <v>135</v>
      </c>
      <c r="AV145" s="174" t="s">
        <v>135</v>
      </c>
      <c r="AW145" s="174" t="s">
        <v>31</v>
      </c>
      <c r="AX145" s="174" t="s">
        <v>79</v>
      </c>
      <c r="AY145" s="177" t="s">
        <v>127</v>
      </c>
    </row>
    <row r="146" s="28" customFormat="true" ht="24.15" hidden="false" customHeight="true" outlineLevel="0" collapsed="false">
      <c r="A146" s="23"/>
      <c r="B146" s="160"/>
      <c r="C146" s="161" t="s">
        <v>134</v>
      </c>
      <c r="D146" s="161" t="s">
        <v>130</v>
      </c>
      <c r="E146" s="162" t="s">
        <v>151</v>
      </c>
      <c r="F146" s="163" t="s">
        <v>152</v>
      </c>
      <c r="G146" s="164" t="s">
        <v>133</v>
      </c>
      <c r="H146" s="165" t="n">
        <v>27.36</v>
      </c>
      <c r="I146" s="166"/>
      <c r="J146" s="167" t="n">
        <f aca="false">ROUND(I146*H146,2)</f>
        <v>0</v>
      </c>
      <c r="K146" s="163" t="s">
        <v>142</v>
      </c>
      <c r="L146" s="24"/>
      <c r="M146" s="168"/>
      <c r="N146" s="169" t="s">
        <v>40</v>
      </c>
      <c r="O146" s="61"/>
      <c r="P146" s="170" t="n">
        <f aca="false">O146*H146</f>
        <v>0</v>
      </c>
      <c r="Q146" s="170" t="n">
        <v>0.0014</v>
      </c>
      <c r="R146" s="170" t="n">
        <f aca="false">Q146*H146</f>
        <v>0.038304</v>
      </c>
      <c r="S146" s="170" t="n">
        <v>0</v>
      </c>
      <c r="T146" s="171" t="n">
        <f aca="false"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72" t="s">
        <v>134</v>
      </c>
      <c r="AT146" s="172" t="s">
        <v>130</v>
      </c>
      <c r="AU146" s="172" t="s">
        <v>135</v>
      </c>
      <c r="AY146" s="4" t="s">
        <v>127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4" t="s">
        <v>135</v>
      </c>
      <c r="BK146" s="173" t="n">
        <f aca="false">ROUND(I146*H146,2)</f>
        <v>0</v>
      </c>
      <c r="BL146" s="4" t="s">
        <v>134</v>
      </c>
      <c r="BM146" s="172" t="s">
        <v>153</v>
      </c>
    </row>
    <row r="147" s="174" customFormat="true" ht="12.8" hidden="false" customHeight="false" outlineLevel="0" collapsed="false">
      <c r="B147" s="175"/>
      <c r="D147" s="176" t="s">
        <v>137</v>
      </c>
      <c r="E147" s="177"/>
      <c r="F147" s="178" t="s">
        <v>154</v>
      </c>
      <c r="H147" s="179" t="n">
        <v>9.3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137</v>
      </c>
      <c r="AU147" s="177" t="s">
        <v>135</v>
      </c>
      <c r="AV147" s="174" t="s">
        <v>135</v>
      </c>
      <c r="AW147" s="174" t="s">
        <v>31</v>
      </c>
      <c r="AX147" s="174" t="s">
        <v>74</v>
      </c>
      <c r="AY147" s="177" t="s">
        <v>127</v>
      </c>
    </row>
    <row r="148" s="174" customFormat="true" ht="19.4" hidden="false" customHeight="false" outlineLevel="0" collapsed="false">
      <c r="B148" s="175"/>
      <c r="D148" s="176" t="s">
        <v>137</v>
      </c>
      <c r="E148" s="177"/>
      <c r="F148" s="178" t="s">
        <v>155</v>
      </c>
      <c r="H148" s="179" t="n">
        <v>18.06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137</v>
      </c>
      <c r="AU148" s="177" t="s">
        <v>135</v>
      </c>
      <c r="AV148" s="174" t="s">
        <v>135</v>
      </c>
      <c r="AW148" s="174" t="s">
        <v>31</v>
      </c>
      <c r="AX148" s="174" t="s">
        <v>74</v>
      </c>
      <c r="AY148" s="177" t="s">
        <v>127</v>
      </c>
    </row>
    <row r="149" s="184" customFormat="true" ht="12.8" hidden="false" customHeight="false" outlineLevel="0" collapsed="false">
      <c r="B149" s="185"/>
      <c r="D149" s="176" t="s">
        <v>137</v>
      </c>
      <c r="E149" s="186"/>
      <c r="F149" s="187" t="s">
        <v>156</v>
      </c>
      <c r="H149" s="188" t="n">
        <v>27.36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137</v>
      </c>
      <c r="AU149" s="186" t="s">
        <v>135</v>
      </c>
      <c r="AV149" s="184" t="s">
        <v>134</v>
      </c>
      <c r="AW149" s="184" t="s">
        <v>31</v>
      </c>
      <c r="AX149" s="184" t="s">
        <v>79</v>
      </c>
      <c r="AY149" s="186" t="s">
        <v>127</v>
      </c>
    </row>
    <row r="150" s="28" customFormat="true" ht="21.75" hidden="false" customHeight="true" outlineLevel="0" collapsed="false">
      <c r="A150" s="23"/>
      <c r="B150" s="160"/>
      <c r="C150" s="161" t="s">
        <v>157</v>
      </c>
      <c r="D150" s="161" t="s">
        <v>130</v>
      </c>
      <c r="E150" s="162" t="s">
        <v>158</v>
      </c>
      <c r="F150" s="163" t="s">
        <v>159</v>
      </c>
      <c r="G150" s="164" t="s">
        <v>133</v>
      </c>
      <c r="H150" s="165" t="n">
        <v>2.875</v>
      </c>
      <c r="I150" s="166"/>
      <c r="J150" s="167" t="n">
        <f aca="false">ROUND(I150*H150,2)</f>
        <v>0</v>
      </c>
      <c r="K150" s="163" t="s">
        <v>142</v>
      </c>
      <c r="L150" s="24"/>
      <c r="M150" s="168"/>
      <c r="N150" s="169" t="s">
        <v>40</v>
      </c>
      <c r="O150" s="61"/>
      <c r="P150" s="170" t="n">
        <f aca="false">O150*H150</f>
        <v>0</v>
      </c>
      <c r="Q150" s="170" t="n">
        <v>0.056</v>
      </c>
      <c r="R150" s="170" t="n">
        <f aca="false">Q150*H150</f>
        <v>0.161</v>
      </c>
      <c r="S150" s="170" t="n">
        <v>0</v>
      </c>
      <c r="T150" s="171" t="n">
        <f aca="false"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72" t="s">
        <v>134</v>
      </c>
      <c r="AT150" s="172" t="s">
        <v>130</v>
      </c>
      <c r="AU150" s="172" t="s">
        <v>135</v>
      </c>
      <c r="AY150" s="4" t="s">
        <v>127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4" t="s">
        <v>135</v>
      </c>
      <c r="BK150" s="173" t="n">
        <f aca="false">ROUND(I150*H150,2)</f>
        <v>0</v>
      </c>
      <c r="BL150" s="4" t="s">
        <v>134</v>
      </c>
      <c r="BM150" s="172" t="s">
        <v>160</v>
      </c>
    </row>
    <row r="151" s="174" customFormat="true" ht="12.8" hidden="false" customHeight="false" outlineLevel="0" collapsed="false">
      <c r="B151" s="175"/>
      <c r="D151" s="176" t="s">
        <v>137</v>
      </c>
      <c r="E151" s="177"/>
      <c r="F151" s="178" t="s">
        <v>161</v>
      </c>
      <c r="H151" s="179" t="n">
        <v>2.875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137</v>
      </c>
      <c r="AU151" s="177" t="s">
        <v>135</v>
      </c>
      <c r="AV151" s="174" t="s">
        <v>135</v>
      </c>
      <c r="AW151" s="174" t="s">
        <v>31</v>
      </c>
      <c r="AX151" s="174" t="s">
        <v>79</v>
      </c>
      <c r="AY151" s="177" t="s">
        <v>127</v>
      </c>
    </row>
    <row r="152" s="28" customFormat="true" ht="21.75" hidden="false" customHeight="true" outlineLevel="0" collapsed="false">
      <c r="A152" s="23"/>
      <c r="B152" s="160"/>
      <c r="C152" s="161" t="s">
        <v>145</v>
      </c>
      <c r="D152" s="161" t="s">
        <v>130</v>
      </c>
      <c r="E152" s="162" t="s">
        <v>162</v>
      </c>
      <c r="F152" s="163" t="s">
        <v>163</v>
      </c>
      <c r="G152" s="164" t="s">
        <v>133</v>
      </c>
      <c r="H152" s="165" t="n">
        <v>1.26</v>
      </c>
      <c r="I152" s="166"/>
      <c r="J152" s="167" t="n">
        <f aca="false">ROUND(I152*H152,2)</f>
        <v>0</v>
      </c>
      <c r="K152" s="163" t="s">
        <v>142</v>
      </c>
      <c r="L152" s="24"/>
      <c r="M152" s="168"/>
      <c r="N152" s="169" t="s">
        <v>40</v>
      </c>
      <c r="O152" s="61"/>
      <c r="P152" s="170" t="n">
        <f aca="false">O152*H152</f>
        <v>0</v>
      </c>
      <c r="Q152" s="170" t="n">
        <v>0.00438</v>
      </c>
      <c r="R152" s="170" t="n">
        <f aca="false">Q152*H152</f>
        <v>0.0055188</v>
      </c>
      <c r="S152" s="170" t="n">
        <v>0</v>
      </c>
      <c r="T152" s="171" t="n">
        <f aca="false"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72" t="s">
        <v>134</v>
      </c>
      <c r="AT152" s="172" t="s">
        <v>130</v>
      </c>
      <c r="AU152" s="172" t="s">
        <v>135</v>
      </c>
      <c r="AY152" s="4" t="s">
        <v>127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4" t="s">
        <v>135</v>
      </c>
      <c r="BK152" s="173" t="n">
        <f aca="false">ROUND(I152*H152,2)</f>
        <v>0</v>
      </c>
      <c r="BL152" s="4" t="s">
        <v>134</v>
      </c>
      <c r="BM152" s="172" t="s">
        <v>164</v>
      </c>
    </row>
    <row r="153" s="174" customFormat="true" ht="12.8" hidden="false" customHeight="false" outlineLevel="0" collapsed="false">
      <c r="B153" s="175"/>
      <c r="D153" s="176" t="s">
        <v>137</v>
      </c>
      <c r="E153" s="177"/>
      <c r="F153" s="178" t="s">
        <v>165</v>
      </c>
      <c r="H153" s="179" t="n">
        <v>1.26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137</v>
      </c>
      <c r="AU153" s="177" t="s">
        <v>135</v>
      </c>
      <c r="AV153" s="174" t="s">
        <v>135</v>
      </c>
      <c r="AW153" s="174" t="s">
        <v>31</v>
      </c>
      <c r="AX153" s="174" t="s">
        <v>79</v>
      </c>
      <c r="AY153" s="177" t="s">
        <v>127</v>
      </c>
    </row>
    <row r="154" s="28" customFormat="true" ht="24.15" hidden="false" customHeight="true" outlineLevel="0" collapsed="false">
      <c r="A154" s="23"/>
      <c r="B154" s="160"/>
      <c r="C154" s="161" t="s">
        <v>166</v>
      </c>
      <c r="D154" s="161" t="s">
        <v>130</v>
      </c>
      <c r="E154" s="162" t="s">
        <v>167</v>
      </c>
      <c r="F154" s="163" t="s">
        <v>168</v>
      </c>
      <c r="G154" s="164" t="s">
        <v>133</v>
      </c>
      <c r="H154" s="165" t="n">
        <v>26.235</v>
      </c>
      <c r="I154" s="166"/>
      <c r="J154" s="167" t="n">
        <f aca="false">ROUND(I154*H154,2)</f>
        <v>0</v>
      </c>
      <c r="K154" s="163" t="s">
        <v>142</v>
      </c>
      <c r="L154" s="24"/>
      <c r="M154" s="168"/>
      <c r="N154" s="169" t="s">
        <v>40</v>
      </c>
      <c r="O154" s="61"/>
      <c r="P154" s="170" t="n">
        <f aca="false">O154*H154</f>
        <v>0</v>
      </c>
      <c r="Q154" s="170" t="n">
        <v>0.01838</v>
      </c>
      <c r="R154" s="170" t="n">
        <f aca="false">Q154*H154</f>
        <v>0.4821993</v>
      </c>
      <c r="S154" s="170" t="n">
        <v>0</v>
      </c>
      <c r="T154" s="171" t="n">
        <f aca="false"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72" t="s">
        <v>134</v>
      </c>
      <c r="AT154" s="172" t="s">
        <v>130</v>
      </c>
      <c r="AU154" s="172" t="s">
        <v>135</v>
      </c>
      <c r="AY154" s="4" t="s">
        <v>127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4" t="s">
        <v>135</v>
      </c>
      <c r="BK154" s="173" t="n">
        <f aca="false">ROUND(I154*H154,2)</f>
        <v>0</v>
      </c>
      <c r="BL154" s="4" t="s">
        <v>134</v>
      </c>
      <c r="BM154" s="172" t="s">
        <v>169</v>
      </c>
    </row>
    <row r="155" s="174" customFormat="true" ht="12.8" hidden="false" customHeight="false" outlineLevel="0" collapsed="false">
      <c r="B155" s="175"/>
      <c r="D155" s="176" t="s">
        <v>137</v>
      </c>
      <c r="E155" s="177"/>
      <c r="F155" s="178" t="s">
        <v>154</v>
      </c>
      <c r="H155" s="179" t="n">
        <v>9.3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137</v>
      </c>
      <c r="AU155" s="177" t="s">
        <v>135</v>
      </c>
      <c r="AV155" s="174" t="s">
        <v>135</v>
      </c>
      <c r="AW155" s="174" t="s">
        <v>31</v>
      </c>
      <c r="AX155" s="174" t="s">
        <v>74</v>
      </c>
      <c r="AY155" s="177" t="s">
        <v>127</v>
      </c>
    </row>
    <row r="156" s="174" customFormat="true" ht="19.4" hidden="false" customHeight="false" outlineLevel="0" collapsed="false">
      <c r="B156" s="175"/>
      <c r="D156" s="176" t="s">
        <v>137</v>
      </c>
      <c r="E156" s="177"/>
      <c r="F156" s="178" t="s">
        <v>155</v>
      </c>
      <c r="H156" s="179" t="n">
        <v>18.06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137</v>
      </c>
      <c r="AU156" s="177" t="s">
        <v>135</v>
      </c>
      <c r="AV156" s="174" t="s">
        <v>135</v>
      </c>
      <c r="AW156" s="174" t="s">
        <v>31</v>
      </c>
      <c r="AX156" s="174" t="s">
        <v>74</v>
      </c>
      <c r="AY156" s="177" t="s">
        <v>127</v>
      </c>
    </row>
    <row r="157" s="174" customFormat="true" ht="12.8" hidden="false" customHeight="false" outlineLevel="0" collapsed="false">
      <c r="B157" s="175"/>
      <c r="D157" s="176" t="s">
        <v>137</v>
      </c>
      <c r="E157" s="177"/>
      <c r="F157" s="178" t="s">
        <v>170</v>
      </c>
      <c r="H157" s="179" t="n">
        <v>-1.125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137</v>
      </c>
      <c r="AU157" s="177" t="s">
        <v>135</v>
      </c>
      <c r="AV157" s="174" t="s">
        <v>135</v>
      </c>
      <c r="AW157" s="174" t="s">
        <v>31</v>
      </c>
      <c r="AX157" s="174" t="s">
        <v>74</v>
      </c>
      <c r="AY157" s="177" t="s">
        <v>127</v>
      </c>
    </row>
    <row r="158" s="184" customFormat="true" ht="12.8" hidden="false" customHeight="false" outlineLevel="0" collapsed="false">
      <c r="B158" s="185"/>
      <c r="D158" s="176" t="s">
        <v>137</v>
      </c>
      <c r="E158" s="186"/>
      <c r="F158" s="187" t="s">
        <v>156</v>
      </c>
      <c r="H158" s="188" t="n">
        <v>26.235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137</v>
      </c>
      <c r="AU158" s="186" t="s">
        <v>135</v>
      </c>
      <c r="AV158" s="184" t="s">
        <v>134</v>
      </c>
      <c r="AW158" s="184" t="s">
        <v>31</v>
      </c>
      <c r="AX158" s="184" t="s">
        <v>79</v>
      </c>
      <c r="AY158" s="186" t="s">
        <v>127</v>
      </c>
    </row>
    <row r="159" s="28" customFormat="true" ht="24.15" hidden="false" customHeight="true" outlineLevel="0" collapsed="false">
      <c r="A159" s="23"/>
      <c r="B159" s="160"/>
      <c r="C159" s="161" t="s">
        <v>171</v>
      </c>
      <c r="D159" s="161" t="s">
        <v>130</v>
      </c>
      <c r="E159" s="162" t="s">
        <v>172</v>
      </c>
      <c r="F159" s="163" t="s">
        <v>173</v>
      </c>
      <c r="G159" s="164" t="s">
        <v>133</v>
      </c>
      <c r="H159" s="165" t="n">
        <v>2.875</v>
      </c>
      <c r="I159" s="166"/>
      <c r="J159" s="167" t="n">
        <f aca="false">ROUND(I159*H159,2)</f>
        <v>0</v>
      </c>
      <c r="K159" s="163" t="s">
        <v>142</v>
      </c>
      <c r="L159" s="24"/>
      <c r="M159" s="168"/>
      <c r="N159" s="169" t="s">
        <v>40</v>
      </c>
      <c r="O159" s="61"/>
      <c r="P159" s="170" t="n">
        <f aca="false">O159*H159</f>
        <v>0</v>
      </c>
      <c r="Q159" s="170" t="n">
        <v>0.04153</v>
      </c>
      <c r="R159" s="170" t="n">
        <f aca="false">Q159*H159</f>
        <v>0.11939875</v>
      </c>
      <c r="S159" s="170" t="n">
        <v>0</v>
      </c>
      <c r="T159" s="171" t="n">
        <f aca="false">S159*H159</f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72" t="s">
        <v>134</v>
      </c>
      <c r="AT159" s="172" t="s">
        <v>130</v>
      </c>
      <c r="AU159" s="172" t="s">
        <v>135</v>
      </c>
      <c r="AY159" s="4" t="s">
        <v>127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4" t="s">
        <v>135</v>
      </c>
      <c r="BK159" s="173" t="n">
        <f aca="false">ROUND(I159*H159,2)</f>
        <v>0</v>
      </c>
      <c r="BL159" s="4" t="s">
        <v>134</v>
      </c>
      <c r="BM159" s="172" t="s">
        <v>174</v>
      </c>
    </row>
    <row r="160" s="28" customFormat="true" ht="44.25" hidden="false" customHeight="true" outlineLevel="0" collapsed="false">
      <c r="A160" s="23"/>
      <c r="B160" s="160"/>
      <c r="C160" s="161" t="s">
        <v>175</v>
      </c>
      <c r="D160" s="161" t="s">
        <v>130</v>
      </c>
      <c r="E160" s="162" t="s">
        <v>176</v>
      </c>
      <c r="F160" s="163" t="s">
        <v>177</v>
      </c>
      <c r="G160" s="164" t="s">
        <v>133</v>
      </c>
      <c r="H160" s="165" t="n">
        <v>96.638</v>
      </c>
      <c r="I160" s="166"/>
      <c r="J160" s="167" t="n">
        <f aca="false">ROUND(I160*H160,2)</f>
        <v>0</v>
      </c>
      <c r="K160" s="163" t="s">
        <v>142</v>
      </c>
      <c r="L160" s="24"/>
      <c r="M160" s="168"/>
      <c r="N160" s="169" t="s">
        <v>40</v>
      </c>
      <c r="O160" s="61"/>
      <c r="P160" s="170" t="n">
        <f aca="false">O160*H160</f>
        <v>0</v>
      </c>
      <c r="Q160" s="170" t="n">
        <v>0.017</v>
      </c>
      <c r="R160" s="170" t="n">
        <f aca="false">Q160*H160</f>
        <v>1.642846</v>
      </c>
      <c r="S160" s="170" t="n">
        <v>0</v>
      </c>
      <c r="T160" s="171" t="n">
        <f aca="false"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72" t="s">
        <v>134</v>
      </c>
      <c r="AT160" s="172" t="s">
        <v>130</v>
      </c>
      <c r="AU160" s="172" t="s">
        <v>135</v>
      </c>
      <c r="AY160" s="4" t="s">
        <v>127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4" t="s">
        <v>135</v>
      </c>
      <c r="BK160" s="173" t="n">
        <f aca="false">ROUND(I160*H160,2)</f>
        <v>0</v>
      </c>
      <c r="BL160" s="4" t="s">
        <v>134</v>
      </c>
      <c r="BM160" s="172" t="s">
        <v>178</v>
      </c>
    </row>
    <row r="161" s="174" customFormat="true" ht="12.8" hidden="false" customHeight="false" outlineLevel="0" collapsed="false">
      <c r="B161" s="175"/>
      <c r="D161" s="176" t="s">
        <v>137</v>
      </c>
      <c r="E161" s="177"/>
      <c r="F161" s="178" t="s">
        <v>179</v>
      </c>
      <c r="H161" s="179" t="n">
        <v>58.568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137</v>
      </c>
      <c r="AU161" s="177" t="s">
        <v>135</v>
      </c>
      <c r="AV161" s="174" t="s">
        <v>135</v>
      </c>
      <c r="AW161" s="174" t="s">
        <v>31</v>
      </c>
      <c r="AX161" s="174" t="s">
        <v>74</v>
      </c>
      <c r="AY161" s="177" t="s">
        <v>127</v>
      </c>
    </row>
    <row r="162" s="174" customFormat="true" ht="12.8" hidden="false" customHeight="false" outlineLevel="0" collapsed="false">
      <c r="B162" s="175"/>
      <c r="D162" s="176" t="s">
        <v>137</v>
      </c>
      <c r="E162" s="177"/>
      <c r="F162" s="178" t="s">
        <v>180</v>
      </c>
      <c r="H162" s="179" t="n">
        <v>7.398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137</v>
      </c>
      <c r="AU162" s="177" t="s">
        <v>135</v>
      </c>
      <c r="AV162" s="174" t="s">
        <v>135</v>
      </c>
      <c r="AW162" s="174" t="s">
        <v>31</v>
      </c>
      <c r="AX162" s="174" t="s">
        <v>74</v>
      </c>
      <c r="AY162" s="177" t="s">
        <v>127</v>
      </c>
    </row>
    <row r="163" s="174" customFormat="true" ht="12.8" hidden="false" customHeight="false" outlineLevel="0" collapsed="false">
      <c r="B163" s="175"/>
      <c r="D163" s="176" t="s">
        <v>137</v>
      </c>
      <c r="E163" s="177"/>
      <c r="F163" s="178" t="s">
        <v>181</v>
      </c>
      <c r="H163" s="179" t="n">
        <v>15.732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137</v>
      </c>
      <c r="AU163" s="177" t="s">
        <v>135</v>
      </c>
      <c r="AV163" s="174" t="s">
        <v>135</v>
      </c>
      <c r="AW163" s="174" t="s">
        <v>31</v>
      </c>
      <c r="AX163" s="174" t="s">
        <v>74</v>
      </c>
      <c r="AY163" s="177" t="s">
        <v>127</v>
      </c>
    </row>
    <row r="164" s="174" customFormat="true" ht="19.4" hidden="false" customHeight="false" outlineLevel="0" collapsed="false">
      <c r="B164" s="175"/>
      <c r="D164" s="176" t="s">
        <v>137</v>
      </c>
      <c r="E164" s="177"/>
      <c r="F164" s="178" t="s">
        <v>182</v>
      </c>
      <c r="H164" s="179" t="n">
        <v>24.24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137</v>
      </c>
      <c r="AU164" s="177" t="s">
        <v>135</v>
      </c>
      <c r="AV164" s="174" t="s">
        <v>135</v>
      </c>
      <c r="AW164" s="174" t="s">
        <v>31</v>
      </c>
      <c r="AX164" s="174" t="s">
        <v>74</v>
      </c>
      <c r="AY164" s="177" t="s">
        <v>127</v>
      </c>
    </row>
    <row r="165" s="174" customFormat="true" ht="12.8" hidden="false" customHeight="false" outlineLevel="0" collapsed="false">
      <c r="B165" s="175"/>
      <c r="D165" s="176" t="s">
        <v>137</v>
      </c>
      <c r="E165" s="177"/>
      <c r="F165" s="178" t="s">
        <v>183</v>
      </c>
      <c r="H165" s="179" t="n">
        <v>-9.3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137</v>
      </c>
      <c r="AU165" s="177" t="s">
        <v>135</v>
      </c>
      <c r="AV165" s="174" t="s">
        <v>135</v>
      </c>
      <c r="AW165" s="174" t="s">
        <v>31</v>
      </c>
      <c r="AX165" s="174" t="s">
        <v>74</v>
      </c>
      <c r="AY165" s="177" t="s">
        <v>127</v>
      </c>
    </row>
    <row r="166" s="184" customFormat="true" ht="12.8" hidden="false" customHeight="false" outlineLevel="0" collapsed="false">
      <c r="B166" s="185"/>
      <c r="D166" s="176" t="s">
        <v>137</v>
      </c>
      <c r="E166" s="186"/>
      <c r="F166" s="187" t="s">
        <v>156</v>
      </c>
      <c r="H166" s="188" t="n">
        <v>96.638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137</v>
      </c>
      <c r="AU166" s="186" t="s">
        <v>135</v>
      </c>
      <c r="AV166" s="184" t="s">
        <v>134</v>
      </c>
      <c r="AW166" s="184" t="s">
        <v>31</v>
      </c>
      <c r="AX166" s="184" t="s">
        <v>79</v>
      </c>
      <c r="AY166" s="186" t="s">
        <v>127</v>
      </c>
    </row>
    <row r="167" s="28" customFormat="true" ht="24.15" hidden="false" customHeight="true" outlineLevel="0" collapsed="false">
      <c r="A167" s="23"/>
      <c r="B167" s="160"/>
      <c r="C167" s="161" t="s">
        <v>184</v>
      </c>
      <c r="D167" s="161" t="s">
        <v>130</v>
      </c>
      <c r="E167" s="162" t="s">
        <v>185</v>
      </c>
      <c r="F167" s="163" t="s">
        <v>186</v>
      </c>
      <c r="G167" s="164" t="s">
        <v>133</v>
      </c>
      <c r="H167" s="165" t="n">
        <v>4.605</v>
      </c>
      <c r="I167" s="166"/>
      <c r="J167" s="167" t="n">
        <f aca="false">ROUND(I167*H167,2)</f>
        <v>0</v>
      </c>
      <c r="K167" s="163" t="s">
        <v>142</v>
      </c>
      <c r="L167" s="24"/>
      <c r="M167" s="168"/>
      <c r="N167" s="169" t="s">
        <v>40</v>
      </c>
      <c r="O167" s="61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72" t="s">
        <v>134</v>
      </c>
      <c r="AT167" s="172" t="s">
        <v>130</v>
      </c>
      <c r="AU167" s="172" t="s">
        <v>135</v>
      </c>
      <c r="AY167" s="4" t="s">
        <v>127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4" t="s">
        <v>135</v>
      </c>
      <c r="BK167" s="173" t="n">
        <f aca="false">ROUND(I167*H167,2)</f>
        <v>0</v>
      </c>
      <c r="BL167" s="4" t="s">
        <v>134</v>
      </c>
      <c r="BM167" s="172" t="s">
        <v>187</v>
      </c>
    </row>
    <row r="168" s="174" customFormat="true" ht="12.8" hidden="false" customHeight="false" outlineLevel="0" collapsed="false">
      <c r="B168" s="175"/>
      <c r="D168" s="176" t="s">
        <v>137</v>
      </c>
      <c r="E168" s="177"/>
      <c r="F168" s="178" t="s">
        <v>188</v>
      </c>
      <c r="H168" s="179" t="n">
        <v>4.605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137</v>
      </c>
      <c r="AU168" s="177" t="s">
        <v>135</v>
      </c>
      <c r="AV168" s="174" t="s">
        <v>135</v>
      </c>
      <c r="AW168" s="174" t="s">
        <v>31</v>
      </c>
      <c r="AX168" s="174" t="s">
        <v>79</v>
      </c>
      <c r="AY168" s="177" t="s">
        <v>127</v>
      </c>
    </row>
    <row r="169" s="28" customFormat="true" ht="24.15" hidden="false" customHeight="true" outlineLevel="0" collapsed="false">
      <c r="A169" s="23"/>
      <c r="B169" s="160"/>
      <c r="C169" s="161" t="s">
        <v>189</v>
      </c>
      <c r="D169" s="161" t="s">
        <v>130</v>
      </c>
      <c r="E169" s="162" t="s">
        <v>190</v>
      </c>
      <c r="F169" s="163" t="s">
        <v>191</v>
      </c>
      <c r="G169" s="164" t="s">
        <v>192</v>
      </c>
      <c r="H169" s="165" t="n">
        <v>1</v>
      </c>
      <c r="I169" s="166"/>
      <c r="J169" s="167" t="n">
        <f aca="false">ROUND(I169*H169,2)</f>
        <v>0</v>
      </c>
      <c r="K169" s="163" t="s">
        <v>142</v>
      </c>
      <c r="L169" s="24"/>
      <c r="M169" s="168"/>
      <c r="N169" s="169" t="s">
        <v>40</v>
      </c>
      <c r="O169" s="61"/>
      <c r="P169" s="170" t="n">
        <f aca="false">O169*H169</f>
        <v>0</v>
      </c>
      <c r="Q169" s="170" t="n">
        <v>0.4417</v>
      </c>
      <c r="R169" s="170" t="n">
        <f aca="false">Q169*H169</f>
        <v>0.4417</v>
      </c>
      <c r="S169" s="170" t="n">
        <v>0</v>
      </c>
      <c r="T169" s="171" t="n">
        <f aca="false">S169*H169</f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72" t="s">
        <v>134</v>
      </c>
      <c r="AT169" s="172" t="s">
        <v>130</v>
      </c>
      <c r="AU169" s="172" t="s">
        <v>135</v>
      </c>
      <c r="AY169" s="4" t="s">
        <v>127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4" t="s">
        <v>135</v>
      </c>
      <c r="BK169" s="173" t="n">
        <f aca="false">ROUND(I169*H169,2)</f>
        <v>0</v>
      </c>
      <c r="BL169" s="4" t="s">
        <v>134</v>
      </c>
      <c r="BM169" s="172" t="s">
        <v>193</v>
      </c>
    </row>
    <row r="170" s="28" customFormat="true" ht="16.5" hidden="false" customHeight="true" outlineLevel="0" collapsed="false">
      <c r="A170" s="23"/>
      <c r="B170" s="160"/>
      <c r="C170" s="161" t="s">
        <v>7</v>
      </c>
      <c r="D170" s="161" t="s">
        <v>130</v>
      </c>
      <c r="E170" s="162" t="s">
        <v>194</v>
      </c>
      <c r="F170" s="163" t="s">
        <v>195</v>
      </c>
      <c r="G170" s="164" t="s">
        <v>196</v>
      </c>
      <c r="H170" s="165" t="n">
        <v>3</v>
      </c>
      <c r="I170" s="166"/>
      <c r="J170" s="167" t="n">
        <f aca="false">ROUND(I170*H170,2)</f>
        <v>0</v>
      </c>
      <c r="K170" s="163"/>
      <c r="L170" s="24"/>
      <c r="M170" s="168"/>
      <c r="N170" s="169" t="s">
        <v>40</v>
      </c>
      <c r="O170" s="61"/>
      <c r="P170" s="170" t="n">
        <f aca="false">O170*H170</f>
        <v>0</v>
      </c>
      <c r="Q170" s="170" t="n">
        <v>0.00048</v>
      </c>
      <c r="R170" s="170" t="n">
        <f aca="false">Q170*H170</f>
        <v>0.00144</v>
      </c>
      <c r="S170" s="170" t="n">
        <v>0</v>
      </c>
      <c r="T170" s="171" t="n">
        <f aca="false">S170*H170</f>
        <v>0</v>
      </c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R170" s="172" t="s">
        <v>134</v>
      </c>
      <c r="AT170" s="172" t="s">
        <v>130</v>
      </c>
      <c r="AU170" s="172" t="s">
        <v>135</v>
      </c>
      <c r="AY170" s="4" t="s">
        <v>127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4" t="s">
        <v>135</v>
      </c>
      <c r="BK170" s="173" t="n">
        <f aca="false">ROUND(I170*H170,2)</f>
        <v>0</v>
      </c>
      <c r="BL170" s="4" t="s">
        <v>134</v>
      </c>
      <c r="BM170" s="172" t="s">
        <v>197</v>
      </c>
    </row>
    <row r="171" s="28" customFormat="true" ht="16.5" hidden="false" customHeight="true" outlineLevel="0" collapsed="false">
      <c r="A171" s="23"/>
      <c r="B171" s="160"/>
      <c r="C171" s="161" t="s">
        <v>198</v>
      </c>
      <c r="D171" s="161" t="s">
        <v>130</v>
      </c>
      <c r="E171" s="162" t="s">
        <v>199</v>
      </c>
      <c r="F171" s="163" t="s">
        <v>200</v>
      </c>
      <c r="G171" s="164" t="s">
        <v>192</v>
      </c>
      <c r="H171" s="165" t="n">
        <v>2</v>
      </c>
      <c r="I171" s="166"/>
      <c r="J171" s="167" t="n">
        <f aca="false">ROUND(I171*H171,2)</f>
        <v>0</v>
      </c>
      <c r="K171" s="163"/>
      <c r="L171" s="24"/>
      <c r="M171" s="168"/>
      <c r="N171" s="169" t="s">
        <v>40</v>
      </c>
      <c r="O171" s="61"/>
      <c r="P171" s="170" t="n">
        <f aca="false">O171*H171</f>
        <v>0</v>
      </c>
      <c r="Q171" s="170" t="n">
        <v>0.00048</v>
      </c>
      <c r="R171" s="170" t="n">
        <f aca="false">Q171*H171</f>
        <v>0.00096</v>
      </c>
      <c r="S171" s="170" t="n">
        <v>0</v>
      </c>
      <c r="T171" s="171" t="n">
        <f aca="false"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72" t="s">
        <v>134</v>
      </c>
      <c r="AT171" s="172" t="s">
        <v>130</v>
      </c>
      <c r="AU171" s="172" t="s">
        <v>135</v>
      </c>
      <c r="AY171" s="4" t="s">
        <v>127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4" t="s">
        <v>135</v>
      </c>
      <c r="BK171" s="173" t="n">
        <f aca="false">ROUND(I171*H171,2)</f>
        <v>0</v>
      </c>
      <c r="BL171" s="4" t="s">
        <v>134</v>
      </c>
      <c r="BM171" s="172" t="s">
        <v>201</v>
      </c>
    </row>
    <row r="172" s="28" customFormat="true" ht="16.5" hidden="false" customHeight="true" outlineLevel="0" collapsed="false">
      <c r="A172" s="23"/>
      <c r="B172" s="160"/>
      <c r="C172" s="161" t="s">
        <v>202</v>
      </c>
      <c r="D172" s="161" t="s">
        <v>130</v>
      </c>
      <c r="E172" s="162" t="s">
        <v>203</v>
      </c>
      <c r="F172" s="163" t="s">
        <v>204</v>
      </c>
      <c r="G172" s="164" t="s">
        <v>205</v>
      </c>
      <c r="H172" s="165" t="n">
        <v>2</v>
      </c>
      <c r="I172" s="166"/>
      <c r="J172" s="167" t="n">
        <f aca="false">ROUND(I172*H172,2)</f>
        <v>0</v>
      </c>
      <c r="K172" s="163"/>
      <c r="L172" s="24"/>
      <c r="M172" s="168"/>
      <c r="N172" s="169" t="s">
        <v>40</v>
      </c>
      <c r="O172" s="61"/>
      <c r="P172" s="170" t="n">
        <f aca="false">O172*H172</f>
        <v>0</v>
      </c>
      <c r="Q172" s="170" t="n">
        <v>0.00048</v>
      </c>
      <c r="R172" s="170" t="n">
        <f aca="false">Q172*H172</f>
        <v>0.00096</v>
      </c>
      <c r="S172" s="170" t="n">
        <v>0</v>
      </c>
      <c r="T172" s="171" t="n">
        <f aca="false">S172*H172</f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72" t="s">
        <v>134</v>
      </c>
      <c r="AT172" s="172" t="s">
        <v>130</v>
      </c>
      <c r="AU172" s="172" t="s">
        <v>135</v>
      </c>
      <c r="AY172" s="4" t="s">
        <v>127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4" t="s">
        <v>135</v>
      </c>
      <c r="BK172" s="173" t="n">
        <f aca="false">ROUND(I172*H172,2)</f>
        <v>0</v>
      </c>
      <c r="BL172" s="4" t="s">
        <v>134</v>
      </c>
      <c r="BM172" s="172" t="s">
        <v>206</v>
      </c>
    </row>
    <row r="173" s="174" customFormat="true" ht="12.8" hidden="false" customHeight="false" outlineLevel="0" collapsed="false">
      <c r="B173" s="175"/>
      <c r="D173" s="176" t="s">
        <v>137</v>
      </c>
      <c r="E173" s="177"/>
      <c r="F173" s="178" t="s">
        <v>207</v>
      </c>
      <c r="H173" s="179" t="n">
        <v>2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137</v>
      </c>
      <c r="AU173" s="177" t="s">
        <v>135</v>
      </c>
      <c r="AV173" s="174" t="s">
        <v>135</v>
      </c>
      <c r="AW173" s="174" t="s">
        <v>31</v>
      </c>
      <c r="AX173" s="174" t="s">
        <v>79</v>
      </c>
      <c r="AY173" s="177" t="s">
        <v>127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175</v>
      </c>
      <c r="F174" s="158" t="s">
        <v>208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SUM(P175:P196)</f>
        <v>0</v>
      </c>
      <c r="Q174" s="153"/>
      <c r="R174" s="154" t="n">
        <f aca="false">SUM(R175:R196)</f>
        <v>0.00121</v>
      </c>
      <c r="S174" s="153"/>
      <c r="T174" s="155" t="n">
        <f aca="false">SUM(T175:T196)</f>
        <v>5.40605</v>
      </c>
      <c r="AR174" s="148" t="s">
        <v>79</v>
      </c>
      <c r="AT174" s="156" t="s">
        <v>73</v>
      </c>
      <c r="AU174" s="156" t="s">
        <v>79</v>
      </c>
      <c r="AY174" s="148" t="s">
        <v>127</v>
      </c>
      <c r="BK174" s="157" t="n">
        <f aca="false">SUM(BK175:BK196)</f>
        <v>0</v>
      </c>
    </row>
    <row r="175" s="28" customFormat="true" ht="24.15" hidden="false" customHeight="true" outlineLevel="0" collapsed="false">
      <c r="A175" s="23"/>
      <c r="B175" s="160"/>
      <c r="C175" s="161" t="s">
        <v>209</v>
      </c>
      <c r="D175" s="161" t="s">
        <v>130</v>
      </c>
      <c r="E175" s="162" t="s">
        <v>210</v>
      </c>
      <c r="F175" s="163" t="s">
        <v>211</v>
      </c>
      <c r="G175" s="164" t="s">
        <v>133</v>
      </c>
      <c r="H175" s="165" t="n">
        <v>30</v>
      </c>
      <c r="I175" s="166"/>
      <c r="J175" s="167" t="n">
        <f aca="false">ROUND(I175*H175,2)</f>
        <v>0</v>
      </c>
      <c r="K175" s="163" t="s">
        <v>142</v>
      </c>
      <c r="L175" s="24"/>
      <c r="M175" s="168"/>
      <c r="N175" s="169" t="s">
        <v>40</v>
      </c>
      <c r="O175" s="61"/>
      <c r="P175" s="170" t="n">
        <f aca="false">O175*H175</f>
        <v>0</v>
      </c>
      <c r="Q175" s="170" t="n">
        <v>4E-005</v>
      </c>
      <c r="R175" s="170" t="n">
        <f aca="false">Q175*H175</f>
        <v>0.0012</v>
      </c>
      <c r="S175" s="170" t="n">
        <v>0</v>
      </c>
      <c r="T175" s="171" t="n">
        <f aca="false">S175*H175</f>
        <v>0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72" t="s">
        <v>134</v>
      </c>
      <c r="AT175" s="172" t="s">
        <v>130</v>
      </c>
      <c r="AU175" s="172" t="s">
        <v>135</v>
      </c>
      <c r="AY175" s="4" t="s">
        <v>127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4" t="s">
        <v>135</v>
      </c>
      <c r="BK175" s="173" t="n">
        <f aca="false">ROUND(I175*H175,2)</f>
        <v>0</v>
      </c>
      <c r="BL175" s="4" t="s">
        <v>134</v>
      </c>
      <c r="BM175" s="172" t="s">
        <v>212</v>
      </c>
    </row>
    <row r="176" s="28" customFormat="true" ht="24.15" hidden="false" customHeight="true" outlineLevel="0" collapsed="false">
      <c r="A176" s="23"/>
      <c r="B176" s="160"/>
      <c r="C176" s="161" t="s">
        <v>213</v>
      </c>
      <c r="D176" s="161" t="s">
        <v>130</v>
      </c>
      <c r="E176" s="162" t="s">
        <v>214</v>
      </c>
      <c r="F176" s="163" t="s">
        <v>215</v>
      </c>
      <c r="G176" s="164" t="s">
        <v>205</v>
      </c>
      <c r="H176" s="165" t="n">
        <v>1</v>
      </c>
      <c r="I176" s="166"/>
      <c r="J176" s="167" t="n">
        <f aca="false">ROUND(I176*H176,2)</f>
        <v>0</v>
      </c>
      <c r="K176" s="163"/>
      <c r="L176" s="24"/>
      <c r="M176" s="168"/>
      <c r="N176" s="169" t="s">
        <v>40</v>
      </c>
      <c r="O176" s="61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0.51501</v>
      </c>
      <c r="T176" s="171" t="n">
        <f aca="false">S176*H176</f>
        <v>0.51501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172" t="s">
        <v>134</v>
      </c>
      <c r="AT176" s="172" t="s">
        <v>130</v>
      </c>
      <c r="AU176" s="172" t="s">
        <v>135</v>
      </c>
      <c r="AY176" s="4" t="s">
        <v>127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4" t="s">
        <v>135</v>
      </c>
      <c r="BK176" s="173" t="n">
        <f aca="false">ROUND(I176*H176,2)</f>
        <v>0</v>
      </c>
      <c r="BL176" s="4" t="s">
        <v>134</v>
      </c>
      <c r="BM176" s="172" t="s">
        <v>216</v>
      </c>
    </row>
    <row r="177" s="28" customFormat="true" ht="24.15" hidden="false" customHeight="true" outlineLevel="0" collapsed="false">
      <c r="A177" s="23"/>
      <c r="B177" s="160"/>
      <c r="C177" s="161" t="s">
        <v>217</v>
      </c>
      <c r="D177" s="161" t="s">
        <v>130</v>
      </c>
      <c r="E177" s="162" t="s">
        <v>218</v>
      </c>
      <c r="F177" s="163" t="s">
        <v>219</v>
      </c>
      <c r="G177" s="164" t="s">
        <v>133</v>
      </c>
      <c r="H177" s="165" t="n">
        <v>3.8</v>
      </c>
      <c r="I177" s="166"/>
      <c r="J177" s="167" t="n">
        <f aca="false">ROUND(I177*H177,2)</f>
        <v>0</v>
      </c>
      <c r="K177" s="163" t="s">
        <v>142</v>
      </c>
      <c r="L177" s="24"/>
      <c r="M177" s="168"/>
      <c r="N177" s="169" t="s">
        <v>40</v>
      </c>
      <c r="O177" s="61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0.035</v>
      </c>
      <c r="T177" s="171" t="n">
        <f aca="false">S177*H177</f>
        <v>0.133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172" t="s">
        <v>134</v>
      </c>
      <c r="AT177" s="172" t="s">
        <v>130</v>
      </c>
      <c r="AU177" s="172" t="s">
        <v>135</v>
      </c>
      <c r="AY177" s="4" t="s">
        <v>127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4" t="s">
        <v>135</v>
      </c>
      <c r="BK177" s="173" t="n">
        <f aca="false">ROUND(I177*H177,2)</f>
        <v>0</v>
      </c>
      <c r="BL177" s="4" t="s">
        <v>134</v>
      </c>
      <c r="BM177" s="172" t="s">
        <v>220</v>
      </c>
    </row>
    <row r="178" s="174" customFormat="true" ht="12.8" hidden="false" customHeight="false" outlineLevel="0" collapsed="false">
      <c r="B178" s="175"/>
      <c r="D178" s="176" t="s">
        <v>137</v>
      </c>
      <c r="E178" s="177"/>
      <c r="F178" s="178" t="s">
        <v>221</v>
      </c>
      <c r="H178" s="179" t="n">
        <v>3.8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137</v>
      </c>
      <c r="AU178" s="177" t="s">
        <v>135</v>
      </c>
      <c r="AV178" s="174" t="s">
        <v>135</v>
      </c>
      <c r="AW178" s="174" t="s">
        <v>31</v>
      </c>
      <c r="AX178" s="174" t="s">
        <v>79</v>
      </c>
      <c r="AY178" s="177" t="s">
        <v>127</v>
      </c>
    </row>
    <row r="179" s="28" customFormat="true" ht="21.75" hidden="false" customHeight="true" outlineLevel="0" collapsed="false">
      <c r="A179" s="23"/>
      <c r="B179" s="160"/>
      <c r="C179" s="161" t="s">
        <v>222</v>
      </c>
      <c r="D179" s="161" t="s">
        <v>130</v>
      </c>
      <c r="E179" s="162" t="s">
        <v>223</v>
      </c>
      <c r="F179" s="163" t="s">
        <v>224</v>
      </c>
      <c r="G179" s="164" t="s">
        <v>133</v>
      </c>
      <c r="H179" s="165" t="n">
        <v>3.6</v>
      </c>
      <c r="I179" s="166"/>
      <c r="J179" s="167" t="n">
        <f aca="false">ROUND(I179*H179,2)</f>
        <v>0</v>
      </c>
      <c r="K179" s="163" t="s">
        <v>142</v>
      </c>
      <c r="L179" s="24"/>
      <c r="M179" s="168"/>
      <c r="N179" s="169" t="s">
        <v>40</v>
      </c>
      <c r="O179" s="61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0.076</v>
      </c>
      <c r="T179" s="171" t="n">
        <f aca="false">S179*H179</f>
        <v>0.2736</v>
      </c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R179" s="172" t="s">
        <v>134</v>
      </c>
      <c r="AT179" s="172" t="s">
        <v>130</v>
      </c>
      <c r="AU179" s="172" t="s">
        <v>135</v>
      </c>
      <c r="AY179" s="4" t="s">
        <v>127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4" t="s">
        <v>135</v>
      </c>
      <c r="BK179" s="173" t="n">
        <f aca="false">ROUND(I179*H179,2)</f>
        <v>0</v>
      </c>
      <c r="BL179" s="4" t="s">
        <v>134</v>
      </c>
      <c r="BM179" s="172" t="s">
        <v>225</v>
      </c>
    </row>
    <row r="180" s="174" customFormat="true" ht="12.8" hidden="false" customHeight="false" outlineLevel="0" collapsed="false">
      <c r="B180" s="175"/>
      <c r="D180" s="176" t="s">
        <v>137</v>
      </c>
      <c r="E180" s="177"/>
      <c r="F180" s="178" t="s">
        <v>226</v>
      </c>
      <c r="H180" s="179" t="n">
        <v>3.6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137</v>
      </c>
      <c r="AU180" s="177" t="s">
        <v>135</v>
      </c>
      <c r="AV180" s="174" t="s">
        <v>135</v>
      </c>
      <c r="AW180" s="174" t="s">
        <v>31</v>
      </c>
      <c r="AX180" s="174" t="s">
        <v>79</v>
      </c>
      <c r="AY180" s="177" t="s">
        <v>127</v>
      </c>
    </row>
    <row r="181" s="28" customFormat="true" ht="33" hidden="false" customHeight="true" outlineLevel="0" collapsed="false">
      <c r="A181" s="23"/>
      <c r="B181" s="160"/>
      <c r="C181" s="161" t="s">
        <v>227</v>
      </c>
      <c r="D181" s="161" t="s">
        <v>130</v>
      </c>
      <c r="E181" s="162" t="s">
        <v>228</v>
      </c>
      <c r="F181" s="163" t="s">
        <v>229</v>
      </c>
      <c r="G181" s="164" t="s">
        <v>192</v>
      </c>
      <c r="H181" s="165" t="n">
        <v>1</v>
      </c>
      <c r="I181" s="166"/>
      <c r="J181" s="167" t="n">
        <f aca="false">ROUND(I181*H181,2)</f>
        <v>0</v>
      </c>
      <c r="K181" s="163" t="s">
        <v>142</v>
      </c>
      <c r="L181" s="24"/>
      <c r="M181" s="168"/>
      <c r="N181" s="169" t="s">
        <v>40</v>
      </c>
      <c r="O181" s="61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0.149</v>
      </c>
      <c r="T181" s="171" t="n">
        <f aca="false">S181*H181</f>
        <v>0.149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72" t="s">
        <v>134</v>
      </c>
      <c r="AT181" s="172" t="s">
        <v>130</v>
      </c>
      <c r="AU181" s="172" t="s">
        <v>135</v>
      </c>
      <c r="AY181" s="4" t="s">
        <v>127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4" t="s">
        <v>135</v>
      </c>
      <c r="BK181" s="173" t="n">
        <f aca="false">ROUND(I181*H181,2)</f>
        <v>0</v>
      </c>
      <c r="BL181" s="4" t="s">
        <v>134</v>
      </c>
      <c r="BM181" s="172" t="s">
        <v>230</v>
      </c>
    </row>
    <row r="182" s="28" customFormat="true" ht="24.15" hidden="false" customHeight="true" outlineLevel="0" collapsed="false">
      <c r="A182" s="23"/>
      <c r="B182" s="160"/>
      <c r="C182" s="161" t="s">
        <v>231</v>
      </c>
      <c r="D182" s="161" t="s">
        <v>130</v>
      </c>
      <c r="E182" s="162" t="s">
        <v>232</v>
      </c>
      <c r="F182" s="163" t="s">
        <v>233</v>
      </c>
      <c r="G182" s="164" t="s">
        <v>192</v>
      </c>
      <c r="H182" s="165" t="n">
        <v>25</v>
      </c>
      <c r="I182" s="166"/>
      <c r="J182" s="167" t="n">
        <f aca="false">ROUND(I182*H182,2)</f>
        <v>0</v>
      </c>
      <c r="K182" s="163" t="s">
        <v>142</v>
      </c>
      <c r="L182" s="24"/>
      <c r="M182" s="168"/>
      <c r="N182" s="169" t="s">
        <v>40</v>
      </c>
      <c r="O182" s="61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0.001</v>
      </c>
      <c r="T182" s="171" t="n">
        <f aca="false">S182*H182</f>
        <v>0.025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72" t="s">
        <v>134</v>
      </c>
      <c r="AT182" s="172" t="s">
        <v>130</v>
      </c>
      <c r="AU182" s="172" t="s">
        <v>135</v>
      </c>
      <c r="AY182" s="4" t="s">
        <v>127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4" t="s">
        <v>135</v>
      </c>
      <c r="BK182" s="173" t="n">
        <f aca="false">ROUND(I182*H182,2)</f>
        <v>0</v>
      </c>
      <c r="BL182" s="4" t="s">
        <v>134</v>
      </c>
      <c r="BM182" s="172" t="s">
        <v>234</v>
      </c>
    </row>
    <row r="183" s="28" customFormat="true" ht="24.15" hidden="false" customHeight="true" outlineLevel="0" collapsed="false">
      <c r="A183" s="23"/>
      <c r="B183" s="160"/>
      <c r="C183" s="161" t="s">
        <v>6</v>
      </c>
      <c r="D183" s="161" t="s">
        <v>130</v>
      </c>
      <c r="E183" s="162" t="s">
        <v>235</v>
      </c>
      <c r="F183" s="163" t="s">
        <v>236</v>
      </c>
      <c r="G183" s="164" t="s">
        <v>141</v>
      </c>
      <c r="H183" s="165" t="n">
        <v>25</v>
      </c>
      <c r="I183" s="166"/>
      <c r="J183" s="167" t="n">
        <f aca="false">ROUND(I183*H183,2)</f>
        <v>0</v>
      </c>
      <c r="K183" s="163" t="s">
        <v>142</v>
      </c>
      <c r="L183" s="24"/>
      <c r="M183" s="168"/>
      <c r="N183" s="169" t="s">
        <v>40</v>
      </c>
      <c r="O183" s="61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0.004</v>
      </c>
      <c r="T183" s="171" t="n">
        <f aca="false">S183*H183</f>
        <v>0.1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72" t="s">
        <v>134</v>
      </c>
      <c r="AT183" s="172" t="s">
        <v>130</v>
      </c>
      <c r="AU183" s="172" t="s">
        <v>135</v>
      </c>
      <c r="AY183" s="4" t="s">
        <v>127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4" t="s">
        <v>135</v>
      </c>
      <c r="BK183" s="173" t="n">
        <f aca="false">ROUND(I183*H183,2)</f>
        <v>0</v>
      </c>
      <c r="BL183" s="4" t="s">
        <v>134</v>
      </c>
      <c r="BM183" s="172" t="s">
        <v>237</v>
      </c>
    </row>
    <row r="184" s="28" customFormat="true" ht="24.15" hidden="false" customHeight="true" outlineLevel="0" collapsed="false">
      <c r="A184" s="23"/>
      <c r="B184" s="160"/>
      <c r="C184" s="161" t="s">
        <v>238</v>
      </c>
      <c r="D184" s="161" t="s">
        <v>130</v>
      </c>
      <c r="E184" s="162" t="s">
        <v>239</v>
      </c>
      <c r="F184" s="163" t="s">
        <v>240</v>
      </c>
      <c r="G184" s="164" t="s">
        <v>141</v>
      </c>
      <c r="H184" s="165" t="n">
        <v>2.5</v>
      </c>
      <c r="I184" s="166"/>
      <c r="J184" s="167" t="n">
        <f aca="false">ROUND(I184*H184,2)</f>
        <v>0</v>
      </c>
      <c r="K184" s="163" t="s">
        <v>142</v>
      </c>
      <c r="L184" s="24"/>
      <c r="M184" s="168"/>
      <c r="N184" s="169" t="s">
        <v>40</v>
      </c>
      <c r="O184" s="61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0.013</v>
      </c>
      <c r="T184" s="171" t="n">
        <f aca="false">S184*H184</f>
        <v>0.0325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134</v>
      </c>
      <c r="AT184" s="172" t="s">
        <v>130</v>
      </c>
      <c r="AU184" s="172" t="s">
        <v>135</v>
      </c>
      <c r="AY184" s="4" t="s">
        <v>127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135</v>
      </c>
      <c r="BK184" s="173" t="n">
        <f aca="false">ROUND(I184*H184,2)</f>
        <v>0</v>
      </c>
      <c r="BL184" s="4" t="s">
        <v>134</v>
      </c>
      <c r="BM184" s="172" t="s">
        <v>241</v>
      </c>
    </row>
    <row r="185" s="28" customFormat="true" ht="16.5" hidden="false" customHeight="true" outlineLevel="0" collapsed="false">
      <c r="A185" s="23"/>
      <c r="B185" s="160"/>
      <c r="C185" s="161" t="s">
        <v>242</v>
      </c>
      <c r="D185" s="161" t="s">
        <v>130</v>
      </c>
      <c r="E185" s="162" t="s">
        <v>243</v>
      </c>
      <c r="F185" s="163" t="s">
        <v>244</v>
      </c>
      <c r="G185" s="164" t="s">
        <v>141</v>
      </c>
      <c r="H185" s="165" t="n">
        <v>0.5</v>
      </c>
      <c r="I185" s="166"/>
      <c r="J185" s="167" t="n">
        <f aca="false">ROUND(I185*H185,2)</f>
        <v>0</v>
      </c>
      <c r="K185" s="163" t="s">
        <v>142</v>
      </c>
      <c r="L185" s="24"/>
      <c r="M185" s="168"/>
      <c r="N185" s="169" t="s">
        <v>40</v>
      </c>
      <c r="O185" s="61"/>
      <c r="P185" s="170" t="n">
        <f aca="false">O185*H185</f>
        <v>0</v>
      </c>
      <c r="Q185" s="170" t="n">
        <v>2E-005</v>
      </c>
      <c r="R185" s="170" t="n">
        <f aca="false">Q185*H185</f>
        <v>1E-005</v>
      </c>
      <c r="S185" s="170" t="n">
        <v>0.001</v>
      </c>
      <c r="T185" s="171" t="n">
        <f aca="false">S185*H185</f>
        <v>0.0005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2" t="s">
        <v>134</v>
      </c>
      <c r="AT185" s="172" t="s">
        <v>130</v>
      </c>
      <c r="AU185" s="172" t="s">
        <v>135</v>
      </c>
      <c r="AY185" s="4" t="s">
        <v>127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4" t="s">
        <v>135</v>
      </c>
      <c r="BK185" s="173" t="n">
        <f aca="false">ROUND(I185*H185,2)</f>
        <v>0</v>
      </c>
      <c r="BL185" s="4" t="s">
        <v>134</v>
      </c>
      <c r="BM185" s="172" t="s">
        <v>245</v>
      </c>
    </row>
    <row r="186" s="28" customFormat="true" ht="37.8" hidden="false" customHeight="true" outlineLevel="0" collapsed="false">
      <c r="A186" s="23"/>
      <c r="B186" s="160"/>
      <c r="C186" s="161" t="s">
        <v>246</v>
      </c>
      <c r="D186" s="161" t="s">
        <v>130</v>
      </c>
      <c r="E186" s="162" t="s">
        <v>247</v>
      </c>
      <c r="F186" s="163" t="s">
        <v>248</v>
      </c>
      <c r="G186" s="164" t="s">
        <v>133</v>
      </c>
      <c r="H186" s="165" t="n">
        <v>23</v>
      </c>
      <c r="I186" s="166"/>
      <c r="J186" s="167" t="n">
        <f aca="false">ROUND(I186*H186,2)</f>
        <v>0</v>
      </c>
      <c r="K186" s="163" t="s">
        <v>142</v>
      </c>
      <c r="L186" s="24"/>
      <c r="M186" s="168"/>
      <c r="N186" s="169" t="s">
        <v>40</v>
      </c>
      <c r="O186" s="61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0.004</v>
      </c>
      <c r="T186" s="171" t="n">
        <f aca="false">S186*H186</f>
        <v>0.092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72" t="s">
        <v>134</v>
      </c>
      <c r="AT186" s="172" t="s">
        <v>130</v>
      </c>
      <c r="AU186" s="172" t="s">
        <v>135</v>
      </c>
      <c r="AY186" s="4" t="s">
        <v>127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4" t="s">
        <v>135</v>
      </c>
      <c r="BK186" s="173" t="n">
        <f aca="false">ROUND(I186*H186,2)</f>
        <v>0</v>
      </c>
      <c r="BL186" s="4" t="s">
        <v>134</v>
      </c>
      <c r="BM186" s="172" t="s">
        <v>249</v>
      </c>
    </row>
    <row r="187" s="174" customFormat="true" ht="12.8" hidden="false" customHeight="false" outlineLevel="0" collapsed="false">
      <c r="B187" s="175"/>
      <c r="D187" s="176" t="s">
        <v>137</v>
      </c>
      <c r="E187" s="177"/>
      <c r="F187" s="178" t="s">
        <v>242</v>
      </c>
      <c r="H187" s="179" t="n">
        <v>23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137</v>
      </c>
      <c r="AU187" s="177" t="s">
        <v>135</v>
      </c>
      <c r="AV187" s="174" t="s">
        <v>135</v>
      </c>
      <c r="AW187" s="174" t="s">
        <v>31</v>
      </c>
      <c r="AX187" s="174" t="s">
        <v>79</v>
      </c>
      <c r="AY187" s="177" t="s">
        <v>127</v>
      </c>
    </row>
    <row r="188" s="28" customFormat="true" ht="37.8" hidden="false" customHeight="true" outlineLevel="0" collapsed="false">
      <c r="A188" s="23"/>
      <c r="B188" s="160"/>
      <c r="C188" s="161" t="s">
        <v>250</v>
      </c>
      <c r="D188" s="161" t="s">
        <v>130</v>
      </c>
      <c r="E188" s="162" t="s">
        <v>251</v>
      </c>
      <c r="F188" s="163" t="s">
        <v>252</v>
      </c>
      <c r="G188" s="164" t="s">
        <v>133</v>
      </c>
      <c r="H188" s="165" t="n">
        <v>96.64</v>
      </c>
      <c r="I188" s="166"/>
      <c r="J188" s="167" t="n">
        <f aca="false">ROUND(I188*H188,2)</f>
        <v>0</v>
      </c>
      <c r="K188" s="163" t="s">
        <v>142</v>
      </c>
      <c r="L188" s="24"/>
      <c r="M188" s="168"/>
      <c r="N188" s="169" t="s">
        <v>40</v>
      </c>
      <c r="O188" s="61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0.01</v>
      </c>
      <c r="T188" s="171" t="n">
        <f aca="false">S188*H188</f>
        <v>0.9664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R188" s="172" t="s">
        <v>134</v>
      </c>
      <c r="AT188" s="172" t="s">
        <v>130</v>
      </c>
      <c r="AU188" s="172" t="s">
        <v>135</v>
      </c>
      <c r="AY188" s="4" t="s">
        <v>127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4" t="s">
        <v>135</v>
      </c>
      <c r="BK188" s="173" t="n">
        <f aca="false">ROUND(I188*H188,2)</f>
        <v>0</v>
      </c>
      <c r="BL188" s="4" t="s">
        <v>134</v>
      </c>
      <c r="BM188" s="172" t="s">
        <v>253</v>
      </c>
    </row>
    <row r="189" s="28" customFormat="true" ht="37.8" hidden="false" customHeight="true" outlineLevel="0" collapsed="false">
      <c r="A189" s="23"/>
      <c r="B189" s="160"/>
      <c r="C189" s="161" t="s">
        <v>254</v>
      </c>
      <c r="D189" s="161" t="s">
        <v>130</v>
      </c>
      <c r="E189" s="162" t="s">
        <v>255</v>
      </c>
      <c r="F189" s="163" t="s">
        <v>256</v>
      </c>
      <c r="G189" s="164" t="s">
        <v>133</v>
      </c>
      <c r="H189" s="165" t="n">
        <v>27.36</v>
      </c>
      <c r="I189" s="166"/>
      <c r="J189" s="167" t="n">
        <f aca="false">ROUND(I189*H189,2)</f>
        <v>0</v>
      </c>
      <c r="K189" s="163" t="s">
        <v>142</v>
      </c>
      <c r="L189" s="24"/>
      <c r="M189" s="168"/>
      <c r="N189" s="169" t="s">
        <v>40</v>
      </c>
      <c r="O189" s="61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0.046</v>
      </c>
      <c r="T189" s="171" t="n">
        <f aca="false">S189*H189</f>
        <v>1.25856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72" t="s">
        <v>134</v>
      </c>
      <c r="AT189" s="172" t="s">
        <v>130</v>
      </c>
      <c r="AU189" s="172" t="s">
        <v>135</v>
      </c>
      <c r="AY189" s="4" t="s">
        <v>127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4" t="s">
        <v>135</v>
      </c>
      <c r="BK189" s="173" t="n">
        <f aca="false">ROUND(I189*H189,2)</f>
        <v>0</v>
      </c>
      <c r="BL189" s="4" t="s">
        <v>134</v>
      </c>
      <c r="BM189" s="172" t="s">
        <v>257</v>
      </c>
    </row>
    <row r="190" s="174" customFormat="true" ht="12.8" hidden="false" customHeight="false" outlineLevel="0" collapsed="false">
      <c r="B190" s="175"/>
      <c r="D190" s="176" t="s">
        <v>137</v>
      </c>
      <c r="E190" s="177"/>
      <c r="F190" s="178" t="s">
        <v>154</v>
      </c>
      <c r="H190" s="179" t="n">
        <v>9.3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137</v>
      </c>
      <c r="AU190" s="177" t="s">
        <v>135</v>
      </c>
      <c r="AV190" s="174" t="s">
        <v>135</v>
      </c>
      <c r="AW190" s="174" t="s">
        <v>31</v>
      </c>
      <c r="AX190" s="174" t="s">
        <v>74</v>
      </c>
      <c r="AY190" s="177" t="s">
        <v>127</v>
      </c>
    </row>
    <row r="191" s="174" customFormat="true" ht="19.4" hidden="false" customHeight="false" outlineLevel="0" collapsed="false">
      <c r="B191" s="175"/>
      <c r="D191" s="176" t="s">
        <v>137</v>
      </c>
      <c r="E191" s="177"/>
      <c r="F191" s="178" t="s">
        <v>155</v>
      </c>
      <c r="H191" s="179" t="n">
        <v>18.06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137</v>
      </c>
      <c r="AU191" s="177" t="s">
        <v>135</v>
      </c>
      <c r="AV191" s="174" t="s">
        <v>135</v>
      </c>
      <c r="AW191" s="174" t="s">
        <v>31</v>
      </c>
      <c r="AX191" s="174" t="s">
        <v>74</v>
      </c>
      <c r="AY191" s="177" t="s">
        <v>127</v>
      </c>
    </row>
    <row r="192" s="184" customFormat="true" ht="12.8" hidden="false" customHeight="false" outlineLevel="0" collapsed="false">
      <c r="B192" s="185"/>
      <c r="D192" s="176" t="s">
        <v>137</v>
      </c>
      <c r="E192" s="186"/>
      <c r="F192" s="187" t="s">
        <v>156</v>
      </c>
      <c r="H192" s="188" t="n">
        <v>27.36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137</v>
      </c>
      <c r="AU192" s="186" t="s">
        <v>135</v>
      </c>
      <c r="AV192" s="184" t="s">
        <v>134</v>
      </c>
      <c r="AW192" s="184" t="s">
        <v>31</v>
      </c>
      <c r="AX192" s="184" t="s">
        <v>79</v>
      </c>
      <c r="AY192" s="186" t="s">
        <v>127</v>
      </c>
    </row>
    <row r="193" s="28" customFormat="true" ht="24.15" hidden="false" customHeight="true" outlineLevel="0" collapsed="false">
      <c r="A193" s="23"/>
      <c r="B193" s="160"/>
      <c r="C193" s="161" t="s">
        <v>258</v>
      </c>
      <c r="D193" s="161" t="s">
        <v>130</v>
      </c>
      <c r="E193" s="162" t="s">
        <v>259</v>
      </c>
      <c r="F193" s="163" t="s">
        <v>260</v>
      </c>
      <c r="G193" s="164" t="s">
        <v>133</v>
      </c>
      <c r="H193" s="165" t="n">
        <v>27.36</v>
      </c>
      <c r="I193" s="166"/>
      <c r="J193" s="167" t="n">
        <f aca="false">ROUND(I193*H193,2)</f>
        <v>0</v>
      </c>
      <c r="K193" s="163" t="s">
        <v>142</v>
      </c>
      <c r="L193" s="24"/>
      <c r="M193" s="168"/>
      <c r="N193" s="169" t="s">
        <v>40</v>
      </c>
      <c r="O193" s="61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0.068</v>
      </c>
      <c r="T193" s="171" t="n">
        <f aca="false">S193*H193</f>
        <v>1.86048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72" t="s">
        <v>134</v>
      </c>
      <c r="AT193" s="172" t="s">
        <v>130</v>
      </c>
      <c r="AU193" s="172" t="s">
        <v>135</v>
      </c>
      <c r="AY193" s="4" t="s">
        <v>127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4" t="s">
        <v>135</v>
      </c>
      <c r="BK193" s="173" t="n">
        <f aca="false">ROUND(I193*H193,2)</f>
        <v>0</v>
      </c>
      <c r="BL193" s="4" t="s">
        <v>134</v>
      </c>
      <c r="BM193" s="172" t="s">
        <v>261</v>
      </c>
    </row>
    <row r="194" s="174" customFormat="true" ht="12.8" hidden="false" customHeight="false" outlineLevel="0" collapsed="false">
      <c r="B194" s="175"/>
      <c r="D194" s="176" t="s">
        <v>137</v>
      </c>
      <c r="E194" s="177"/>
      <c r="F194" s="178" t="s">
        <v>154</v>
      </c>
      <c r="H194" s="179" t="n">
        <v>9.3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137</v>
      </c>
      <c r="AU194" s="177" t="s">
        <v>135</v>
      </c>
      <c r="AV194" s="174" t="s">
        <v>135</v>
      </c>
      <c r="AW194" s="174" t="s">
        <v>31</v>
      </c>
      <c r="AX194" s="174" t="s">
        <v>74</v>
      </c>
      <c r="AY194" s="177" t="s">
        <v>127</v>
      </c>
    </row>
    <row r="195" s="174" customFormat="true" ht="19.4" hidden="false" customHeight="false" outlineLevel="0" collapsed="false">
      <c r="B195" s="175"/>
      <c r="D195" s="176" t="s">
        <v>137</v>
      </c>
      <c r="E195" s="177"/>
      <c r="F195" s="178" t="s">
        <v>155</v>
      </c>
      <c r="H195" s="179" t="n">
        <v>18.06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137</v>
      </c>
      <c r="AU195" s="177" t="s">
        <v>135</v>
      </c>
      <c r="AV195" s="174" t="s">
        <v>135</v>
      </c>
      <c r="AW195" s="174" t="s">
        <v>31</v>
      </c>
      <c r="AX195" s="174" t="s">
        <v>74</v>
      </c>
      <c r="AY195" s="177" t="s">
        <v>127</v>
      </c>
    </row>
    <row r="196" s="184" customFormat="true" ht="12.8" hidden="false" customHeight="false" outlineLevel="0" collapsed="false">
      <c r="B196" s="185"/>
      <c r="D196" s="176" t="s">
        <v>137</v>
      </c>
      <c r="E196" s="186"/>
      <c r="F196" s="187" t="s">
        <v>156</v>
      </c>
      <c r="H196" s="188" t="n">
        <v>27.36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137</v>
      </c>
      <c r="AU196" s="186" t="s">
        <v>135</v>
      </c>
      <c r="AV196" s="184" t="s">
        <v>134</v>
      </c>
      <c r="AW196" s="184" t="s">
        <v>31</v>
      </c>
      <c r="AX196" s="184" t="s">
        <v>79</v>
      </c>
      <c r="AY196" s="186" t="s">
        <v>127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262</v>
      </c>
      <c r="F197" s="158" t="s">
        <v>263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SUM(P198:P202)</f>
        <v>0</v>
      </c>
      <c r="Q197" s="153"/>
      <c r="R197" s="154" t="n">
        <f aca="false">SUM(R198:R202)</f>
        <v>0</v>
      </c>
      <c r="S197" s="153"/>
      <c r="T197" s="155" t="n">
        <f aca="false">SUM(T198:T202)</f>
        <v>0</v>
      </c>
      <c r="AR197" s="148" t="s">
        <v>79</v>
      </c>
      <c r="AT197" s="156" t="s">
        <v>73</v>
      </c>
      <c r="AU197" s="156" t="s">
        <v>79</v>
      </c>
      <c r="AY197" s="148" t="s">
        <v>127</v>
      </c>
      <c r="BK197" s="157" t="n">
        <f aca="false">SUM(BK198:BK202)</f>
        <v>0</v>
      </c>
    </row>
    <row r="198" s="28" customFormat="true" ht="24.15" hidden="false" customHeight="true" outlineLevel="0" collapsed="false">
      <c r="A198" s="23"/>
      <c r="B198" s="160"/>
      <c r="C198" s="161" t="s">
        <v>264</v>
      </c>
      <c r="D198" s="161" t="s">
        <v>130</v>
      </c>
      <c r="E198" s="162" t="s">
        <v>265</v>
      </c>
      <c r="F198" s="163" t="s">
        <v>266</v>
      </c>
      <c r="G198" s="164" t="s">
        <v>267</v>
      </c>
      <c r="H198" s="165" t="n">
        <v>5.673</v>
      </c>
      <c r="I198" s="166"/>
      <c r="J198" s="167" t="n">
        <f aca="false">ROUND(I198*H198,2)</f>
        <v>0</v>
      </c>
      <c r="K198" s="163" t="s">
        <v>142</v>
      </c>
      <c r="L198" s="24"/>
      <c r="M198" s="168"/>
      <c r="N198" s="169" t="s">
        <v>40</v>
      </c>
      <c r="O198" s="61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72" t="s">
        <v>134</v>
      </c>
      <c r="AT198" s="172" t="s">
        <v>130</v>
      </c>
      <c r="AU198" s="172" t="s">
        <v>135</v>
      </c>
      <c r="AY198" s="4" t="s">
        <v>127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4" t="s">
        <v>135</v>
      </c>
      <c r="BK198" s="173" t="n">
        <f aca="false">ROUND(I198*H198,2)</f>
        <v>0</v>
      </c>
      <c r="BL198" s="4" t="s">
        <v>134</v>
      </c>
      <c r="BM198" s="172" t="s">
        <v>268</v>
      </c>
    </row>
    <row r="199" s="28" customFormat="true" ht="24.15" hidden="false" customHeight="true" outlineLevel="0" collapsed="false">
      <c r="A199" s="23"/>
      <c r="B199" s="160"/>
      <c r="C199" s="161" t="s">
        <v>269</v>
      </c>
      <c r="D199" s="161" t="s">
        <v>130</v>
      </c>
      <c r="E199" s="162" t="s">
        <v>270</v>
      </c>
      <c r="F199" s="163" t="s">
        <v>271</v>
      </c>
      <c r="G199" s="164" t="s">
        <v>267</v>
      </c>
      <c r="H199" s="165" t="n">
        <v>5.673</v>
      </c>
      <c r="I199" s="166"/>
      <c r="J199" s="167" t="n">
        <f aca="false">ROUND(I199*H199,2)</f>
        <v>0</v>
      </c>
      <c r="K199" s="163" t="s">
        <v>142</v>
      </c>
      <c r="L199" s="24"/>
      <c r="M199" s="168"/>
      <c r="N199" s="169" t="s">
        <v>40</v>
      </c>
      <c r="O199" s="61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72" t="s">
        <v>134</v>
      </c>
      <c r="AT199" s="172" t="s">
        <v>130</v>
      </c>
      <c r="AU199" s="172" t="s">
        <v>135</v>
      </c>
      <c r="AY199" s="4" t="s">
        <v>127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4" t="s">
        <v>135</v>
      </c>
      <c r="BK199" s="173" t="n">
        <f aca="false">ROUND(I199*H199,2)</f>
        <v>0</v>
      </c>
      <c r="BL199" s="4" t="s">
        <v>134</v>
      </c>
      <c r="BM199" s="172" t="s">
        <v>272</v>
      </c>
    </row>
    <row r="200" s="28" customFormat="true" ht="24.15" hidden="false" customHeight="true" outlineLevel="0" collapsed="false">
      <c r="A200" s="23"/>
      <c r="B200" s="160"/>
      <c r="C200" s="161" t="s">
        <v>273</v>
      </c>
      <c r="D200" s="161" t="s">
        <v>130</v>
      </c>
      <c r="E200" s="162" t="s">
        <v>274</v>
      </c>
      <c r="F200" s="163" t="s">
        <v>275</v>
      </c>
      <c r="G200" s="164" t="s">
        <v>267</v>
      </c>
      <c r="H200" s="165" t="n">
        <v>136.152</v>
      </c>
      <c r="I200" s="166"/>
      <c r="J200" s="167" t="n">
        <f aca="false">ROUND(I200*H200,2)</f>
        <v>0</v>
      </c>
      <c r="K200" s="163" t="s">
        <v>142</v>
      </c>
      <c r="L200" s="24"/>
      <c r="M200" s="168"/>
      <c r="N200" s="169" t="s">
        <v>40</v>
      </c>
      <c r="O200" s="61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72" t="s">
        <v>134</v>
      </c>
      <c r="AT200" s="172" t="s">
        <v>130</v>
      </c>
      <c r="AU200" s="172" t="s">
        <v>135</v>
      </c>
      <c r="AY200" s="4" t="s">
        <v>127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4" t="s">
        <v>135</v>
      </c>
      <c r="BK200" s="173" t="n">
        <f aca="false">ROUND(I200*H200,2)</f>
        <v>0</v>
      </c>
      <c r="BL200" s="4" t="s">
        <v>134</v>
      </c>
      <c r="BM200" s="172" t="s">
        <v>276</v>
      </c>
    </row>
    <row r="201" s="174" customFormat="true" ht="12.8" hidden="false" customHeight="false" outlineLevel="0" collapsed="false">
      <c r="B201" s="175"/>
      <c r="D201" s="176" t="s">
        <v>137</v>
      </c>
      <c r="F201" s="178" t="s">
        <v>277</v>
      </c>
      <c r="H201" s="179" t="n">
        <v>136.152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137</v>
      </c>
      <c r="AU201" s="177" t="s">
        <v>135</v>
      </c>
      <c r="AV201" s="174" t="s">
        <v>135</v>
      </c>
      <c r="AW201" s="174" t="s">
        <v>2</v>
      </c>
      <c r="AX201" s="174" t="s">
        <v>79</v>
      </c>
      <c r="AY201" s="177" t="s">
        <v>127</v>
      </c>
    </row>
    <row r="202" s="28" customFormat="true" ht="44.25" hidden="false" customHeight="true" outlineLevel="0" collapsed="false">
      <c r="A202" s="23"/>
      <c r="B202" s="160"/>
      <c r="C202" s="161" t="s">
        <v>278</v>
      </c>
      <c r="D202" s="161" t="s">
        <v>130</v>
      </c>
      <c r="E202" s="162" t="s">
        <v>279</v>
      </c>
      <c r="F202" s="163" t="s">
        <v>280</v>
      </c>
      <c r="G202" s="164" t="s">
        <v>267</v>
      </c>
      <c r="H202" s="165" t="n">
        <v>5.673</v>
      </c>
      <c r="I202" s="166"/>
      <c r="J202" s="167" t="n">
        <f aca="false">ROUND(I202*H202,2)</f>
        <v>0</v>
      </c>
      <c r="K202" s="163" t="s">
        <v>142</v>
      </c>
      <c r="L202" s="24"/>
      <c r="M202" s="168"/>
      <c r="N202" s="169" t="s">
        <v>40</v>
      </c>
      <c r="O202" s="61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R202" s="172" t="s">
        <v>134</v>
      </c>
      <c r="AT202" s="172" t="s">
        <v>130</v>
      </c>
      <c r="AU202" s="172" t="s">
        <v>135</v>
      </c>
      <c r="AY202" s="4" t="s">
        <v>127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4" t="s">
        <v>135</v>
      </c>
      <c r="BK202" s="173" t="n">
        <f aca="false">ROUND(I202*H202,2)</f>
        <v>0</v>
      </c>
      <c r="BL202" s="4" t="s">
        <v>134</v>
      </c>
      <c r="BM202" s="172" t="s">
        <v>281</v>
      </c>
    </row>
    <row r="203" s="146" customFormat="true" ht="22.8" hidden="false" customHeight="true" outlineLevel="0" collapsed="false">
      <c r="B203" s="147"/>
      <c r="D203" s="148" t="s">
        <v>73</v>
      </c>
      <c r="E203" s="158" t="s">
        <v>282</v>
      </c>
      <c r="F203" s="158" t="s">
        <v>283</v>
      </c>
      <c r="I203" s="150"/>
      <c r="J203" s="159" t="n">
        <f aca="false">BK203</f>
        <v>0</v>
      </c>
      <c r="L203" s="147"/>
      <c r="M203" s="152"/>
      <c r="N203" s="153"/>
      <c r="O203" s="153"/>
      <c r="P203" s="154" t="n">
        <f aca="false">P204</f>
        <v>0</v>
      </c>
      <c r="Q203" s="153"/>
      <c r="R203" s="154" t="n">
        <f aca="false">R204</f>
        <v>0</v>
      </c>
      <c r="S203" s="153"/>
      <c r="T203" s="155" t="n">
        <f aca="false">T204</f>
        <v>0</v>
      </c>
      <c r="AR203" s="148" t="s">
        <v>79</v>
      </c>
      <c r="AT203" s="156" t="s">
        <v>73</v>
      </c>
      <c r="AU203" s="156" t="s">
        <v>79</v>
      </c>
      <c r="AY203" s="148" t="s">
        <v>127</v>
      </c>
      <c r="BK203" s="157" t="n">
        <f aca="false">BK204</f>
        <v>0</v>
      </c>
    </row>
    <row r="204" s="28" customFormat="true" ht="21.75" hidden="false" customHeight="true" outlineLevel="0" collapsed="false">
      <c r="A204" s="23"/>
      <c r="B204" s="160"/>
      <c r="C204" s="161" t="s">
        <v>284</v>
      </c>
      <c r="D204" s="161" t="s">
        <v>130</v>
      </c>
      <c r="E204" s="162" t="s">
        <v>285</v>
      </c>
      <c r="F204" s="163" t="s">
        <v>286</v>
      </c>
      <c r="G204" s="164" t="s">
        <v>267</v>
      </c>
      <c r="H204" s="165" t="n">
        <v>3.096</v>
      </c>
      <c r="I204" s="166"/>
      <c r="J204" s="167" t="n">
        <f aca="false">ROUND(I204*H204,2)</f>
        <v>0</v>
      </c>
      <c r="K204" s="163" t="s">
        <v>142</v>
      </c>
      <c r="L204" s="24"/>
      <c r="M204" s="168"/>
      <c r="N204" s="169" t="s">
        <v>40</v>
      </c>
      <c r="O204" s="61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172" t="s">
        <v>134</v>
      </c>
      <c r="AT204" s="172" t="s">
        <v>130</v>
      </c>
      <c r="AU204" s="172" t="s">
        <v>135</v>
      </c>
      <c r="AY204" s="4" t="s">
        <v>127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4" t="s">
        <v>135</v>
      </c>
      <c r="BK204" s="173" t="n">
        <f aca="false">ROUND(I204*H204,2)</f>
        <v>0</v>
      </c>
      <c r="BL204" s="4" t="s">
        <v>134</v>
      </c>
      <c r="BM204" s="172" t="s">
        <v>287</v>
      </c>
    </row>
    <row r="205" s="146" customFormat="true" ht="25.9" hidden="false" customHeight="true" outlineLevel="0" collapsed="false">
      <c r="B205" s="147"/>
      <c r="D205" s="148" t="s">
        <v>73</v>
      </c>
      <c r="E205" s="149" t="s">
        <v>288</v>
      </c>
      <c r="F205" s="149" t="s">
        <v>289</v>
      </c>
      <c r="I205" s="150"/>
      <c r="J205" s="151" t="n">
        <f aca="false">BK205</f>
        <v>0</v>
      </c>
      <c r="L205" s="147"/>
      <c r="M205" s="152"/>
      <c r="N205" s="153"/>
      <c r="O205" s="153"/>
      <c r="P205" s="154" t="n">
        <f aca="false">P206+P211+P226+P230+P233+P241+P271+P276+P290+P306+P324+P342+P354</f>
        <v>0</v>
      </c>
      <c r="Q205" s="153"/>
      <c r="R205" s="154" t="n">
        <f aca="false">R206+R211+R226+R230+R233+R241+R271+R276+R290+R306+R324+R342+R354</f>
        <v>1.58925468</v>
      </c>
      <c r="S205" s="153"/>
      <c r="T205" s="155" t="n">
        <f aca="false">T206+T211+T226+T230+T233+T241+T271+T276+T290+T306+T324+T342+T354</f>
        <v>0.2673075</v>
      </c>
      <c r="AR205" s="148" t="s">
        <v>135</v>
      </c>
      <c r="AT205" s="156" t="s">
        <v>73</v>
      </c>
      <c r="AU205" s="156" t="s">
        <v>74</v>
      </c>
      <c r="AY205" s="148" t="s">
        <v>127</v>
      </c>
      <c r="BK205" s="157" t="n">
        <f aca="false">BK206+BK211+BK226+BK230+BK233+BK241+BK271+BK276+BK290+BK306+BK324+BK342+BK354</f>
        <v>0</v>
      </c>
    </row>
    <row r="206" s="146" customFormat="true" ht="22.8" hidden="false" customHeight="true" outlineLevel="0" collapsed="false">
      <c r="B206" s="147"/>
      <c r="D206" s="148" t="s">
        <v>73</v>
      </c>
      <c r="E206" s="158" t="s">
        <v>290</v>
      </c>
      <c r="F206" s="158" t="s">
        <v>291</v>
      </c>
      <c r="I206" s="150"/>
      <c r="J206" s="159" t="n">
        <f aca="false">BK206</f>
        <v>0</v>
      </c>
      <c r="L206" s="147"/>
      <c r="M206" s="152"/>
      <c r="N206" s="153"/>
      <c r="O206" s="153"/>
      <c r="P206" s="154" t="n">
        <f aca="false">SUM(P207:P210)</f>
        <v>0</v>
      </c>
      <c r="Q206" s="153"/>
      <c r="R206" s="154" t="n">
        <f aca="false">SUM(R207:R210)</f>
        <v>0.00471</v>
      </c>
      <c r="S206" s="153"/>
      <c r="T206" s="155" t="n">
        <f aca="false">SUM(T207:T210)</f>
        <v>0</v>
      </c>
      <c r="AR206" s="148" t="s">
        <v>135</v>
      </c>
      <c r="AT206" s="156" t="s">
        <v>73</v>
      </c>
      <c r="AU206" s="156" t="s">
        <v>79</v>
      </c>
      <c r="AY206" s="148" t="s">
        <v>127</v>
      </c>
      <c r="BK206" s="157" t="n">
        <f aca="false">SUM(BK207:BK210)</f>
        <v>0</v>
      </c>
    </row>
    <row r="207" s="28" customFormat="true" ht="24.15" hidden="false" customHeight="true" outlineLevel="0" collapsed="false">
      <c r="A207" s="23"/>
      <c r="B207" s="160"/>
      <c r="C207" s="161" t="s">
        <v>292</v>
      </c>
      <c r="D207" s="161" t="s">
        <v>130</v>
      </c>
      <c r="E207" s="162" t="s">
        <v>293</v>
      </c>
      <c r="F207" s="163" t="s">
        <v>294</v>
      </c>
      <c r="G207" s="164" t="s">
        <v>205</v>
      </c>
      <c r="H207" s="165" t="n">
        <v>1</v>
      </c>
      <c r="I207" s="166"/>
      <c r="J207" s="167" t="n">
        <f aca="false">ROUND(I207*H207,2)</f>
        <v>0</v>
      </c>
      <c r="K207" s="163"/>
      <c r="L207" s="24"/>
      <c r="M207" s="168"/>
      <c r="N207" s="169" t="s">
        <v>40</v>
      </c>
      <c r="O207" s="61"/>
      <c r="P207" s="170" t="n">
        <f aca="false">O207*H207</f>
        <v>0</v>
      </c>
      <c r="Q207" s="170" t="n">
        <v>0.00157</v>
      </c>
      <c r="R207" s="170" t="n">
        <f aca="false">Q207*H207</f>
        <v>0.00157</v>
      </c>
      <c r="S207" s="170" t="n">
        <v>0</v>
      </c>
      <c r="T207" s="171" t="n">
        <f aca="false">S207*H207</f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72" t="s">
        <v>213</v>
      </c>
      <c r="AT207" s="172" t="s">
        <v>130</v>
      </c>
      <c r="AU207" s="172" t="s">
        <v>135</v>
      </c>
      <c r="AY207" s="4" t="s">
        <v>127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4" t="s">
        <v>135</v>
      </c>
      <c r="BK207" s="173" t="n">
        <f aca="false">ROUND(I207*H207,2)</f>
        <v>0</v>
      </c>
      <c r="BL207" s="4" t="s">
        <v>213</v>
      </c>
      <c r="BM207" s="172" t="s">
        <v>295</v>
      </c>
    </row>
    <row r="208" s="28" customFormat="true" ht="21.75" hidden="false" customHeight="true" outlineLevel="0" collapsed="false">
      <c r="A208" s="23"/>
      <c r="B208" s="160"/>
      <c r="C208" s="161" t="s">
        <v>296</v>
      </c>
      <c r="D208" s="161" t="s">
        <v>130</v>
      </c>
      <c r="E208" s="162" t="s">
        <v>297</v>
      </c>
      <c r="F208" s="163" t="s">
        <v>298</v>
      </c>
      <c r="G208" s="164" t="s">
        <v>205</v>
      </c>
      <c r="H208" s="165" t="n">
        <v>1</v>
      </c>
      <c r="I208" s="166"/>
      <c r="J208" s="167" t="n">
        <f aca="false">ROUND(I208*H208,2)</f>
        <v>0</v>
      </c>
      <c r="K208" s="163"/>
      <c r="L208" s="24"/>
      <c r="M208" s="168"/>
      <c r="N208" s="169" t="s">
        <v>40</v>
      </c>
      <c r="O208" s="61"/>
      <c r="P208" s="170" t="n">
        <f aca="false">O208*H208</f>
        <v>0</v>
      </c>
      <c r="Q208" s="170" t="n">
        <v>0.00157</v>
      </c>
      <c r="R208" s="170" t="n">
        <f aca="false">Q208*H208</f>
        <v>0.00157</v>
      </c>
      <c r="S208" s="170" t="n">
        <v>0</v>
      </c>
      <c r="T208" s="171" t="n">
        <f aca="false">S208*H208</f>
        <v>0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172" t="s">
        <v>213</v>
      </c>
      <c r="AT208" s="172" t="s">
        <v>130</v>
      </c>
      <c r="AU208" s="172" t="s">
        <v>135</v>
      </c>
      <c r="AY208" s="4" t="s">
        <v>127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4" t="s">
        <v>135</v>
      </c>
      <c r="BK208" s="173" t="n">
        <f aca="false">ROUND(I208*H208,2)</f>
        <v>0</v>
      </c>
      <c r="BL208" s="4" t="s">
        <v>213</v>
      </c>
      <c r="BM208" s="172" t="s">
        <v>299</v>
      </c>
    </row>
    <row r="209" s="28" customFormat="true" ht="16.5" hidden="false" customHeight="true" outlineLevel="0" collapsed="false">
      <c r="A209" s="23"/>
      <c r="B209" s="160"/>
      <c r="C209" s="161" t="s">
        <v>300</v>
      </c>
      <c r="D209" s="161" t="s">
        <v>130</v>
      </c>
      <c r="E209" s="162" t="s">
        <v>301</v>
      </c>
      <c r="F209" s="163" t="s">
        <v>302</v>
      </c>
      <c r="G209" s="164" t="s">
        <v>205</v>
      </c>
      <c r="H209" s="165" t="n">
        <v>1</v>
      </c>
      <c r="I209" s="166"/>
      <c r="J209" s="167" t="n">
        <f aca="false">ROUND(I209*H209,2)</f>
        <v>0</v>
      </c>
      <c r="K209" s="163"/>
      <c r="L209" s="24"/>
      <c r="M209" s="168"/>
      <c r="N209" s="169" t="s">
        <v>40</v>
      </c>
      <c r="O209" s="61"/>
      <c r="P209" s="170" t="n">
        <f aca="false">O209*H209</f>
        <v>0</v>
      </c>
      <c r="Q209" s="170" t="n">
        <v>0.00157</v>
      </c>
      <c r="R209" s="170" t="n">
        <f aca="false">Q209*H209</f>
        <v>0.00157</v>
      </c>
      <c r="S209" s="170" t="n">
        <v>0</v>
      </c>
      <c r="T209" s="171" t="n">
        <f aca="false">S209*H209</f>
        <v>0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172" t="s">
        <v>213</v>
      </c>
      <c r="AT209" s="172" t="s">
        <v>130</v>
      </c>
      <c r="AU209" s="172" t="s">
        <v>135</v>
      </c>
      <c r="AY209" s="4" t="s">
        <v>127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4" t="s">
        <v>135</v>
      </c>
      <c r="BK209" s="173" t="n">
        <f aca="false">ROUND(I209*H209,2)</f>
        <v>0</v>
      </c>
      <c r="BL209" s="4" t="s">
        <v>213</v>
      </c>
      <c r="BM209" s="172" t="s">
        <v>303</v>
      </c>
    </row>
    <row r="210" s="28" customFormat="true" ht="24.15" hidden="false" customHeight="true" outlineLevel="0" collapsed="false">
      <c r="A210" s="23"/>
      <c r="B210" s="160"/>
      <c r="C210" s="161" t="s">
        <v>304</v>
      </c>
      <c r="D210" s="161" t="s">
        <v>130</v>
      </c>
      <c r="E210" s="162" t="s">
        <v>305</v>
      </c>
      <c r="F210" s="163" t="s">
        <v>306</v>
      </c>
      <c r="G210" s="164" t="s">
        <v>307</v>
      </c>
      <c r="H210" s="193"/>
      <c r="I210" s="166"/>
      <c r="J210" s="167" t="n">
        <f aca="false">ROUND(I210*H210,2)</f>
        <v>0</v>
      </c>
      <c r="K210" s="163" t="s">
        <v>142</v>
      </c>
      <c r="L210" s="24"/>
      <c r="M210" s="168"/>
      <c r="N210" s="169" t="s">
        <v>40</v>
      </c>
      <c r="O210" s="61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172" t="s">
        <v>213</v>
      </c>
      <c r="AT210" s="172" t="s">
        <v>130</v>
      </c>
      <c r="AU210" s="172" t="s">
        <v>135</v>
      </c>
      <c r="AY210" s="4" t="s">
        <v>127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4" t="s">
        <v>135</v>
      </c>
      <c r="BK210" s="173" t="n">
        <f aca="false">ROUND(I210*H210,2)</f>
        <v>0</v>
      </c>
      <c r="BL210" s="4" t="s">
        <v>213</v>
      </c>
      <c r="BM210" s="172" t="s">
        <v>308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309</v>
      </c>
      <c r="F211" s="158" t="s">
        <v>310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SUM(P212:P225)</f>
        <v>0</v>
      </c>
      <c r="Q211" s="153"/>
      <c r="R211" s="154" t="n">
        <f aca="false">SUM(R212:R225)</f>
        <v>0.12911</v>
      </c>
      <c r="S211" s="153"/>
      <c r="T211" s="155" t="n">
        <f aca="false">SUM(T212:T225)</f>
        <v>0.1347</v>
      </c>
      <c r="AR211" s="148" t="s">
        <v>135</v>
      </c>
      <c r="AT211" s="156" t="s">
        <v>73</v>
      </c>
      <c r="AU211" s="156" t="s">
        <v>79</v>
      </c>
      <c r="AY211" s="148" t="s">
        <v>127</v>
      </c>
      <c r="BK211" s="157" t="n">
        <f aca="false">SUM(BK212:BK225)</f>
        <v>0</v>
      </c>
    </row>
    <row r="212" s="28" customFormat="true" ht="16.5" hidden="false" customHeight="true" outlineLevel="0" collapsed="false">
      <c r="A212" s="23"/>
      <c r="B212" s="160"/>
      <c r="C212" s="161" t="s">
        <v>311</v>
      </c>
      <c r="D212" s="161" t="s">
        <v>130</v>
      </c>
      <c r="E212" s="162" t="s">
        <v>312</v>
      </c>
      <c r="F212" s="163" t="s">
        <v>313</v>
      </c>
      <c r="G212" s="164" t="s">
        <v>314</v>
      </c>
      <c r="H212" s="165" t="n">
        <v>1</v>
      </c>
      <c r="I212" s="166"/>
      <c r="J212" s="167" t="n">
        <f aca="false">ROUND(I212*H212,2)</f>
        <v>0</v>
      </c>
      <c r="K212" s="163" t="s">
        <v>142</v>
      </c>
      <c r="L212" s="24"/>
      <c r="M212" s="168"/>
      <c r="N212" s="169" t="s">
        <v>40</v>
      </c>
      <c r="O212" s="61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0.0342</v>
      </c>
      <c r="T212" s="171" t="n">
        <f aca="false">S212*H212</f>
        <v>0.0342</v>
      </c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R212" s="172" t="s">
        <v>213</v>
      </c>
      <c r="AT212" s="172" t="s">
        <v>130</v>
      </c>
      <c r="AU212" s="172" t="s">
        <v>135</v>
      </c>
      <c r="AY212" s="4" t="s">
        <v>127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4" t="s">
        <v>135</v>
      </c>
      <c r="BK212" s="173" t="n">
        <f aca="false">ROUND(I212*H212,2)</f>
        <v>0</v>
      </c>
      <c r="BL212" s="4" t="s">
        <v>213</v>
      </c>
      <c r="BM212" s="172" t="s">
        <v>315</v>
      </c>
    </row>
    <row r="213" s="28" customFormat="true" ht="24.15" hidden="false" customHeight="true" outlineLevel="0" collapsed="false">
      <c r="A213" s="23"/>
      <c r="B213" s="160"/>
      <c r="C213" s="161" t="s">
        <v>316</v>
      </c>
      <c r="D213" s="161" t="s">
        <v>130</v>
      </c>
      <c r="E213" s="162" t="s">
        <v>317</v>
      </c>
      <c r="F213" s="163" t="s">
        <v>318</v>
      </c>
      <c r="G213" s="164" t="s">
        <v>314</v>
      </c>
      <c r="H213" s="165" t="n">
        <v>1</v>
      </c>
      <c r="I213" s="166"/>
      <c r="J213" s="167" t="n">
        <f aca="false">ROUND(I213*H213,2)</f>
        <v>0</v>
      </c>
      <c r="K213" s="163" t="s">
        <v>142</v>
      </c>
      <c r="L213" s="24"/>
      <c r="M213" s="168"/>
      <c r="N213" s="169" t="s">
        <v>40</v>
      </c>
      <c r="O213" s="61"/>
      <c r="P213" s="170" t="n">
        <f aca="false">O213*H213</f>
        <v>0</v>
      </c>
      <c r="Q213" s="170" t="n">
        <v>0.01697</v>
      </c>
      <c r="R213" s="170" t="n">
        <f aca="false">Q213*H213</f>
        <v>0.01697</v>
      </c>
      <c r="S213" s="170" t="n">
        <v>0</v>
      </c>
      <c r="T213" s="171" t="n">
        <f aca="false">S213*H213</f>
        <v>0</v>
      </c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R213" s="172" t="s">
        <v>213</v>
      </c>
      <c r="AT213" s="172" t="s">
        <v>130</v>
      </c>
      <c r="AU213" s="172" t="s">
        <v>135</v>
      </c>
      <c r="AY213" s="4" t="s">
        <v>127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4" t="s">
        <v>135</v>
      </c>
      <c r="BK213" s="173" t="n">
        <f aca="false">ROUND(I213*H213,2)</f>
        <v>0</v>
      </c>
      <c r="BL213" s="4" t="s">
        <v>213</v>
      </c>
      <c r="BM213" s="172" t="s">
        <v>319</v>
      </c>
    </row>
    <row r="214" s="28" customFormat="true" ht="16.5" hidden="false" customHeight="true" outlineLevel="0" collapsed="false">
      <c r="A214" s="23"/>
      <c r="B214" s="160"/>
      <c r="C214" s="161" t="s">
        <v>320</v>
      </c>
      <c r="D214" s="161" t="s">
        <v>130</v>
      </c>
      <c r="E214" s="162" t="s">
        <v>321</v>
      </c>
      <c r="F214" s="163" t="s">
        <v>322</v>
      </c>
      <c r="G214" s="164" t="s">
        <v>314</v>
      </c>
      <c r="H214" s="165" t="n">
        <v>1</v>
      </c>
      <c r="I214" s="166"/>
      <c r="J214" s="167" t="n">
        <f aca="false">ROUND(I214*H214,2)</f>
        <v>0</v>
      </c>
      <c r="K214" s="163" t="s">
        <v>142</v>
      </c>
      <c r="L214" s="24"/>
      <c r="M214" s="168"/>
      <c r="N214" s="169" t="s">
        <v>40</v>
      </c>
      <c r="O214" s="61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0.01946</v>
      </c>
      <c r="T214" s="171" t="n">
        <f aca="false">S214*H214</f>
        <v>0.01946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72" t="s">
        <v>213</v>
      </c>
      <c r="AT214" s="172" t="s">
        <v>130</v>
      </c>
      <c r="AU214" s="172" t="s">
        <v>135</v>
      </c>
      <c r="AY214" s="4" t="s">
        <v>127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4" t="s">
        <v>135</v>
      </c>
      <c r="BK214" s="173" t="n">
        <f aca="false">ROUND(I214*H214,2)</f>
        <v>0</v>
      </c>
      <c r="BL214" s="4" t="s">
        <v>213</v>
      </c>
      <c r="BM214" s="172" t="s">
        <v>323</v>
      </c>
    </row>
    <row r="215" s="28" customFormat="true" ht="24.15" hidden="false" customHeight="true" outlineLevel="0" collapsed="false">
      <c r="A215" s="23"/>
      <c r="B215" s="160"/>
      <c r="C215" s="161" t="s">
        <v>324</v>
      </c>
      <c r="D215" s="161" t="s">
        <v>130</v>
      </c>
      <c r="E215" s="162" t="s">
        <v>325</v>
      </c>
      <c r="F215" s="163" t="s">
        <v>326</v>
      </c>
      <c r="G215" s="164" t="s">
        <v>192</v>
      </c>
      <c r="H215" s="165" t="n">
        <v>1</v>
      </c>
      <c r="I215" s="166"/>
      <c r="J215" s="167" t="n">
        <f aca="false">ROUND(I215*H215,2)</f>
        <v>0</v>
      </c>
      <c r="K215" s="163"/>
      <c r="L215" s="24"/>
      <c r="M215" s="168"/>
      <c r="N215" s="169" t="s">
        <v>40</v>
      </c>
      <c r="O215" s="61"/>
      <c r="P215" s="170" t="n">
        <f aca="false">O215*H215</f>
        <v>0</v>
      </c>
      <c r="Q215" s="170" t="n">
        <v>0.036</v>
      </c>
      <c r="R215" s="170" t="n">
        <f aca="false">Q215*H215</f>
        <v>0.036</v>
      </c>
      <c r="S215" s="170" t="n">
        <v>0</v>
      </c>
      <c r="T215" s="171" t="n">
        <f aca="false">S215*H215</f>
        <v>0</v>
      </c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R215" s="172" t="s">
        <v>213</v>
      </c>
      <c r="AT215" s="172" t="s">
        <v>130</v>
      </c>
      <c r="AU215" s="172" t="s">
        <v>135</v>
      </c>
      <c r="AY215" s="4" t="s">
        <v>127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4" t="s">
        <v>135</v>
      </c>
      <c r="BK215" s="173" t="n">
        <f aca="false">ROUND(I215*H215,2)</f>
        <v>0</v>
      </c>
      <c r="BL215" s="4" t="s">
        <v>213</v>
      </c>
      <c r="BM215" s="172" t="s">
        <v>327</v>
      </c>
    </row>
    <row r="216" s="28" customFormat="true" ht="33" hidden="false" customHeight="true" outlineLevel="0" collapsed="false">
      <c r="A216" s="23"/>
      <c r="B216" s="160"/>
      <c r="C216" s="161" t="s">
        <v>328</v>
      </c>
      <c r="D216" s="161" t="s">
        <v>130</v>
      </c>
      <c r="E216" s="162" t="s">
        <v>329</v>
      </c>
      <c r="F216" s="163" t="s">
        <v>330</v>
      </c>
      <c r="G216" s="164" t="s">
        <v>192</v>
      </c>
      <c r="H216" s="165" t="n">
        <v>1</v>
      </c>
      <c r="I216" s="166"/>
      <c r="J216" s="167" t="n">
        <f aca="false">ROUND(I216*H216,2)</f>
        <v>0</v>
      </c>
      <c r="K216" s="163"/>
      <c r="L216" s="24"/>
      <c r="M216" s="168"/>
      <c r="N216" s="169" t="s">
        <v>40</v>
      </c>
      <c r="O216" s="61"/>
      <c r="P216" s="170" t="n">
        <f aca="false">O216*H216</f>
        <v>0</v>
      </c>
      <c r="Q216" s="170" t="n">
        <v>0.036</v>
      </c>
      <c r="R216" s="170" t="n">
        <f aca="false">Q216*H216</f>
        <v>0.036</v>
      </c>
      <c r="S216" s="170" t="n">
        <v>0</v>
      </c>
      <c r="T216" s="171" t="n">
        <f aca="false">S216*H216</f>
        <v>0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172" t="s">
        <v>213</v>
      </c>
      <c r="AT216" s="172" t="s">
        <v>130</v>
      </c>
      <c r="AU216" s="172" t="s">
        <v>135</v>
      </c>
      <c r="AY216" s="4" t="s">
        <v>127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4" t="s">
        <v>135</v>
      </c>
      <c r="BK216" s="173" t="n">
        <f aca="false">ROUND(I216*H216,2)</f>
        <v>0</v>
      </c>
      <c r="BL216" s="4" t="s">
        <v>213</v>
      </c>
      <c r="BM216" s="172" t="s">
        <v>331</v>
      </c>
    </row>
    <row r="217" s="28" customFormat="true" ht="16.5" hidden="false" customHeight="true" outlineLevel="0" collapsed="false">
      <c r="A217" s="23"/>
      <c r="B217" s="160"/>
      <c r="C217" s="161" t="s">
        <v>332</v>
      </c>
      <c r="D217" s="161" t="s">
        <v>130</v>
      </c>
      <c r="E217" s="162" t="s">
        <v>333</v>
      </c>
      <c r="F217" s="163" t="s">
        <v>334</v>
      </c>
      <c r="G217" s="164" t="s">
        <v>314</v>
      </c>
      <c r="H217" s="165" t="n">
        <v>2</v>
      </c>
      <c r="I217" s="166"/>
      <c r="J217" s="167" t="n">
        <f aca="false">ROUND(I217*H217,2)</f>
        <v>0</v>
      </c>
      <c r="K217" s="163" t="s">
        <v>142</v>
      </c>
      <c r="L217" s="24"/>
      <c r="M217" s="168"/>
      <c r="N217" s="169" t="s">
        <v>40</v>
      </c>
      <c r="O217" s="61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0.00156</v>
      </c>
      <c r="T217" s="171" t="n">
        <f aca="false">S217*H217</f>
        <v>0.00312</v>
      </c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R217" s="172" t="s">
        <v>213</v>
      </c>
      <c r="AT217" s="172" t="s">
        <v>130</v>
      </c>
      <c r="AU217" s="172" t="s">
        <v>135</v>
      </c>
      <c r="AY217" s="4" t="s">
        <v>127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4" t="s">
        <v>135</v>
      </c>
      <c r="BK217" s="173" t="n">
        <f aca="false">ROUND(I217*H217,2)</f>
        <v>0</v>
      </c>
      <c r="BL217" s="4" t="s">
        <v>213</v>
      </c>
      <c r="BM217" s="172" t="s">
        <v>335</v>
      </c>
    </row>
    <row r="218" s="28" customFormat="true" ht="16.5" hidden="false" customHeight="true" outlineLevel="0" collapsed="false">
      <c r="A218" s="23"/>
      <c r="B218" s="160"/>
      <c r="C218" s="161" t="s">
        <v>336</v>
      </c>
      <c r="D218" s="161" t="s">
        <v>130</v>
      </c>
      <c r="E218" s="162" t="s">
        <v>337</v>
      </c>
      <c r="F218" s="163" t="s">
        <v>338</v>
      </c>
      <c r="G218" s="164" t="s">
        <v>314</v>
      </c>
      <c r="H218" s="165" t="n">
        <v>1</v>
      </c>
      <c r="I218" s="166"/>
      <c r="J218" s="167" t="n">
        <f aca="false">ROUND(I218*H218,2)</f>
        <v>0</v>
      </c>
      <c r="K218" s="163" t="s">
        <v>142</v>
      </c>
      <c r="L218" s="24"/>
      <c r="M218" s="168"/>
      <c r="N218" s="169" t="s">
        <v>40</v>
      </c>
      <c r="O218" s="61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0.00086</v>
      </c>
      <c r="T218" s="171" t="n">
        <f aca="false">S218*H218</f>
        <v>0.00086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213</v>
      </c>
      <c r="AT218" s="172" t="s">
        <v>130</v>
      </c>
      <c r="AU218" s="172" t="s">
        <v>135</v>
      </c>
      <c r="AY218" s="4" t="s">
        <v>127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135</v>
      </c>
      <c r="BK218" s="173" t="n">
        <f aca="false">ROUND(I218*H218,2)</f>
        <v>0</v>
      </c>
      <c r="BL218" s="4" t="s">
        <v>213</v>
      </c>
      <c r="BM218" s="172" t="s">
        <v>339</v>
      </c>
    </row>
    <row r="219" s="28" customFormat="true" ht="24.15" hidden="false" customHeight="true" outlineLevel="0" collapsed="false">
      <c r="A219" s="23"/>
      <c r="B219" s="160"/>
      <c r="C219" s="161" t="s">
        <v>340</v>
      </c>
      <c r="D219" s="161" t="s">
        <v>130</v>
      </c>
      <c r="E219" s="162" t="s">
        <v>341</v>
      </c>
      <c r="F219" s="163" t="s">
        <v>342</v>
      </c>
      <c r="G219" s="164" t="s">
        <v>314</v>
      </c>
      <c r="H219" s="165" t="n">
        <v>1</v>
      </c>
      <c r="I219" s="166"/>
      <c r="J219" s="167" t="n">
        <f aca="false">ROUND(I219*H219,2)</f>
        <v>0</v>
      </c>
      <c r="K219" s="163" t="s">
        <v>142</v>
      </c>
      <c r="L219" s="24"/>
      <c r="M219" s="168"/>
      <c r="N219" s="169" t="s">
        <v>40</v>
      </c>
      <c r="O219" s="61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0.0092</v>
      </c>
      <c r="T219" s="171" t="n">
        <f aca="false">S219*H219</f>
        <v>0.0092</v>
      </c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R219" s="172" t="s">
        <v>213</v>
      </c>
      <c r="AT219" s="172" t="s">
        <v>130</v>
      </c>
      <c r="AU219" s="172" t="s">
        <v>135</v>
      </c>
      <c r="AY219" s="4" t="s">
        <v>127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4" t="s">
        <v>135</v>
      </c>
      <c r="BK219" s="173" t="n">
        <f aca="false">ROUND(I219*H219,2)</f>
        <v>0</v>
      </c>
      <c r="BL219" s="4" t="s">
        <v>213</v>
      </c>
      <c r="BM219" s="172" t="s">
        <v>343</v>
      </c>
    </row>
    <row r="220" s="28" customFormat="true" ht="16.5" hidden="false" customHeight="true" outlineLevel="0" collapsed="false">
      <c r="A220" s="23"/>
      <c r="B220" s="160"/>
      <c r="C220" s="161" t="s">
        <v>344</v>
      </c>
      <c r="D220" s="161" t="s">
        <v>130</v>
      </c>
      <c r="E220" s="162" t="s">
        <v>345</v>
      </c>
      <c r="F220" s="163" t="s">
        <v>346</v>
      </c>
      <c r="G220" s="164" t="s">
        <v>314</v>
      </c>
      <c r="H220" s="165" t="n">
        <v>1</v>
      </c>
      <c r="I220" s="166"/>
      <c r="J220" s="167" t="n">
        <f aca="false">ROUND(I220*H220,2)</f>
        <v>0</v>
      </c>
      <c r="K220" s="163"/>
      <c r="L220" s="24"/>
      <c r="M220" s="168"/>
      <c r="N220" s="169" t="s">
        <v>40</v>
      </c>
      <c r="O220" s="61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0.00086</v>
      </c>
      <c r="T220" s="171" t="n">
        <f aca="false">S220*H220</f>
        <v>0.00086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72" t="s">
        <v>213</v>
      </c>
      <c r="AT220" s="172" t="s">
        <v>130</v>
      </c>
      <c r="AU220" s="172" t="s">
        <v>135</v>
      </c>
      <c r="AY220" s="4" t="s">
        <v>127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4" t="s">
        <v>135</v>
      </c>
      <c r="BK220" s="173" t="n">
        <f aca="false">ROUND(I220*H220,2)</f>
        <v>0</v>
      </c>
      <c r="BL220" s="4" t="s">
        <v>213</v>
      </c>
      <c r="BM220" s="172" t="s">
        <v>347</v>
      </c>
    </row>
    <row r="221" s="28" customFormat="true" ht="16.5" hidden="false" customHeight="true" outlineLevel="0" collapsed="false">
      <c r="A221" s="23"/>
      <c r="B221" s="160"/>
      <c r="C221" s="161" t="s">
        <v>348</v>
      </c>
      <c r="D221" s="161" t="s">
        <v>130</v>
      </c>
      <c r="E221" s="162" t="s">
        <v>349</v>
      </c>
      <c r="F221" s="163" t="s">
        <v>350</v>
      </c>
      <c r="G221" s="164" t="s">
        <v>314</v>
      </c>
      <c r="H221" s="165" t="n">
        <v>1</v>
      </c>
      <c r="I221" s="166"/>
      <c r="J221" s="167" t="n">
        <f aca="false">ROUND(I221*H221,2)</f>
        <v>0</v>
      </c>
      <c r="K221" s="163" t="s">
        <v>142</v>
      </c>
      <c r="L221" s="24"/>
      <c r="M221" s="168"/>
      <c r="N221" s="169" t="s">
        <v>40</v>
      </c>
      <c r="O221" s="61"/>
      <c r="P221" s="170" t="n">
        <f aca="false">O221*H221</f>
        <v>0</v>
      </c>
      <c r="Q221" s="170" t="n">
        <v>0.00184</v>
      </c>
      <c r="R221" s="170" t="n">
        <f aca="false">Q221*H221</f>
        <v>0.00184</v>
      </c>
      <c r="S221" s="170" t="n">
        <v>0</v>
      </c>
      <c r="T221" s="171" t="n">
        <f aca="false">S221*H221</f>
        <v>0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172" t="s">
        <v>213</v>
      </c>
      <c r="AT221" s="172" t="s">
        <v>130</v>
      </c>
      <c r="AU221" s="172" t="s">
        <v>135</v>
      </c>
      <c r="AY221" s="4" t="s">
        <v>127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4" t="s">
        <v>135</v>
      </c>
      <c r="BK221" s="173" t="n">
        <f aca="false">ROUND(I221*H221,2)</f>
        <v>0</v>
      </c>
      <c r="BL221" s="4" t="s">
        <v>213</v>
      </c>
      <c r="BM221" s="172" t="s">
        <v>351</v>
      </c>
    </row>
    <row r="222" s="28" customFormat="true" ht="16.5" hidden="false" customHeight="true" outlineLevel="0" collapsed="false">
      <c r="A222" s="23"/>
      <c r="B222" s="160"/>
      <c r="C222" s="161" t="s">
        <v>352</v>
      </c>
      <c r="D222" s="161" t="s">
        <v>130</v>
      </c>
      <c r="E222" s="162" t="s">
        <v>353</v>
      </c>
      <c r="F222" s="163" t="s">
        <v>354</v>
      </c>
      <c r="G222" s="164" t="s">
        <v>314</v>
      </c>
      <c r="H222" s="165" t="n">
        <v>1</v>
      </c>
      <c r="I222" s="166"/>
      <c r="J222" s="167" t="n">
        <f aca="false">ROUND(I222*H222,2)</f>
        <v>0</v>
      </c>
      <c r="K222" s="163" t="s">
        <v>142</v>
      </c>
      <c r="L222" s="24"/>
      <c r="M222" s="168"/>
      <c r="N222" s="169" t="s">
        <v>40</v>
      </c>
      <c r="O222" s="61"/>
      <c r="P222" s="170" t="n">
        <f aca="false">O222*H222</f>
        <v>0</v>
      </c>
      <c r="Q222" s="170" t="n">
        <v>0.00184</v>
      </c>
      <c r="R222" s="170" t="n">
        <f aca="false">Q222*H222</f>
        <v>0.00184</v>
      </c>
      <c r="S222" s="170" t="n">
        <v>0</v>
      </c>
      <c r="T222" s="171" t="n">
        <f aca="false">S222*H222</f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72" t="s">
        <v>213</v>
      </c>
      <c r="AT222" s="172" t="s">
        <v>130</v>
      </c>
      <c r="AU222" s="172" t="s">
        <v>135</v>
      </c>
      <c r="AY222" s="4" t="s">
        <v>127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4" t="s">
        <v>135</v>
      </c>
      <c r="BK222" s="173" t="n">
        <f aca="false">ROUND(I222*H222,2)</f>
        <v>0</v>
      </c>
      <c r="BL222" s="4" t="s">
        <v>213</v>
      </c>
      <c r="BM222" s="172" t="s">
        <v>355</v>
      </c>
    </row>
    <row r="223" s="28" customFormat="true" ht="37.8" hidden="false" customHeight="true" outlineLevel="0" collapsed="false">
      <c r="A223" s="23"/>
      <c r="B223" s="160"/>
      <c r="C223" s="161" t="s">
        <v>356</v>
      </c>
      <c r="D223" s="161" t="s">
        <v>130</v>
      </c>
      <c r="E223" s="162" t="s">
        <v>357</v>
      </c>
      <c r="F223" s="163" t="s">
        <v>358</v>
      </c>
      <c r="G223" s="164" t="s">
        <v>314</v>
      </c>
      <c r="H223" s="165" t="n">
        <v>1</v>
      </c>
      <c r="I223" s="166"/>
      <c r="J223" s="167" t="n">
        <f aca="false">ROUND(I223*H223,2)</f>
        <v>0</v>
      </c>
      <c r="K223" s="163" t="s">
        <v>142</v>
      </c>
      <c r="L223" s="24"/>
      <c r="M223" s="168"/>
      <c r="N223" s="169" t="s">
        <v>40</v>
      </c>
      <c r="O223" s="61"/>
      <c r="P223" s="170" t="n">
        <f aca="false">O223*H223</f>
        <v>0</v>
      </c>
      <c r="Q223" s="170" t="n">
        <v>0.03646</v>
      </c>
      <c r="R223" s="170" t="n">
        <f aca="false">Q223*H223</f>
        <v>0.03646</v>
      </c>
      <c r="S223" s="170" t="n">
        <v>0</v>
      </c>
      <c r="T223" s="171" t="n">
        <f aca="false">S223*H223</f>
        <v>0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72" t="s">
        <v>213</v>
      </c>
      <c r="AT223" s="172" t="s">
        <v>130</v>
      </c>
      <c r="AU223" s="172" t="s">
        <v>135</v>
      </c>
      <c r="AY223" s="4" t="s">
        <v>127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4" t="s">
        <v>135</v>
      </c>
      <c r="BK223" s="173" t="n">
        <f aca="false">ROUND(I223*H223,2)</f>
        <v>0</v>
      </c>
      <c r="BL223" s="4" t="s">
        <v>213</v>
      </c>
      <c r="BM223" s="172" t="s">
        <v>359</v>
      </c>
    </row>
    <row r="224" s="28" customFormat="true" ht="24.15" hidden="false" customHeight="true" outlineLevel="0" collapsed="false">
      <c r="A224" s="23"/>
      <c r="B224" s="160"/>
      <c r="C224" s="161" t="s">
        <v>360</v>
      </c>
      <c r="D224" s="161" t="s">
        <v>130</v>
      </c>
      <c r="E224" s="162" t="s">
        <v>361</v>
      </c>
      <c r="F224" s="163" t="s">
        <v>362</v>
      </c>
      <c r="G224" s="164" t="s">
        <v>314</v>
      </c>
      <c r="H224" s="165" t="n">
        <v>1</v>
      </c>
      <c r="I224" s="166"/>
      <c r="J224" s="167" t="n">
        <f aca="false">ROUND(I224*H224,2)</f>
        <v>0</v>
      </c>
      <c r="K224" s="163"/>
      <c r="L224" s="24"/>
      <c r="M224" s="168"/>
      <c r="N224" s="169" t="s">
        <v>40</v>
      </c>
      <c r="O224" s="61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0.067</v>
      </c>
      <c r="T224" s="171" t="n">
        <f aca="false">S224*H224</f>
        <v>0.067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72" t="s">
        <v>213</v>
      </c>
      <c r="AT224" s="172" t="s">
        <v>130</v>
      </c>
      <c r="AU224" s="172" t="s">
        <v>135</v>
      </c>
      <c r="AY224" s="4" t="s">
        <v>127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4" t="s">
        <v>135</v>
      </c>
      <c r="BK224" s="173" t="n">
        <f aca="false">ROUND(I224*H224,2)</f>
        <v>0</v>
      </c>
      <c r="BL224" s="4" t="s">
        <v>213</v>
      </c>
      <c r="BM224" s="172" t="s">
        <v>363</v>
      </c>
    </row>
    <row r="225" s="28" customFormat="true" ht="24.15" hidden="false" customHeight="true" outlineLevel="0" collapsed="false">
      <c r="A225" s="23"/>
      <c r="B225" s="160"/>
      <c r="C225" s="161" t="s">
        <v>364</v>
      </c>
      <c r="D225" s="161" t="s">
        <v>130</v>
      </c>
      <c r="E225" s="162" t="s">
        <v>365</v>
      </c>
      <c r="F225" s="163" t="s">
        <v>366</v>
      </c>
      <c r="G225" s="164" t="s">
        <v>307</v>
      </c>
      <c r="H225" s="193"/>
      <c r="I225" s="166"/>
      <c r="J225" s="167" t="n">
        <f aca="false">ROUND(I225*H225,2)</f>
        <v>0</v>
      </c>
      <c r="K225" s="163" t="s">
        <v>142</v>
      </c>
      <c r="L225" s="24"/>
      <c r="M225" s="168"/>
      <c r="N225" s="169" t="s">
        <v>40</v>
      </c>
      <c r="O225" s="61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72" t="s">
        <v>213</v>
      </c>
      <c r="AT225" s="172" t="s">
        <v>130</v>
      </c>
      <c r="AU225" s="172" t="s">
        <v>135</v>
      </c>
      <c r="AY225" s="4" t="s">
        <v>127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4" t="s">
        <v>135</v>
      </c>
      <c r="BK225" s="173" t="n">
        <f aca="false">ROUND(I225*H225,2)</f>
        <v>0</v>
      </c>
      <c r="BL225" s="4" t="s">
        <v>213</v>
      </c>
      <c r="BM225" s="172" t="s">
        <v>367</v>
      </c>
    </row>
    <row r="226" s="146" customFormat="true" ht="22.8" hidden="false" customHeight="true" outlineLevel="0" collapsed="false">
      <c r="B226" s="147"/>
      <c r="D226" s="148" t="s">
        <v>73</v>
      </c>
      <c r="E226" s="158" t="s">
        <v>368</v>
      </c>
      <c r="F226" s="158" t="s">
        <v>369</v>
      </c>
      <c r="I226" s="150"/>
      <c r="J226" s="159" t="n">
        <f aca="false">BK226</f>
        <v>0</v>
      </c>
      <c r="L226" s="147"/>
      <c r="M226" s="152"/>
      <c r="N226" s="153"/>
      <c r="O226" s="153"/>
      <c r="P226" s="154" t="n">
        <f aca="false">SUM(P227:P229)</f>
        <v>0</v>
      </c>
      <c r="Q226" s="153"/>
      <c r="R226" s="154" t="n">
        <f aca="false">SUM(R227:R229)</f>
        <v>0.0097</v>
      </c>
      <c r="S226" s="153"/>
      <c r="T226" s="155" t="n">
        <f aca="false">SUM(T227:T229)</f>
        <v>0</v>
      </c>
      <c r="AR226" s="148" t="s">
        <v>135</v>
      </c>
      <c r="AT226" s="156" t="s">
        <v>73</v>
      </c>
      <c r="AU226" s="156" t="s">
        <v>79</v>
      </c>
      <c r="AY226" s="148" t="s">
        <v>127</v>
      </c>
      <c r="BK226" s="157" t="n">
        <f aca="false">SUM(BK227:BK229)</f>
        <v>0</v>
      </c>
    </row>
    <row r="227" s="28" customFormat="true" ht="33" hidden="false" customHeight="true" outlineLevel="0" collapsed="false">
      <c r="A227" s="23"/>
      <c r="B227" s="160"/>
      <c r="C227" s="161" t="s">
        <v>370</v>
      </c>
      <c r="D227" s="161" t="s">
        <v>130</v>
      </c>
      <c r="E227" s="162" t="s">
        <v>371</v>
      </c>
      <c r="F227" s="163" t="s">
        <v>372</v>
      </c>
      <c r="G227" s="164" t="s">
        <v>314</v>
      </c>
      <c r="H227" s="165" t="n">
        <v>1</v>
      </c>
      <c r="I227" s="166"/>
      <c r="J227" s="167" t="n">
        <f aca="false">ROUND(I227*H227,2)</f>
        <v>0</v>
      </c>
      <c r="K227" s="163" t="s">
        <v>142</v>
      </c>
      <c r="L227" s="24"/>
      <c r="M227" s="168"/>
      <c r="N227" s="169" t="s">
        <v>40</v>
      </c>
      <c r="O227" s="61"/>
      <c r="P227" s="170" t="n">
        <f aca="false">O227*H227</f>
        <v>0</v>
      </c>
      <c r="Q227" s="170" t="n">
        <v>0.0092</v>
      </c>
      <c r="R227" s="170" t="n">
        <f aca="false">Q227*H227</f>
        <v>0.0092</v>
      </c>
      <c r="S227" s="170" t="n">
        <v>0</v>
      </c>
      <c r="T227" s="171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2" t="s">
        <v>213</v>
      </c>
      <c r="AT227" s="172" t="s">
        <v>130</v>
      </c>
      <c r="AU227" s="172" t="s">
        <v>135</v>
      </c>
      <c r="AY227" s="4" t="s">
        <v>127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4" t="s">
        <v>135</v>
      </c>
      <c r="BK227" s="173" t="n">
        <f aca="false">ROUND(I227*H227,2)</f>
        <v>0</v>
      </c>
      <c r="BL227" s="4" t="s">
        <v>213</v>
      </c>
      <c r="BM227" s="172" t="s">
        <v>373</v>
      </c>
    </row>
    <row r="228" s="28" customFormat="true" ht="16.5" hidden="false" customHeight="true" outlineLevel="0" collapsed="false">
      <c r="A228" s="23"/>
      <c r="B228" s="160"/>
      <c r="C228" s="161" t="s">
        <v>374</v>
      </c>
      <c r="D228" s="161" t="s">
        <v>130</v>
      </c>
      <c r="E228" s="162" t="s">
        <v>375</v>
      </c>
      <c r="F228" s="163" t="s">
        <v>376</v>
      </c>
      <c r="G228" s="164" t="s">
        <v>314</v>
      </c>
      <c r="H228" s="165" t="n">
        <v>1</v>
      </c>
      <c r="I228" s="166"/>
      <c r="J228" s="167" t="n">
        <f aca="false">ROUND(I228*H228,2)</f>
        <v>0</v>
      </c>
      <c r="K228" s="163" t="s">
        <v>142</v>
      </c>
      <c r="L228" s="24"/>
      <c r="M228" s="168"/>
      <c r="N228" s="169" t="s">
        <v>40</v>
      </c>
      <c r="O228" s="61"/>
      <c r="P228" s="170" t="n">
        <f aca="false">O228*H228</f>
        <v>0</v>
      </c>
      <c r="Q228" s="170" t="n">
        <v>0.0005</v>
      </c>
      <c r="R228" s="170" t="n">
        <f aca="false">Q228*H228</f>
        <v>0.0005</v>
      </c>
      <c r="S228" s="170" t="n">
        <v>0</v>
      </c>
      <c r="T228" s="171" t="n">
        <f aca="false">S228*H228</f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72" t="s">
        <v>213</v>
      </c>
      <c r="AT228" s="172" t="s">
        <v>130</v>
      </c>
      <c r="AU228" s="172" t="s">
        <v>135</v>
      </c>
      <c r="AY228" s="4" t="s">
        <v>127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4" t="s">
        <v>135</v>
      </c>
      <c r="BK228" s="173" t="n">
        <f aca="false">ROUND(I228*H228,2)</f>
        <v>0</v>
      </c>
      <c r="BL228" s="4" t="s">
        <v>213</v>
      </c>
      <c r="BM228" s="172" t="s">
        <v>377</v>
      </c>
    </row>
    <row r="229" s="28" customFormat="true" ht="24.15" hidden="false" customHeight="true" outlineLevel="0" collapsed="false">
      <c r="A229" s="23"/>
      <c r="B229" s="160"/>
      <c r="C229" s="161" t="s">
        <v>378</v>
      </c>
      <c r="D229" s="161" t="s">
        <v>130</v>
      </c>
      <c r="E229" s="162" t="s">
        <v>379</v>
      </c>
      <c r="F229" s="163" t="s">
        <v>380</v>
      </c>
      <c r="G229" s="164" t="s">
        <v>307</v>
      </c>
      <c r="H229" s="193"/>
      <c r="I229" s="166"/>
      <c r="J229" s="167" t="n">
        <f aca="false">ROUND(I229*H229,2)</f>
        <v>0</v>
      </c>
      <c r="K229" s="163" t="s">
        <v>142</v>
      </c>
      <c r="L229" s="24"/>
      <c r="M229" s="168"/>
      <c r="N229" s="169" t="s">
        <v>40</v>
      </c>
      <c r="O229" s="61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72" t="s">
        <v>213</v>
      </c>
      <c r="AT229" s="172" t="s">
        <v>130</v>
      </c>
      <c r="AU229" s="172" t="s">
        <v>135</v>
      </c>
      <c r="AY229" s="4" t="s">
        <v>127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4" t="s">
        <v>135</v>
      </c>
      <c r="BK229" s="173" t="n">
        <f aca="false">ROUND(I229*H229,2)</f>
        <v>0</v>
      </c>
      <c r="BL229" s="4" t="s">
        <v>213</v>
      </c>
      <c r="BM229" s="172" t="s">
        <v>381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382</v>
      </c>
      <c r="F230" s="158" t="s">
        <v>383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SUM(P231:P232)</f>
        <v>0</v>
      </c>
      <c r="Q230" s="153"/>
      <c r="R230" s="154" t="n">
        <f aca="false">SUM(R231:R232)</f>
        <v>0.00054</v>
      </c>
      <c r="S230" s="153"/>
      <c r="T230" s="155" t="n">
        <f aca="false">SUM(T231:T232)</f>
        <v>0</v>
      </c>
      <c r="AR230" s="148" t="s">
        <v>135</v>
      </c>
      <c r="AT230" s="156" t="s">
        <v>73</v>
      </c>
      <c r="AU230" s="156" t="s">
        <v>79</v>
      </c>
      <c r="AY230" s="148" t="s">
        <v>127</v>
      </c>
      <c r="BK230" s="157" t="n">
        <f aca="false">SUM(BK231:BK232)</f>
        <v>0</v>
      </c>
    </row>
    <row r="231" s="28" customFormat="true" ht="16.5" hidden="false" customHeight="true" outlineLevel="0" collapsed="false">
      <c r="A231" s="23"/>
      <c r="B231" s="160"/>
      <c r="C231" s="161" t="s">
        <v>384</v>
      </c>
      <c r="D231" s="161" t="s">
        <v>130</v>
      </c>
      <c r="E231" s="162" t="s">
        <v>385</v>
      </c>
      <c r="F231" s="163" t="s">
        <v>386</v>
      </c>
      <c r="G231" s="164" t="s">
        <v>314</v>
      </c>
      <c r="H231" s="165" t="n">
        <v>2</v>
      </c>
      <c r="I231" s="166"/>
      <c r="J231" s="167" t="n">
        <f aca="false">ROUND(I231*H231,2)</f>
        <v>0</v>
      </c>
      <c r="K231" s="163"/>
      <c r="L231" s="24"/>
      <c r="M231" s="168"/>
      <c r="N231" s="169" t="s">
        <v>40</v>
      </c>
      <c r="O231" s="61"/>
      <c r="P231" s="170" t="n">
        <f aca="false">O231*H231</f>
        <v>0</v>
      </c>
      <c r="Q231" s="170" t="n">
        <v>0.00027</v>
      </c>
      <c r="R231" s="170" t="n">
        <f aca="false">Q231*H231</f>
        <v>0.00054</v>
      </c>
      <c r="S231" s="170" t="n">
        <v>0</v>
      </c>
      <c r="T231" s="171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2" t="s">
        <v>213</v>
      </c>
      <c r="AT231" s="172" t="s">
        <v>130</v>
      </c>
      <c r="AU231" s="172" t="s">
        <v>135</v>
      </c>
      <c r="AY231" s="4" t="s">
        <v>127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4" t="s">
        <v>135</v>
      </c>
      <c r="BK231" s="173" t="n">
        <f aca="false">ROUND(I231*H231,2)</f>
        <v>0</v>
      </c>
      <c r="BL231" s="4" t="s">
        <v>213</v>
      </c>
      <c r="BM231" s="172" t="s">
        <v>387</v>
      </c>
    </row>
    <row r="232" s="28" customFormat="true" ht="33" hidden="false" customHeight="true" outlineLevel="0" collapsed="false">
      <c r="A232" s="23"/>
      <c r="B232" s="160"/>
      <c r="C232" s="161" t="s">
        <v>388</v>
      </c>
      <c r="D232" s="161" t="s">
        <v>130</v>
      </c>
      <c r="E232" s="162" t="s">
        <v>389</v>
      </c>
      <c r="F232" s="163" t="s">
        <v>390</v>
      </c>
      <c r="G232" s="164" t="s">
        <v>307</v>
      </c>
      <c r="H232" s="193"/>
      <c r="I232" s="166"/>
      <c r="J232" s="167" t="n">
        <f aca="false">ROUND(I232*H232,2)</f>
        <v>0</v>
      </c>
      <c r="K232" s="163" t="s">
        <v>142</v>
      </c>
      <c r="L232" s="24"/>
      <c r="M232" s="168"/>
      <c r="N232" s="169" t="s">
        <v>40</v>
      </c>
      <c r="O232" s="61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72" t="s">
        <v>213</v>
      </c>
      <c r="AT232" s="172" t="s">
        <v>130</v>
      </c>
      <c r="AU232" s="172" t="s">
        <v>135</v>
      </c>
      <c r="AY232" s="4" t="s">
        <v>127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4" t="s">
        <v>135</v>
      </c>
      <c r="BK232" s="173" t="n">
        <f aca="false">ROUND(I232*H232,2)</f>
        <v>0</v>
      </c>
      <c r="BL232" s="4" t="s">
        <v>213</v>
      </c>
      <c r="BM232" s="172" t="s">
        <v>391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392</v>
      </c>
      <c r="F233" s="158" t="s">
        <v>393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SUM(P234:P240)</f>
        <v>0</v>
      </c>
      <c r="Q233" s="153"/>
      <c r="R233" s="154" t="n">
        <f aca="false">SUM(R234:R240)</f>
        <v>8E-005</v>
      </c>
      <c r="S233" s="153"/>
      <c r="T233" s="155" t="n">
        <f aca="false">SUM(T234:T240)</f>
        <v>0.0135</v>
      </c>
      <c r="AR233" s="148" t="s">
        <v>135</v>
      </c>
      <c r="AT233" s="156" t="s">
        <v>73</v>
      </c>
      <c r="AU233" s="156" t="s">
        <v>79</v>
      </c>
      <c r="AY233" s="148" t="s">
        <v>127</v>
      </c>
      <c r="BK233" s="157" t="n">
        <f aca="false">SUM(BK234:BK240)</f>
        <v>0</v>
      </c>
    </row>
    <row r="234" s="28" customFormat="true" ht="16.5" hidden="false" customHeight="true" outlineLevel="0" collapsed="false">
      <c r="A234" s="23"/>
      <c r="B234" s="160"/>
      <c r="C234" s="161" t="s">
        <v>394</v>
      </c>
      <c r="D234" s="161" t="s">
        <v>130</v>
      </c>
      <c r="E234" s="162" t="s">
        <v>395</v>
      </c>
      <c r="F234" s="163" t="s">
        <v>396</v>
      </c>
      <c r="G234" s="164" t="s">
        <v>192</v>
      </c>
      <c r="H234" s="165" t="n">
        <v>1</v>
      </c>
      <c r="I234" s="166"/>
      <c r="J234" s="167" t="n">
        <f aca="false">ROUND(I234*H234,2)</f>
        <v>0</v>
      </c>
      <c r="K234" s="163" t="s">
        <v>142</v>
      </c>
      <c r="L234" s="24"/>
      <c r="M234" s="168"/>
      <c r="N234" s="169" t="s">
        <v>40</v>
      </c>
      <c r="O234" s="61"/>
      <c r="P234" s="170" t="n">
        <f aca="false">O234*H234</f>
        <v>0</v>
      </c>
      <c r="Q234" s="170" t="n">
        <v>8E-005</v>
      </c>
      <c r="R234" s="170" t="n">
        <f aca="false">Q234*H234</f>
        <v>8E-005</v>
      </c>
      <c r="S234" s="170" t="n">
        <v>0.0135</v>
      </c>
      <c r="T234" s="171" t="n">
        <f aca="false">S234*H234</f>
        <v>0.0135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72" t="s">
        <v>213</v>
      </c>
      <c r="AT234" s="172" t="s">
        <v>130</v>
      </c>
      <c r="AU234" s="172" t="s">
        <v>135</v>
      </c>
      <c r="AY234" s="4" t="s">
        <v>127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4" t="s">
        <v>135</v>
      </c>
      <c r="BK234" s="173" t="n">
        <f aca="false">ROUND(I234*H234,2)</f>
        <v>0</v>
      </c>
      <c r="BL234" s="4" t="s">
        <v>213</v>
      </c>
      <c r="BM234" s="172" t="s">
        <v>397</v>
      </c>
    </row>
    <row r="235" s="28" customFormat="true" ht="16.5" hidden="false" customHeight="true" outlineLevel="0" collapsed="false">
      <c r="A235" s="23"/>
      <c r="B235" s="160"/>
      <c r="C235" s="161" t="s">
        <v>398</v>
      </c>
      <c r="D235" s="161" t="s">
        <v>130</v>
      </c>
      <c r="E235" s="162" t="s">
        <v>399</v>
      </c>
      <c r="F235" s="163" t="s">
        <v>400</v>
      </c>
      <c r="G235" s="164" t="s">
        <v>192</v>
      </c>
      <c r="H235" s="165" t="n">
        <v>1</v>
      </c>
      <c r="I235" s="166"/>
      <c r="J235" s="167" t="n">
        <f aca="false">ROUND(I235*H235,2)</f>
        <v>0</v>
      </c>
      <c r="K235" s="163" t="s">
        <v>142</v>
      </c>
      <c r="L235" s="24"/>
      <c r="M235" s="168"/>
      <c r="N235" s="169" t="s">
        <v>40</v>
      </c>
      <c r="O235" s="61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72" t="s">
        <v>213</v>
      </c>
      <c r="AT235" s="172" t="s">
        <v>130</v>
      </c>
      <c r="AU235" s="172" t="s">
        <v>135</v>
      </c>
      <c r="AY235" s="4" t="s">
        <v>127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4" t="s">
        <v>135</v>
      </c>
      <c r="BK235" s="173" t="n">
        <f aca="false">ROUND(I235*H235,2)</f>
        <v>0</v>
      </c>
      <c r="BL235" s="4" t="s">
        <v>213</v>
      </c>
      <c r="BM235" s="172" t="s">
        <v>401</v>
      </c>
    </row>
    <row r="236" s="28" customFormat="true" ht="16.5" hidden="false" customHeight="true" outlineLevel="0" collapsed="false">
      <c r="A236" s="23"/>
      <c r="B236" s="160"/>
      <c r="C236" s="161" t="s">
        <v>402</v>
      </c>
      <c r="D236" s="161" t="s">
        <v>130</v>
      </c>
      <c r="E236" s="162" t="s">
        <v>403</v>
      </c>
      <c r="F236" s="163" t="s">
        <v>404</v>
      </c>
      <c r="G236" s="164" t="s">
        <v>133</v>
      </c>
      <c r="H236" s="165" t="n">
        <v>30</v>
      </c>
      <c r="I236" s="166"/>
      <c r="J236" s="167" t="n">
        <f aca="false">ROUND(I236*H236,2)</f>
        <v>0</v>
      </c>
      <c r="K236" s="163" t="s">
        <v>142</v>
      </c>
      <c r="L236" s="24"/>
      <c r="M236" s="168"/>
      <c r="N236" s="169" t="s">
        <v>40</v>
      </c>
      <c r="O236" s="61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72" t="s">
        <v>213</v>
      </c>
      <c r="AT236" s="172" t="s">
        <v>130</v>
      </c>
      <c r="AU236" s="172" t="s">
        <v>135</v>
      </c>
      <c r="AY236" s="4" t="s">
        <v>127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4" t="s">
        <v>135</v>
      </c>
      <c r="BK236" s="173" t="n">
        <f aca="false">ROUND(I236*H236,2)</f>
        <v>0</v>
      </c>
      <c r="BL236" s="4" t="s">
        <v>213</v>
      </c>
      <c r="BM236" s="172" t="s">
        <v>405</v>
      </c>
    </row>
    <row r="237" s="28" customFormat="true" ht="16.5" hidden="false" customHeight="true" outlineLevel="0" collapsed="false">
      <c r="A237" s="23"/>
      <c r="B237" s="160"/>
      <c r="C237" s="161" t="s">
        <v>406</v>
      </c>
      <c r="D237" s="161" t="s">
        <v>130</v>
      </c>
      <c r="E237" s="162" t="s">
        <v>407</v>
      </c>
      <c r="F237" s="163" t="s">
        <v>408</v>
      </c>
      <c r="G237" s="164" t="s">
        <v>133</v>
      </c>
      <c r="H237" s="165" t="n">
        <v>20</v>
      </c>
      <c r="I237" s="166"/>
      <c r="J237" s="167" t="n">
        <f aca="false">ROUND(I237*H237,2)</f>
        <v>0</v>
      </c>
      <c r="K237" s="163" t="s">
        <v>142</v>
      </c>
      <c r="L237" s="24"/>
      <c r="M237" s="168"/>
      <c r="N237" s="169" t="s">
        <v>40</v>
      </c>
      <c r="O237" s="61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72" t="s">
        <v>213</v>
      </c>
      <c r="AT237" s="172" t="s">
        <v>130</v>
      </c>
      <c r="AU237" s="172" t="s">
        <v>135</v>
      </c>
      <c r="AY237" s="4" t="s">
        <v>127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4" t="s">
        <v>135</v>
      </c>
      <c r="BK237" s="173" t="n">
        <f aca="false">ROUND(I237*H237,2)</f>
        <v>0</v>
      </c>
      <c r="BL237" s="4" t="s">
        <v>213</v>
      </c>
      <c r="BM237" s="172" t="s">
        <v>409</v>
      </c>
    </row>
    <row r="238" s="28" customFormat="true" ht="33" hidden="false" customHeight="true" outlineLevel="0" collapsed="false">
      <c r="A238" s="23"/>
      <c r="B238" s="160"/>
      <c r="C238" s="161" t="s">
        <v>410</v>
      </c>
      <c r="D238" s="161" t="s">
        <v>130</v>
      </c>
      <c r="E238" s="162" t="s">
        <v>411</v>
      </c>
      <c r="F238" s="163" t="s">
        <v>412</v>
      </c>
      <c r="G238" s="164" t="s">
        <v>267</v>
      </c>
      <c r="H238" s="165" t="n">
        <v>0.063</v>
      </c>
      <c r="I238" s="166"/>
      <c r="J238" s="167" t="n">
        <f aca="false">ROUND(I238*H238,2)</f>
        <v>0</v>
      </c>
      <c r="K238" s="163"/>
      <c r="L238" s="24"/>
      <c r="M238" s="168"/>
      <c r="N238" s="169" t="s">
        <v>40</v>
      </c>
      <c r="O238" s="61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72" t="s">
        <v>213</v>
      </c>
      <c r="AT238" s="172" t="s">
        <v>130</v>
      </c>
      <c r="AU238" s="172" t="s">
        <v>135</v>
      </c>
      <c r="AY238" s="4" t="s">
        <v>127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4" t="s">
        <v>135</v>
      </c>
      <c r="BK238" s="173" t="n">
        <f aca="false">ROUND(I238*H238,2)</f>
        <v>0</v>
      </c>
      <c r="BL238" s="4" t="s">
        <v>213</v>
      </c>
      <c r="BM238" s="172" t="s">
        <v>413</v>
      </c>
    </row>
    <row r="239" s="174" customFormat="true" ht="12.8" hidden="false" customHeight="false" outlineLevel="0" collapsed="false">
      <c r="B239" s="175"/>
      <c r="D239" s="176" t="s">
        <v>137</v>
      </c>
      <c r="E239" s="177"/>
      <c r="F239" s="178" t="s">
        <v>414</v>
      </c>
      <c r="H239" s="179" t="n">
        <v>0.063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137</v>
      </c>
      <c r="AU239" s="177" t="s">
        <v>135</v>
      </c>
      <c r="AV239" s="174" t="s">
        <v>135</v>
      </c>
      <c r="AW239" s="174" t="s">
        <v>31</v>
      </c>
      <c r="AX239" s="174" t="s">
        <v>79</v>
      </c>
      <c r="AY239" s="177" t="s">
        <v>127</v>
      </c>
    </row>
    <row r="240" s="28" customFormat="true" ht="24.15" hidden="false" customHeight="true" outlineLevel="0" collapsed="false">
      <c r="A240" s="23"/>
      <c r="B240" s="160"/>
      <c r="C240" s="161" t="s">
        <v>415</v>
      </c>
      <c r="D240" s="161" t="s">
        <v>130</v>
      </c>
      <c r="E240" s="162" t="s">
        <v>416</v>
      </c>
      <c r="F240" s="163" t="s">
        <v>417</v>
      </c>
      <c r="G240" s="164" t="s">
        <v>307</v>
      </c>
      <c r="H240" s="193"/>
      <c r="I240" s="166"/>
      <c r="J240" s="167" t="n">
        <f aca="false">ROUND(I240*H240,2)</f>
        <v>0</v>
      </c>
      <c r="K240" s="163" t="s">
        <v>142</v>
      </c>
      <c r="L240" s="24"/>
      <c r="M240" s="168"/>
      <c r="N240" s="169" t="s">
        <v>40</v>
      </c>
      <c r="O240" s="61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72" t="s">
        <v>213</v>
      </c>
      <c r="AT240" s="172" t="s">
        <v>130</v>
      </c>
      <c r="AU240" s="172" t="s">
        <v>135</v>
      </c>
      <c r="AY240" s="4" t="s">
        <v>127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4" t="s">
        <v>135</v>
      </c>
      <c r="BK240" s="173" t="n">
        <f aca="false">ROUND(I240*H240,2)</f>
        <v>0</v>
      </c>
      <c r="BL240" s="4" t="s">
        <v>213</v>
      </c>
      <c r="BM240" s="172" t="s">
        <v>418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419</v>
      </c>
      <c r="F241" s="158" t="s">
        <v>420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SUM(P242:P270)</f>
        <v>0</v>
      </c>
      <c r="Q241" s="153"/>
      <c r="R241" s="154" t="n">
        <f aca="false">SUM(R242:R270)</f>
        <v>0.02467</v>
      </c>
      <c r="S241" s="153"/>
      <c r="T241" s="155" t="n">
        <f aca="false">SUM(T242:T270)</f>
        <v>0.000192</v>
      </c>
      <c r="AR241" s="148" t="s">
        <v>135</v>
      </c>
      <c r="AT241" s="156" t="s">
        <v>73</v>
      </c>
      <c r="AU241" s="156" t="s">
        <v>79</v>
      </c>
      <c r="AY241" s="148" t="s">
        <v>127</v>
      </c>
      <c r="BK241" s="157" t="n">
        <f aca="false">SUM(BK242:BK270)</f>
        <v>0</v>
      </c>
    </row>
    <row r="242" s="28" customFormat="true" ht="16.5" hidden="false" customHeight="true" outlineLevel="0" collapsed="false">
      <c r="A242" s="23"/>
      <c r="B242" s="160"/>
      <c r="C242" s="161" t="s">
        <v>421</v>
      </c>
      <c r="D242" s="161" t="s">
        <v>130</v>
      </c>
      <c r="E242" s="162" t="s">
        <v>422</v>
      </c>
      <c r="F242" s="163" t="s">
        <v>423</v>
      </c>
      <c r="G242" s="164" t="s">
        <v>192</v>
      </c>
      <c r="H242" s="165" t="n">
        <v>25</v>
      </c>
      <c r="I242" s="166"/>
      <c r="J242" s="167" t="n">
        <f aca="false">ROUND(I242*H242,2)</f>
        <v>0</v>
      </c>
      <c r="K242" s="163" t="s">
        <v>142</v>
      </c>
      <c r="L242" s="24"/>
      <c r="M242" s="168"/>
      <c r="N242" s="169" t="s">
        <v>40</v>
      </c>
      <c r="O242" s="61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R242" s="172" t="s">
        <v>213</v>
      </c>
      <c r="AT242" s="172" t="s">
        <v>130</v>
      </c>
      <c r="AU242" s="172" t="s">
        <v>135</v>
      </c>
      <c r="AY242" s="4" t="s">
        <v>127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4" t="s">
        <v>135</v>
      </c>
      <c r="BK242" s="173" t="n">
        <f aca="false">ROUND(I242*H242,2)</f>
        <v>0</v>
      </c>
      <c r="BL242" s="4" t="s">
        <v>213</v>
      </c>
      <c r="BM242" s="172" t="s">
        <v>424</v>
      </c>
    </row>
    <row r="243" s="28" customFormat="true" ht="24.15" hidden="false" customHeight="true" outlineLevel="0" collapsed="false">
      <c r="A243" s="23"/>
      <c r="B243" s="160"/>
      <c r="C243" s="194" t="s">
        <v>425</v>
      </c>
      <c r="D243" s="194" t="s">
        <v>426</v>
      </c>
      <c r="E243" s="195" t="s">
        <v>427</v>
      </c>
      <c r="F243" s="196" t="s">
        <v>428</v>
      </c>
      <c r="G243" s="197" t="s">
        <v>192</v>
      </c>
      <c r="H243" s="198" t="n">
        <v>23</v>
      </c>
      <c r="I243" s="199"/>
      <c r="J243" s="200" t="n">
        <f aca="false">ROUND(I243*H243,2)</f>
        <v>0</v>
      </c>
      <c r="K243" s="163" t="s">
        <v>142</v>
      </c>
      <c r="L243" s="201"/>
      <c r="M243" s="202"/>
      <c r="N243" s="203" t="s">
        <v>40</v>
      </c>
      <c r="O243" s="61"/>
      <c r="P243" s="170" t="n">
        <f aca="false">O243*H243</f>
        <v>0</v>
      </c>
      <c r="Q243" s="170" t="n">
        <v>4E-005</v>
      </c>
      <c r="R243" s="170" t="n">
        <f aca="false">Q243*H243</f>
        <v>0.00092</v>
      </c>
      <c r="S243" s="170" t="n">
        <v>0</v>
      </c>
      <c r="T243" s="171" t="n">
        <f aca="false">S243*H243</f>
        <v>0</v>
      </c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R243" s="172" t="s">
        <v>284</v>
      </c>
      <c r="AT243" s="172" t="s">
        <v>426</v>
      </c>
      <c r="AU243" s="172" t="s">
        <v>135</v>
      </c>
      <c r="AY243" s="4" t="s">
        <v>127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4" t="s">
        <v>135</v>
      </c>
      <c r="BK243" s="173" t="n">
        <f aca="false">ROUND(I243*H243,2)</f>
        <v>0</v>
      </c>
      <c r="BL243" s="4" t="s">
        <v>213</v>
      </c>
      <c r="BM243" s="172" t="s">
        <v>429</v>
      </c>
    </row>
    <row r="244" s="28" customFormat="true" ht="24.15" hidden="false" customHeight="true" outlineLevel="0" collapsed="false">
      <c r="A244" s="23"/>
      <c r="B244" s="160"/>
      <c r="C244" s="194" t="s">
        <v>430</v>
      </c>
      <c r="D244" s="194" t="s">
        <v>426</v>
      </c>
      <c r="E244" s="195" t="s">
        <v>431</v>
      </c>
      <c r="F244" s="196" t="s">
        <v>432</v>
      </c>
      <c r="G244" s="197" t="s">
        <v>192</v>
      </c>
      <c r="H244" s="198" t="n">
        <v>2</v>
      </c>
      <c r="I244" s="199"/>
      <c r="J244" s="200" t="n">
        <f aca="false">ROUND(I244*H244,2)</f>
        <v>0</v>
      </c>
      <c r="K244" s="163" t="s">
        <v>142</v>
      </c>
      <c r="L244" s="201"/>
      <c r="M244" s="202"/>
      <c r="N244" s="203" t="s">
        <v>40</v>
      </c>
      <c r="O244" s="61"/>
      <c r="P244" s="170" t="n">
        <f aca="false">O244*H244</f>
        <v>0</v>
      </c>
      <c r="Q244" s="170" t="n">
        <v>9E-005</v>
      </c>
      <c r="R244" s="170" t="n">
        <f aca="false">Q244*H244</f>
        <v>0.00018</v>
      </c>
      <c r="S244" s="170" t="n">
        <v>0</v>
      </c>
      <c r="T244" s="171" t="n">
        <f aca="false">S244*H244</f>
        <v>0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172" t="s">
        <v>284</v>
      </c>
      <c r="AT244" s="172" t="s">
        <v>426</v>
      </c>
      <c r="AU244" s="172" t="s">
        <v>135</v>
      </c>
      <c r="AY244" s="4" t="s">
        <v>127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4" t="s">
        <v>135</v>
      </c>
      <c r="BK244" s="173" t="n">
        <f aca="false">ROUND(I244*H244,2)</f>
        <v>0</v>
      </c>
      <c r="BL244" s="4" t="s">
        <v>213</v>
      </c>
      <c r="BM244" s="172" t="s">
        <v>433</v>
      </c>
    </row>
    <row r="245" s="28" customFormat="true" ht="24.15" hidden="false" customHeight="true" outlineLevel="0" collapsed="false">
      <c r="A245" s="23"/>
      <c r="B245" s="160"/>
      <c r="C245" s="161" t="s">
        <v>434</v>
      </c>
      <c r="D245" s="161" t="s">
        <v>130</v>
      </c>
      <c r="E245" s="162" t="s">
        <v>435</v>
      </c>
      <c r="F245" s="163" t="s">
        <v>436</v>
      </c>
      <c r="G245" s="164" t="s">
        <v>141</v>
      </c>
      <c r="H245" s="165" t="n">
        <v>120</v>
      </c>
      <c r="I245" s="166"/>
      <c r="J245" s="167" t="n">
        <f aca="false">ROUND(I245*H245,2)</f>
        <v>0</v>
      </c>
      <c r="K245" s="163" t="s">
        <v>142</v>
      </c>
      <c r="L245" s="24"/>
      <c r="M245" s="168"/>
      <c r="N245" s="169" t="s">
        <v>40</v>
      </c>
      <c r="O245" s="61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172" t="s">
        <v>213</v>
      </c>
      <c r="AT245" s="172" t="s">
        <v>130</v>
      </c>
      <c r="AU245" s="172" t="s">
        <v>135</v>
      </c>
      <c r="AY245" s="4" t="s">
        <v>127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4" t="s">
        <v>135</v>
      </c>
      <c r="BK245" s="173" t="n">
        <f aca="false">ROUND(I245*H245,2)</f>
        <v>0</v>
      </c>
      <c r="BL245" s="4" t="s">
        <v>213</v>
      </c>
      <c r="BM245" s="172" t="s">
        <v>437</v>
      </c>
    </row>
    <row r="246" s="174" customFormat="true" ht="12.8" hidden="false" customHeight="false" outlineLevel="0" collapsed="false">
      <c r="B246" s="175"/>
      <c r="D246" s="176" t="s">
        <v>137</v>
      </c>
      <c r="E246" s="177"/>
      <c r="F246" s="178" t="s">
        <v>438</v>
      </c>
      <c r="H246" s="179" t="n">
        <v>120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137</v>
      </c>
      <c r="AU246" s="177" t="s">
        <v>135</v>
      </c>
      <c r="AV246" s="174" t="s">
        <v>135</v>
      </c>
      <c r="AW246" s="174" t="s">
        <v>31</v>
      </c>
      <c r="AX246" s="174" t="s">
        <v>79</v>
      </c>
      <c r="AY246" s="177" t="s">
        <v>127</v>
      </c>
    </row>
    <row r="247" s="28" customFormat="true" ht="24.15" hidden="false" customHeight="true" outlineLevel="0" collapsed="false">
      <c r="A247" s="23"/>
      <c r="B247" s="160"/>
      <c r="C247" s="194" t="s">
        <v>439</v>
      </c>
      <c r="D247" s="194" t="s">
        <v>426</v>
      </c>
      <c r="E247" s="195" t="s">
        <v>440</v>
      </c>
      <c r="F247" s="196" t="s">
        <v>441</v>
      </c>
      <c r="G247" s="197" t="s">
        <v>141</v>
      </c>
      <c r="H247" s="198" t="n">
        <v>135</v>
      </c>
      <c r="I247" s="199"/>
      <c r="J247" s="200" t="n">
        <f aca="false">ROUND(I247*H247,2)</f>
        <v>0</v>
      </c>
      <c r="K247" s="163" t="s">
        <v>142</v>
      </c>
      <c r="L247" s="201"/>
      <c r="M247" s="202"/>
      <c r="N247" s="203" t="s">
        <v>40</v>
      </c>
      <c r="O247" s="61"/>
      <c r="P247" s="170" t="n">
        <f aca="false">O247*H247</f>
        <v>0</v>
      </c>
      <c r="Q247" s="170" t="n">
        <v>0.00017</v>
      </c>
      <c r="R247" s="170" t="n">
        <f aca="false">Q247*H247</f>
        <v>0.02295</v>
      </c>
      <c r="S247" s="170" t="n">
        <v>0</v>
      </c>
      <c r="T247" s="171" t="n">
        <f aca="false">S247*H247</f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172" t="s">
        <v>284</v>
      </c>
      <c r="AT247" s="172" t="s">
        <v>426</v>
      </c>
      <c r="AU247" s="172" t="s">
        <v>135</v>
      </c>
      <c r="AY247" s="4" t="s">
        <v>127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4" t="s">
        <v>135</v>
      </c>
      <c r="BK247" s="173" t="n">
        <f aca="false">ROUND(I247*H247,2)</f>
        <v>0</v>
      </c>
      <c r="BL247" s="4" t="s">
        <v>213</v>
      </c>
      <c r="BM247" s="172" t="s">
        <v>442</v>
      </c>
    </row>
    <row r="248" s="174" customFormat="true" ht="19.4" hidden="false" customHeight="false" outlineLevel="0" collapsed="false">
      <c r="B248" s="175"/>
      <c r="D248" s="176" t="s">
        <v>137</v>
      </c>
      <c r="F248" s="178" t="s">
        <v>443</v>
      </c>
      <c r="H248" s="179" t="n">
        <v>135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137</v>
      </c>
      <c r="AU248" s="177" t="s">
        <v>135</v>
      </c>
      <c r="AV248" s="174" t="s">
        <v>135</v>
      </c>
      <c r="AW248" s="174" t="s">
        <v>2</v>
      </c>
      <c r="AX248" s="174" t="s">
        <v>79</v>
      </c>
      <c r="AY248" s="177" t="s">
        <v>127</v>
      </c>
    </row>
    <row r="249" s="28" customFormat="true" ht="24.15" hidden="false" customHeight="true" outlineLevel="0" collapsed="false">
      <c r="A249" s="23"/>
      <c r="B249" s="160"/>
      <c r="C249" s="161" t="s">
        <v>444</v>
      </c>
      <c r="D249" s="161" t="s">
        <v>130</v>
      </c>
      <c r="E249" s="162" t="s">
        <v>445</v>
      </c>
      <c r="F249" s="163" t="s">
        <v>446</v>
      </c>
      <c r="G249" s="164" t="s">
        <v>192</v>
      </c>
      <c r="H249" s="165" t="n">
        <v>45</v>
      </c>
      <c r="I249" s="166"/>
      <c r="J249" s="167" t="n">
        <f aca="false">ROUND(I249*H249,2)</f>
        <v>0</v>
      </c>
      <c r="K249" s="163" t="s">
        <v>142</v>
      </c>
      <c r="L249" s="24"/>
      <c r="M249" s="168"/>
      <c r="N249" s="169" t="s">
        <v>40</v>
      </c>
      <c r="O249" s="61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72" t="s">
        <v>213</v>
      </c>
      <c r="AT249" s="172" t="s">
        <v>130</v>
      </c>
      <c r="AU249" s="172" t="s">
        <v>135</v>
      </c>
      <c r="AY249" s="4" t="s">
        <v>127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4" t="s">
        <v>135</v>
      </c>
      <c r="BK249" s="173" t="n">
        <f aca="false">ROUND(I249*H249,2)</f>
        <v>0</v>
      </c>
      <c r="BL249" s="4" t="s">
        <v>213</v>
      </c>
      <c r="BM249" s="172" t="s">
        <v>447</v>
      </c>
    </row>
    <row r="250" s="28" customFormat="true" ht="24.15" hidden="false" customHeight="true" outlineLevel="0" collapsed="false">
      <c r="A250" s="23"/>
      <c r="B250" s="160"/>
      <c r="C250" s="161" t="s">
        <v>448</v>
      </c>
      <c r="D250" s="161" t="s">
        <v>130</v>
      </c>
      <c r="E250" s="162" t="s">
        <v>449</v>
      </c>
      <c r="F250" s="163" t="s">
        <v>450</v>
      </c>
      <c r="G250" s="164" t="s">
        <v>205</v>
      </c>
      <c r="H250" s="165" t="n">
        <v>1</v>
      </c>
      <c r="I250" s="166"/>
      <c r="J250" s="167" t="n">
        <f aca="false">ROUND(I250*H250,2)</f>
        <v>0</v>
      </c>
      <c r="K250" s="163"/>
      <c r="L250" s="24"/>
      <c r="M250" s="168"/>
      <c r="N250" s="169" t="s">
        <v>40</v>
      </c>
      <c r="O250" s="61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2" t="s">
        <v>213</v>
      </c>
      <c r="AT250" s="172" t="s">
        <v>130</v>
      </c>
      <c r="AU250" s="172" t="s">
        <v>135</v>
      </c>
      <c r="AY250" s="4" t="s">
        <v>127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4" t="s">
        <v>135</v>
      </c>
      <c r="BK250" s="173" t="n">
        <f aca="false">ROUND(I250*H250,2)</f>
        <v>0</v>
      </c>
      <c r="BL250" s="4" t="s">
        <v>213</v>
      </c>
      <c r="BM250" s="172" t="s">
        <v>451</v>
      </c>
    </row>
    <row r="251" s="204" customFormat="true" ht="19.4" hidden="false" customHeight="false" outlineLevel="0" collapsed="false">
      <c r="B251" s="205"/>
      <c r="D251" s="176" t="s">
        <v>137</v>
      </c>
      <c r="E251" s="206"/>
      <c r="F251" s="207" t="s">
        <v>452</v>
      </c>
      <c r="H251" s="206"/>
      <c r="I251" s="208"/>
      <c r="L251" s="205"/>
      <c r="M251" s="209"/>
      <c r="N251" s="210"/>
      <c r="O251" s="210"/>
      <c r="P251" s="210"/>
      <c r="Q251" s="210"/>
      <c r="R251" s="210"/>
      <c r="S251" s="210"/>
      <c r="T251" s="211"/>
      <c r="AT251" s="206" t="s">
        <v>137</v>
      </c>
      <c r="AU251" s="206" t="s">
        <v>135</v>
      </c>
      <c r="AV251" s="204" t="s">
        <v>79</v>
      </c>
      <c r="AW251" s="204" t="s">
        <v>31</v>
      </c>
      <c r="AX251" s="204" t="s">
        <v>74</v>
      </c>
      <c r="AY251" s="206" t="s">
        <v>127</v>
      </c>
    </row>
    <row r="252" s="204" customFormat="true" ht="12.8" hidden="false" customHeight="false" outlineLevel="0" collapsed="false">
      <c r="B252" s="205"/>
      <c r="D252" s="176" t="s">
        <v>137</v>
      </c>
      <c r="E252" s="206"/>
      <c r="F252" s="207" t="s">
        <v>453</v>
      </c>
      <c r="H252" s="206"/>
      <c r="I252" s="208"/>
      <c r="L252" s="205"/>
      <c r="M252" s="209"/>
      <c r="N252" s="210"/>
      <c r="O252" s="210"/>
      <c r="P252" s="210"/>
      <c r="Q252" s="210"/>
      <c r="R252" s="210"/>
      <c r="S252" s="210"/>
      <c r="T252" s="211"/>
      <c r="AT252" s="206" t="s">
        <v>137</v>
      </c>
      <c r="AU252" s="206" t="s">
        <v>135</v>
      </c>
      <c r="AV252" s="204" t="s">
        <v>79</v>
      </c>
      <c r="AW252" s="204" t="s">
        <v>31</v>
      </c>
      <c r="AX252" s="204" t="s">
        <v>74</v>
      </c>
      <c r="AY252" s="206" t="s">
        <v>127</v>
      </c>
    </row>
    <row r="253" s="174" customFormat="true" ht="19.4" hidden="false" customHeight="false" outlineLevel="0" collapsed="false">
      <c r="B253" s="175"/>
      <c r="D253" s="176" t="s">
        <v>137</v>
      </c>
      <c r="E253" s="177"/>
      <c r="F253" s="178" t="s">
        <v>454</v>
      </c>
      <c r="H253" s="179" t="n">
        <v>1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137</v>
      </c>
      <c r="AU253" s="177" t="s">
        <v>135</v>
      </c>
      <c r="AV253" s="174" t="s">
        <v>135</v>
      </c>
      <c r="AW253" s="174" t="s">
        <v>31</v>
      </c>
      <c r="AX253" s="174" t="s">
        <v>74</v>
      </c>
      <c r="AY253" s="177" t="s">
        <v>127</v>
      </c>
    </row>
    <row r="254" s="184" customFormat="true" ht="12.8" hidden="false" customHeight="false" outlineLevel="0" collapsed="false">
      <c r="B254" s="185"/>
      <c r="D254" s="176" t="s">
        <v>137</v>
      </c>
      <c r="E254" s="186"/>
      <c r="F254" s="187" t="s">
        <v>156</v>
      </c>
      <c r="H254" s="188" t="n">
        <v>1</v>
      </c>
      <c r="I254" s="189"/>
      <c r="L254" s="185"/>
      <c r="M254" s="190"/>
      <c r="N254" s="191"/>
      <c r="O254" s="191"/>
      <c r="P254" s="191"/>
      <c r="Q254" s="191"/>
      <c r="R254" s="191"/>
      <c r="S254" s="191"/>
      <c r="T254" s="192"/>
      <c r="AT254" s="186" t="s">
        <v>137</v>
      </c>
      <c r="AU254" s="186" t="s">
        <v>135</v>
      </c>
      <c r="AV254" s="184" t="s">
        <v>134</v>
      </c>
      <c r="AW254" s="184" t="s">
        <v>31</v>
      </c>
      <c r="AX254" s="184" t="s">
        <v>79</v>
      </c>
      <c r="AY254" s="186" t="s">
        <v>127</v>
      </c>
    </row>
    <row r="255" s="28" customFormat="true" ht="24.15" hidden="false" customHeight="true" outlineLevel="0" collapsed="false">
      <c r="A255" s="23"/>
      <c r="B255" s="160"/>
      <c r="C255" s="161" t="s">
        <v>455</v>
      </c>
      <c r="D255" s="161" t="s">
        <v>130</v>
      </c>
      <c r="E255" s="162" t="s">
        <v>456</v>
      </c>
      <c r="F255" s="163" t="s">
        <v>457</v>
      </c>
      <c r="G255" s="164" t="s">
        <v>192</v>
      </c>
      <c r="H255" s="165" t="n">
        <v>2</v>
      </c>
      <c r="I255" s="166"/>
      <c r="J255" s="167" t="n">
        <f aca="false">ROUND(I255*H255,2)</f>
        <v>0</v>
      </c>
      <c r="K255" s="163" t="s">
        <v>142</v>
      </c>
      <c r="L255" s="24"/>
      <c r="M255" s="168"/>
      <c r="N255" s="169" t="s">
        <v>40</v>
      </c>
      <c r="O255" s="61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72" t="s">
        <v>213</v>
      </c>
      <c r="AT255" s="172" t="s">
        <v>130</v>
      </c>
      <c r="AU255" s="172" t="s">
        <v>135</v>
      </c>
      <c r="AY255" s="4" t="s">
        <v>127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4" t="s">
        <v>135</v>
      </c>
      <c r="BK255" s="173" t="n">
        <f aca="false">ROUND(I255*H255,2)</f>
        <v>0</v>
      </c>
      <c r="BL255" s="4" t="s">
        <v>213</v>
      </c>
      <c r="BM255" s="172" t="s">
        <v>458</v>
      </c>
    </row>
    <row r="256" s="174" customFormat="true" ht="12.8" hidden="false" customHeight="false" outlineLevel="0" collapsed="false">
      <c r="B256" s="175"/>
      <c r="D256" s="176" t="s">
        <v>137</v>
      </c>
      <c r="E256" s="177"/>
      <c r="F256" s="178" t="s">
        <v>459</v>
      </c>
      <c r="H256" s="179" t="n">
        <v>2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77" t="s">
        <v>137</v>
      </c>
      <c r="AU256" s="177" t="s">
        <v>135</v>
      </c>
      <c r="AV256" s="174" t="s">
        <v>135</v>
      </c>
      <c r="AW256" s="174" t="s">
        <v>31</v>
      </c>
      <c r="AX256" s="174" t="s">
        <v>79</v>
      </c>
      <c r="AY256" s="177" t="s">
        <v>127</v>
      </c>
    </row>
    <row r="257" s="28" customFormat="true" ht="16.5" hidden="false" customHeight="true" outlineLevel="0" collapsed="false">
      <c r="A257" s="23"/>
      <c r="B257" s="160"/>
      <c r="C257" s="194" t="s">
        <v>460</v>
      </c>
      <c r="D257" s="194" t="s">
        <v>426</v>
      </c>
      <c r="E257" s="195" t="s">
        <v>461</v>
      </c>
      <c r="F257" s="196" t="s">
        <v>462</v>
      </c>
      <c r="G257" s="197" t="s">
        <v>192</v>
      </c>
      <c r="H257" s="198" t="n">
        <v>2</v>
      </c>
      <c r="I257" s="199"/>
      <c r="J257" s="200" t="n">
        <f aca="false">ROUND(I257*H257,2)</f>
        <v>0</v>
      </c>
      <c r="K257" s="163" t="s">
        <v>142</v>
      </c>
      <c r="L257" s="201"/>
      <c r="M257" s="202"/>
      <c r="N257" s="203" t="s">
        <v>40</v>
      </c>
      <c r="O257" s="61"/>
      <c r="P257" s="170" t="n">
        <f aca="false">O257*H257</f>
        <v>0</v>
      </c>
      <c r="Q257" s="170" t="n">
        <v>9E-005</v>
      </c>
      <c r="R257" s="170" t="n">
        <f aca="false">Q257*H257</f>
        <v>0.00018</v>
      </c>
      <c r="S257" s="170" t="n">
        <v>0</v>
      </c>
      <c r="T257" s="171" t="n">
        <f aca="false">S257*H257</f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72" t="s">
        <v>284</v>
      </c>
      <c r="AT257" s="172" t="s">
        <v>426</v>
      </c>
      <c r="AU257" s="172" t="s">
        <v>135</v>
      </c>
      <c r="AY257" s="4" t="s">
        <v>127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4" t="s">
        <v>135</v>
      </c>
      <c r="BK257" s="173" t="n">
        <f aca="false">ROUND(I257*H257,2)</f>
        <v>0</v>
      </c>
      <c r="BL257" s="4" t="s">
        <v>213</v>
      </c>
      <c r="BM257" s="172" t="s">
        <v>463</v>
      </c>
    </row>
    <row r="258" s="28" customFormat="true" ht="24.15" hidden="false" customHeight="true" outlineLevel="0" collapsed="false">
      <c r="A258" s="23"/>
      <c r="B258" s="160"/>
      <c r="C258" s="161" t="s">
        <v>464</v>
      </c>
      <c r="D258" s="161" t="s">
        <v>130</v>
      </c>
      <c r="E258" s="162" t="s">
        <v>465</v>
      </c>
      <c r="F258" s="163" t="s">
        <v>466</v>
      </c>
      <c r="G258" s="164" t="s">
        <v>192</v>
      </c>
      <c r="H258" s="165" t="n">
        <v>4</v>
      </c>
      <c r="I258" s="166"/>
      <c r="J258" s="167" t="n">
        <f aca="false">ROUND(I258*H258,2)</f>
        <v>0</v>
      </c>
      <c r="K258" s="163" t="s">
        <v>142</v>
      </c>
      <c r="L258" s="24"/>
      <c r="M258" s="168"/>
      <c r="N258" s="169" t="s">
        <v>40</v>
      </c>
      <c r="O258" s="61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172" t="s">
        <v>213</v>
      </c>
      <c r="AT258" s="172" t="s">
        <v>130</v>
      </c>
      <c r="AU258" s="172" t="s">
        <v>135</v>
      </c>
      <c r="AY258" s="4" t="s">
        <v>127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4" t="s">
        <v>135</v>
      </c>
      <c r="BK258" s="173" t="n">
        <f aca="false">ROUND(I258*H258,2)</f>
        <v>0</v>
      </c>
      <c r="BL258" s="4" t="s">
        <v>213</v>
      </c>
      <c r="BM258" s="172" t="s">
        <v>467</v>
      </c>
    </row>
    <row r="259" s="174" customFormat="true" ht="12.8" hidden="false" customHeight="false" outlineLevel="0" collapsed="false">
      <c r="B259" s="175"/>
      <c r="D259" s="176" t="s">
        <v>137</v>
      </c>
      <c r="E259" s="177"/>
      <c r="F259" s="178" t="s">
        <v>468</v>
      </c>
      <c r="H259" s="179" t="n">
        <v>4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137</v>
      </c>
      <c r="AU259" s="177" t="s">
        <v>135</v>
      </c>
      <c r="AV259" s="174" t="s">
        <v>135</v>
      </c>
      <c r="AW259" s="174" t="s">
        <v>31</v>
      </c>
      <c r="AX259" s="174" t="s">
        <v>79</v>
      </c>
      <c r="AY259" s="177" t="s">
        <v>127</v>
      </c>
    </row>
    <row r="260" s="28" customFormat="true" ht="16.5" hidden="false" customHeight="true" outlineLevel="0" collapsed="false">
      <c r="A260" s="23"/>
      <c r="B260" s="160"/>
      <c r="C260" s="194" t="s">
        <v>469</v>
      </c>
      <c r="D260" s="194" t="s">
        <v>426</v>
      </c>
      <c r="E260" s="195" t="s">
        <v>470</v>
      </c>
      <c r="F260" s="196" t="s">
        <v>471</v>
      </c>
      <c r="G260" s="197" t="s">
        <v>192</v>
      </c>
      <c r="H260" s="198" t="n">
        <v>4</v>
      </c>
      <c r="I260" s="199"/>
      <c r="J260" s="200" t="n">
        <f aca="false">ROUND(I260*H260,2)</f>
        <v>0</v>
      </c>
      <c r="K260" s="163" t="s">
        <v>142</v>
      </c>
      <c r="L260" s="201"/>
      <c r="M260" s="202"/>
      <c r="N260" s="203" t="s">
        <v>40</v>
      </c>
      <c r="O260" s="61"/>
      <c r="P260" s="170" t="n">
        <f aca="false">O260*H260</f>
        <v>0</v>
      </c>
      <c r="Q260" s="170" t="n">
        <v>6E-005</v>
      </c>
      <c r="R260" s="170" t="n">
        <f aca="false">Q260*H260</f>
        <v>0.00024</v>
      </c>
      <c r="S260" s="170" t="n">
        <v>0</v>
      </c>
      <c r="T260" s="171" t="n">
        <f aca="false">S260*H260</f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72" t="s">
        <v>284</v>
      </c>
      <c r="AT260" s="172" t="s">
        <v>426</v>
      </c>
      <c r="AU260" s="172" t="s">
        <v>135</v>
      </c>
      <c r="AY260" s="4" t="s">
        <v>127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4" t="s">
        <v>135</v>
      </c>
      <c r="BK260" s="173" t="n">
        <f aca="false">ROUND(I260*H260,2)</f>
        <v>0</v>
      </c>
      <c r="BL260" s="4" t="s">
        <v>213</v>
      </c>
      <c r="BM260" s="172" t="s">
        <v>472</v>
      </c>
    </row>
    <row r="261" s="28" customFormat="true" ht="33" hidden="false" customHeight="true" outlineLevel="0" collapsed="false">
      <c r="A261" s="23"/>
      <c r="B261" s="160"/>
      <c r="C261" s="161" t="s">
        <v>473</v>
      </c>
      <c r="D261" s="161" t="s">
        <v>130</v>
      </c>
      <c r="E261" s="162" t="s">
        <v>474</v>
      </c>
      <c r="F261" s="163" t="s">
        <v>475</v>
      </c>
      <c r="G261" s="164" t="s">
        <v>192</v>
      </c>
      <c r="H261" s="165" t="n">
        <v>2</v>
      </c>
      <c r="I261" s="166"/>
      <c r="J261" s="167" t="n">
        <f aca="false">ROUND(I261*H261,2)</f>
        <v>0</v>
      </c>
      <c r="K261" s="163" t="s">
        <v>142</v>
      </c>
      <c r="L261" s="24"/>
      <c r="M261" s="168"/>
      <c r="N261" s="169" t="s">
        <v>40</v>
      </c>
      <c r="O261" s="61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</v>
      </c>
      <c r="T261" s="171" t="n">
        <f aca="false">S261*H261</f>
        <v>0</v>
      </c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R261" s="172" t="s">
        <v>213</v>
      </c>
      <c r="AT261" s="172" t="s">
        <v>130</v>
      </c>
      <c r="AU261" s="172" t="s">
        <v>135</v>
      </c>
      <c r="AY261" s="4" t="s">
        <v>127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4" t="s">
        <v>135</v>
      </c>
      <c r="BK261" s="173" t="n">
        <f aca="false">ROUND(I261*H261,2)</f>
        <v>0</v>
      </c>
      <c r="BL261" s="4" t="s">
        <v>213</v>
      </c>
      <c r="BM261" s="172" t="s">
        <v>476</v>
      </c>
    </row>
    <row r="262" s="174" customFormat="true" ht="12.8" hidden="false" customHeight="false" outlineLevel="0" collapsed="false">
      <c r="B262" s="175"/>
      <c r="D262" s="176" t="s">
        <v>137</v>
      </c>
      <c r="E262" s="177"/>
      <c r="F262" s="178" t="s">
        <v>477</v>
      </c>
      <c r="H262" s="179" t="n">
        <v>2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77" t="s">
        <v>137</v>
      </c>
      <c r="AU262" s="177" t="s">
        <v>135</v>
      </c>
      <c r="AV262" s="174" t="s">
        <v>135</v>
      </c>
      <c r="AW262" s="174" t="s">
        <v>31</v>
      </c>
      <c r="AX262" s="174" t="s">
        <v>79</v>
      </c>
      <c r="AY262" s="177" t="s">
        <v>127</v>
      </c>
    </row>
    <row r="263" s="28" customFormat="true" ht="16.5" hidden="false" customHeight="true" outlineLevel="0" collapsed="false">
      <c r="A263" s="23"/>
      <c r="B263" s="160"/>
      <c r="C263" s="194" t="s">
        <v>478</v>
      </c>
      <c r="D263" s="194" t="s">
        <v>426</v>
      </c>
      <c r="E263" s="195" t="s">
        <v>479</v>
      </c>
      <c r="F263" s="196" t="s">
        <v>480</v>
      </c>
      <c r="G263" s="197" t="s">
        <v>192</v>
      </c>
      <c r="H263" s="198" t="n">
        <v>2</v>
      </c>
      <c r="I263" s="199"/>
      <c r="J263" s="200" t="n">
        <f aca="false">ROUND(I263*H263,2)</f>
        <v>0</v>
      </c>
      <c r="K263" s="163" t="s">
        <v>142</v>
      </c>
      <c r="L263" s="201"/>
      <c r="M263" s="202"/>
      <c r="N263" s="203" t="s">
        <v>40</v>
      </c>
      <c r="O263" s="61"/>
      <c r="P263" s="170" t="n">
        <f aca="false">O263*H263</f>
        <v>0</v>
      </c>
      <c r="Q263" s="170" t="n">
        <v>0.0001</v>
      </c>
      <c r="R263" s="170" t="n">
        <f aca="false">Q263*H263</f>
        <v>0.0002</v>
      </c>
      <c r="S263" s="170" t="n">
        <v>0</v>
      </c>
      <c r="T263" s="171" t="n">
        <f aca="false">S263*H263</f>
        <v>0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72" t="s">
        <v>284</v>
      </c>
      <c r="AT263" s="172" t="s">
        <v>426</v>
      </c>
      <c r="AU263" s="172" t="s">
        <v>135</v>
      </c>
      <c r="AY263" s="4" t="s">
        <v>127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4" t="s">
        <v>135</v>
      </c>
      <c r="BK263" s="173" t="n">
        <f aca="false">ROUND(I263*H263,2)</f>
        <v>0</v>
      </c>
      <c r="BL263" s="4" t="s">
        <v>213</v>
      </c>
      <c r="BM263" s="172" t="s">
        <v>481</v>
      </c>
    </row>
    <row r="264" s="28" customFormat="true" ht="37.8" hidden="false" customHeight="true" outlineLevel="0" collapsed="false">
      <c r="A264" s="23"/>
      <c r="B264" s="160"/>
      <c r="C264" s="161" t="s">
        <v>482</v>
      </c>
      <c r="D264" s="161" t="s">
        <v>130</v>
      </c>
      <c r="E264" s="162" t="s">
        <v>483</v>
      </c>
      <c r="F264" s="163" t="s">
        <v>484</v>
      </c>
      <c r="G264" s="164" t="s">
        <v>192</v>
      </c>
      <c r="H264" s="165" t="n">
        <v>4</v>
      </c>
      <c r="I264" s="166"/>
      <c r="J264" s="167" t="n">
        <f aca="false">ROUND(I264*H264,2)</f>
        <v>0</v>
      </c>
      <c r="K264" s="163" t="s">
        <v>142</v>
      </c>
      <c r="L264" s="24"/>
      <c r="M264" s="168"/>
      <c r="N264" s="169" t="s">
        <v>40</v>
      </c>
      <c r="O264" s="61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4.8E-005</v>
      </c>
      <c r="T264" s="171" t="n">
        <f aca="false">S264*H264</f>
        <v>0.000192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72" t="s">
        <v>213</v>
      </c>
      <c r="AT264" s="172" t="s">
        <v>130</v>
      </c>
      <c r="AU264" s="172" t="s">
        <v>135</v>
      </c>
      <c r="AY264" s="4" t="s">
        <v>127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4" t="s">
        <v>135</v>
      </c>
      <c r="BK264" s="173" t="n">
        <f aca="false">ROUND(I264*H264,2)</f>
        <v>0</v>
      </c>
      <c r="BL264" s="4" t="s">
        <v>213</v>
      </c>
      <c r="BM264" s="172" t="s">
        <v>485</v>
      </c>
    </row>
    <row r="265" s="28" customFormat="true" ht="24.15" hidden="false" customHeight="true" outlineLevel="0" collapsed="false">
      <c r="A265" s="23"/>
      <c r="B265" s="160"/>
      <c r="C265" s="161" t="s">
        <v>486</v>
      </c>
      <c r="D265" s="161" t="s">
        <v>130</v>
      </c>
      <c r="E265" s="162" t="s">
        <v>487</v>
      </c>
      <c r="F265" s="163" t="s">
        <v>488</v>
      </c>
      <c r="G265" s="164" t="s">
        <v>192</v>
      </c>
      <c r="H265" s="165" t="n">
        <v>1</v>
      </c>
      <c r="I265" s="166"/>
      <c r="J265" s="167" t="n">
        <f aca="false">ROUND(I265*H265,2)</f>
        <v>0</v>
      </c>
      <c r="K265" s="163" t="s">
        <v>142</v>
      </c>
      <c r="L265" s="24"/>
      <c r="M265" s="168"/>
      <c r="N265" s="169" t="s">
        <v>40</v>
      </c>
      <c r="O265" s="61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72" t="s">
        <v>213</v>
      </c>
      <c r="AT265" s="172" t="s">
        <v>130</v>
      </c>
      <c r="AU265" s="172" t="s">
        <v>135</v>
      </c>
      <c r="AY265" s="4" t="s">
        <v>127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4" t="s">
        <v>135</v>
      </c>
      <c r="BK265" s="173" t="n">
        <f aca="false">ROUND(I265*H265,2)</f>
        <v>0</v>
      </c>
      <c r="BL265" s="4" t="s">
        <v>213</v>
      </c>
      <c r="BM265" s="172" t="s">
        <v>489</v>
      </c>
    </row>
    <row r="266" s="28" customFormat="true" ht="21.75" hidden="false" customHeight="true" outlineLevel="0" collapsed="false">
      <c r="A266" s="23"/>
      <c r="B266" s="160"/>
      <c r="C266" s="161" t="s">
        <v>490</v>
      </c>
      <c r="D266" s="161" t="s">
        <v>130</v>
      </c>
      <c r="E266" s="162" t="s">
        <v>491</v>
      </c>
      <c r="F266" s="163" t="s">
        <v>492</v>
      </c>
      <c r="G266" s="164" t="s">
        <v>192</v>
      </c>
      <c r="H266" s="165" t="n">
        <v>1</v>
      </c>
      <c r="I266" s="166"/>
      <c r="J266" s="167" t="n">
        <f aca="false">ROUND(I266*H266,2)</f>
        <v>0</v>
      </c>
      <c r="K266" s="163" t="s">
        <v>142</v>
      </c>
      <c r="L266" s="24"/>
      <c r="M266" s="168"/>
      <c r="N266" s="169" t="s">
        <v>40</v>
      </c>
      <c r="O266" s="61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R266" s="172" t="s">
        <v>213</v>
      </c>
      <c r="AT266" s="172" t="s">
        <v>130</v>
      </c>
      <c r="AU266" s="172" t="s">
        <v>135</v>
      </c>
      <c r="AY266" s="4" t="s">
        <v>127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4" t="s">
        <v>135</v>
      </c>
      <c r="BK266" s="173" t="n">
        <f aca="false">ROUND(I266*H266,2)</f>
        <v>0</v>
      </c>
      <c r="BL266" s="4" t="s">
        <v>213</v>
      </c>
      <c r="BM266" s="172" t="s">
        <v>493</v>
      </c>
    </row>
    <row r="267" s="28" customFormat="true" ht="16.5" hidden="false" customHeight="true" outlineLevel="0" collapsed="false">
      <c r="A267" s="23"/>
      <c r="B267" s="160"/>
      <c r="C267" s="161" t="s">
        <v>494</v>
      </c>
      <c r="D267" s="161" t="s">
        <v>130</v>
      </c>
      <c r="E267" s="162" t="s">
        <v>495</v>
      </c>
      <c r="F267" s="163" t="s">
        <v>496</v>
      </c>
      <c r="G267" s="164" t="s">
        <v>196</v>
      </c>
      <c r="H267" s="165" t="n">
        <v>2</v>
      </c>
      <c r="I267" s="166"/>
      <c r="J267" s="167" t="n">
        <f aca="false">ROUND(I267*H267,2)</f>
        <v>0</v>
      </c>
      <c r="K267" s="163"/>
      <c r="L267" s="24"/>
      <c r="M267" s="168"/>
      <c r="N267" s="169" t="s">
        <v>40</v>
      </c>
      <c r="O267" s="61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72" t="s">
        <v>213</v>
      </c>
      <c r="AT267" s="172" t="s">
        <v>130</v>
      </c>
      <c r="AU267" s="172" t="s">
        <v>135</v>
      </c>
      <c r="AY267" s="4" t="s">
        <v>127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4" t="s">
        <v>135</v>
      </c>
      <c r="BK267" s="173" t="n">
        <f aca="false">ROUND(I267*H267,2)</f>
        <v>0</v>
      </c>
      <c r="BL267" s="4" t="s">
        <v>213</v>
      </c>
      <c r="BM267" s="172" t="s">
        <v>497</v>
      </c>
    </row>
    <row r="268" s="28" customFormat="true" ht="16.5" hidden="false" customHeight="true" outlineLevel="0" collapsed="false">
      <c r="A268" s="23"/>
      <c r="B268" s="160"/>
      <c r="C268" s="161" t="s">
        <v>498</v>
      </c>
      <c r="D268" s="161" t="s">
        <v>130</v>
      </c>
      <c r="E268" s="162" t="s">
        <v>499</v>
      </c>
      <c r="F268" s="163" t="s">
        <v>500</v>
      </c>
      <c r="G268" s="164" t="s">
        <v>192</v>
      </c>
      <c r="H268" s="165" t="n">
        <v>1</v>
      </c>
      <c r="I268" s="166"/>
      <c r="J268" s="167" t="n">
        <f aca="false">ROUND(I268*H268,2)</f>
        <v>0</v>
      </c>
      <c r="K268" s="163"/>
      <c r="L268" s="24"/>
      <c r="M268" s="168"/>
      <c r="N268" s="169" t="s">
        <v>40</v>
      </c>
      <c r="O268" s="61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R268" s="172" t="s">
        <v>213</v>
      </c>
      <c r="AT268" s="172" t="s">
        <v>130</v>
      </c>
      <c r="AU268" s="172" t="s">
        <v>135</v>
      </c>
      <c r="AY268" s="4" t="s">
        <v>127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4" t="s">
        <v>135</v>
      </c>
      <c r="BK268" s="173" t="n">
        <f aca="false">ROUND(I268*H268,2)</f>
        <v>0</v>
      </c>
      <c r="BL268" s="4" t="s">
        <v>213</v>
      </c>
      <c r="BM268" s="172" t="s">
        <v>501</v>
      </c>
    </row>
    <row r="269" s="28" customFormat="true" ht="21.75" hidden="false" customHeight="true" outlineLevel="0" collapsed="false">
      <c r="A269" s="23"/>
      <c r="B269" s="160"/>
      <c r="C269" s="161" t="s">
        <v>502</v>
      </c>
      <c r="D269" s="161" t="s">
        <v>130</v>
      </c>
      <c r="E269" s="162" t="s">
        <v>503</v>
      </c>
      <c r="F269" s="163" t="s">
        <v>504</v>
      </c>
      <c r="G269" s="164" t="s">
        <v>192</v>
      </c>
      <c r="H269" s="165" t="n">
        <v>2</v>
      </c>
      <c r="I269" s="166"/>
      <c r="J269" s="167" t="n">
        <f aca="false">ROUND(I269*H269,2)</f>
        <v>0</v>
      </c>
      <c r="K269" s="163"/>
      <c r="L269" s="24"/>
      <c r="M269" s="168"/>
      <c r="N269" s="169" t="s">
        <v>40</v>
      </c>
      <c r="O269" s="61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72" t="s">
        <v>213</v>
      </c>
      <c r="AT269" s="172" t="s">
        <v>130</v>
      </c>
      <c r="AU269" s="172" t="s">
        <v>135</v>
      </c>
      <c r="AY269" s="4" t="s">
        <v>127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4" t="s">
        <v>135</v>
      </c>
      <c r="BK269" s="173" t="n">
        <f aca="false">ROUND(I269*H269,2)</f>
        <v>0</v>
      </c>
      <c r="BL269" s="4" t="s">
        <v>213</v>
      </c>
      <c r="BM269" s="172" t="s">
        <v>505</v>
      </c>
    </row>
    <row r="270" s="28" customFormat="true" ht="24.15" hidden="false" customHeight="true" outlineLevel="0" collapsed="false">
      <c r="A270" s="23"/>
      <c r="B270" s="160"/>
      <c r="C270" s="161" t="s">
        <v>506</v>
      </c>
      <c r="D270" s="161" t="s">
        <v>130</v>
      </c>
      <c r="E270" s="162" t="s">
        <v>507</v>
      </c>
      <c r="F270" s="163" t="s">
        <v>508</v>
      </c>
      <c r="G270" s="164" t="s">
        <v>307</v>
      </c>
      <c r="H270" s="193"/>
      <c r="I270" s="166"/>
      <c r="J270" s="167" t="n">
        <f aca="false">ROUND(I270*H270,2)</f>
        <v>0</v>
      </c>
      <c r="K270" s="163" t="s">
        <v>142</v>
      </c>
      <c r="L270" s="24"/>
      <c r="M270" s="168"/>
      <c r="N270" s="169" t="s">
        <v>40</v>
      </c>
      <c r="O270" s="61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72" t="s">
        <v>213</v>
      </c>
      <c r="AT270" s="172" t="s">
        <v>130</v>
      </c>
      <c r="AU270" s="172" t="s">
        <v>135</v>
      </c>
      <c r="AY270" s="4" t="s">
        <v>127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4" t="s">
        <v>135</v>
      </c>
      <c r="BK270" s="173" t="n">
        <f aca="false">ROUND(I270*H270,2)</f>
        <v>0</v>
      </c>
      <c r="BL270" s="4" t="s">
        <v>213</v>
      </c>
      <c r="BM270" s="172" t="s">
        <v>509</v>
      </c>
    </row>
    <row r="271" s="146" customFormat="true" ht="22.8" hidden="false" customHeight="true" outlineLevel="0" collapsed="false">
      <c r="B271" s="147"/>
      <c r="D271" s="148" t="s">
        <v>73</v>
      </c>
      <c r="E271" s="158" t="s">
        <v>510</v>
      </c>
      <c r="F271" s="158" t="s">
        <v>511</v>
      </c>
      <c r="I271" s="150"/>
      <c r="J271" s="159" t="n">
        <f aca="false">BK271</f>
        <v>0</v>
      </c>
      <c r="L271" s="147"/>
      <c r="M271" s="152"/>
      <c r="N271" s="153"/>
      <c r="O271" s="153"/>
      <c r="P271" s="154" t="n">
        <f aca="false">SUM(P272:P275)</f>
        <v>0</v>
      </c>
      <c r="Q271" s="153"/>
      <c r="R271" s="154" t="n">
        <f aca="false">SUM(R272:R275)</f>
        <v>0.00048</v>
      </c>
      <c r="S271" s="153"/>
      <c r="T271" s="155" t="n">
        <f aca="false">SUM(T272:T275)</f>
        <v>0</v>
      </c>
      <c r="AR271" s="148" t="s">
        <v>135</v>
      </c>
      <c r="AT271" s="156" t="s">
        <v>73</v>
      </c>
      <c r="AU271" s="156" t="s">
        <v>79</v>
      </c>
      <c r="AY271" s="148" t="s">
        <v>127</v>
      </c>
      <c r="BK271" s="157" t="n">
        <f aca="false">SUM(BK272:BK275)</f>
        <v>0</v>
      </c>
    </row>
    <row r="272" s="28" customFormat="true" ht="24.15" hidden="false" customHeight="true" outlineLevel="0" collapsed="false">
      <c r="A272" s="23"/>
      <c r="B272" s="160"/>
      <c r="C272" s="161" t="s">
        <v>512</v>
      </c>
      <c r="D272" s="161" t="s">
        <v>130</v>
      </c>
      <c r="E272" s="162" t="s">
        <v>513</v>
      </c>
      <c r="F272" s="163" t="s">
        <v>514</v>
      </c>
      <c r="G272" s="164" t="s">
        <v>192</v>
      </c>
      <c r="H272" s="165" t="n">
        <v>1</v>
      </c>
      <c r="I272" s="166"/>
      <c r="J272" s="167" t="n">
        <f aca="false">ROUND(I272*H272,2)</f>
        <v>0</v>
      </c>
      <c r="K272" s="163" t="s">
        <v>142</v>
      </c>
      <c r="L272" s="24"/>
      <c r="M272" s="168"/>
      <c r="N272" s="169" t="s">
        <v>40</v>
      </c>
      <c r="O272" s="61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2" t="s">
        <v>213</v>
      </c>
      <c r="AT272" s="172" t="s">
        <v>130</v>
      </c>
      <c r="AU272" s="172" t="s">
        <v>135</v>
      </c>
      <c r="AY272" s="4" t="s">
        <v>127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4" t="s">
        <v>135</v>
      </c>
      <c r="BK272" s="173" t="n">
        <f aca="false">ROUND(I272*H272,2)</f>
        <v>0</v>
      </c>
      <c r="BL272" s="4" t="s">
        <v>213</v>
      </c>
      <c r="BM272" s="172" t="s">
        <v>515</v>
      </c>
    </row>
    <row r="273" s="28" customFormat="true" ht="16.5" hidden="false" customHeight="true" outlineLevel="0" collapsed="false">
      <c r="A273" s="23"/>
      <c r="B273" s="160"/>
      <c r="C273" s="194" t="s">
        <v>516</v>
      </c>
      <c r="D273" s="194" t="s">
        <v>426</v>
      </c>
      <c r="E273" s="195" t="s">
        <v>517</v>
      </c>
      <c r="F273" s="196" t="s">
        <v>518</v>
      </c>
      <c r="G273" s="197" t="s">
        <v>192</v>
      </c>
      <c r="H273" s="198" t="n">
        <v>1</v>
      </c>
      <c r="I273" s="199"/>
      <c r="J273" s="200" t="n">
        <f aca="false">ROUND(I273*H273,2)</f>
        <v>0</v>
      </c>
      <c r="K273" s="196"/>
      <c r="L273" s="201"/>
      <c r="M273" s="202"/>
      <c r="N273" s="203" t="s">
        <v>40</v>
      </c>
      <c r="O273" s="61"/>
      <c r="P273" s="170" t="n">
        <f aca="false">O273*H273</f>
        <v>0</v>
      </c>
      <c r="Q273" s="170" t="n">
        <v>0.00048</v>
      </c>
      <c r="R273" s="170" t="n">
        <f aca="false">Q273*H273</f>
        <v>0.00048</v>
      </c>
      <c r="S273" s="170" t="n">
        <v>0</v>
      </c>
      <c r="T273" s="171" t="n">
        <f aca="false">S273*H273</f>
        <v>0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72" t="s">
        <v>284</v>
      </c>
      <c r="AT273" s="172" t="s">
        <v>426</v>
      </c>
      <c r="AU273" s="172" t="s">
        <v>135</v>
      </c>
      <c r="AY273" s="4" t="s">
        <v>127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4" t="s">
        <v>135</v>
      </c>
      <c r="BK273" s="173" t="n">
        <f aca="false">ROUND(I273*H273,2)</f>
        <v>0</v>
      </c>
      <c r="BL273" s="4" t="s">
        <v>213</v>
      </c>
      <c r="BM273" s="172" t="s">
        <v>519</v>
      </c>
    </row>
    <row r="274" s="28" customFormat="true" ht="16.5" hidden="false" customHeight="true" outlineLevel="0" collapsed="false">
      <c r="A274" s="23"/>
      <c r="B274" s="160"/>
      <c r="C274" s="161" t="s">
        <v>520</v>
      </c>
      <c r="D274" s="161" t="s">
        <v>130</v>
      </c>
      <c r="E274" s="162" t="s">
        <v>521</v>
      </c>
      <c r="F274" s="163" t="s">
        <v>522</v>
      </c>
      <c r="G274" s="164" t="s">
        <v>192</v>
      </c>
      <c r="H274" s="165" t="n">
        <v>1</v>
      </c>
      <c r="I274" s="166"/>
      <c r="J274" s="167" t="n">
        <f aca="false">ROUND(I274*H274,2)</f>
        <v>0</v>
      </c>
      <c r="K274" s="163"/>
      <c r="L274" s="24"/>
      <c r="M274" s="168"/>
      <c r="N274" s="169" t="s">
        <v>40</v>
      </c>
      <c r="O274" s="61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72" t="s">
        <v>213</v>
      </c>
      <c r="AT274" s="172" t="s">
        <v>130</v>
      </c>
      <c r="AU274" s="172" t="s">
        <v>135</v>
      </c>
      <c r="AY274" s="4" t="s">
        <v>127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4" t="s">
        <v>135</v>
      </c>
      <c r="BK274" s="173" t="n">
        <f aca="false">ROUND(I274*H274,2)</f>
        <v>0</v>
      </c>
      <c r="BL274" s="4" t="s">
        <v>213</v>
      </c>
      <c r="BM274" s="172" t="s">
        <v>523</v>
      </c>
    </row>
    <row r="275" s="28" customFormat="true" ht="24.15" hidden="false" customHeight="true" outlineLevel="0" collapsed="false">
      <c r="A275" s="23"/>
      <c r="B275" s="160"/>
      <c r="C275" s="161" t="s">
        <v>524</v>
      </c>
      <c r="D275" s="161" t="s">
        <v>130</v>
      </c>
      <c r="E275" s="162" t="s">
        <v>525</v>
      </c>
      <c r="F275" s="163" t="s">
        <v>526</v>
      </c>
      <c r="G275" s="164" t="s">
        <v>307</v>
      </c>
      <c r="H275" s="193"/>
      <c r="I275" s="166"/>
      <c r="J275" s="167" t="n">
        <f aca="false">ROUND(I275*H275,2)</f>
        <v>0</v>
      </c>
      <c r="K275" s="163" t="s">
        <v>142</v>
      </c>
      <c r="L275" s="24"/>
      <c r="M275" s="168"/>
      <c r="N275" s="169" t="s">
        <v>40</v>
      </c>
      <c r="O275" s="61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R275" s="172" t="s">
        <v>213</v>
      </c>
      <c r="AT275" s="172" t="s">
        <v>130</v>
      </c>
      <c r="AU275" s="172" t="s">
        <v>135</v>
      </c>
      <c r="AY275" s="4" t="s">
        <v>127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4" t="s">
        <v>135</v>
      </c>
      <c r="BK275" s="173" t="n">
        <f aca="false">ROUND(I275*H275,2)</f>
        <v>0</v>
      </c>
      <c r="BL275" s="4" t="s">
        <v>213</v>
      </c>
      <c r="BM275" s="172" t="s">
        <v>527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528</v>
      </c>
      <c r="F276" s="158" t="s">
        <v>529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SUM(P277:P289)</f>
        <v>0</v>
      </c>
      <c r="Q276" s="153"/>
      <c r="R276" s="154" t="n">
        <f aca="false">SUM(R277:R289)</f>
        <v>0.03984</v>
      </c>
      <c r="S276" s="153"/>
      <c r="T276" s="155" t="n">
        <f aca="false">SUM(T277:T289)</f>
        <v>0.0162</v>
      </c>
      <c r="AR276" s="148" t="s">
        <v>135</v>
      </c>
      <c r="AT276" s="156" t="s">
        <v>73</v>
      </c>
      <c r="AU276" s="156" t="s">
        <v>79</v>
      </c>
      <c r="AY276" s="148" t="s">
        <v>127</v>
      </c>
      <c r="BK276" s="157" t="n">
        <f aca="false">SUM(BK277:BK289)</f>
        <v>0</v>
      </c>
    </row>
    <row r="277" s="28" customFormat="true" ht="24.15" hidden="false" customHeight="true" outlineLevel="0" collapsed="false">
      <c r="A277" s="23"/>
      <c r="B277" s="160"/>
      <c r="C277" s="161" t="s">
        <v>530</v>
      </c>
      <c r="D277" s="161" t="s">
        <v>130</v>
      </c>
      <c r="E277" s="162" t="s">
        <v>531</v>
      </c>
      <c r="F277" s="163" t="s">
        <v>532</v>
      </c>
      <c r="G277" s="164" t="s">
        <v>192</v>
      </c>
      <c r="H277" s="165" t="n">
        <v>1</v>
      </c>
      <c r="I277" s="166"/>
      <c r="J277" s="167" t="n">
        <f aca="false">ROUND(I277*H277,2)</f>
        <v>0</v>
      </c>
      <c r="K277" s="163" t="s">
        <v>142</v>
      </c>
      <c r="L277" s="24"/>
      <c r="M277" s="168"/>
      <c r="N277" s="169" t="s">
        <v>40</v>
      </c>
      <c r="O277" s="61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72" t="s">
        <v>213</v>
      </c>
      <c r="AT277" s="172" t="s">
        <v>130</v>
      </c>
      <c r="AU277" s="172" t="s">
        <v>135</v>
      </c>
      <c r="AY277" s="4" t="s">
        <v>127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4" t="s">
        <v>135</v>
      </c>
      <c r="BK277" s="173" t="n">
        <f aca="false">ROUND(I277*H277,2)</f>
        <v>0</v>
      </c>
      <c r="BL277" s="4" t="s">
        <v>213</v>
      </c>
      <c r="BM277" s="172" t="s">
        <v>533</v>
      </c>
    </row>
    <row r="278" s="28" customFormat="true" ht="24.15" hidden="false" customHeight="true" outlineLevel="0" collapsed="false">
      <c r="A278" s="23"/>
      <c r="B278" s="160"/>
      <c r="C278" s="194" t="s">
        <v>534</v>
      </c>
      <c r="D278" s="194" t="s">
        <v>426</v>
      </c>
      <c r="E278" s="195" t="s">
        <v>535</v>
      </c>
      <c r="F278" s="196" t="s">
        <v>536</v>
      </c>
      <c r="G278" s="197" t="s">
        <v>192</v>
      </c>
      <c r="H278" s="198" t="n">
        <v>1</v>
      </c>
      <c r="I278" s="199"/>
      <c r="J278" s="200" t="n">
        <f aca="false">ROUND(I278*H278,2)</f>
        <v>0</v>
      </c>
      <c r="K278" s="196" t="s">
        <v>142</v>
      </c>
      <c r="L278" s="201"/>
      <c r="M278" s="202"/>
      <c r="N278" s="203" t="s">
        <v>40</v>
      </c>
      <c r="O278" s="61"/>
      <c r="P278" s="170" t="n">
        <f aca="false">O278*H278</f>
        <v>0</v>
      </c>
      <c r="Q278" s="170" t="n">
        <v>0.029</v>
      </c>
      <c r="R278" s="170" t="n">
        <f aca="false">Q278*H278</f>
        <v>0.029</v>
      </c>
      <c r="S278" s="170" t="n">
        <v>0</v>
      </c>
      <c r="T278" s="171" t="n">
        <f aca="false">S278*H278</f>
        <v>0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R278" s="172" t="s">
        <v>284</v>
      </c>
      <c r="AT278" s="172" t="s">
        <v>426</v>
      </c>
      <c r="AU278" s="172" t="s">
        <v>135</v>
      </c>
      <c r="AY278" s="4" t="s">
        <v>127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4" t="s">
        <v>135</v>
      </c>
      <c r="BK278" s="173" t="n">
        <f aca="false">ROUND(I278*H278,2)</f>
        <v>0</v>
      </c>
      <c r="BL278" s="4" t="s">
        <v>213</v>
      </c>
      <c r="BM278" s="172" t="s">
        <v>537</v>
      </c>
    </row>
    <row r="279" s="28" customFormat="true" ht="24.15" hidden="false" customHeight="true" outlineLevel="0" collapsed="false">
      <c r="A279" s="23"/>
      <c r="B279" s="160"/>
      <c r="C279" s="161" t="s">
        <v>538</v>
      </c>
      <c r="D279" s="161" t="s">
        <v>130</v>
      </c>
      <c r="E279" s="162" t="s">
        <v>539</v>
      </c>
      <c r="F279" s="163" t="s">
        <v>540</v>
      </c>
      <c r="G279" s="164" t="s">
        <v>192</v>
      </c>
      <c r="H279" s="165" t="n">
        <v>2</v>
      </c>
      <c r="I279" s="166"/>
      <c r="J279" s="167" t="n">
        <f aca="false">ROUND(I279*H279,2)</f>
        <v>0</v>
      </c>
      <c r="K279" s="163" t="s">
        <v>142</v>
      </c>
      <c r="L279" s="24"/>
      <c r="M279" s="168"/>
      <c r="N279" s="169" t="s">
        <v>40</v>
      </c>
      <c r="O279" s="61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72" t="s">
        <v>213</v>
      </c>
      <c r="AT279" s="172" t="s">
        <v>130</v>
      </c>
      <c r="AU279" s="172" t="s">
        <v>135</v>
      </c>
      <c r="AY279" s="4" t="s">
        <v>127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4" t="s">
        <v>135</v>
      </c>
      <c r="BK279" s="173" t="n">
        <f aca="false">ROUND(I279*H279,2)</f>
        <v>0</v>
      </c>
      <c r="BL279" s="4" t="s">
        <v>213</v>
      </c>
      <c r="BM279" s="172" t="s">
        <v>541</v>
      </c>
    </row>
    <row r="280" s="28" customFormat="true" ht="24.15" hidden="false" customHeight="true" outlineLevel="0" collapsed="false">
      <c r="A280" s="23"/>
      <c r="B280" s="160"/>
      <c r="C280" s="161" t="s">
        <v>542</v>
      </c>
      <c r="D280" s="161" t="s">
        <v>130</v>
      </c>
      <c r="E280" s="162" t="s">
        <v>543</v>
      </c>
      <c r="F280" s="163" t="s">
        <v>544</v>
      </c>
      <c r="G280" s="164" t="s">
        <v>192</v>
      </c>
      <c r="H280" s="165" t="n">
        <v>1</v>
      </c>
      <c r="I280" s="166"/>
      <c r="J280" s="167" t="n">
        <f aca="false">ROUND(I280*H280,2)</f>
        <v>0</v>
      </c>
      <c r="K280" s="163" t="s">
        <v>142</v>
      </c>
      <c r="L280" s="24"/>
      <c r="M280" s="168"/>
      <c r="N280" s="169" t="s">
        <v>40</v>
      </c>
      <c r="O280" s="61"/>
      <c r="P280" s="170" t="n">
        <f aca="false">O280*H280</f>
        <v>0</v>
      </c>
      <c r="Q280" s="170" t="n">
        <v>0.00034</v>
      </c>
      <c r="R280" s="170" t="n">
        <f aca="false">Q280*H280</f>
        <v>0.00034</v>
      </c>
      <c r="S280" s="170" t="n">
        <v>0</v>
      </c>
      <c r="T280" s="171" t="n">
        <f aca="false">S280*H280</f>
        <v>0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72" t="s">
        <v>213</v>
      </c>
      <c r="AT280" s="172" t="s">
        <v>130</v>
      </c>
      <c r="AU280" s="172" t="s">
        <v>135</v>
      </c>
      <c r="AY280" s="4" t="s">
        <v>127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4" t="s">
        <v>135</v>
      </c>
      <c r="BK280" s="173" t="n">
        <f aca="false">ROUND(I280*H280,2)</f>
        <v>0</v>
      </c>
      <c r="BL280" s="4" t="s">
        <v>213</v>
      </c>
      <c r="BM280" s="172" t="s">
        <v>545</v>
      </c>
    </row>
    <row r="281" s="28" customFormat="true" ht="16.5" hidden="false" customHeight="true" outlineLevel="0" collapsed="false">
      <c r="A281" s="23"/>
      <c r="B281" s="160"/>
      <c r="C281" s="194" t="s">
        <v>546</v>
      </c>
      <c r="D281" s="194" t="s">
        <v>426</v>
      </c>
      <c r="E281" s="195" t="s">
        <v>547</v>
      </c>
      <c r="F281" s="196" t="s">
        <v>548</v>
      </c>
      <c r="G281" s="197" t="s">
        <v>192</v>
      </c>
      <c r="H281" s="198" t="n">
        <v>1</v>
      </c>
      <c r="I281" s="199"/>
      <c r="J281" s="200" t="n">
        <f aca="false">ROUND(I281*H281,2)</f>
        <v>0</v>
      </c>
      <c r="K281" s="196" t="s">
        <v>142</v>
      </c>
      <c r="L281" s="201"/>
      <c r="M281" s="202"/>
      <c r="N281" s="203" t="s">
        <v>40</v>
      </c>
      <c r="O281" s="61"/>
      <c r="P281" s="170" t="n">
        <f aca="false">O281*H281</f>
        <v>0</v>
      </c>
      <c r="Q281" s="170" t="n">
        <v>0.0105</v>
      </c>
      <c r="R281" s="170" t="n">
        <f aca="false">Q281*H281</f>
        <v>0.0105</v>
      </c>
      <c r="S281" s="170" t="n">
        <v>0</v>
      </c>
      <c r="T281" s="171" t="n">
        <f aca="false">S281*H281</f>
        <v>0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R281" s="172" t="s">
        <v>284</v>
      </c>
      <c r="AT281" s="172" t="s">
        <v>426</v>
      </c>
      <c r="AU281" s="172" t="s">
        <v>135</v>
      </c>
      <c r="AY281" s="4" t="s">
        <v>127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4" t="s">
        <v>135</v>
      </c>
      <c r="BK281" s="173" t="n">
        <f aca="false">ROUND(I281*H281,2)</f>
        <v>0</v>
      </c>
      <c r="BL281" s="4" t="s">
        <v>213</v>
      </c>
      <c r="BM281" s="172" t="s">
        <v>549</v>
      </c>
    </row>
    <row r="282" s="28" customFormat="true" ht="24.15" hidden="false" customHeight="true" outlineLevel="0" collapsed="false">
      <c r="A282" s="23"/>
      <c r="B282" s="160"/>
      <c r="C282" s="161" t="s">
        <v>550</v>
      </c>
      <c r="D282" s="161" t="s">
        <v>130</v>
      </c>
      <c r="E282" s="162" t="s">
        <v>551</v>
      </c>
      <c r="F282" s="163" t="s">
        <v>552</v>
      </c>
      <c r="G282" s="164" t="s">
        <v>205</v>
      </c>
      <c r="H282" s="165" t="n">
        <v>1</v>
      </c>
      <c r="I282" s="166"/>
      <c r="J282" s="167" t="n">
        <f aca="false">ROUND(I282*H282,2)</f>
        <v>0</v>
      </c>
      <c r="K282" s="163"/>
      <c r="L282" s="24"/>
      <c r="M282" s="168"/>
      <c r="N282" s="169" t="s">
        <v>40</v>
      </c>
      <c r="O282" s="61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0.0018</v>
      </c>
      <c r="T282" s="171" t="n">
        <f aca="false">S282*H282</f>
        <v>0.0018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2" t="s">
        <v>213</v>
      </c>
      <c r="AT282" s="172" t="s">
        <v>130</v>
      </c>
      <c r="AU282" s="172" t="s">
        <v>135</v>
      </c>
      <c r="AY282" s="4" t="s">
        <v>127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4" t="s">
        <v>135</v>
      </c>
      <c r="BK282" s="173" t="n">
        <f aca="false">ROUND(I282*H282,2)</f>
        <v>0</v>
      </c>
      <c r="BL282" s="4" t="s">
        <v>213</v>
      </c>
      <c r="BM282" s="172" t="s">
        <v>553</v>
      </c>
    </row>
    <row r="283" s="28" customFormat="true" ht="16.5" hidden="false" customHeight="true" outlineLevel="0" collapsed="false">
      <c r="A283" s="23"/>
      <c r="B283" s="160"/>
      <c r="C283" s="161" t="s">
        <v>554</v>
      </c>
      <c r="D283" s="161" t="s">
        <v>130</v>
      </c>
      <c r="E283" s="162" t="s">
        <v>555</v>
      </c>
      <c r="F283" s="163" t="s">
        <v>556</v>
      </c>
      <c r="G283" s="164" t="s">
        <v>205</v>
      </c>
      <c r="H283" s="165" t="n">
        <v>2</v>
      </c>
      <c r="I283" s="166"/>
      <c r="J283" s="167" t="n">
        <f aca="false">ROUND(I283*H283,2)</f>
        <v>0</v>
      </c>
      <c r="K283" s="163"/>
      <c r="L283" s="24"/>
      <c r="M283" s="168"/>
      <c r="N283" s="169" t="s">
        <v>40</v>
      </c>
      <c r="O283" s="61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0.0018</v>
      </c>
      <c r="T283" s="171" t="n">
        <f aca="false">S283*H283</f>
        <v>0.0036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72" t="s">
        <v>213</v>
      </c>
      <c r="AT283" s="172" t="s">
        <v>130</v>
      </c>
      <c r="AU283" s="172" t="s">
        <v>135</v>
      </c>
      <c r="AY283" s="4" t="s">
        <v>127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4" t="s">
        <v>135</v>
      </c>
      <c r="BK283" s="173" t="n">
        <f aca="false">ROUND(I283*H283,2)</f>
        <v>0</v>
      </c>
      <c r="BL283" s="4" t="s">
        <v>213</v>
      </c>
      <c r="BM283" s="172" t="s">
        <v>557</v>
      </c>
    </row>
    <row r="284" s="28" customFormat="true" ht="24.15" hidden="false" customHeight="true" outlineLevel="0" collapsed="false">
      <c r="A284" s="23"/>
      <c r="B284" s="160"/>
      <c r="C284" s="161" t="s">
        <v>558</v>
      </c>
      <c r="D284" s="161" t="s">
        <v>130</v>
      </c>
      <c r="E284" s="162" t="s">
        <v>559</v>
      </c>
      <c r="F284" s="163" t="s">
        <v>560</v>
      </c>
      <c r="G284" s="164" t="s">
        <v>192</v>
      </c>
      <c r="H284" s="165" t="n">
        <v>1</v>
      </c>
      <c r="I284" s="166"/>
      <c r="J284" s="167" t="n">
        <f aca="false">ROUND(I284*H284,2)</f>
        <v>0</v>
      </c>
      <c r="K284" s="163"/>
      <c r="L284" s="24"/>
      <c r="M284" s="168"/>
      <c r="N284" s="169" t="s">
        <v>40</v>
      </c>
      <c r="O284" s="61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0.0018</v>
      </c>
      <c r="T284" s="171" t="n">
        <f aca="false">S284*H284</f>
        <v>0.0018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R284" s="172" t="s">
        <v>213</v>
      </c>
      <c r="AT284" s="172" t="s">
        <v>130</v>
      </c>
      <c r="AU284" s="172" t="s">
        <v>135</v>
      </c>
      <c r="AY284" s="4" t="s">
        <v>127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4" t="s">
        <v>135</v>
      </c>
      <c r="BK284" s="173" t="n">
        <f aca="false">ROUND(I284*H284,2)</f>
        <v>0</v>
      </c>
      <c r="BL284" s="4" t="s">
        <v>213</v>
      </c>
      <c r="BM284" s="172" t="s">
        <v>561</v>
      </c>
    </row>
    <row r="285" s="28" customFormat="true" ht="24.15" hidden="false" customHeight="true" outlineLevel="0" collapsed="false">
      <c r="A285" s="23"/>
      <c r="B285" s="160"/>
      <c r="C285" s="161" t="s">
        <v>562</v>
      </c>
      <c r="D285" s="161" t="s">
        <v>130</v>
      </c>
      <c r="E285" s="162" t="s">
        <v>563</v>
      </c>
      <c r="F285" s="163" t="s">
        <v>564</v>
      </c>
      <c r="G285" s="164" t="s">
        <v>205</v>
      </c>
      <c r="H285" s="165" t="n">
        <v>1</v>
      </c>
      <c r="I285" s="166"/>
      <c r="J285" s="167" t="n">
        <f aca="false">ROUND(I285*H285,2)</f>
        <v>0</v>
      </c>
      <c r="K285" s="163"/>
      <c r="L285" s="24"/>
      <c r="M285" s="168"/>
      <c r="N285" s="169" t="s">
        <v>40</v>
      </c>
      <c r="O285" s="61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72" t="s">
        <v>213</v>
      </c>
      <c r="AT285" s="172" t="s">
        <v>130</v>
      </c>
      <c r="AU285" s="172" t="s">
        <v>135</v>
      </c>
      <c r="AY285" s="4" t="s">
        <v>127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4" t="s">
        <v>135</v>
      </c>
      <c r="BK285" s="173" t="n">
        <f aca="false">ROUND(I285*H285,2)</f>
        <v>0</v>
      </c>
      <c r="BL285" s="4" t="s">
        <v>213</v>
      </c>
      <c r="BM285" s="172" t="s">
        <v>565</v>
      </c>
    </row>
    <row r="286" s="28" customFormat="true" ht="37.8" hidden="false" customHeight="true" outlineLevel="0" collapsed="false">
      <c r="A286" s="23"/>
      <c r="B286" s="160"/>
      <c r="C286" s="161" t="s">
        <v>566</v>
      </c>
      <c r="D286" s="161" t="s">
        <v>130</v>
      </c>
      <c r="E286" s="162" t="s">
        <v>567</v>
      </c>
      <c r="F286" s="163" t="s">
        <v>568</v>
      </c>
      <c r="G286" s="164" t="s">
        <v>192</v>
      </c>
      <c r="H286" s="165" t="n">
        <v>1</v>
      </c>
      <c r="I286" s="166"/>
      <c r="J286" s="167" t="n">
        <f aca="false">ROUND(I286*H286,2)</f>
        <v>0</v>
      </c>
      <c r="K286" s="163"/>
      <c r="L286" s="24"/>
      <c r="M286" s="168"/>
      <c r="N286" s="169" t="s">
        <v>40</v>
      </c>
      <c r="O286" s="61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0.0018</v>
      </c>
      <c r="T286" s="171" t="n">
        <f aca="false">S286*H286</f>
        <v>0.0018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72" t="s">
        <v>213</v>
      </c>
      <c r="AT286" s="172" t="s">
        <v>130</v>
      </c>
      <c r="AU286" s="172" t="s">
        <v>135</v>
      </c>
      <c r="AY286" s="4" t="s">
        <v>127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4" t="s">
        <v>135</v>
      </c>
      <c r="BK286" s="173" t="n">
        <f aca="false">ROUND(I286*H286,2)</f>
        <v>0</v>
      </c>
      <c r="BL286" s="4" t="s">
        <v>213</v>
      </c>
      <c r="BM286" s="172" t="s">
        <v>569</v>
      </c>
    </row>
    <row r="287" s="28" customFormat="true" ht="16.5" hidden="false" customHeight="true" outlineLevel="0" collapsed="false">
      <c r="A287" s="23"/>
      <c r="B287" s="160"/>
      <c r="C287" s="161" t="s">
        <v>570</v>
      </c>
      <c r="D287" s="161" t="s">
        <v>130</v>
      </c>
      <c r="E287" s="162" t="s">
        <v>571</v>
      </c>
      <c r="F287" s="163" t="s">
        <v>572</v>
      </c>
      <c r="G287" s="164" t="s">
        <v>205</v>
      </c>
      <c r="H287" s="165" t="n">
        <v>1</v>
      </c>
      <c r="I287" s="166"/>
      <c r="J287" s="167" t="n">
        <f aca="false">ROUND(I287*H287,2)</f>
        <v>0</v>
      </c>
      <c r="K287" s="163"/>
      <c r="L287" s="24"/>
      <c r="M287" s="168"/>
      <c r="N287" s="169" t="s">
        <v>40</v>
      </c>
      <c r="O287" s="61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0.0018</v>
      </c>
      <c r="T287" s="171" t="n">
        <f aca="false">S287*H287</f>
        <v>0.0018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72" t="s">
        <v>213</v>
      </c>
      <c r="AT287" s="172" t="s">
        <v>130</v>
      </c>
      <c r="AU287" s="172" t="s">
        <v>135</v>
      </c>
      <c r="AY287" s="4" t="s">
        <v>127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4" t="s">
        <v>135</v>
      </c>
      <c r="BK287" s="173" t="n">
        <f aca="false">ROUND(I287*H287,2)</f>
        <v>0</v>
      </c>
      <c r="BL287" s="4" t="s">
        <v>213</v>
      </c>
      <c r="BM287" s="172" t="s">
        <v>573</v>
      </c>
    </row>
    <row r="288" s="28" customFormat="true" ht="24.15" hidden="false" customHeight="true" outlineLevel="0" collapsed="false">
      <c r="A288" s="23"/>
      <c r="B288" s="160"/>
      <c r="C288" s="161" t="s">
        <v>574</v>
      </c>
      <c r="D288" s="161" t="s">
        <v>130</v>
      </c>
      <c r="E288" s="162" t="s">
        <v>575</v>
      </c>
      <c r="F288" s="163" t="s">
        <v>576</v>
      </c>
      <c r="G288" s="164" t="s">
        <v>192</v>
      </c>
      <c r="H288" s="165" t="n">
        <v>3</v>
      </c>
      <c r="I288" s="166"/>
      <c r="J288" s="167" t="n">
        <f aca="false">ROUND(I288*H288,2)</f>
        <v>0</v>
      </c>
      <c r="K288" s="163"/>
      <c r="L288" s="24"/>
      <c r="M288" s="168"/>
      <c r="N288" s="169" t="s">
        <v>40</v>
      </c>
      <c r="O288" s="61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0.0018</v>
      </c>
      <c r="T288" s="171" t="n">
        <f aca="false">S288*H288</f>
        <v>0.0054</v>
      </c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R288" s="172" t="s">
        <v>213</v>
      </c>
      <c r="AT288" s="172" t="s">
        <v>130</v>
      </c>
      <c r="AU288" s="172" t="s">
        <v>135</v>
      </c>
      <c r="AY288" s="4" t="s">
        <v>127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4" t="s">
        <v>135</v>
      </c>
      <c r="BK288" s="173" t="n">
        <f aca="false">ROUND(I288*H288,2)</f>
        <v>0</v>
      </c>
      <c r="BL288" s="4" t="s">
        <v>213</v>
      </c>
      <c r="BM288" s="172" t="s">
        <v>577</v>
      </c>
    </row>
    <row r="289" s="28" customFormat="true" ht="24.15" hidden="false" customHeight="true" outlineLevel="0" collapsed="false">
      <c r="A289" s="23"/>
      <c r="B289" s="160"/>
      <c r="C289" s="161" t="s">
        <v>578</v>
      </c>
      <c r="D289" s="161" t="s">
        <v>130</v>
      </c>
      <c r="E289" s="162" t="s">
        <v>579</v>
      </c>
      <c r="F289" s="163" t="s">
        <v>580</v>
      </c>
      <c r="G289" s="164" t="s">
        <v>307</v>
      </c>
      <c r="H289" s="193"/>
      <c r="I289" s="166"/>
      <c r="J289" s="167" t="n">
        <f aca="false">ROUND(I289*H289,2)</f>
        <v>0</v>
      </c>
      <c r="K289" s="163" t="s">
        <v>142</v>
      </c>
      <c r="L289" s="24"/>
      <c r="M289" s="168"/>
      <c r="N289" s="169" t="s">
        <v>40</v>
      </c>
      <c r="O289" s="61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72" t="s">
        <v>213</v>
      </c>
      <c r="AT289" s="172" t="s">
        <v>130</v>
      </c>
      <c r="AU289" s="172" t="s">
        <v>135</v>
      </c>
      <c r="AY289" s="4" t="s">
        <v>127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4" t="s">
        <v>135</v>
      </c>
      <c r="BK289" s="173" t="n">
        <f aca="false">ROUND(I289*H289,2)</f>
        <v>0</v>
      </c>
      <c r="BL289" s="4" t="s">
        <v>213</v>
      </c>
      <c r="BM289" s="172" t="s">
        <v>581</v>
      </c>
    </row>
    <row r="290" s="146" customFormat="true" ht="22.8" hidden="false" customHeight="true" outlineLevel="0" collapsed="false">
      <c r="B290" s="147"/>
      <c r="D290" s="148" t="s">
        <v>73</v>
      </c>
      <c r="E290" s="158" t="s">
        <v>582</v>
      </c>
      <c r="F290" s="158" t="s">
        <v>583</v>
      </c>
      <c r="I290" s="150"/>
      <c r="J290" s="159" t="n">
        <f aca="false">BK290</f>
        <v>0</v>
      </c>
      <c r="L290" s="147"/>
      <c r="M290" s="152"/>
      <c r="N290" s="153"/>
      <c r="O290" s="153"/>
      <c r="P290" s="154" t="n">
        <f aca="false">SUM(P291:P305)</f>
        <v>0</v>
      </c>
      <c r="Q290" s="153"/>
      <c r="R290" s="154" t="n">
        <f aca="false">SUM(R291:R305)</f>
        <v>0.181386</v>
      </c>
      <c r="S290" s="153"/>
      <c r="T290" s="155" t="n">
        <f aca="false">SUM(T291:T305)</f>
        <v>0</v>
      </c>
      <c r="AR290" s="148" t="s">
        <v>135</v>
      </c>
      <c r="AT290" s="156" t="s">
        <v>73</v>
      </c>
      <c r="AU290" s="156" t="s">
        <v>79</v>
      </c>
      <c r="AY290" s="148" t="s">
        <v>127</v>
      </c>
      <c r="BK290" s="157" t="n">
        <f aca="false">SUM(BK291:BK305)</f>
        <v>0</v>
      </c>
    </row>
    <row r="291" s="28" customFormat="true" ht="16.5" hidden="false" customHeight="true" outlineLevel="0" collapsed="false">
      <c r="A291" s="23"/>
      <c r="B291" s="160"/>
      <c r="C291" s="161" t="s">
        <v>584</v>
      </c>
      <c r="D291" s="161" t="s">
        <v>130</v>
      </c>
      <c r="E291" s="162" t="s">
        <v>585</v>
      </c>
      <c r="F291" s="163" t="s">
        <v>586</v>
      </c>
      <c r="G291" s="164" t="s">
        <v>133</v>
      </c>
      <c r="H291" s="165" t="n">
        <v>3.8</v>
      </c>
      <c r="I291" s="166"/>
      <c r="J291" s="167" t="n">
        <f aca="false">ROUND(I291*H291,2)</f>
        <v>0</v>
      </c>
      <c r="K291" s="163" t="s">
        <v>142</v>
      </c>
      <c r="L291" s="24"/>
      <c r="M291" s="168"/>
      <c r="N291" s="169" t="s">
        <v>40</v>
      </c>
      <c r="O291" s="61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72" t="s">
        <v>213</v>
      </c>
      <c r="AT291" s="172" t="s">
        <v>130</v>
      </c>
      <c r="AU291" s="172" t="s">
        <v>135</v>
      </c>
      <c r="AY291" s="4" t="s">
        <v>127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4" t="s">
        <v>135</v>
      </c>
      <c r="BK291" s="173" t="n">
        <f aca="false">ROUND(I291*H291,2)</f>
        <v>0</v>
      </c>
      <c r="BL291" s="4" t="s">
        <v>213</v>
      </c>
      <c r="BM291" s="172" t="s">
        <v>587</v>
      </c>
    </row>
    <row r="292" s="174" customFormat="true" ht="12.8" hidden="false" customHeight="false" outlineLevel="0" collapsed="false">
      <c r="B292" s="175"/>
      <c r="D292" s="176" t="s">
        <v>137</v>
      </c>
      <c r="E292" s="177"/>
      <c r="F292" s="178" t="s">
        <v>221</v>
      </c>
      <c r="H292" s="179" t="n">
        <v>3.8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137</v>
      </c>
      <c r="AU292" s="177" t="s">
        <v>135</v>
      </c>
      <c r="AV292" s="174" t="s">
        <v>135</v>
      </c>
      <c r="AW292" s="174" t="s">
        <v>31</v>
      </c>
      <c r="AX292" s="174" t="s">
        <v>79</v>
      </c>
      <c r="AY292" s="177" t="s">
        <v>127</v>
      </c>
    </row>
    <row r="293" s="28" customFormat="true" ht="16.5" hidden="false" customHeight="true" outlineLevel="0" collapsed="false">
      <c r="A293" s="23"/>
      <c r="B293" s="160"/>
      <c r="C293" s="161" t="s">
        <v>588</v>
      </c>
      <c r="D293" s="161" t="s">
        <v>130</v>
      </c>
      <c r="E293" s="162" t="s">
        <v>589</v>
      </c>
      <c r="F293" s="163" t="s">
        <v>590</v>
      </c>
      <c r="G293" s="164" t="s">
        <v>133</v>
      </c>
      <c r="H293" s="165" t="n">
        <v>3.8</v>
      </c>
      <c r="I293" s="166"/>
      <c r="J293" s="167" t="n">
        <f aca="false">ROUND(I293*H293,2)</f>
        <v>0</v>
      </c>
      <c r="K293" s="163" t="s">
        <v>142</v>
      </c>
      <c r="L293" s="24"/>
      <c r="M293" s="168"/>
      <c r="N293" s="169" t="s">
        <v>40</v>
      </c>
      <c r="O293" s="61"/>
      <c r="P293" s="170" t="n">
        <f aca="false">O293*H293</f>
        <v>0</v>
      </c>
      <c r="Q293" s="170" t="n">
        <v>0.0003</v>
      </c>
      <c r="R293" s="170" t="n">
        <f aca="false">Q293*H293</f>
        <v>0.00114</v>
      </c>
      <c r="S293" s="170" t="n">
        <v>0</v>
      </c>
      <c r="T293" s="171" t="n">
        <f aca="false">S293*H293</f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72" t="s">
        <v>213</v>
      </c>
      <c r="AT293" s="172" t="s">
        <v>130</v>
      </c>
      <c r="AU293" s="172" t="s">
        <v>135</v>
      </c>
      <c r="AY293" s="4" t="s">
        <v>127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4" t="s">
        <v>135</v>
      </c>
      <c r="BK293" s="173" t="n">
        <f aca="false">ROUND(I293*H293,2)</f>
        <v>0</v>
      </c>
      <c r="BL293" s="4" t="s">
        <v>213</v>
      </c>
      <c r="BM293" s="172" t="s">
        <v>591</v>
      </c>
    </row>
    <row r="294" s="28" customFormat="true" ht="24.15" hidden="false" customHeight="true" outlineLevel="0" collapsed="false">
      <c r="A294" s="23"/>
      <c r="B294" s="160"/>
      <c r="C294" s="161" t="s">
        <v>592</v>
      </c>
      <c r="D294" s="161" t="s">
        <v>130</v>
      </c>
      <c r="E294" s="162" t="s">
        <v>593</v>
      </c>
      <c r="F294" s="163" t="s">
        <v>594</v>
      </c>
      <c r="G294" s="164" t="s">
        <v>133</v>
      </c>
      <c r="H294" s="165" t="n">
        <v>3.8</v>
      </c>
      <c r="I294" s="166"/>
      <c r="J294" s="167" t="n">
        <f aca="false">ROUND(I294*H294,2)</f>
        <v>0</v>
      </c>
      <c r="K294" s="163" t="s">
        <v>142</v>
      </c>
      <c r="L294" s="24"/>
      <c r="M294" s="168"/>
      <c r="N294" s="169" t="s">
        <v>40</v>
      </c>
      <c r="O294" s="61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72" t="s">
        <v>213</v>
      </c>
      <c r="AT294" s="172" t="s">
        <v>130</v>
      </c>
      <c r="AU294" s="172" t="s">
        <v>135</v>
      </c>
      <c r="AY294" s="4" t="s">
        <v>127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4" t="s">
        <v>135</v>
      </c>
      <c r="BK294" s="173" t="n">
        <f aca="false">ROUND(I294*H294,2)</f>
        <v>0</v>
      </c>
      <c r="BL294" s="4" t="s">
        <v>213</v>
      </c>
      <c r="BM294" s="172" t="s">
        <v>595</v>
      </c>
    </row>
    <row r="295" s="28" customFormat="true" ht="24.15" hidden="false" customHeight="true" outlineLevel="0" collapsed="false">
      <c r="A295" s="23"/>
      <c r="B295" s="160"/>
      <c r="C295" s="161" t="s">
        <v>596</v>
      </c>
      <c r="D295" s="161" t="s">
        <v>130</v>
      </c>
      <c r="E295" s="162" t="s">
        <v>597</v>
      </c>
      <c r="F295" s="163" t="s">
        <v>598</v>
      </c>
      <c r="G295" s="164" t="s">
        <v>133</v>
      </c>
      <c r="H295" s="165" t="n">
        <v>3.8</v>
      </c>
      <c r="I295" s="166"/>
      <c r="J295" s="167" t="n">
        <f aca="false">ROUND(I295*H295,2)</f>
        <v>0</v>
      </c>
      <c r="K295" s="163" t="s">
        <v>142</v>
      </c>
      <c r="L295" s="24"/>
      <c r="M295" s="168"/>
      <c r="N295" s="169" t="s">
        <v>40</v>
      </c>
      <c r="O295" s="61"/>
      <c r="P295" s="170" t="n">
        <f aca="false">O295*H295</f>
        <v>0</v>
      </c>
      <c r="Q295" s="170" t="n">
        <v>0.00758</v>
      </c>
      <c r="R295" s="170" t="n">
        <f aca="false">Q295*H295</f>
        <v>0.028804</v>
      </c>
      <c r="S295" s="170" t="n">
        <v>0</v>
      </c>
      <c r="T295" s="171" t="n">
        <f aca="false">S295*H295</f>
        <v>0</v>
      </c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R295" s="172" t="s">
        <v>213</v>
      </c>
      <c r="AT295" s="172" t="s">
        <v>130</v>
      </c>
      <c r="AU295" s="172" t="s">
        <v>135</v>
      </c>
      <c r="AY295" s="4" t="s">
        <v>127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4" t="s">
        <v>135</v>
      </c>
      <c r="BK295" s="173" t="n">
        <f aca="false">ROUND(I295*H295,2)</f>
        <v>0</v>
      </c>
      <c r="BL295" s="4" t="s">
        <v>213</v>
      </c>
      <c r="BM295" s="172" t="s">
        <v>599</v>
      </c>
    </row>
    <row r="296" s="28" customFormat="true" ht="33" hidden="false" customHeight="true" outlineLevel="0" collapsed="false">
      <c r="A296" s="23"/>
      <c r="B296" s="160"/>
      <c r="C296" s="161" t="s">
        <v>600</v>
      </c>
      <c r="D296" s="161" t="s">
        <v>130</v>
      </c>
      <c r="E296" s="162" t="s">
        <v>601</v>
      </c>
      <c r="F296" s="163" t="s">
        <v>602</v>
      </c>
      <c r="G296" s="164" t="s">
        <v>133</v>
      </c>
      <c r="H296" s="165" t="n">
        <v>3.8</v>
      </c>
      <c r="I296" s="166"/>
      <c r="J296" s="167" t="n">
        <f aca="false">ROUND(I296*H296,2)</f>
        <v>0</v>
      </c>
      <c r="K296" s="163" t="s">
        <v>142</v>
      </c>
      <c r="L296" s="24"/>
      <c r="M296" s="168"/>
      <c r="N296" s="169" t="s">
        <v>40</v>
      </c>
      <c r="O296" s="61"/>
      <c r="P296" s="170" t="n">
        <f aca="false">O296*H296</f>
        <v>0</v>
      </c>
      <c r="Q296" s="170" t="n">
        <v>0.00903</v>
      </c>
      <c r="R296" s="170" t="n">
        <f aca="false">Q296*H296</f>
        <v>0.034314</v>
      </c>
      <c r="S296" s="170" t="n">
        <v>0</v>
      </c>
      <c r="T296" s="171" t="n">
        <f aca="false">S296*H296</f>
        <v>0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R296" s="172" t="s">
        <v>213</v>
      </c>
      <c r="AT296" s="172" t="s">
        <v>130</v>
      </c>
      <c r="AU296" s="172" t="s">
        <v>135</v>
      </c>
      <c r="AY296" s="4" t="s">
        <v>127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4" t="s">
        <v>135</v>
      </c>
      <c r="BK296" s="173" t="n">
        <f aca="false">ROUND(I296*H296,2)</f>
        <v>0</v>
      </c>
      <c r="BL296" s="4" t="s">
        <v>213</v>
      </c>
      <c r="BM296" s="172" t="s">
        <v>603</v>
      </c>
    </row>
    <row r="297" s="174" customFormat="true" ht="12.8" hidden="false" customHeight="false" outlineLevel="0" collapsed="false">
      <c r="B297" s="175"/>
      <c r="D297" s="176" t="s">
        <v>137</v>
      </c>
      <c r="E297" s="177"/>
      <c r="F297" s="178" t="s">
        <v>221</v>
      </c>
      <c r="H297" s="179" t="n">
        <v>3.8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137</v>
      </c>
      <c r="AU297" s="177" t="s">
        <v>135</v>
      </c>
      <c r="AV297" s="174" t="s">
        <v>135</v>
      </c>
      <c r="AW297" s="174" t="s">
        <v>31</v>
      </c>
      <c r="AX297" s="174" t="s">
        <v>79</v>
      </c>
      <c r="AY297" s="177" t="s">
        <v>127</v>
      </c>
    </row>
    <row r="298" s="28" customFormat="true" ht="24.15" hidden="false" customHeight="true" outlineLevel="0" collapsed="false">
      <c r="A298" s="23"/>
      <c r="B298" s="160"/>
      <c r="C298" s="194" t="s">
        <v>604</v>
      </c>
      <c r="D298" s="194" t="s">
        <v>426</v>
      </c>
      <c r="E298" s="195" t="s">
        <v>605</v>
      </c>
      <c r="F298" s="196" t="s">
        <v>606</v>
      </c>
      <c r="G298" s="197" t="s">
        <v>133</v>
      </c>
      <c r="H298" s="198" t="n">
        <v>4.37</v>
      </c>
      <c r="I298" s="199"/>
      <c r="J298" s="200" t="n">
        <f aca="false">ROUND(I298*H298,2)</f>
        <v>0</v>
      </c>
      <c r="K298" s="196" t="s">
        <v>142</v>
      </c>
      <c r="L298" s="201"/>
      <c r="M298" s="202"/>
      <c r="N298" s="203" t="s">
        <v>40</v>
      </c>
      <c r="O298" s="61"/>
      <c r="P298" s="170" t="n">
        <f aca="false">O298*H298</f>
        <v>0</v>
      </c>
      <c r="Q298" s="170" t="n">
        <v>0.022</v>
      </c>
      <c r="R298" s="170" t="n">
        <f aca="false">Q298*H298</f>
        <v>0.09614</v>
      </c>
      <c r="S298" s="170" t="n">
        <v>0</v>
      </c>
      <c r="T298" s="171" t="n">
        <f aca="false">S298*H298</f>
        <v>0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R298" s="172" t="s">
        <v>284</v>
      </c>
      <c r="AT298" s="172" t="s">
        <v>426</v>
      </c>
      <c r="AU298" s="172" t="s">
        <v>135</v>
      </c>
      <c r="AY298" s="4" t="s">
        <v>127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4" t="s">
        <v>135</v>
      </c>
      <c r="BK298" s="173" t="n">
        <f aca="false">ROUND(I298*H298,2)</f>
        <v>0</v>
      </c>
      <c r="BL298" s="4" t="s">
        <v>213</v>
      </c>
      <c r="BM298" s="172" t="s">
        <v>607</v>
      </c>
    </row>
    <row r="299" s="174" customFormat="true" ht="12.8" hidden="false" customHeight="false" outlineLevel="0" collapsed="false">
      <c r="B299" s="175"/>
      <c r="D299" s="176" t="s">
        <v>137</v>
      </c>
      <c r="F299" s="178" t="s">
        <v>608</v>
      </c>
      <c r="H299" s="179" t="n">
        <v>4.37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137</v>
      </c>
      <c r="AU299" s="177" t="s">
        <v>135</v>
      </c>
      <c r="AV299" s="174" t="s">
        <v>135</v>
      </c>
      <c r="AW299" s="174" t="s">
        <v>2</v>
      </c>
      <c r="AX299" s="174" t="s">
        <v>79</v>
      </c>
      <c r="AY299" s="177" t="s">
        <v>127</v>
      </c>
    </row>
    <row r="300" s="28" customFormat="true" ht="33" hidden="false" customHeight="true" outlineLevel="0" collapsed="false">
      <c r="A300" s="23"/>
      <c r="B300" s="160"/>
      <c r="C300" s="161" t="s">
        <v>609</v>
      </c>
      <c r="D300" s="161" t="s">
        <v>130</v>
      </c>
      <c r="E300" s="162" t="s">
        <v>610</v>
      </c>
      <c r="F300" s="163" t="s">
        <v>611</v>
      </c>
      <c r="G300" s="164" t="s">
        <v>133</v>
      </c>
      <c r="H300" s="165" t="n">
        <v>3.8</v>
      </c>
      <c r="I300" s="166"/>
      <c r="J300" s="167" t="n">
        <f aca="false">ROUND(I300*H300,2)</f>
        <v>0</v>
      </c>
      <c r="K300" s="163" t="s">
        <v>142</v>
      </c>
      <c r="L300" s="24"/>
      <c r="M300" s="168"/>
      <c r="N300" s="169" t="s">
        <v>40</v>
      </c>
      <c r="O300" s="61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72" t="s">
        <v>213</v>
      </c>
      <c r="AT300" s="172" t="s">
        <v>130</v>
      </c>
      <c r="AU300" s="172" t="s">
        <v>135</v>
      </c>
      <c r="AY300" s="4" t="s">
        <v>127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4" t="s">
        <v>135</v>
      </c>
      <c r="BK300" s="173" t="n">
        <f aca="false">ROUND(I300*H300,2)</f>
        <v>0</v>
      </c>
      <c r="BL300" s="4" t="s">
        <v>213</v>
      </c>
      <c r="BM300" s="172" t="s">
        <v>612</v>
      </c>
    </row>
    <row r="301" s="28" customFormat="true" ht="24.15" hidden="false" customHeight="true" outlineLevel="0" collapsed="false">
      <c r="A301" s="23"/>
      <c r="B301" s="160"/>
      <c r="C301" s="161" t="s">
        <v>613</v>
      </c>
      <c r="D301" s="161" t="s">
        <v>130</v>
      </c>
      <c r="E301" s="162" t="s">
        <v>614</v>
      </c>
      <c r="F301" s="163" t="s">
        <v>615</v>
      </c>
      <c r="G301" s="164" t="s">
        <v>133</v>
      </c>
      <c r="H301" s="165" t="n">
        <v>4.62</v>
      </c>
      <c r="I301" s="166"/>
      <c r="J301" s="167" t="n">
        <f aca="false">ROUND(I301*H301,2)</f>
        <v>0</v>
      </c>
      <c r="K301" s="163" t="s">
        <v>142</v>
      </c>
      <c r="L301" s="24"/>
      <c r="M301" s="168"/>
      <c r="N301" s="169" t="s">
        <v>40</v>
      </c>
      <c r="O301" s="61"/>
      <c r="P301" s="170" t="n">
        <f aca="false">O301*H301</f>
        <v>0</v>
      </c>
      <c r="Q301" s="170" t="n">
        <v>0.0015</v>
      </c>
      <c r="R301" s="170" t="n">
        <f aca="false">Q301*H301</f>
        <v>0.00693</v>
      </c>
      <c r="S301" s="170" t="n">
        <v>0</v>
      </c>
      <c r="T301" s="171" t="n">
        <f aca="false"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72" t="s">
        <v>213</v>
      </c>
      <c r="AT301" s="172" t="s">
        <v>130</v>
      </c>
      <c r="AU301" s="172" t="s">
        <v>135</v>
      </c>
      <c r="AY301" s="4" t="s">
        <v>127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4" t="s">
        <v>135</v>
      </c>
      <c r="BK301" s="173" t="n">
        <f aca="false">ROUND(I301*H301,2)</f>
        <v>0</v>
      </c>
      <c r="BL301" s="4" t="s">
        <v>213</v>
      </c>
      <c r="BM301" s="172" t="s">
        <v>616</v>
      </c>
    </row>
    <row r="302" s="174" customFormat="true" ht="12.8" hidden="false" customHeight="false" outlineLevel="0" collapsed="false">
      <c r="B302" s="175"/>
      <c r="D302" s="176" t="s">
        <v>137</v>
      </c>
      <c r="E302" s="177"/>
      <c r="F302" s="178" t="s">
        <v>617</v>
      </c>
      <c r="H302" s="179" t="n">
        <v>4.62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137</v>
      </c>
      <c r="AU302" s="177" t="s">
        <v>135</v>
      </c>
      <c r="AV302" s="174" t="s">
        <v>135</v>
      </c>
      <c r="AW302" s="174" t="s">
        <v>31</v>
      </c>
      <c r="AX302" s="174" t="s">
        <v>79</v>
      </c>
      <c r="AY302" s="177" t="s">
        <v>127</v>
      </c>
    </row>
    <row r="303" s="28" customFormat="true" ht="16.5" hidden="false" customHeight="true" outlineLevel="0" collapsed="false">
      <c r="A303" s="23"/>
      <c r="B303" s="160"/>
      <c r="C303" s="161" t="s">
        <v>618</v>
      </c>
      <c r="D303" s="161" t="s">
        <v>130</v>
      </c>
      <c r="E303" s="162" t="s">
        <v>619</v>
      </c>
      <c r="F303" s="163" t="s">
        <v>620</v>
      </c>
      <c r="G303" s="164" t="s">
        <v>141</v>
      </c>
      <c r="H303" s="165" t="n">
        <v>9.9</v>
      </c>
      <c r="I303" s="166"/>
      <c r="J303" s="167" t="n">
        <f aca="false">ROUND(I303*H303,2)</f>
        <v>0</v>
      </c>
      <c r="K303" s="163" t="s">
        <v>142</v>
      </c>
      <c r="L303" s="24"/>
      <c r="M303" s="168"/>
      <c r="N303" s="169" t="s">
        <v>40</v>
      </c>
      <c r="O303" s="61"/>
      <c r="P303" s="170" t="n">
        <f aca="false">O303*H303</f>
        <v>0</v>
      </c>
      <c r="Q303" s="170" t="n">
        <v>0.00142</v>
      </c>
      <c r="R303" s="170" t="n">
        <f aca="false">Q303*H303</f>
        <v>0.014058</v>
      </c>
      <c r="S303" s="170" t="n">
        <v>0</v>
      </c>
      <c r="T303" s="171" t="n">
        <f aca="false">S303*H303</f>
        <v>0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72" t="s">
        <v>213</v>
      </c>
      <c r="AT303" s="172" t="s">
        <v>130</v>
      </c>
      <c r="AU303" s="172" t="s">
        <v>135</v>
      </c>
      <c r="AY303" s="4" t="s">
        <v>127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4" t="s">
        <v>135</v>
      </c>
      <c r="BK303" s="173" t="n">
        <f aca="false">ROUND(I303*H303,2)</f>
        <v>0</v>
      </c>
      <c r="BL303" s="4" t="s">
        <v>213</v>
      </c>
      <c r="BM303" s="172" t="s">
        <v>621</v>
      </c>
    </row>
    <row r="304" s="174" customFormat="true" ht="12.8" hidden="false" customHeight="false" outlineLevel="0" collapsed="false">
      <c r="B304" s="175"/>
      <c r="D304" s="176" t="s">
        <v>137</v>
      </c>
      <c r="E304" s="177"/>
      <c r="F304" s="178" t="s">
        <v>622</v>
      </c>
      <c r="H304" s="179" t="n">
        <v>9.9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137</v>
      </c>
      <c r="AU304" s="177" t="s">
        <v>135</v>
      </c>
      <c r="AV304" s="174" t="s">
        <v>135</v>
      </c>
      <c r="AW304" s="174" t="s">
        <v>31</v>
      </c>
      <c r="AX304" s="174" t="s">
        <v>79</v>
      </c>
      <c r="AY304" s="177" t="s">
        <v>127</v>
      </c>
    </row>
    <row r="305" s="28" customFormat="true" ht="24.15" hidden="false" customHeight="true" outlineLevel="0" collapsed="false">
      <c r="A305" s="23"/>
      <c r="B305" s="160"/>
      <c r="C305" s="161" t="s">
        <v>623</v>
      </c>
      <c r="D305" s="161" t="s">
        <v>130</v>
      </c>
      <c r="E305" s="162" t="s">
        <v>624</v>
      </c>
      <c r="F305" s="163" t="s">
        <v>625</v>
      </c>
      <c r="G305" s="164" t="s">
        <v>307</v>
      </c>
      <c r="H305" s="193"/>
      <c r="I305" s="166"/>
      <c r="J305" s="167" t="n">
        <f aca="false">ROUND(I305*H305,2)</f>
        <v>0</v>
      </c>
      <c r="K305" s="163" t="s">
        <v>142</v>
      </c>
      <c r="L305" s="24"/>
      <c r="M305" s="168"/>
      <c r="N305" s="169" t="s">
        <v>40</v>
      </c>
      <c r="O305" s="61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72" t="s">
        <v>213</v>
      </c>
      <c r="AT305" s="172" t="s">
        <v>130</v>
      </c>
      <c r="AU305" s="172" t="s">
        <v>135</v>
      </c>
      <c r="AY305" s="4" t="s">
        <v>127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4" t="s">
        <v>135</v>
      </c>
      <c r="BK305" s="173" t="n">
        <f aca="false">ROUND(I305*H305,2)</f>
        <v>0</v>
      </c>
      <c r="BL305" s="4" t="s">
        <v>213</v>
      </c>
      <c r="BM305" s="172" t="s">
        <v>626</v>
      </c>
    </row>
    <row r="306" s="146" customFormat="true" ht="22.8" hidden="false" customHeight="true" outlineLevel="0" collapsed="false">
      <c r="B306" s="147"/>
      <c r="D306" s="148" t="s">
        <v>73</v>
      </c>
      <c r="E306" s="158" t="s">
        <v>627</v>
      </c>
      <c r="F306" s="158" t="s">
        <v>628</v>
      </c>
      <c r="I306" s="150"/>
      <c r="J306" s="159" t="n">
        <f aca="false">BK306</f>
        <v>0</v>
      </c>
      <c r="L306" s="147"/>
      <c r="M306" s="152"/>
      <c r="N306" s="153"/>
      <c r="O306" s="153"/>
      <c r="P306" s="154" t="n">
        <f aca="false">SUM(P307:P323)</f>
        <v>0</v>
      </c>
      <c r="Q306" s="153"/>
      <c r="R306" s="154" t="n">
        <f aca="false">SUM(R307:R323)</f>
        <v>0.23710838</v>
      </c>
      <c r="S306" s="153"/>
      <c r="T306" s="155" t="n">
        <f aca="false">SUM(T307:T323)</f>
        <v>0.065004</v>
      </c>
      <c r="AR306" s="148" t="s">
        <v>135</v>
      </c>
      <c r="AT306" s="156" t="s">
        <v>73</v>
      </c>
      <c r="AU306" s="156" t="s">
        <v>79</v>
      </c>
      <c r="AY306" s="148" t="s">
        <v>127</v>
      </c>
      <c r="BK306" s="157" t="n">
        <f aca="false">SUM(BK307:BK323)</f>
        <v>0</v>
      </c>
    </row>
    <row r="307" s="28" customFormat="true" ht="24.15" hidden="false" customHeight="true" outlineLevel="0" collapsed="false">
      <c r="A307" s="23"/>
      <c r="B307" s="160"/>
      <c r="C307" s="161" t="s">
        <v>629</v>
      </c>
      <c r="D307" s="161" t="s">
        <v>130</v>
      </c>
      <c r="E307" s="162" t="s">
        <v>630</v>
      </c>
      <c r="F307" s="163" t="s">
        <v>631</v>
      </c>
      <c r="G307" s="164" t="s">
        <v>133</v>
      </c>
      <c r="H307" s="165" t="n">
        <v>21.67</v>
      </c>
      <c r="I307" s="166"/>
      <c r="J307" s="167" t="n">
        <f aca="false">ROUND(I307*H307,2)</f>
        <v>0</v>
      </c>
      <c r="K307" s="163" t="s">
        <v>142</v>
      </c>
      <c r="L307" s="24"/>
      <c r="M307" s="168"/>
      <c r="N307" s="169" t="s">
        <v>40</v>
      </c>
      <c r="O307" s="61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72" t="s">
        <v>213</v>
      </c>
      <c r="AT307" s="172" t="s">
        <v>130</v>
      </c>
      <c r="AU307" s="172" t="s">
        <v>135</v>
      </c>
      <c r="AY307" s="4" t="s">
        <v>127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4" t="s">
        <v>135</v>
      </c>
      <c r="BK307" s="173" t="n">
        <f aca="false">ROUND(I307*H307,2)</f>
        <v>0</v>
      </c>
      <c r="BL307" s="4" t="s">
        <v>213</v>
      </c>
      <c r="BM307" s="172" t="s">
        <v>632</v>
      </c>
    </row>
    <row r="308" s="174" customFormat="true" ht="12.8" hidden="false" customHeight="false" outlineLevel="0" collapsed="false">
      <c r="B308" s="175"/>
      <c r="D308" s="176" t="s">
        <v>137</v>
      </c>
      <c r="E308" s="177"/>
      <c r="F308" s="178" t="s">
        <v>633</v>
      </c>
      <c r="H308" s="179" t="n">
        <v>21.67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137</v>
      </c>
      <c r="AU308" s="177" t="s">
        <v>135</v>
      </c>
      <c r="AV308" s="174" t="s">
        <v>135</v>
      </c>
      <c r="AW308" s="174" t="s">
        <v>31</v>
      </c>
      <c r="AX308" s="174" t="s">
        <v>79</v>
      </c>
      <c r="AY308" s="177" t="s">
        <v>127</v>
      </c>
    </row>
    <row r="309" s="28" customFormat="true" ht="24.15" hidden="false" customHeight="true" outlineLevel="0" collapsed="false">
      <c r="A309" s="23"/>
      <c r="B309" s="160"/>
      <c r="C309" s="161" t="s">
        <v>634</v>
      </c>
      <c r="D309" s="161" t="s">
        <v>130</v>
      </c>
      <c r="E309" s="162" t="s">
        <v>635</v>
      </c>
      <c r="F309" s="163" t="s">
        <v>636</v>
      </c>
      <c r="G309" s="164" t="s">
        <v>133</v>
      </c>
      <c r="H309" s="165" t="n">
        <v>21.67</v>
      </c>
      <c r="I309" s="166"/>
      <c r="J309" s="167" t="n">
        <f aca="false">ROUND(I309*H309,2)</f>
        <v>0</v>
      </c>
      <c r="K309" s="163" t="s">
        <v>142</v>
      </c>
      <c r="L309" s="24"/>
      <c r="M309" s="168"/>
      <c r="N309" s="169" t="s">
        <v>40</v>
      </c>
      <c r="O309" s="61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72" t="s">
        <v>213</v>
      </c>
      <c r="AT309" s="172" t="s">
        <v>130</v>
      </c>
      <c r="AU309" s="172" t="s">
        <v>135</v>
      </c>
      <c r="AY309" s="4" t="s">
        <v>127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4" t="s">
        <v>135</v>
      </c>
      <c r="BK309" s="173" t="n">
        <f aca="false">ROUND(I309*H309,2)</f>
        <v>0</v>
      </c>
      <c r="BL309" s="4" t="s">
        <v>213</v>
      </c>
      <c r="BM309" s="172" t="s">
        <v>637</v>
      </c>
    </row>
    <row r="310" s="28" customFormat="true" ht="16.5" hidden="false" customHeight="true" outlineLevel="0" collapsed="false">
      <c r="A310" s="23"/>
      <c r="B310" s="160"/>
      <c r="C310" s="161" t="s">
        <v>638</v>
      </c>
      <c r="D310" s="161" t="s">
        <v>130</v>
      </c>
      <c r="E310" s="162" t="s">
        <v>639</v>
      </c>
      <c r="F310" s="163" t="s">
        <v>640</v>
      </c>
      <c r="G310" s="164" t="s">
        <v>133</v>
      </c>
      <c r="H310" s="165" t="n">
        <v>21.68</v>
      </c>
      <c r="I310" s="166"/>
      <c r="J310" s="167" t="n">
        <f aca="false">ROUND(I310*H310,2)</f>
        <v>0</v>
      </c>
      <c r="K310" s="163" t="s">
        <v>142</v>
      </c>
      <c r="L310" s="24"/>
      <c r="M310" s="168"/>
      <c r="N310" s="169" t="s">
        <v>40</v>
      </c>
      <c r="O310" s="61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72" t="s">
        <v>213</v>
      </c>
      <c r="AT310" s="172" t="s">
        <v>130</v>
      </c>
      <c r="AU310" s="172" t="s">
        <v>135</v>
      </c>
      <c r="AY310" s="4" t="s">
        <v>127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4" t="s">
        <v>135</v>
      </c>
      <c r="BK310" s="173" t="n">
        <f aca="false">ROUND(I310*H310,2)</f>
        <v>0</v>
      </c>
      <c r="BL310" s="4" t="s">
        <v>213</v>
      </c>
      <c r="BM310" s="172" t="s">
        <v>641</v>
      </c>
    </row>
    <row r="311" s="28" customFormat="true" ht="24.15" hidden="false" customHeight="true" outlineLevel="0" collapsed="false">
      <c r="A311" s="23"/>
      <c r="B311" s="160"/>
      <c r="C311" s="161" t="s">
        <v>642</v>
      </c>
      <c r="D311" s="161" t="s">
        <v>130</v>
      </c>
      <c r="E311" s="162" t="s">
        <v>643</v>
      </c>
      <c r="F311" s="163" t="s">
        <v>644</v>
      </c>
      <c r="G311" s="164" t="s">
        <v>133</v>
      </c>
      <c r="H311" s="165" t="n">
        <v>21.67</v>
      </c>
      <c r="I311" s="166"/>
      <c r="J311" s="167" t="n">
        <f aca="false">ROUND(I311*H311,2)</f>
        <v>0</v>
      </c>
      <c r="K311" s="163" t="s">
        <v>142</v>
      </c>
      <c r="L311" s="24"/>
      <c r="M311" s="168"/>
      <c r="N311" s="169" t="s">
        <v>40</v>
      </c>
      <c r="O311" s="61"/>
      <c r="P311" s="170" t="n">
        <f aca="false">O311*H311</f>
        <v>0</v>
      </c>
      <c r="Q311" s="170" t="n">
        <v>3E-005</v>
      </c>
      <c r="R311" s="170" t="n">
        <f aca="false">Q311*H311</f>
        <v>0.0006501</v>
      </c>
      <c r="S311" s="170" t="n">
        <v>0</v>
      </c>
      <c r="T311" s="171" t="n">
        <f aca="false">S311*H311</f>
        <v>0</v>
      </c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R311" s="172" t="s">
        <v>213</v>
      </c>
      <c r="AT311" s="172" t="s">
        <v>130</v>
      </c>
      <c r="AU311" s="172" t="s">
        <v>135</v>
      </c>
      <c r="AY311" s="4" t="s">
        <v>127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4" t="s">
        <v>135</v>
      </c>
      <c r="BK311" s="173" t="n">
        <f aca="false">ROUND(I311*H311,2)</f>
        <v>0</v>
      </c>
      <c r="BL311" s="4" t="s">
        <v>213</v>
      </c>
      <c r="BM311" s="172" t="s">
        <v>645</v>
      </c>
    </row>
    <row r="312" s="28" customFormat="true" ht="24.15" hidden="false" customHeight="true" outlineLevel="0" collapsed="false">
      <c r="A312" s="23"/>
      <c r="B312" s="160"/>
      <c r="C312" s="161" t="s">
        <v>646</v>
      </c>
      <c r="D312" s="161" t="s">
        <v>130</v>
      </c>
      <c r="E312" s="162" t="s">
        <v>647</v>
      </c>
      <c r="F312" s="163" t="s">
        <v>648</v>
      </c>
      <c r="G312" s="164" t="s">
        <v>133</v>
      </c>
      <c r="H312" s="165" t="n">
        <v>21</v>
      </c>
      <c r="I312" s="166"/>
      <c r="J312" s="167" t="n">
        <f aca="false">ROUND(I312*H312,2)</f>
        <v>0</v>
      </c>
      <c r="K312" s="163" t="s">
        <v>142</v>
      </c>
      <c r="L312" s="24"/>
      <c r="M312" s="168"/>
      <c r="N312" s="169" t="s">
        <v>40</v>
      </c>
      <c r="O312" s="61"/>
      <c r="P312" s="170" t="n">
        <f aca="false">O312*H312</f>
        <v>0</v>
      </c>
      <c r="Q312" s="170" t="n">
        <v>0.00012</v>
      </c>
      <c r="R312" s="170" t="n">
        <f aca="false">Q312*H312</f>
        <v>0.00252</v>
      </c>
      <c r="S312" s="170" t="n">
        <v>0</v>
      </c>
      <c r="T312" s="171" t="n">
        <f aca="false">S312*H312</f>
        <v>0</v>
      </c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R312" s="172" t="s">
        <v>213</v>
      </c>
      <c r="AT312" s="172" t="s">
        <v>130</v>
      </c>
      <c r="AU312" s="172" t="s">
        <v>135</v>
      </c>
      <c r="AY312" s="4" t="s">
        <v>127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4" t="s">
        <v>135</v>
      </c>
      <c r="BK312" s="173" t="n">
        <f aca="false">ROUND(I312*H312,2)</f>
        <v>0</v>
      </c>
      <c r="BL312" s="4" t="s">
        <v>213</v>
      </c>
      <c r="BM312" s="172" t="s">
        <v>649</v>
      </c>
    </row>
    <row r="313" s="28" customFormat="true" ht="33" hidden="false" customHeight="true" outlineLevel="0" collapsed="false">
      <c r="A313" s="23"/>
      <c r="B313" s="160"/>
      <c r="C313" s="161" t="s">
        <v>650</v>
      </c>
      <c r="D313" s="161" t="s">
        <v>130</v>
      </c>
      <c r="E313" s="162" t="s">
        <v>651</v>
      </c>
      <c r="F313" s="163" t="s">
        <v>652</v>
      </c>
      <c r="G313" s="164" t="s">
        <v>133</v>
      </c>
      <c r="H313" s="165" t="n">
        <v>21.67</v>
      </c>
      <c r="I313" s="166"/>
      <c r="J313" s="167" t="n">
        <f aca="false">ROUND(I313*H313,2)</f>
        <v>0</v>
      </c>
      <c r="K313" s="163" t="s">
        <v>142</v>
      </c>
      <c r="L313" s="24"/>
      <c r="M313" s="168"/>
      <c r="N313" s="169" t="s">
        <v>40</v>
      </c>
      <c r="O313" s="61"/>
      <c r="P313" s="170" t="n">
        <f aca="false">O313*H313</f>
        <v>0</v>
      </c>
      <c r="Q313" s="170" t="n">
        <v>0.00758</v>
      </c>
      <c r="R313" s="170" t="n">
        <f aca="false">Q313*H313</f>
        <v>0.1642586</v>
      </c>
      <c r="S313" s="170" t="n">
        <v>0</v>
      </c>
      <c r="T313" s="171" t="n">
        <f aca="false">S313*H313</f>
        <v>0</v>
      </c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R313" s="172" t="s">
        <v>213</v>
      </c>
      <c r="AT313" s="172" t="s">
        <v>130</v>
      </c>
      <c r="AU313" s="172" t="s">
        <v>135</v>
      </c>
      <c r="AY313" s="4" t="s">
        <v>127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4" t="s">
        <v>135</v>
      </c>
      <c r="BK313" s="173" t="n">
        <f aca="false">ROUND(I313*H313,2)</f>
        <v>0</v>
      </c>
      <c r="BL313" s="4" t="s">
        <v>213</v>
      </c>
      <c r="BM313" s="172" t="s">
        <v>653</v>
      </c>
    </row>
    <row r="314" s="28" customFormat="true" ht="16.5" hidden="false" customHeight="true" outlineLevel="0" collapsed="false">
      <c r="A314" s="23"/>
      <c r="B314" s="160"/>
      <c r="C314" s="161" t="s">
        <v>654</v>
      </c>
      <c r="D314" s="161" t="s">
        <v>130</v>
      </c>
      <c r="E314" s="162" t="s">
        <v>655</v>
      </c>
      <c r="F314" s="163" t="s">
        <v>656</v>
      </c>
      <c r="G314" s="164" t="s">
        <v>133</v>
      </c>
      <c r="H314" s="165" t="n">
        <v>21.668</v>
      </c>
      <c r="I314" s="166"/>
      <c r="J314" s="167" t="n">
        <f aca="false">ROUND(I314*H314,2)</f>
        <v>0</v>
      </c>
      <c r="K314" s="163" t="s">
        <v>142</v>
      </c>
      <c r="L314" s="24"/>
      <c r="M314" s="168"/>
      <c r="N314" s="169" t="s">
        <v>40</v>
      </c>
      <c r="O314" s="61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0.003</v>
      </c>
      <c r="T314" s="171" t="n">
        <f aca="false">S314*H314</f>
        <v>0.065004</v>
      </c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R314" s="172" t="s">
        <v>213</v>
      </c>
      <c r="AT314" s="172" t="s">
        <v>130</v>
      </c>
      <c r="AU314" s="172" t="s">
        <v>135</v>
      </c>
      <c r="AY314" s="4" t="s">
        <v>127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4" t="s">
        <v>135</v>
      </c>
      <c r="BK314" s="173" t="n">
        <f aca="false">ROUND(I314*H314,2)</f>
        <v>0</v>
      </c>
      <c r="BL314" s="4" t="s">
        <v>213</v>
      </c>
      <c r="BM314" s="172" t="s">
        <v>657</v>
      </c>
    </row>
    <row r="315" s="174" customFormat="true" ht="12.8" hidden="false" customHeight="false" outlineLevel="0" collapsed="false">
      <c r="B315" s="175"/>
      <c r="D315" s="176" t="s">
        <v>137</v>
      </c>
      <c r="E315" s="177"/>
      <c r="F315" s="178" t="s">
        <v>658</v>
      </c>
      <c r="H315" s="179" t="n">
        <v>21.668</v>
      </c>
      <c r="I315" s="180"/>
      <c r="L315" s="175"/>
      <c r="M315" s="181"/>
      <c r="N315" s="182"/>
      <c r="O315" s="182"/>
      <c r="P315" s="182"/>
      <c r="Q315" s="182"/>
      <c r="R315" s="182"/>
      <c r="S315" s="182"/>
      <c r="T315" s="183"/>
      <c r="AT315" s="177" t="s">
        <v>137</v>
      </c>
      <c r="AU315" s="177" t="s">
        <v>135</v>
      </c>
      <c r="AV315" s="174" t="s">
        <v>135</v>
      </c>
      <c r="AW315" s="174" t="s">
        <v>31</v>
      </c>
      <c r="AX315" s="174" t="s">
        <v>79</v>
      </c>
      <c r="AY315" s="177" t="s">
        <v>127</v>
      </c>
    </row>
    <row r="316" s="28" customFormat="true" ht="16.5" hidden="false" customHeight="true" outlineLevel="0" collapsed="false">
      <c r="A316" s="23"/>
      <c r="B316" s="160"/>
      <c r="C316" s="161" t="s">
        <v>659</v>
      </c>
      <c r="D316" s="161" t="s">
        <v>130</v>
      </c>
      <c r="E316" s="162" t="s">
        <v>660</v>
      </c>
      <c r="F316" s="163" t="s">
        <v>661</v>
      </c>
      <c r="G316" s="164" t="s">
        <v>133</v>
      </c>
      <c r="H316" s="165" t="n">
        <v>21.67</v>
      </c>
      <c r="I316" s="166"/>
      <c r="J316" s="167" t="n">
        <f aca="false">ROUND(I316*H316,2)</f>
        <v>0</v>
      </c>
      <c r="K316" s="163" t="s">
        <v>142</v>
      </c>
      <c r="L316" s="24"/>
      <c r="M316" s="168"/>
      <c r="N316" s="169" t="s">
        <v>40</v>
      </c>
      <c r="O316" s="61"/>
      <c r="P316" s="170" t="n">
        <f aca="false">O316*H316</f>
        <v>0</v>
      </c>
      <c r="Q316" s="170" t="n">
        <v>0.0003</v>
      </c>
      <c r="R316" s="170" t="n">
        <f aca="false">Q316*H316</f>
        <v>0.006501</v>
      </c>
      <c r="S316" s="170" t="n">
        <v>0</v>
      </c>
      <c r="T316" s="171" t="n">
        <f aca="false">S316*H316</f>
        <v>0</v>
      </c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R316" s="172" t="s">
        <v>213</v>
      </c>
      <c r="AT316" s="172" t="s">
        <v>130</v>
      </c>
      <c r="AU316" s="172" t="s">
        <v>135</v>
      </c>
      <c r="AY316" s="4" t="s">
        <v>127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4" t="s">
        <v>135</v>
      </c>
      <c r="BK316" s="173" t="n">
        <f aca="false">ROUND(I316*H316,2)</f>
        <v>0</v>
      </c>
      <c r="BL316" s="4" t="s">
        <v>213</v>
      </c>
      <c r="BM316" s="172" t="s">
        <v>662</v>
      </c>
    </row>
    <row r="317" s="174" customFormat="true" ht="12.8" hidden="false" customHeight="false" outlineLevel="0" collapsed="false">
      <c r="B317" s="175"/>
      <c r="D317" s="176" t="s">
        <v>137</v>
      </c>
      <c r="E317" s="177"/>
      <c r="F317" s="178" t="s">
        <v>633</v>
      </c>
      <c r="H317" s="179" t="n">
        <v>21.67</v>
      </c>
      <c r="I317" s="180"/>
      <c r="L317" s="175"/>
      <c r="M317" s="181"/>
      <c r="N317" s="182"/>
      <c r="O317" s="182"/>
      <c r="P317" s="182"/>
      <c r="Q317" s="182"/>
      <c r="R317" s="182"/>
      <c r="S317" s="182"/>
      <c r="T317" s="183"/>
      <c r="AT317" s="177" t="s">
        <v>137</v>
      </c>
      <c r="AU317" s="177" t="s">
        <v>135</v>
      </c>
      <c r="AV317" s="174" t="s">
        <v>135</v>
      </c>
      <c r="AW317" s="174" t="s">
        <v>31</v>
      </c>
      <c r="AX317" s="174" t="s">
        <v>79</v>
      </c>
      <c r="AY317" s="177" t="s">
        <v>127</v>
      </c>
    </row>
    <row r="318" s="28" customFormat="true" ht="16.5" hidden="false" customHeight="true" outlineLevel="0" collapsed="false">
      <c r="A318" s="23"/>
      <c r="B318" s="160"/>
      <c r="C318" s="194" t="s">
        <v>663</v>
      </c>
      <c r="D318" s="194" t="s">
        <v>426</v>
      </c>
      <c r="E318" s="195" t="s">
        <v>664</v>
      </c>
      <c r="F318" s="196" t="s">
        <v>665</v>
      </c>
      <c r="G318" s="197" t="s">
        <v>133</v>
      </c>
      <c r="H318" s="198" t="n">
        <v>23.837</v>
      </c>
      <c r="I318" s="199"/>
      <c r="J318" s="200" t="n">
        <f aca="false">ROUND(I318*H318,2)</f>
        <v>0</v>
      </c>
      <c r="K318" s="196"/>
      <c r="L318" s="201"/>
      <c r="M318" s="202"/>
      <c r="N318" s="203" t="s">
        <v>40</v>
      </c>
      <c r="O318" s="61"/>
      <c r="P318" s="170" t="n">
        <f aca="false">O318*H318</f>
        <v>0</v>
      </c>
      <c r="Q318" s="170" t="n">
        <v>0.00264</v>
      </c>
      <c r="R318" s="170" t="n">
        <f aca="false">Q318*H318</f>
        <v>0.06292968</v>
      </c>
      <c r="S318" s="170" t="n">
        <v>0</v>
      </c>
      <c r="T318" s="171" t="n">
        <f aca="false">S318*H318</f>
        <v>0</v>
      </c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R318" s="172" t="s">
        <v>284</v>
      </c>
      <c r="AT318" s="172" t="s">
        <v>426</v>
      </c>
      <c r="AU318" s="172" t="s">
        <v>135</v>
      </c>
      <c r="AY318" s="4" t="s">
        <v>127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4" t="s">
        <v>135</v>
      </c>
      <c r="BK318" s="173" t="n">
        <f aca="false">ROUND(I318*H318,2)</f>
        <v>0</v>
      </c>
      <c r="BL318" s="4" t="s">
        <v>213</v>
      </c>
      <c r="BM318" s="172" t="s">
        <v>666</v>
      </c>
    </row>
    <row r="319" s="174" customFormat="true" ht="12.8" hidden="false" customHeight="false" outlineLevel="0" collapsed="false">
      <c r="B319" s="175"/>
      <c r="D319" s="176" t="s">
        <v>137</v>
      </c>
      <c r="F319" s="178" t="s">
        <v>667</v>
      </c>
      <c r="H319" s="179" t="n">
        <v>23.837</v>
      </c>
      <c r="I319" s="180"/>
      <c r="L319" s="175"/>
      <c r="M319" s="181"/>
      <c r="N319" s="182"/>
      <c r="O319" s="182"/>
      <c r="P319" s="182"/>
      <c r="Q319" s="182"/>
      <c r="R319" s="182"/>
      <c r="S319" s="182"/>
      <c r="T319" s="183"/>
      <c r="AT319" s="177" t="s">
        <v>137</v>
      </c>
      <c r="AU319" s="177" t="s">
        <v>135</v>
      </c>
      <c r="AV319" s="174" t="s">
        <v>135</v>
      </c>
      <c r="AW319" s="174" t="s">
        <v>2</v>
      </c>
      <c r="AX319" s="174" t="s">
        <v>79</v>
      </c>
      <c r="AY319" s="177" t="s">
        <v>127</v>
      </c>
    </row>
    <row r="320" s="28" customFormat="true" ht="24.15" hidden="false" customHeight="true" outlineLevel="0" collapsed="false">
      <c r="A320" s="23"/>
      <c r="B320" s="160"/>
      <c r="C320" s="161" t="s">
        <v>668</v>
      </c>
      <c r="D320" s="161" t="s">
        <v>130</v>
      </c>
      <c r="E320" s="162" t="s">
        <v>669</v>
      </c>
      <c r="F320" s="163" t="s">
        <v>670</v>
      </c>
      <c r="G320" s="164" t="s">
        <v>141</v>
      </c>
      <c r="H320" s="165" t="n">
        <v>10</v>
      </c>
      <c r="I320" s="166"/>
      <c r="J320" s="167" t="n">
        <f aca="false">ROUND(I320*H320,2)</f>
        <v>0</v>
      </c>
      <c r="K320" s="163"/>
      <c r="L320" s="24"/>
      <c r="M320" s="168"/>
      <c r="N320" s="169" t="s">
        <v>40</v>
      </c>
      <c r="O320" s="61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R320" s="172" t="s">
        <v>213</v>
      </c>
      <c r="AT320" s="172" t="s">
        <v>130</v>
      </c>
      <c r="AU320" s="172" t="s">
        <v>135</v>
      </c>
      <c r="AY320" s="4" t="s">
        <v>127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4" t="s">
        <v>135</v>
      </c>
      <c r="BK320" s="173" t="n">
        <f aca="false">ROUND(I320*H320,2)</f>
        <v>0</v>
      </c>
      <c r="BL320" s="4" t="s">
        <v>213</v>
      </c>
      <c r="BM320" s="172" t="s">
        <v>671</v>
      </c>
    </row>
    <row r="321" s="28" customFormat="true" ht="16.5" hidden="false" customHeight="true" outlineLevel="0" collapsed="false">
      <c r="A321" s="23"/>
      <c r="B321" s="160"/>
      <c r="C321" s="161" t="s">
        <v>672</v>
      </c>
      <c r="D321" s="161" t="s">
        <v>130</v>
      </c>
      <c r="E321" s="162" t="s">
        <v>673</v>
      </c>
      <c r="F321" s="163" t="s">
        <v>674</v>
      </c>
      <c r="G321" s="164" t="s">
        <v>141</v>
      </c>
      <c r="H321" s="165" t="n">
        <v>24.9</v>
      </c>
      <c r="I321" s="166"/>
      <c r="J321" s="167" t="n">
        <f aca="false">ROUND(I321*H321,2)</f>
        <v>0</v>
      </c>
      <c r="K321" s="163"/>
      <c r="L321" s="24"/>
      <c r="M321" s="168"/>
      <c r="N321" s="169" t="s">
        <v>40</v>
      </c>
      <c r="O321" s="61"/>
      <c r="P321" s="170" t="n">
        <f aca="false">O321*H321</f>
        <v>0</v>
      </c>
      <c r="Q321" s="170" t="n">
        <v>1E-005</v>
      </c>
      <c r="R321" s="170" t="n">
        <f aca="false">Q321*H321</f>
        <v>0.000249</v>
      </c>
      <c r="S321" s="170" t="n">
        <v>0</v>
      </c>
      <c r="T321" s="171" t="n">
        <f aca="false">S321*H321</f>
        <v>0</v>
      </c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R321" s="172" t="s">
        <v>213</v>
      </c>
      <c r="AT321" s="172" t="s">
        <v>130</v>
      </c>
      <c r="AU321" s="172" t="s">
        <v>135</v>
      </c>
      <c r="AY321" s="4" t="s">
        <v>127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4" t="s">
        <v>135</v>
      </c>
      <c r="BK321" s="173" t="n">
        <f aca="false">ROUND(I321*H321,2)</f>
        <v>0</v>
      </c>
      <c r="BL321" s="4" t="s">
        <v>213</v>
      </c>
      <c r="BM321" s="172" t="s">
        <v>675</v>
      </c>
    </row>
    <row r="322" s="174" customFormat="true" ht="12.8" hidden="false" customHeight="false" outlineLevel="0" collapsed="false">
      <c r="B322" s="175"/>
      <c r="D322" s="176" t="s">
        <v>137</v>
      </c>
      <c r="E322" s="177"/>
      <c r="F322" s="178" t="s">
        <v>676</v>
      </c>
      <c r="H322" s="179" t="n">
        <v>24.9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137</v>
      </c>
      <c r="AU322" s="177" t="s">
        <v>135</v>
      </c>
      <c r="AV322" s="174" t="s">
        <v>135</v>
      </c>
      <c r="AW322" s="174" t="s">
        <v>31</v>
      </c>
      <c r="AX322" s="174" t="s">
        <v>79</v>
      </c>
      <c r="AY322" s="177" t="s">
        <v>127</v>
      </c>
    </row>
    <row r="323" s="28" customFormat="true" ht="24.15" hidden="false" customHeight="true" outlineLevel="0" collapsed="false">
      <c r="A323" s="23"/>
      <c r="B323" s="160"/>
      <c r="C323" s="161" t="s">
        <v>438</v>
      </c>
      <c r="D323" s="161" t="s">
        <v>130</v>
      </c>
      <c r="E323" s="162" t="s">
        <v>677</v>
      </c>
      <c r="F323" s="163" t="s">
        <v>678</v>
      </c>
      <c r="G323" s="164" t="s">
        <v>307</v>
      </c>
      <c r="H323" s="193"/>
      <c r="I323" s="166"/>
      <c r="J323" s="167" t="n">
        <f aca="false">ROUND(I323*H323,2)</f>
        <v>0</v>
      </c>
      <c r="K323" s="163" t="s">
        <v>142</v>
      </c>
      <c r="L323" s="24"/>
      <c r="M323" s="168"/>
      <c r="N323" s="169" t="s">
        <v>40</v>
      </c>
      <c r="O323" s="61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R323" s="172" t="s">
        <v>213</v>
      </c>
      <c r="AT323" s="172" t="s">
        <v>130</v>
      </c>
      <c r="AU323" s="172" t="s">
        <v>135</v>
      </c>
      <c r="AY323" s="4" t="s">
        <v>127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4" t="s">
        <v>135</v>
      </c>
      <c r="BK323" s="173" t="n">
        <f aca="false">ROUND(I323*H323,2)</f>
        <v>0</v>
      </c>
      <c r="BL323" s="4" t="s">
        <v>213</v>
      </c>
      <c r="BM323" s="172" t="s">
        <v>679</v>
      </c>
    </row>
    <row r="324" s="146" customFormat="true" ht="22.8" hidden="false" customHeight="true" outlineLevel="0" collapsed="false">
      <c r="B324" s="147"/>
      <c r="D324" s="148" t="s">
        <v>73</v>
      </c>
      <c r="E324" s="158" t="s">
        <v>680</v>
      </c>
      <c r="F324" s="158" t="s">
        <v>681</v>
      </c>
      <c r="I324" s="150"/>
      <c r="J324" s="159" t="n">
        <f aca="false">BK324</f>
        <v>0</v>
      </c>
      <c r="L324" s="147"/>
      <c r="M324" s="152"/>
      <c r="N324" s="153"/>
      <c r="O324" s="153"/>
      <c r="P324" s="154" t="n">
        <f aca="false">SUM(P325:P341)</f>
        <v>0</v>
      </c>
      <c r="Q324" s="153"/>
      <c r="R324" s="154" t="n">
        <f aca="false">SUM(R325:R341)</f>
        <v>0.7796742</v>
      </c>
      <c r="S324" s="153"/>
      <c r="T324" s="155" t="n">
        <f aca="false">SUM(T325:T341)</f>
        <v>0</v>
      </c>
      <c r="AR324" s="148" t="s">
        <v>135</v>
      </c>
      <c r="AT324" s="156" t="s">
        <v>73</v>
      </c>
      <c r="AU324" s="156" t="s">
        <v>79</v>
      </c>
      <c r="AY324" s="148" t="s">
        <v>127</v>
      </c>
      <c r="BK324" s="157" t="n">
        <f aca="false">SUM(BK325:BK341)</f>
        <v>0</v>
      </c>
    </row>
    <row r="325" s="28" customFormat="true" ht="16.5" hidden="false" customHeight="true" outlineLevel="0" collapsed="false">
      <c r="A325" s="23"/>
      <c r="B325" s="160"/>
      <c r="C325" s="161" t="s">
        <v>682</v>
      </c>
      <c r="D325" s="161" t="s">
        <v>130</v>
      </c>
      <c r="E325" s="162" t="s">
        <v>683</v>
      </c>
      <c r="F325" s="163" t="s">
        <v>684</v>
      </c>
      <c r="G325" s="164" t="s">
        <v>133</v>
      </c>
      <c r="H325" s="165" t="n">
        <v>21.43</v>
      </c>
      <c r="I325" s="166"/>
      <c r="J325" s="167" t="n">
        <f aca="false">ROUND(I325*H325,2)</f>
        <v>0</v>
      </c>
      <c r="K325" s="163" t="s">
        <v>142</v>
      </c>
      <c r="L325" s="24"/>
      <c r="M325" s="168"/>
      <c r="N325" s="169" t="s">
        <v>40</v>
      </c>
      <c r="O325" s="61"/>
      <c r="P325" s="170" t="n">
        <f aca="false">O325*H325</f>
        <v>0</v>
      </c>
      <c r="Q325" s="170" t="n">
        <v>0.0003</v>
      </c>
      <c r="R325" s="170" t="n">
        <f aca="false">Q325*H325</f>
        <v>0.006429</v>
      </c>
      <c r="S325" s="170" t="n">
        <v>0</v>
      </c>
      <c r="T325" s="171" t="n">
        <f aca="false">S325*H325</f>
        <v>0</v>
      </c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R325" s="172" t="s">
        <v>213</v>
      </c>
      <c r="AT325" s="172" t="s">
        <v>130</v>
      </c>
      <c r="AU325" s="172" t="s">
        <v>135</v>
      </c>
      <c r="AY325" s="4" t="s">
        <v>127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4" t="s">
        <v>135</v>
      </c>
      <c r="BK325" s="173" t="n">
        <f aca="false">ROUND(I325*H325,2)</f>
        <v>0</v>
      </c>
      <c r="BL325" s="4" t="s">
        <v>213</v>
      </c>
      <c r="BM325" s="172" t="s">
        <v>685</v>
      </c>
    </row>
    <row r="326" s="174" customFormat="true" ht="12.8" hidden="false" customHeight="false" outlineLevel="0" collapsed="false">
      <c r="B326" s="175"/>
      <c r="D326" s="176" t="s">
        <v>137</v>
      </c>
      <c r="E326" s="177"/>
      <c r="F326" s="178" t="s">
        <v>686</v>
      </c>
      <c r="H326" s="179" t="n">
        <v>7.725</v>
      </c>
      <c r="I326" s="180"/>
      <c r="L326" s="175"/>
      <c r="M326" s="181"/>
      <c r="N326" s="182"/>
      <c r="O326" s="182"/>
      <c r="P326" s="182"/>
      <c r="Q326" s="182"/>
      <c r="R326" s="182"/>
      <c r="S326" s="182"/>
      <c r="T326" s="183"/>
      <c r="AT326" s="177" t="s">
        <v>137</v>
      </c>
      <c r="AU326" s="177" t="s">
        <v>135</v>
      </c>
      <c r="AV326" s="174" t="s">
        <v>135</v>
      </c>
      <c r="AW326" s="174" t="s">
        <v>31</v>
      </c>
      <c r="AX326" s="174" t="s">
        <v>74</v>
      </c>
      <c r="AY326" s="177" t="s">
        <v>127</v>
      </c>
    </row>
    <row r="327" s="174" customFormat="true" ht="12.8" hidden="false" customHeight="false" outlineLevel="0" collapsed="false">
      <c r="B327" s="175"/>
      <c r="D327" s="176" t="s">
        <v>137</v>
      </c>
      <c r="E327" s="177"/>
      <c r="F327" s="178" t="s">
        <v>687</v>
      </c>
      <c r="H327" s="179" t="n">
        <v>13.705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137</v>
      </c>
      <c r="AU327" s="177" t="s">
        <v>135</v>
      </c>
      <c r="AV327" s="174" t="s">
        <v>135</v>
      </c>
      <c r="AW327" s="174" t="s">
        <v>31</v>
      </c>
      <c r="AX327" s="174" t="s">
        <v>74</v>
      </c>
      <c r="AY327" s="177" t="s">
        <v>127</v>
      </c>
    </row>
    <row r="328" s="184" customFormat="true" ht="12.8" hidden="false" customHeight="false" outlineLevel="0" collapsed="false">
      <c r="B328" s="185"/>
      <c r="D328" s="176" t="s">
        <v>137</v>
      </c>
      <c r="E328" s="186"/>
      <c r="F328" s="187" t="s">
        <v>156</v>
      </c>
      <c r="H328" s="188" t="n">
        <v>21.43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137</v>
      </c>
      <c r="AU328" s="186" t="s">
        <v>135</v>
      </c>
      <c r="AV328" s="184" t="s">
        <v>134</v>
      </c>
      <c r="AW328" s="184" t="s">
        <v>31</v>
      </c>
      <c r="AX328" s="184" t="s">
        <v>79</v>
      </c>
      <c r="AY328" s="186" t="s">
        <v>127</v>
      </c>
    </row>
    <row r="329" s="28" customFormat="true" ht="24.15" hidden="false" customHeight="true" outlineLevel="0" collapsed="false">
      <c r="A329" s="23"/>
      <c r="B329" s="160"/>
      <c r="C329" s="161" t="s">
        <v>688</v>
      </c>
      <c r="D329" s="161" t="s">
        <v>130</v>
      </c>
      <c r="E329" s="162" t="s">
        <v>689</v>
      </c>
      <c r="F329" s="163" t="s">
        <v>690</v>
      </c>
      <c r="G329" s="164" t="s">
        <v>133</v>
      </c>
      <c r="H329" s="165" t="n">
        <v>6.885</v>
      </c>
      <c r="I329" s="166"/>
      <c r="J329" s="167" t="n">
        <f aca="false">ROUND(I329*H329,2)</f>
        <v>0</v>
      </c>
      <c r="K329" s="163" t="s">
        <v>142</v>
      </c>
      <c r="L329" s="24"/>
      <c r="M329" s="168"/>
      <c r="N329" s="169" t="s">
        <v>40</v>
      </c>
      <c r="O329" s="61"/>
      <c r="P329" s="170" t="n">
        <f aca="false">O329*H329</f>
        <v>0</v>
      </c>
      <c r="Q329" s="170" t="n">
        <v>0.0015</v>
      </c>
      <c r="R329" s="170" t="n">
        <f aca="false">Q329*H329</f>
        <v>0.0103275</v>
      </c>
      <c r="S329" s="170" t="n">
        <v>0</v>
      </c>
      <c r="T329" s="171" t="n">
        <f aca="false">S329*H329</f>
        <v>0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2" t="s">
        <v>213</v>
      </c>
      <c r="AT329" s="172" t="s">
        <v>130</v>
      </c>
      <c r="AU329" s="172" t="s">
        <v>135</v>
      </c>
      <c r="AY329" s="4" t="s">
        <v>127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4" t="s">
        <v>135</v>
      </c>
      <c r="BK329" s="173" t="n">
        <f aca="false">ROUND(I329*H329,2)</f>
        <v>0</v>
      </c>
      <c r="BL329" s="4" t="s">
        <v>213</v>
      </c>
      <c r="BM329" s="172" t="s">
        <v>691</v>
      </c>
    </row>
    <row r="330" s="174" customFormat="true" ht="12.8" hidden="false" customHeight="false" outlineLevel="0" collapsed="false">
      <c r="B330" s="175"/>
      <c r="D330" s="176" t="s">
        <v>137</v>
      </c>
      <c r="E330" s="177"/>
      <c r="F330" s="178" t="s">
        <v>692</v>
      </c>
      <c r="H330" s="179" t="n">
        <v>6.885</v>
      </c>
      <c r="I330" s="180"/>
      <c r="L330" s="175"/>
      <c r="M330" s="181"/>
      <c r="N330" s="182"/>
      <c r="O330" s="182"/>
      <c r="P330" s="182"/>
      <c r="Q330" s="182"/>
      <c r="R330" s="182"/>
      <c r="S330" s="182"/>
      <c r="T330" s="183"/>
      <c r="AT330" s="177" t="s">
        <v>137</v>
      </c>
      <c r="AU330" s="177" t="s">
        <v>135</v>
      </c>
      <c r="AV330" s="174" t="s">
        <v>135</v>
      </c>
      <c r="AW330" s="174" t="s">
        <v>31</v>
      </c>
      <c r="AX330" s="174" t="s">
        <v>79</v>
      </c>
      <c r="AY330" s="177" t="s">
        <v>127</v>
      </c>
    </row>
    <row r="331" s="28" customFormat="true" ht="16.5" hidden="false" customHeight="true" outlineLevel="0" collapsed="false">
      <c r="A331" s="23"/>
      <c r="B331" s="160"/>
      <c r="C331" s="161" t="s">
        <v>693</v>
      </c>
      <c r="D331" s="161" t="s">
        <v>130</v>
      </c>
      <c r="E331" s="162" t="s">
        <v>694</v>
      </c>
      <c r="F331" s="163" t="s">
        <v>695</v>
      </c>
      <c r="G331" s="164" t="s">
        <v>133</v>
      </c>
      <c r="H331" s="165" t="n">
        <v>21.43</v>
      </c>
      <c r="I331" s="166"/>
      <c r="J331" s="167" t="n">
        <f aca="false">ROUND(I331*H331,2)</f>
        <v>0</v>
      </c>
      <c r="K331" s="163" t="s">
        <v>142</v>
      </c>
      <c r="L331" s="24"/>
      <c r="M331" s="168"/>
      <c r="N331" s="169" t="s">
        <v>40</v>
      </c>
      <c r="O331" s="61"/>
      <c r="P331" s="170" t="n">
        <f aca="false">O331*H331</f>
        <v>0</v>
      </c>
      <c r="Q331" s="170" t="n">
        <v>0.0045</v>
      </c>
      <c r="R331" s="170" t="n">
        <f aca="false">Q331*H331</f>
        <v>0.096435</v>
      </c>
      <c r="S331" s="170" t="n">
        <v>0</v>
      </c>
      <c r="T331" s="171" t="n">
        <f aca="false">S331*H331</f>
        <v>0</v>
      </c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R331" s="172" t="s">
        <v>213</v>
      </c>
      <c r="AT331" s="172" t="s">
        <v>130</v>
      </c>
      <c r="AU331" s="172" t="s">
        <v>135</v>
      </c>
      <c r="AY331" s="4" t="s">
        <v>127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4" t="s">
        <v>135</v>
      </c>
      <c r="BK331" s="173" t="n">
        <f aca="false">ROUND(I331*H331,2)</f>
        <v>0</v>
      </c>
      <c r="BL331" s="4" t="s">
        <v>213</v>
      </c>
      <c r="BM331" s="172" t="s">
        <v>696</v>
      </c>
    </row>
    <row r="332" s="28" customFormat="true" ht="37.8" hidden="false" customHeight="true" outlineLevel="0" collapsed="false">
      <c r="A332" s="23"/>
      <c r="B332" s="160"/>
      <c r="C332" s="161" t="s">
        <v>697</v>
      </c>
      <c r="D332" s="161" t="s">
        <v>130</v>
      </c>
      <c r="E332" s="162" t="s">
        <v>698</v>
      </c>
      <c r="F332" s="163" t="s">
        <v>699</v>
      </c>
      <c r="G332" s="164" t="s">
        <v>133</v>
      </c>
      <c r="H332" s="165" t="n">
        <v>21.43</v>
      </c>
      <c r="I332" s="166"/>
      <c r="J332" s="167" t="n">
        <f aca="false">ROUND(I332*H332,2)</f>
        <v>0</v>
      </c>
      <c r="K332" s="163" t="s">
        <v>142</v>
      </c>
      <c r="L332" s="24"/>
      <c r="M332" s="168"/>
      <c r="N332" s="169" t="s">
        <v>40</v>
      </c>
      <c r="O332" s="61"/>
      <c r="P332" s="170" t="n">
        <f aca="false">O332*H332</f>
        <v>0</v>
      </c>
      <c r="Q332" s="170" t="n">
        <v>0.00909</v>
      </c>
      <c r="R332" s="170" t="n">
        <f aca="false">Q332*H332</f>
        <v>0.1947987</v>
      </c>
      <c r="S332" s="170" t="n">
        <v>0</v>
      </c>
      <c r="T332" s="171" t="n">
        <f aca="false">S332*H332</f>
        <v>0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2" t="s">
        <v>213</v>
      </c>
      <c r="AT332" s="172" t="s">
        <v>130</v>
      </c>
      <c r="AU332" s="172" t="s">
        <v>135</v>
      </c>
      <c r="AY332" s="4" t="s">
        <v>127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4" t="s">
        <v>135</v>
      </c>
      <c r="BK332" s="173" t="n">
        <f aca="false">ROUND(I332*H332,2)</f>
        <v>0</v>
      </c>
      <c r="BL332" s="4" t="s">
        <v>213</v>
      </c>
      <c r="BM332" s="172" t="s">
        <v>700</v>
      </c>
    </row>
    <row r="333" s="174" customFormat="true" ht="12.8" hidden="false" customHeight="false" outlineLevel="0" collapsed="false">
      <c r="B333" s="175"/>
      <c r="D333" s="176" t="s">
        <v>137</v>
      </c>
      <c r="E333" s="177"/>
      <c r="F333" s="178" t="s">
        <v>701</v>
      </c>
      <c r="H333" s="179" t="n">
        <v>21.43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137</v>
      </c>
      <c r="AU333" s="177" t="s">
        <v>135</v>
      </c>
      <c r="AV333" s="174" t="s">
        <v>135</v>
      </c>
      <c r="AW333" s="174" t="s">
        <v>31</v>
      </c>
      <c r="AX333" s="174" t="s">
        <v>79</v>
      </c>
      <c r="AY333" s="177" t="s">
        <v>127</v>
      </c>
    </row>
    <row r="334" s="28" customFormat="true" ht="24.15" hidden="false" customHeight="true" outlineLevel="0" collapsed="false">
      <c r="A334" s="23"/>
      <c r="B334" s="160"/>
      <c r="C334" s="194" t="s">
        <v>702</v>
      </c>
      <c r="D334" s="194" t="s">
        <v>426</v>
      </c>
      <c r="E334" s="195" t="s">
        <v>703</v>
      </c>
      <c r="F334" s="196" t="s">
        <v>704</v>
      </c>
      <c r="G334" s="197" t="s">
        <v>133</v>
      </c>
      <c r="H334" s="198" t="n">
        <v>24.645</v>
      </c>
      <c r="I334" s="199"/>
      <c r="J334" s="200" t="n">
        <f aca="false">ROUND(I334*H334,2)</f>
        <v>0</v>
      </c>
      <c r="K334" s="163" t="s">
        <v>142</v>
      </c>
      <c r="L334" s="201"/>
      <c r="M334" s="202"/>
      <c r="N334" s="203" t="s">
        <v>40</v>
      </c>
      <c r="O334" s="61"/>
      <c r="P334" s="170" t="n">
        <f aca="false">O334*H334</f>
        <v>0</v>
      </c>
      <c r="Q334" s="170" t="n">
        <v>0.019</v>
      </c>
      <c r="R334" s="170" t="n">
        <f aca="false">Q334*H334</f>
        <v>0.468255</v>
      </c>
      <c r="S334" s="170" t="n">
        <v>0</v>
      </c>
      <c r="T334" s="171" t="n">
        <f aca="false">S334*H334</f>
        <v>0</v>
      </c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R334" s="172" t="s">
        <v>284</v>
      </c>
      <c r="AT334" s="172" t="s">
        <v>426</v>
      </c>
      <c r="AU334" s="172" t="s">
        <v>135</v>
      </c>
      <c r="AY334" s="4" t="s">
        <v>127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4" t="s">
        <v>135</v>
      </c>
      <c r="BK334" s="173" t="n">
        <f aca="false">ROUND(I334*H334,2)</f>
        <v>0</v>
      </c>
      <c r="BL334" s="4" t="s">
        <v>213</v>
      </c>
      <c r="BM334" s="172" t="s">
        <v>705</v>
      </c>
    </row>
    <row r="335" s="174" customFormat="true" ht="12.8" hidden="false" customHeight="false" outlineLevel="0" collapsed="false">
      <c r="B335" s="175"/>
      <c r="D335" s="176" t="s">
        <v>137</v>
      </c>
      <c r="F335" s="178" t="s">
        <v>706</v>
      </c>
      <c r="H335" s="179" t="n">
        <v>24.645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137</v>
      </c>
      <c r="AU335" s="177" t="s">
        <v>135</v>
      </c>
      <c r="AV335" s="174" t="s">
        <v>135</v>
      </c>
      <c r="AW335" s="174" t="s">
        <v>2</v>
      </c>
      <c r="AX335" s="174" t="s">
        <v>79</v>
      </c>
      <c r="AY335" s="177" t="s">
        <v>127</v>
      </c>
    </row>
    <row r="336" s="28" customFormat="true" ht="37.8" hidden="false" customHeight="true" outlineLevel="0" collapsed="false">
      <c r="A336" s="23"/>
      <c r="B336" s="160"/>
      <c r="C336" s="161" t="s">
        <v>707</v>
      </c>
      <c r="D336" s="161" t="s">
        <v>130</v>
      </c>
      <c r="E336" s="162" t="s">
        <v>708</v>
      </c>
      <c r="F336" s="163" t="s">
        <v>709</v>
      </c>
      <c r="G336" s="164" t="s">
        <v>133</v>
      </c>
      <c r="H336" s="165" t="n">
        <v>21.43</v>
      </c>
      <c r="I336" s="166"/>
      <c r="J336" s="167" t="n">
        <f aca="false">ROUND(I336*H336,2)</f>
        <v>0</v>
      </c>
      <c r="K336" s="163" t="s">
        <v>142</v>
      </c>
      <c r="L336" s="24"/>
      <c r="M336" s="168"/>
      <c r="N336" s="169" t="s">
        <v>40</v>
      </c>
      <c r="O336" s="61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R336" s="172" t="s">
        <v>213</v>
      </c>
      <c r="AT336" s="172" t="s">
        <v>130</v>
      </c>
      <c r="AU336" s="172" t="s">
        <v>135</v>
      </c>
      <c r="AY336" s="4" t="s">
        <v>127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4" t="s">
        <v>135</v>
      </c>
      <c r="BK336" s="173" t="n">
        <f aca="false">ROUND(I336*H336,2)</f>
        <v>0</v>
      </c>
      <c r="BL336" s="4" t="s">
        <v>213</v>
      </c>
      <c r="BM336" s="172" t="s">
        <v>710</v>
      </c>
    </row>
    <row r="337" s="28" customFormat="true" ht="24.15" hidden="false" customHeight="true" outlineLevel="0" collapsed="false">
      <c r="A337" s="23"/>
      <c r="B337" s="160"/>
      <c r="C337" s="161" t="s">
        <v>711</v>
      </c>
      <c r="D337" s="161" t="s">
        <v>130</v>
      </c>
      <c r="E337" s="162" t="s">
        <v>712</v>
      </c>
      <c r="F337" s="163" t="s">
        <v>713</v>
      </c>
      <c r="G337" s="164" t="s">
        <v>141</v>
      </c>
      <c r="H337" s="165" t="n">
        <v>13.1</v>
      </c>
      <c r="I337" s="166"/>
      <c r="J337" s="167" t="n">
        <f aca="false">ROUND(I337*H337,2)</f>
        <v>0</v>
      </c>
      <c r="K337" s="163" t="s">
        <v>142</v>
      </c>
      <c r="L337" s="24"/>
      <c r="M337" s="168"/>
      <c r="N337" s="169" t="s">
        <v>40</v>
      </c>
      <c r="O337" s="61"/>
      <c r="P337" s="170" t="n">
        <f aca="false">O337*H337</f>
        <v>0</v>
      </c>
      <c r="Q337" s="170" t="n">
        <v>0.00018</v>
      </c>
      <c r="R337" s="170" t="n">
        <f aca="false">Q337*H337</f>
        <v>0.002358</v>
      </c>
      <c r="S337" s="170" t="n">
        <v>0</v>
      </c>
      <c r="T337" s="171" t="n">
        <f aca="false">S337*H337</f>
        <v>0</v>
      </c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R337" s="172" t="s">
        <v>213</v>
      </c>
      <c r="AT337" s="172" t="s">
        <v>130</v>
      </c>
      <c r="AU337" s="172" t="s">
        <v>135</v>
      </c>
      <c r="AY337" s="4" t="s">
        <v>127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4" t="s">
        <v>135</v>
      </c>
      <c r="BK337" s="173" t="n">
        <f aca="false">ROUND(I337*H337,2)</f>
        <v>0</v>
      </c>
      <c r="BL337" s="4" t="s">
        <v>213</v>
      </c>
      <c r="BM337" s="172" t="s">
        <v>714</v>
      </c>
    </row>
    <row r="338" s="174" customFormat="true" ht="12.8" hidden="false" customHeight="false" outlineLevel="0" collapsed="false">
      <c r="B338" s="175"/>
      <c r="D338" s="176" t="s">
        <v>137</v>
      </c>
      <c r="E338" s="177"/>
      <c r="F338" s="178" t="s">
        <v>715</v>
      </c>
      <c r="H338" s="179" t="n">
        <v>13.1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77" t="s">
        <v>137</v>
      </c>
      <c r="AU338" s="177" t="s">
        <v>135</v>
      </c>
      <c r="AV338" s="174" t="s">
        <v>135</v>
      </c>
      <c r="AW338" s="174" t="s">
        <v>31</v>
      </c>
      <c r="AX338" s="174" t="s">
        <v>79</v>
      </c>
      <c r="AY338" s="177" t="s">
        <v>127</v>
      </c>
    </row>
    <row r="339" s="28" customFormat="true" ht="16.5" hidden="false" customHeight="true" outlineLevel="0" collapsed="false">
      <c r="A339" s="23"/>
      <c r="B339" s="160"/>
      <c r="C339" s="161" t="s">
        <v>716</v>
      </c>
      <c r="D339" s="161" t="s">
        <v>130</v>
      </c>
      <c r="E339" s="162" t="s">
        <v>717</v>
      </c>
      <c r="F339" s="163" t="s">
        <v>718</v>
      </c>
      <c r="G339" s="164" t="s">
        <v>141</v>
      </c>
      <c r="H339" s="165" t="n">
        <v>11.9</v>
      </c>
      <c r="I339" s="166"/>
      <c r="J339" s="167" t="n">
        <f aca="false">ROUND(I339*H339,2)</f>
        <v>0</v>
      </c>
      <c r="K339" s="163" t="s">
        <v>142</v>
      </c>
      <c r="L339" s="24"/>
      <c r="M339" s="168"/>
      <c r="N339" s="169" t="s">
        <v>40</v>
      </c>
      <c r="O339" s="61"/>
      <c r="P339" s="170" t="n">
        <f aca="false">O339*H339</f>
        <v>0</v>
      </c>
      <c r="Q339" s="170" t="n">
        <v>9E-005</v>
      </c>
      <c r="R339" s="170" t="n">
        <f aca="false">Q339*H339</f>
        <v>0.001071</v>
      </c>
      <c r="S339" s="170" t="n">
        <v>0</v>
      </c>
      <c r="T339" s="171" t="n">
        <f aca="false">S339*H339</f>
        <v>0</v>
      </c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R339" s="172" t="s">
        <v>213</v>
      </c>
      <c r="AT339" s="172" t="s">
        <v>130</v>
      </c>
      <c r="AU339" s="172" t="s">
        <v>135</v>
      </c>
      <c r="AY339" s="4" t="s">
        <v>127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4" t="s">
        <v>135</v>
      </c>
      <c r="BK339" s="173" t="n">
        <f aca="false">ROUND(I339*H339,2)</f>
        <v>0</v>
      </c>
      <c r="BL339" s="4" t="s">
        <v>213</v>
      </c>
      <c r="BM339" s="172" t="s">
        <v>719</v>
      </c>
    </row>
    <row r="340" s="174" customFormat="true" ht="12.8" hidden="false" customHeight="false" outlineLevel="0" collapsed="false">
      <c r="B340" s="175"/>
      <c r="D340" s="176" t="s">
        <v>137</v>
      </c>
      <c r="E340" s="177"/>
      <c r="F340" s="178" t="s">
        <v>720</v>
      </c>
      <c r="H340" s="179" t="n">
        <v>11.9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77" t="s">
        <v>137</v>
      </c>
      <c r="AU340" s="177" t="s">
        <v>135</v>
      </c>
      <c r="AV340" s="174" t="s">
        <v>135</v>
      </c>
      <c r="AW340" s="174" t="s">
        <v>31</v>
      </c>
      <c r="AX340" s="174" t="s">
        <v>79</v>
      </c>
      <c r="AY340" s="177" t="s">
        <v>127</v>
      </c>
    </row>
    <row r="341" s="28" customFormat="true" ht="24.15" hidden="false" customHeight="true" outlineLevel="0" collapsed="false">
      <c r="A341" s="23"/>
      <c r="B341" s="160"/>
      <c r="C341" s="161" t="s">
        <v>721</v>
      </c>
      <c r="D341" s="161" t="s">
        <v>130</v>
      </c>
      <c r="E341" s="162" t="s">
        <v>722</v>
      </c>
      <c r="F341" s="163" t="s">
        <v>723</v>
      </c>
      <c r="G341" s="164" t="s">
        <v>307</v>
      </c>
      <c r="H341" s="193"/>
      <c r="I341" s="166"/>
      <c r="J341" s="167" t="n">
        <f aca="false">ROUND(I341*H341,2)</f>
        <v>0</v>
      </c>
      <c r="K341" s="163" t="s">
        <v>142</v>
      </c>
      <c r="L341" s="24"/>
      <c r="M341" s="168"/>
      <c r="N341" s="169" t="s">
        <v>40</v>
      </c>
      <c r="O341" s="61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2" t="s">
        <v>213</v>
      </c>
      <c r="AT341" s="172" t="s">
        <v>130</v>
      </c>
      <c r="AU341" s="172" t="s">
        <v>135</v>
      </c>
      <c r="AY341" s="4" t="s">
        <v>127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4" t="s">
        <v>135</v>
      </c>
      <c r="BK341" s="173" t="n">
        <f aca="false">ROUND(I341*H341,2)</f>
        <v>0</v>
      </c>
      <c r="BL341" s="4" t="s">
        <v>213</v>
      </c>
      <c r="BM341" s="172" t="s">
        <v>724</v>
      </c>
    </row>
    <row r="342" s="146" customFormat="true" ht="22.8" hidden="false" customHeight="true" outlineLevel="0" collapsed="false">
      <c r="B342" s="147"/>
      <c r="D342" s="148" t="s">
        <v>73</v>
      </c>
      <c r="E342" s="158" t="s">
        <v>725</v>
      </c>
      <c r="F342" s="158" t="s">
        <v>726</v>
      </c>
      <c r="I342" s="150"/>
      <c r="J342" s="159" t="n">
        <f aca="false">BK342</f>
        <v>0</v>
      </c>
      <c r="L342" s="147"/>
      <c r="M342" s="152"/>
      <c r="N342" s="153"/>
      <c r="O342" s="153"/>
      <c r="P342" s="154" t="n">
        <f aca="false">SUM(P343:P353)</f>
        <v>0</v>
      </c>
      <c r="Q342" s="153"/>
      <c r="R342" s="154" t="n">
        <f aca="false">SUM(R343:R353)</f>
        <v>0.0031306</v>
      </c>
      <c r="S342" s="153"/>
      <c r="T342" s="155" t="n">
        <f aca="false">SUM(T343:T353)</f>
        <v>0</v>
      </c>
      <c r="AR342" s="148" t="s">
        <v>135</v>
      </c>
      <c r="AT342" s="156" t="s">
        <v>73</v>
      </c>
      <c r="AU342" s="156" t="s">
        <v>79</v>
      </c>
      <c r="AY342" s="148" t="s">
        <v>127</v>
      </c>
      <c r="BK342" s="157" t="n">
        <f aca="false">SUM(BK343:BK353)</f>
        <v>0</v>
      </c>
    </row>
    <row r="343" s="28" customFormat="true" ht="24.15" hidden="false" customHeight="true" outlineLevel="0" collapsed="false">
      <c r="A343" s="23"/>
      <c r="B343" s="160"/>
      <c r="C343" s="161" t="s">
        <v>727</v>
      </c>
      <c r="D343" s="161" t="s">
        <v>130</v>
      </c>
      <c r="E343" s="162" t="s">
        <v>728</v>
      </c>
      <c r="F343" s="163" t="s">
        <v>729</v>
      </c>
      <c r="G343" s="164" t="s">
        <v>133</v>
      </c>
      <c r="H343" s="165" t="n">
        <v>4.02</v>
      </c>
      <c r="I343" s="166"/>
      <c r="J343" s="167" t="n">
        <f aca="false">ROUND(I343*H343,2)</f>
        <v>0</v>
      </c>
      <c r="K343" s="163" t="s">
        <v>142</v>
      </c>
      <c r="L343" s="24"/>
      <c r="M343" s="168"/>
      <c r="N343" s="169" t="s">
        <v>40</v>
      </c>
      <c r="O343" s="61"/>
      <c r="P343" s="170" t="n">
        <f aca="false">O343*H343</f>
        <v>0</v>
      </c>
      <c r="Q343" s="170" t="n">
        <v>6E-005</v>
      </c>
      <c r="R343" s="170" t="n">
        <f aca="false">Q343*H343</f>
        <v>0.0002412</v>
      </c>
      <c r="S343" s="170" t="n">
        <v>0</v>
      </c>
      <c r="T343" s="171" t="n">
        <f aca="false">S343*H343</f>
        <v>0</v>
      </c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R343" s="172" t="s">
        <v>213</v>
      </c>
      <c r="AT343" s="172" t="s">
        <v>130</v>
      </c>
      <c r="AU343" s="172" t="s">
        <v>135</v>
      </c>
      <c r="AY343" s="4" t="s">
        <v>127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4" t="s">
        <v>135</v>
      </c>
      <c r="BK343" s="173" t="n">
        <f aca="false">ROUND(I343*H343,2)</f>
        <v>0</v>
      </c>
      <c r="BL343" s="4" t="s">
        <v>213</v>
      </c>
      <c r="BM343" s="172" t="s">
        <v>730</v>
      </c>
    </row>
    <row r="344" s="174" customFormat="true" ht="12.8" hidden="false" customHeight="false" outlineLevel="0" collapsed="false">
      <c r="B344" s="175"/>
      <c r="D344" s="176" t="s">
        <v>137</v>
      </c>
      <c r="E344" s="177"/>
      <c r="F344" s="178" t="s">
        <v>731</v>
      </c>
      <c r="H344" s="179" t="n">
        <v>4.02</v>
      </c>
      <c r="I344" s="180"/>
      <c r="L344" s="175"/>
      <c r="M344" s="181"/>
      <c r="N344" s="182"/>
      <c r="O344" s="182"/>
      <c r="P344" s="182"/>
      <c r="Q344" s="182"/>
      <c r="R344" s="182"/>
      <c r="S344" s="182"/>
      <c r="T344" s="183"/>
      <c r="AT344" s="177" t="s">
        <v>137</v>
      </c>
      <c r="AU344" s="177" t="s">
        <v>135</v>
      </c>
      <c r="AV344" s="174" t="s">
        <v>135</v>
      </c>
      <c r="AW344" s="174" t="s">
        <v>31</v>
      </c>
      <c r="AX344" s="174" t="s">
        <v>79</v>
      </c>
      <c r="AY344" s="177" t="s">
        <v>127</v>
      </c>
    </row>
    <row r="345" s="28" customFormat="true" ht="24.15" hidden="false" customHeight="true" outlineLevel="0" collapsed="false">
      <c r="A345" s="23"/>
      <c r="B345" s="160"/>
      <c r="C345" s="161" t="s">
        <v>732</v>
      </c>
      <c r="D345" s="161" t="s">
        <v>130</v>
      </c>
      <c r="E345" s="162" t="s">
        <v>733</v>
      </c>
      <c r="F345" s="163" t="s">
        <v>734</v>
      </c>
      <c r="G345" s="164" t="s">
        <v>133</v>
      </c>
      <c r="H345" s="165" t="n">
        <v>4.02</v>
      </c>
      <c r="I345" s="166"/>
      <c r="J345" s="167" t="n">
        <f aca="false">ROUND(I345*H345,2)</f>
        <v>0</v>
      </c>
      <c r="K345" s="163" t="s">
        <v>142</v>
      </c>
      <c r="L345" s="24"/>
      <c r="M345" s="168"/>
      <c r="N345" s="169" t="s">
        <v>40</v>
      </c>
      <c r="O345" s="61"/>
      <c r="P345" s="170" t="n">
        <f aca="false">O345*H345</f>
        <v>0</v>
      </c>
      <c r="Q345" s="170" t="n">
        <v>0.00013</v>
      </c>
      <c r="R345" s="170" t="n">
        <f aca="false">Q345*H345</f>
        <v>0.0005226</v>
      </c>
      <c r="S345" s="170" t="n">
        <v>0</v>
      </c>
      <c r="T345" s="171" t="n">
        <f aca="false">S345*H345</f>
        <v>0</v>
      </c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R345" s="172" t="s">
        <v>213</v>
      </c>
      <c r="AT345" s="172" t="s">
        <v>130</v>
      </c>
      <c r="AU345" s="172" t="s">
        <v>135</v>
      </c>
      <c r="AY345" s="4" t="s">
        <v>127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4" t="s">
        <v>135</v>
      </c>
      <c r="BK345" s="173" t="n">
        <f aca="false">ROUND(I345*H345,2)</f>
        <v>0</v>
      </c>
      <c r="BL345" s="4" t="s">
        <v>213</v>
      </c>
      <c r="BM345" s="172" t="s">
        <v>735</v>
      </c>
    </row>
    <row r="346" s="28" customFormat="true" ht="24.15" hidden="false" customHeight="true" outlineLevel="0" collapsed="false">
      <c r="A346" s="23"/>
      <c r="B346" s="160"/>
      <c r="C346" s="161" t="s">
        <v>736</v>
      </c>
      <c r="D346" s="161" t="s">
        <v>130</v>
      </c>
      <c r="E346" s="162" t="s">
        <v>737</v>
      </c>
      <c r="F346" s="163" t="s">
        <v>738</v>
      </c>
      <c r="G346" s="164" t="s">
        <v>133</v>
      </c>
      <c r="H346" s="165" t="n">
        <v>4.02</v>
      </c>
      <c r="I346" s="166"/>
      <c r="J346" s="167" t="n">
        <f aca="false">ROUND(I346*H346,2)</f>
        <v>0</v>
      </c>
      <c r="K346" s="163" t="s">
        <v>142</v>
      </c>
      <c r="L346" s="24"/>
      <c r="M346" s="168"/>
      <c r="N346" s="169" t="s">
        <v>40</v>
      </c>
      <c r="O346" s="61"/>
      <c r="P346" s="170" t="n">
        <f aca="false">O346*H346</f>
        <v>0</v>
      </c>
      <c r="Q346" s="170" t="n">
        <v>0.00012</v>
      </c>
      <c r="R346" s="170" t="n">
        <f aca="false">Q346*H346</f>
        <v>0.0004824</v>
      </c>
      <c r="S346" s="170" t="n">
        <v>0</v>
      </c>
      <c r="T346" s="171" t="n">
        <f aca="false">S346*H346</f>
        <v>0</v>
      </c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R346" s="172" t="s">
        <v>213</v>
      </c>
      <c r="AT346" s="172" t="s">
        <v>130</v>
      </c>
      <c r="AU346" s="172" t="s">
        <v>135</v>
      </c>
      <c r="AY346" s="4" t="s">
        <v>127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4" t="s">
        <v>135</v>
      </c>
      <c r="BK346" s="173" t="n">
        <f aca="false">ROUND(I346*H346,2)</f>
        <v>0</v>
      </c>
      <c r="BL346" s="4" t="s">
        <v>213</v>
      </c>
      <c r="BM346" s="172" t="s">
        <v>739</v>
      </c>
    </row>
    <row r="347" s="28" customFormat="true" ht="24.15" hidden="false" customHeight="true" outlineLevel="0" collapsed="false">
      <c r="A347" s="23"/>
      <c r="B347" s="160"/>
      <c r="C347" s="161" t="s">
        <v>740</v>
      </c>
      <c r="D347" s="161" t="s">
        <v>130</v>
      </c>
      <c r="E347" s="162" t="s">
        <v>741</v>
      </c>
      <c r="F347" s="163" t="s">
        <v>742</v>
      </c>
      <c r="G347" s="164" t="s">
        <v>133</v>
      </c>
      <c r="H347" s="165" t="n">
        <v>4.02</v>
      </c>
      <c r="I347" s="166"/>
      <c r="J347" s="167" t="n">
        <f aca="false">ROUND(I347*H347,2)</f>
        <v>0</v>
      </c>
      <c r="K347" s="163" t="s">
        <v>142</v>
      </c>
      <c r="L347" s="24"/>
      <c r="M347" s="168"/>
      <c r="N347" s="169" t="s">
        <v>40</v>
      </c>
      <c r="O347" s="61"/>
      <c r="P347" s="170" t="n">
        <f aca="false">O347*H347</f>
        <v>0</v>
      </c>
      <c r="Q347" s="170" t="n">
        <v>0.00032</v>
      </c>
      <c r="R347" s="170" t="n">
        <f aca="false">Q347*H347</f>
        <v>0.0012864</v>
      </c>
      <c r="S347" s="170" t="n">
        <v>0</v>
      </c>
      <c r="T347" s="171" t="n">
        <f aca="false">S347*H347</f>
        <v>0</v>
      </c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R347" s="172" t="s">
        <v>213</v>
      </c>
      <c r="AT347" s="172" t="s">
        <v>130</v>
      </c>
      <c r="AU347" s="172" t="s">
        <v>135</v>
      </c>
      <c r="AY347" s="4" t="s">
        <v>127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4" t="s">
        <v>135</v>
      </c>
      <c r="BK347" s="173" t="n">
        <f aca="false">ROUND(I347*H347,2)</f>
        <v>0</v>
      </c>
      <c r="BL347" s="4" t="s">
        <v>213</v>
      </c>
      <c r="BM347" s="172" t="s">
        <v>743</v>
      </c>
    </row>
    <row r="348" s="28" customFormat="true" ht="24.15" hidden="false" customHeight="true" outlineLevel="0" collapsed="false">
      <c r="A348" s="23"/>
      <c r="B348" s="160"/>
      <c r="C348" s="161" t="s">
        <v>744</v>
      </c>
      <c r="D348" s="161" t="s">
        <v>130</v>
      </c>
      <c r="E348" s="162" t="s">
        <v>745</v>
      </c>
      <c r="F348" s="163" t="s">
        <v>746</v>
      </c>
      <c r="G348" s="164" t="s">
        <v>133</v>
      </c>
      <c r="H348" s="165" t="n">
        <v>1.15</v>
      </c>
      <c r="I348" s="166"/>
      <c r="J348" s="167" t="n">
        <f aca="false">ROUND(I348*H348,2)</f>
        <v>0</v>
      </c>
      <c r="K348" s="163" t="s">
        <v>142</v>
      </c>
      <c r="L348" s="24"/>
      <c r="M348" s="168"/>
      <c r="N348" s="169" t="s">
        <v>40</v>
      </c>
      <c r="O348" s="61"/>
      <c r="P348" s="170" t="n">
        <f aca="false">O348*H348</f>
        <v>0</v>
      </c>
      <c r="Q348" s="170" t="n">
        <v>8E-005</v>
      </c>
      <c r="R348" s="170" t="n">
        <f aca="false">Q348*H348</f>
        <v>9.2E-005</v>
      </c>
      <c r="S348" s="170" t="n">
        <v>0</v>
      </c>
      <c r="T348" s="171" t="n">
        <f aca="false">S348*H348</f>
        <v>0</v>
      </c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R348" s="172" t="s">
        <v>213</v>
      </c>
      <c r="AT348" s="172" t="s">
        <v>130</v>
      </c>
      <c r="AU348" s="172" t="s">
        <v>135</v>
      </c>
      <c r="AY348" s="4" t="s">
        <v>127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4" t="s">
        <v>135</v>
      </c>
      <c r="BK348" s="173" t="n">
        <f aca="false">ROUND(I348*H348,2)</f>
        <v>0</v>
      </c>
      <c r="BL348" s="4" t="s">
        <v>213</v>
      </c>
      <c r="BM348" s="172" t="s">
        <v>747</v>
      </c>
    </row>
    <row r="349" s="174" customFormat="true" ht="12.8" hidden="false" customHeight="false" outlineLevel="0" collapsed="false">
      <c r="B349" s="175"/>
      <c r="D349" s="176" t="s">
        <v>137</v>
      </c>
      <c r="E349" s="177"/>
      <c r="F349" s="178" t="s">
        <v>748</v>
      </c>
      <c r="H349" s="179" t="n">
        <v>1.15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137</v>
      </c>
      <c r="AU349" s="177" t="s">
        <v>135</v>
      </c>
      <c r="AV349" s="174" t="s">
        <v>135</v>
      </c>
      <c r="AW349" s="174" t="s">
        <v>31</v>
      </c>
      <c r="AX349" s="174" t="s">
        <v>79</v>
      </c>
      <c r="AY349" s="177" t="s">
        <v>127</v>
      </c>
    </row>
    <row r="350" s="28" customFormat="true" ht="24.15" hidden="false" customHeight="true" outlineLevel="0" collapsed="false">
      <c r="A350" s="23"/>
      <c r="B350" s="160"/>
      <c r="C350" s="161" t="s">
        <v>749</v>
      </c>
      <c r="D350" s="161" t="s">
        <v>130</v>
      </c>
      <c r="E350" s="162" t="s">
        <v>750</v>
      </c>
      <c r="F350" s="163" t="s">
        <v>751</v>
      </c>
      <c r="G350" s="164" t="s">
        <v>133</v>
      </c>
      <c r="H350" s="165" t="n">
        <v>1.15</v>
      </c>
      <c r="I350" s="166"/>
      <c r="J350" s="167" t="n">
        <f aca="false">ROUND(I350*H350,2)</f>
        <v>0</v>
      </c>
      <c r="K350" s="163" t="s">
        <v>142</v>
      </c>
      <c r="L350" s="24"/>
      <c r="M350" s="168"/>
      <c r="N350" s="169" t="s">
        <v>40</v>
      </c>
      <c r="O350" s="61"/>
      <c r="P350" s="170" t="n">
        <f aca="false">O350*H350</f>
        <v>0</v>
      </c>
      <c r="Q350" s="170" t="n">
        <v>6E-005</v>
      </c>
      <c r="R350" s="170" t="n">
        <f aca="false">Q350*H350</f>
        <v>6.9E-005</v>
      </c>
      <c r="S350" s="170" t="n">
        <v>0</v>
      </c>
      <c r="T350" s="171" t="n">
        <f aca="false">S350*H350</f>
        <v>0</v>
      </c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R350" s="172" t="s">
        <v>213</v>
      </c>
      <c r="AT350" s="172" t="s">
        <v>130</v>
      </c>
      <c r="AU350" s="172" t="s">
        <v>135</v>
      </c>
      <c r="AY350" s="4" t="s">
        <v>127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4" t="s">
        <v>135</v>
      </c>
      <c r="BK350" s="173" t="n">
        <f aca="false">ROUND(I350*H350,2)</f>
        <v>0</v>
      </c>
      <c r="BL350" s="4" t="s">
        <v>213</v>
      </c>
      <c r="BM350" s="172" t="s">
        <v>752</v>
      </c>
    </row>
    <row r="351" s="28" customFormat="true" ht="24.15" hidden="false" customHeight="true" outlineLevel="0" collapsed="false">
      <c r="A351" s="23"/>
      <c r="B351" s="160"/>
      <c r="C351" s="161" t="s">
        <v>753</v>
      </c>
      <c r="D351" s="161" t="s">
        <v>130</v>
      </c>
      <c r="E351" s="162" t="s">
        <v>754</v>
      </c>
      <c r="F351" s="163" t="s">
        <v>755</v>
      </c>
      <c r="G351" s="164" t="s">
        <v>133</v>
      </c>
      <c r="H351" s="165" t="n">
        <v>1.15</v>
      </c>
      <c r="I351" s="166"/>
      <c r="J351" s="167" t="n">
        <f aca="false">ROUND(I351*H351,2)</f>
        <v>0</v>
      </c>
      <c r="K351" s="163" t="s">
        <v>142</v>
      </c>
      <c r="L351" s="24"/>
      <c r="M351" s="168"/>
      <c r="N351" s="169" t="s">
        <v>40</v>
      </c>
      <c r="O351" s="61"/>
      <c r="P351" s="170" t="n">
        <f aca="false">O351*H351</f>
        <v>0</v>
      </c>
      <c r="Q351" s="170" t="n">
        <v>0.00014</v>
      </c>
      <c r="R351" s="170" t="n">
        <f aca="false">Q351*H351</f>
        <v>0.000161</v>
      </c>
      <c r="S351" s="170" t="n">
        <v>0</v>
      </c>
      <c r="T351" s="171" t="n">
        <f aca="false">S351*H351</f>
        <v>0</v>
      </c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R351" s="172" t="s">
        <v>213</v>
      </c>
      <c r="AT351" s="172" t="s">
        <v>130</v>
      </c>
      <c r="AU351" s="172" t="s">
        <v>135</v>
      </c>
      <c r="AY351" s="4" t="s">
        <v>127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4" t="s">
        <v>135</v>
      </c>
      <c r="BK351" s="173" t="n">
        <f aca="false">ROUND(I351*H351,2)</f>
        <v>0</v>
      </c>
      <c r="BL351" s="4" t="s">
        <v>213</v>
      </c>
      <c r="BM351" s="172" t="s">
        <v>756</v>
      </c>
    </row>
    <row r="352" s="28" customFormat="true" ht="24.15" hidden="false" customHeight="true" outlineLevel="0" collapsed="false">
      <c r="A352" s="23"/>
      <c r="B352" s="160"/>
      <c r="C352" s="161" t="s">
        <v>757</v>
      </c>
      <c r="D352" s="161" t="s">
        <v>130</v>
      </c>
      <c r="E352" s="162" t="s">
        <v>758</v>
      </c>
      <c r="F352" s="163" t="s">
        <v>759</v>
      </c>
      <c r="G352" s="164" t="s">
        <v>133</v>
      </c>
      <c r="H352" s="165" t="n">
        <v>1.15</v>
      </c>
      <c r="I352" s="166"/>
      <c r="J352" s="167" t="n">
        <f aca="false">ROUND(I352*H352,2)</f>
        <v>0</v>
      </c>
      <c r="K352" s="163" t="s">
        <v>142</v>
      </c>
      <c r="L352" s="24"/>
      <c r="M352" s="168"/>
      <c r="N352" s="169" t="s">
        <v>40</v>
      </c>
      <c r="O352" s="61"/>
      <c r="P352" s="170" t="n">
        <f aca="false">O352*H352</f>
        <v>0</v>
      </c>
      <c r="Q352" s="170" t="n">
        <v>0.00012</v>
      </c>
      <c r="R352" s="170" t="n">
        <f aca="false">Q352*H352</f>
        <v>0.000138</v>
      </c>
      <c r="S352" s="170" t="n">
        <v>0</v>
      </c>
      <c r="T352" s="171" t="n">
        <f aca="false">S352*H352</f>
        <v>0</v>
      </c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R352" s="172" t="s">
        <v>213</v>
      </c>
      <c r="AT352" s="172" t="s">
        <v>130</v>
      </c>
      <c r="AU352" s="172" t="s">
        <v>135</v>
      </c>
      <c r="AY352" s="4" t="s">
        <v>127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4" t="s">
        <v>135</v>
      </c>
      <c r="BK352" s="173" t="n">
        <f aca="false">ROUND(I352*H352,2)</f>
        <v>0</v>
      </c>
      <c r="BL352" s="4" t="s">
        <v>213</v>
      </c>
      <c r="BM352" s="172" t="s">
        <v>760</v>
      </c>
    </row>
    <row r="353" s="28" customFormat="true" ht="24.15" hidden="false" customHeight="true" outlineLevel="0" collapsed="false">
      <c r="A353" s="23"/>
      <c r="B353" s="160"/>
      <c r="C353" s="161" t="s">
        <v>761</v>
      </c>
      <c r="D353" s="161" t="s">
        <v>130</v>
      </c>
      <c r="E353" s="162" t="s">
        <v>762</v>
      </c>
      <c r="F353" s="163" t="s">
        <v>763</v>
      </c>
      <c r="G353" s="164" t="s">
        <v>133</v>
      </c>
      <c r="H353" s="165" t="n">
        <v>1.15</v>
      </c>
      <c r="I353" s="166"/>
      <c r="J353" s="167" t="n">
        <f aca="false">ROUND(I353*H353,2)</f>
        <v>0</v>
      </c>
      <c r="K353" s="163" t="s">
        <v>142</v>
      </c>
      <c r="L353" s="24"/>
      <c r="M353" s="168"/>
      <c r="N353" s="169" t="s">
        <v>40</v>
      </c>
      <c r="O353" s="61"/>
      <c r="P353" s="170" t="n">
        <f aca="false">O353*H353</f>
        <v>0</v>
      </c>
      <c r="Q353" s="170" t="n">
        <v>0.00012</v>
      </c>
      <c r="R353" s="170" t="n">
        <f aca="false">Q353*H353</f>
        <v>0.000138</v>
      </c>
      <c r="S353" s="170" t="n">
        <v>0</v>
      </c>
      <c r="T353" s="171" t="n">
        <f aca="false">S353*H353</f>
        <v>0</v>
      </c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R353" s="172" t="s">
        <v>213</v>
      </c>
      <c r="AT353" s="172" t="s">
        <v>130</v>
      </c>
      <c r="AU353" s="172" t="s">
        <v>135</v>
      </c>
      <c r="AY353" s="4" t="s">
        <v>127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4" t="s">
        <v>135</v>
      </c>
      <c r="BK353" s="173" t="n">
        <f aca="false">ROUND(I353*H353,2)</f>
        <v>0</v>
      </c>
      <c r="BL353" s="4" t="s">
        <v>213</v>
      </c>
      <c r="BM353" s="172" t="s">
        <v>764</v>
      </c>
    </row>
    <row r="354" s="146" customFormat="true" ht="22.8" hidden="false" customHeight="true" outlineLevel="0" collapsed="false">
      <c r="B354" s="147"/>
      <c r="D354" s="148" t="s">
        <v>73</v>
      </c>
      <c r="E354" s="158" t="s">
        <v>765</v>
      </c>
      <c r="F354" s="158" t="s">
        <v>766</v>
      </c>
      <c r="I354" s="150"/>
      <c r="J354" s="159" t="n">
        <f aca="false">BK354</f>
        <v>0</v>
      </c>
      <c r="L354" s="147"/>
      <c r="M354" s="152"/>
      <c r="N354" s="153"/>
      <c r="O354" s="153"/>
      <c r="P354" s="154" t="n">
        <f aca="false">SUM(P355:P363)</f>
        <v>0</v>
      </c>
      <c r="Q354" s="153"/>
      <c r="R354" s="154" t="n">
        <f aca="false">SUM(R355:R363)</f>
        <v>0.1788255</v>
      </c>
      <c r="S354" s="153"/>
      <c r="T354" s="155" t="n">
        <f aca="false">SUM(T355:T363)</f>
        <v>0.0377115</v>
      </c>
      <c r="AR354" s="148" t="s">
        <v>135</v>
      </c>
      <c r="AT354" s="156" t="s">
        <v>73</v>
      </c>
      <c r="AU354" s="156" t="s">
        <v>79</v>
      </c>
      <c r="AY354" s="148" t="s">
        <v>127</v>
      </c>
      <c r="BK354" s="157" t="n">
        <f aca="false">SUM(BK355:BK363)</f>
        <v>0</v>
      </c>
    </row>
    <row r="355" s="28" customFormat="true" ht="16.5" hidden="false" customHeight="true" outlineLevel="0" collapsed="false">
      <c r="A355" s="23"/>
      <c r="B355" s="160"/>
      <c r="C355" s="161" t="s">
        <v>767</v>
      </c>
      <c r="D355" s="161" t="s">
        <v>130</v>
      </c>
      <c r="E355" s="162" t="s">
        <v>768</v>
      </c>
      <c r="F355" s="163" t="s">
        <v>769</v>
      </c>
      <c r="G355" s="164" t="s">
        <v>133</v>
      </c>
      <c r="H355" s="165" t="n">
        <v>121.65</v>
      </c>
      <c r="I355" s="166"/>
      <c r="J355" s="167" t="n">
        <f aca="false">ROUND(I355*H355,2)</f>
        <v>0</v>
      </c>
      <c r="K355" s="163" t="s">
        <v>142</v>
      </c>
      <c r="L355" s="24"/>
      <c r="M355" s="168"/>
      <c r="N355" s="169" t="s">
        <v>40</v>
      </c>
      <c r="O355" s="61"/>
      <c r="P355" s="170" t="n">
        <f aca="false">O355*H355</f>
        <v>0</v>
      </c>
      <c r="Q355" s="170" t="n">
        <v>0.001</v>
      </c>
      <c r="R355" s="170" t="n">
        <f aca="false">Q355*H355</f>
        <v>0.12165</v>
      </c>
      <c r="S355" s="170" t="n">
        <v>0.00031</v>
      </c>
      <c r="T355" s="171" t="n">
        <f aca="false">S355*H355</f>
        <v>0.0377115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72" t="s">
        <v>213</v>
      </c>
      <c r="AT355" s="172" t="s">
        <v>130</v>
      </c>
      <c r="AU355" s="172" t="s">
        <v>135</v>
      </c>
      <c r="AY355" s="4" t="s">
        <v>127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4" t="s">
        <v>135</v>
      </c>
      <c r="BK355" s="173" t="n">
        <f aca="false">ROUND(I355*H355,2)</f>
        <v>0</v>
      </c>
      <c r="BL355" s="4" t="s">
        <v>213</v>
      </c>
      <c r="BM355" s="172" t="s">
        <v>770</v>
      </c>
    </row>
    <row r="356" s="174" customFormat="true" ht="12.8" hidden="false" customHeight="false" outlineLevel="0" collapsed="false">
      <c r="B356" s="175"/>
      <c r="D356" s="176" t="s">
        <v>137</v>
      </c>
      <c r="E356" s="177"/>
      <c r="F356" s="178" t="s">
        <v>771</v>
      </c>
      <c r="H356" s="179" t="n">
        <v>23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137</v>
      </c>
      <c r="AU356" s="177" t="s">
        <v>135</v>
      </c>
      <c r="AV356" s="174" t="s">
        <v>135</v>
      </c>
      <c r="AW356" s="174" t="s">
        <v>31</v>
      </c>
      <c r="AX356" s="174" t="s">
        <v>74</v>
      </c>
      <c r="AY356" s="177" t="s">
        <v>127</v>
      </c>
    </row>
    <row r="357" s="174" customFormat="true" ht="12.8" hidden="false" customHeight="false" outlineLevel="0" collapsed="false">
      <c r="B357" s="175"/>
      <c r="D357" s="176" t="s">
        <v>137</v>
      </c>
      <c r="E357" s="177"/>
      <c r="F357" s="178" t="s">
        <v>772</v>
      </c>
      <c r="H357" s="179" t="n">
        <v>64.75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137</v>
      </c>
      <c r="AU357" s="177" t="s">
        <v>135</v>
      </c>
      <c r="AV357" s="174" t="s">
        <v>135</v>
      </c>
      <c r="AW357" s="174" t="s">
        <v>31</v>
      </c>
      <c r="AX357" s="174" t="s">
        <v>74</v>
      </c>
      <c r="AY357" s="177" t="s">
        <v>127</v>
      </c>
    </row>
    <row r="358" s="174" customFormat="true" ht="12.8" hidden="false" customHeight="false" outlineLevel="0" collapsed="false">
      <c r="B358" s="175"/>
      <c r="D358" s="176" t="s">
        <v>137</v>
      </c>
      <c r="E358" s="177"/>
      <c r="F358" s="178" t="s">
        <v>773</v>
      </c>
      <c r="H358" s="179" t="n">
        <v>16.1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137</v>
      </c>
      <c r="AU358" s="177" t="s">
        <v>135</v>
      </c>
      <c r="AV358" s="174" t="s">
        <v>135</v>
      </c>
      <c r="AW358" s="174" t="s">
        <v>31</v>
      </c>
      <c r="AX358" s="174" t="s">
        <v>74</v>
      </c>
      <c r="AY358" s="177" t="s">
        <v>127</v>
      </c>
    </row>
    <row r="359" s="174" customFormat="true" ht="12.8" hidden="false" customHeight="false" outlineLevel="0" collapsed="false">
      <c r="B359" s="175"/>
      <c r="D359" s="176" t="s">
        <v>137</v>
      </c>
      <c r="E359" s="177"/>
      <c r="F359" s="178" t="s">
        <v>774</v>
      </c>
      <c r="H359" s="179" t="n">
        <v>17.8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137</v>
      </c>
      <c r="AU359" s="177" t="s">
        <v>135</v>
      </c>
      <c r="AV359" s="174" t="s">
        <v>135</v>
      </c>
      <c r="AW359" s="174" t="s">
        <v>31</v>
      </c>
      <c r="AX359" s="174" t="s">
        <v>74</v>
      </c>
      <c r="AY359" s="177" t="s">
        <v>127</v>
      </c>
    </row>
    <row r="360" s="184" customFormat="true" ht="12.8" hidden="false" customHeight="false" outlineLevel="0" collapsed="false">
      <c r="B360" s="185"/>
      <c r="D360" s="176" t="s">
        <v>137</v>
      </c>
      <c r="E360" s="186"/>
      <c r="F360" s="187" t="s">
        <v>156</v>
      </c>
      <c r="H360" s="188" t="n">
        <v>121.65</v>
      </c>
      <c r="I360" s="189"/>
      <c r="L360" s="185"/>
      <c r="M360" s="190"/>
      <c r="N360" s="191"/>
      <c r="O360" s="191"/>
      <c r="P360" s="191"/>
      <c r="Q360" s="191"/>
      <c r="R360" s="191"/>
      <c r="S360" s="191"/>
      <c r="T360" s="192"/>
      <c r="AT360" s="186" t="s">
        <v>137</v>
      </c>
      <c r="AU360" s="186" t="s">
        <v>135</v>
      </c>
      <c r="AV360" s="184" t="s">
        <v>134</v>
      </c>
      <c r="AW360" s="184" t="s">
        <v>31</v>
      </c>
      <c r="AX360" s="184" t="s">
        <v>79</v>
      </c>
      <c r="AY360" s="186" t="s">
        <v>127</v>
      </c>
    </row>
    <row r="361" s="28" customFormat="true" ht="24.15" hidden="false" customHeight="true" outlineLevel="0" collapsed="false">
      <c r="A361" s="23"/>
      <c r="B361" s="160"/>
      <c r="C361" s="161" t="s">
        <v>775</v>
      </c>
      <c r="D361" s="161" t="s">
        <v>130</v>
      </c>
      <c r="E361" s="162" t="s">
        <v>776</v>
      </c>
      <c r="F361" s="163" t="s">
        <v>777</v>
      </c>
      <c r="G361" s="164" t="s">
        <v>133</v>
      </c>
      <c r="H361" s="165" t="n">
        <v>121.65</v>
      </c>
      <c r="I361" s="166"/>
      <c r="J361" s="167" t="n">
        <f aca="false">ROUND(I361*H361,2)</f>
        <v>0</v>
      </c>
      <c r="K361" s="163" t="s">
        <v>142</v>
      </c>
      <c r="L361" s="24"/>
      <c r="M361" s="168"/>
      <c r="N361" s="169" t="s">
        <v>40</v>
      </c>
      <c r="O361" s="61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R361" s="172" t="s">
        <v>213</v>
      </c>
      <c r="AT361" s="172" t="s">
        <v>130</v>
      </c>
      <c r="AU361" s="172" t="s">
        <v>135</v>
      </c>
      <c r="AY361" s="4" t="s">
        <v>127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4" t="s">
        <v>135</v>
      </c>
      <c r="BK361" s="173" t="n">
        <f aca="false">ROUND(I361*H361,2)</f>
        <v>0</v>
      </c>
      <c r="BL361" s="4" t="s">
        <v>213</v>
      </c>
      <c r="BM361" s="172" t="s">
        <v>778</v>
      </c>
    </row>
    <row r="362" s="28" customFormat="true" ht="24.15" hidden="false" customHeight="true" outlineLevel="0" collapsed="false">
      <c r="A362" s="23"/>
      <c r="B362" s="160"/>
      <c r="C362" s="161" t="s">
        <v>779</v>
      </c>
      <c r="D362" s="161" t="s">
        <v>130</v>
      </c>
      <c r="E362" s="162" t="s">
        <v>780</v>
      </c>
      <c r="F362" s="163" t="s">
        <v>781</v>
      </c>
      <c r="G362" s="164" t="s">
        <v>133</v>
      </c>
      <c r="H362" s="165" t="n">
        <v>121.65</v>
      </c>
      <c r="I362" s="166"/>
      <c r="J362" s="167" t="n">
        <f aca="false">ROUND(I362*H362,2)</f>
        <v>0</v>
      </c>
      <c r="K362" s="163" t="s">
        <v>142</v>
      </c>
      <c r="L362" s="24"/>
      <c r="M362" s="168"/>
      <c r="N362" s="169" t="s">
        <v>40</v>
      </c>
      <c r="O362" s="61"/>
      <c r="P362" s="170" t="n">
        <f aca="false">O362*H362</f>
        <v>0</v>
      </c>
      <c r="Q362" s="170" t="n">
        <v>0.00021</v>
      </c>
      <c r="R362" s="170" t="n">
        <f aca="false">Q362*H362</f>
        <v>0.0255465</v>
      </c>
      <c r="S362" s="170" t="n">
        <v>0</v>
      </c>
      <c r="T362" s="171" t="n">
        <f aca="false">S362*H362</f>
        <v>0</v>
      </c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R362" s="172" t="s">
        <v>213</v>
      </c>
      <c r="AT362" s="172" t="s">
        <v>130</v>
      </c>
      <c r="AU362" s="172" t="s">
        <v>135</v>
      </c>
      <c r="AY362" s="4" t="s">
        <v>127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4" t="s">
        <v>135</v>
      </c>
      <c r="BK362" s="173" t="n">
        <f aca="false">ROUND(I362*H362,2)</f>
        <v>0</v>
      </c>
      <c r="BL362" s="4" t="s">
        <v>213</v>
      </c>
      <c r="BM362" s="172" t="s">
        <v>782</v>
      </c>
    </row>
    <row r="363" s="28" customFormat="true" ht="33" hidden="false" customHeight="true" outlineLevel="0" collapsed="false">
      <c r="A363" s="23"/>
      <c r="B363" s="160"/>
      <c r="C363" s="161" t="s">
        <v>783</v>
      </c>
      <c r="D363" s="161" t="s">
        <v>130</v>
      </c>
      <c r="E363" s="162" t="s">
        <v>784</v>
      </c>
      <c r="F363" s="163" t="s">
        <v>785</v>
      </c>
      <c r="G363" s="164" t="s">
        <v>133</v>
      </c>
      <c r="H363" s="165" t="n">
        <v>121.65</v>
      </c>
      <c r="I363" s="166"/>
      <c r="J363" s="167" t="n">
        <f aca="false">ROUND(I363*H363,2)</f>
        <v>0</v>
      </c>
      <c r="K363" s="163"/>
      <c r="L363" s="24"/>
      <c r="M363" s="168"/>
      <c r="N363" s="169" t="s">
        <v>40</v>
      </c>
      <c r="O363" s="61"/>
      <c r="P363" s="170" t="n">
        <f aca="false">O363*H363</f>
        <v>0</v>
      </c>
      <c r="Q363" s="170" t="n">
        <v>0.00026</v>
      </c>
      <c r="R363" s="170" t="n">
        <f aca="false">Q363*H363</f>
        <v>0.031629</v>
      </c>
      <c r="S363" s="170" t="n">
        <v>0</v>
      </c>
      <c r="T363" s="171" t="n">
        <f aca="false"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72" t="s">
        <v>213</v>
      </c>
      <c r="AT363" s="172" t="s">
        <v>130</v>
      </c>
      <c r="AU363" s="172" t="s">
        <v>135</v>
      </c>
      <c r="AY363" s="4" t="s">
        <v>127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4" t="s">
        <v>135</v>
      </c>
      <c r="BK363" s="173" t="n">
        <f aca="false">ROUND(I363*H363,2)</f>
        <v>0</v>
      </c>
      <c r="BL363" s="4" t="s">
        <v>213</v>
      </c>
      <c r="BM363" s="172" t="s">
        <v>786</v>
      </c>
    </row>
    <row r="364" s="146" customFormat="true" ht="25.9" hidden="false" customHeight="true" outlineLevel="0" collapsed="false">
      <c r="B364" s="147"/>
      <c r="D364" s="148" t="s">
        <v>73</v>
      </c>
      <c r="E364" s="149" t="s">
        <v>787</v>
      </c>
      <c r="F364" s="149" t="s">
        <v>788</v>
      </c>
      <c r="I364" s="150"/>
      <c r="J364" s="151" t="n">
        <f aca="false">BK364</f>
        <v>0</v>
      </c>
      <c r="L364" s="147"/>
      <c r="M364" s="152"/>
      <c r="N364" s="153"/>
      <c r="O364" s="153"/>
      <c r="P364" s="154" t="n">
        <f aca="false">SUM(P365:P366)</f>
        <v>0</v>
      </c>
      <c r="Q364" s="153"/>
      <c r="R364" s="154" t="n">
        <f aca="false">SUM(R365:R366)</f>
        <v>0</v>
      </c>
      <c r="S364" s="153"/>
      <c r="T364" s="155" t="n">
        <f aca="false">SUM(T365:T366)</f>
        <v>0</v>
      </c>
      <c r="AR364" s="148" t="s">
        <v>134</v>
      </c>
      <c r="AT364" s="156" t="s">
        <v>73</v>
      </c>
      <c r="AU364" s="156" t="s">
        <v>74</v>
      </c>
      <c r="AY364" s="148" t="s">
        <v>127</v>
      </c>
      <c r="BK364" s="157" t="n">
        <f aca="false">SUM(BK365:BK366)</f>
        <v>0</v>
      </c>
    </row>
    <row r="365" s="28" customFormat="true" ht="16.5" hidden="false" customHeight="true" outlineLevel="0" collapsed="false">
      <c r="A365" s="23"/>
      <c r="B365" s="160"/>
      <c r="C365" s="161" t="s">
        <v>789</v>
      </c>
      <c r="D365" s="161" t="s">
        <v>130</v>
      </c>
      <c r="E365" s="162" t="s">
        <v>790</v>
      </c>
      <c r="F365" s="163" t="s">
        <v>791</v>
      </c>
      <c r="G365" s="164" t="s">
        <v>196</v>
      </c>
      <c r="H365" s="165" t="n">
        <v>5</v>
      </c>
      <c r="I365" s="166"/>
      <c r="J365" s="167" t="n">
        <f aca="false">ROUND(I365*H365,2)</f>
        <v>0</v>
      </c>
      <c r="K365" s="163" t="s">
        <v>142</v>
      </c>
      <c r="L365" s="24"/>
      <c r="M365" s="168"/>
      <c r="N365" s="169" t="s">
        <v>40</v>
      </c>
      <c r="O365" s="61"/>
      <c r="P365" s="170" t="n">
        <f aca="false">O365*H365</f>
        <v>0</v>
      </c>
      <c r="Q365" s="170" t="n">
        <v>0</v>
      </c>
      <c r="R365" s="170" t="n">
        <f aca="false">Q365*H365</f>
        <v>0</v>
      </c>
      <c r="S365" s="170" t="n">
        <v>0</v>
      </c>
      <c r="T365" s="171" t="n">
        <f aca="false">S365*H365</f>
        <v>0</v>
      </c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R365" s="172" t="s">
        <v>792</v>
      </c>
      <c r="AT365" s="172" t="s">
        <v>130</v>
      </c>
      <c r="AU365" s="172" t="s">
        <v>79</v>
      </c>
      <c r="AY365" s="4" t="s">
        <v>127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4" t="s">
        <v>135</v>
      </c>
      <c r="BK365" s="173" t="n">
        <f aca="false">ROUND(I365*H365,2)</f>
        <v>0</v>
      </c>
      <c r="BL365" s="4" t="s">
        <v>792</v>
      </c>
      <c r="BM365" s="172" t="s">
        <v>793</v>
      </c>
    </row>
    <row r="366" s="28" customFormat="true" ht="16.5" hidden="false" customHeight="true" outlineLevel="0" collapsed="false">
      <c r="A366" s="23"/>
      <c r="B366" s="160"/>
      <c r="C366" s="161" t="s">
        <v>794</v>
      </c>
      <c r="D366" s="161" t="s">
        <v>130</v>
      </c>
      <c r="E366" s="162" t="s">
        <v>795</v>
      </c>
      <c r="F366" s="163" t="s">
        <v>796</v>
      </c>
      <c r="G366" s="164" t="s">
        <v>196</v>
      </c>
      <c r="H366" s="165" t="n">
        <v>6</v>
      </c>
      <c r="I366" s="166"/>
      <c r="J366" s="167" t="n">
        <f aca="false">ROUND(I366*H366,2)</f>
        <v>0</v>
      </c>
      <c r="K366" s="163" t="s">
        <v>142</v>
      </c>
      <c r="L366" s="24"/>
      <c r="M366" s="168"/>
      <c r="N366" s="169" t="s">
        <v>40</v>
      </c>
      <c r="O366" s="61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R366" s="172" t="s">
        <v>792</v>
      </c>
      <c r="AT366" s="172" t="s">
        <v>130</v>
      </c>
      <c r="AU366" s="172" t="s">
        <v>79</v>
      </c>
      <c r="AY366" s="4" t="s">
        <v>127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4" t="s">
        <v>135</v>
      </c>
      <c r="BK366" s="173" t="n">
        <f aca="false">ROUND(I366*H366,2)</f>
        <v>0</v>
      </c>
      <c r="BL366" s="4" t="s">
        <v>792</v>
      </c>
      <c r="BM366" s="172" t="s">
        <v>797</v>
      </c>
    </row>
    <row r="367" s="146" customFormat="true" ht="25.9" hidden="false" customHeight="true" outlineLevel="0" collapsed="false">
      <c r="B367" s="147"/>
      <c r="D367" s="148" t="s">
        <v>73</v>
      </c>
      <c r="E367" s="149" t="s">
        <v>798</v>
      </c>
      <c r="F367" s="149" t="s">
        <v>799</v>
      </c>
      <c r="I367" s="150"/>
      <c r="J367" s="151" t="n">
        <f aca="false">BK367</f>
        <v>0</v>
      </c>
      <c r="L367" s="147"/>
      <c r="M367" s="152"/>
      <c r="N367" s="153"/>
      <c r="O367" s="153"/>
      <c r="P367" s="154" t="n">
        <f aca="false">P368+P370</f>
        <v>0</v>
      </c>
      <c r="Q367" s="153"/>
      <c r="R367" s="154" t="n">
        <f aca="false">R368+R370</f>
        <v>0</v>
      </c>
      <c r="S367" s="153"/>
      <c r="T367" s="155" t="n">
        <f aca="false">T368+T370</f>
        <v>0</v>
      </c>
      <c r="AR367" s="148" t="s">
        <v>157</v>
      </c>
      <c r="AT367" s="156" t="s">
        <v>73</v>
      </c>
      <c r="AU367" s="156" t="s">
        <v>74</v>
      </c>
      <c r="AY367" s="148" t="s">
        <v>127</v>
      </c>
      <c r="BK367" s="157" t="n">
        <f aca="false">BK368+BK370</f>
        <v>0</v>
      </c>
    </row>
    <row r="368" s="146" customFormat="true" ht="22.8" hidden="false" customHeight="true" outlineLevel="0" collapsed="false">
      <c r="B368" s="147"/>
      <c r="D368" s="148" t="s">
        <v>73</v>
      </c>
      <c r="E368" s="158" t="s">
        <v>800</v>
      </c>
      <c r="F368" s="158" t="s">
        <v>801</v>
      </c>
      <c r="I368" s="150"/>
      <c r="J368" s="159" t="n">
        <f aca="false">BK368</f>
        <v>0</v>
      </c>
      <c r="L368" s="147"/>
      <c r="M368" s="152"/>
      <c r="N368" s="153"/>
      <c r="O368" s="153"/>
      <c r="P368" s="154" t="n">
        <f aca="false">P369</f>
        <v>0</v>
      </c>
      <c r="Q368" s="153"/>
      <c r="R368" s="154" t="n">
        <f aca="false">R369</f>
        <v>0</v>
      </c>
      <c r="S368" s="153"/>
      <c r="T368" s="155" t="n">
        <f aca="false">T369</f>
        <v>0</v>
      </c>
      <c r="AR368" s="148" t="s">
        <v>157</v>
      </c>
      <c r="AT368" s="156" t="s">
        <v>73</v>
      </c>
      <c r="AU368" s="156" t="s">
        <v>79</v>
      </c>
      <c r="AY368" s="148" t="s">
        <v>127</v>
      </c>
      <c r="BK368" s="157" t="n">
        <f aca="false">BK369</f>
        <v>0</v>
      </c>
    </row>
    <row r="369" s="28" customFormat="true" ht="16.5" hidden="false" customHeight="true" outlineLevel="0" collapsed="false">
      <c r="A369" s="23"/>
      <c r="B369" s="160"/>
      <c r="C369" s="161" t="s">
        <v>802</v>
      </c>
      <c r="D369" s="161" t="s">
        <v>130</v>
      </c>
      <c r="E369" s="162" t="s">
        <v>803</v>
      </c>
      <c r="F369" s="163" t="s">
        <v>804</v>
      </c>
      <c r="G369" s="164" t="s">
        <v>205</v>
      </c>
      <c r="H369" s="165" t="n">
        <v>1</v>
      </c>
      <c r="I369" s="166"/>
      <c r="J369" s="167" t="n">
        <f aca="false">ROUND(I369*H369,2)</f>
        <v>0</v>
      </c>
      <c r="K369" s="163" t="s">
        <v>142</v>
      </c>
      <c r="L369" s="24"/>
      <c r="M369" s="168"/>
      <c r="N369" s="169" t="s">
        <v>40</v>
      </c>
      <c r="O369" s="61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R369" s="172" t="s">
        <v>805</v>
      </c>
      <c r="AT369" s="172" t="s">
        <v>130</v>
      </c>
      <c r="AU369" s="172" t="s">
        <v>135</v>
      </c>
      <c r="AY369" s="4" t="s">
        <v>127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4" t="s">
        <v>135</v>
      </c>
      <c r="BK369" s="173" t="n">
        <f aca="false">ROUND(I369*H369,2)</f>
        <v>0</v>
      </c>
      <c r="BL369" s="4" t="s">
        <v>805</v>
      </c>
      <c r="BM369" s="172" t="s">
        <v>806</v>
      </c>
    </row>
    <row r="370" s="146" customFormat="true" ht="22.8" hidden="false" customHeight="true" outlineLevel="0" collapsed="false">
      <c r="B370" s="147"/>
      <c r="D370" s="148" t="s">
        <v>73</v>
      </c>
      <c r="E370" s="158" t="s">
        <v>807</v>
      </c>
      <c r="F370" s="158" t="s">
        <v>808</v>
      </c>
      <c r="I370" s="150"/>
      <c r="J370" s="159" t="n">
        <f aca="false">BK370</f>
        <v>0</v>
      </c>
      <c r="L370" s="147"/>
      <c r="M370" s="152"/>
      <c r="N370" s="153"/>
      <c r="O370" s="153"/>
      <c r="P370" s="154" t="n">
        <f aca="false">P371</f>
        <v>0</v>
      </c>
      <c r="Q370" s="153"/>
      <c r="R370" s="154" t="n">
        <f aca="false">R371</f>
        <v>0</v>
      </c>
      <c r="S370" s="153"/>
      <c r="T370" s="155" t="n">
        <f aca="false">T371</f>
        <v>0</v>
      </c>
      <c r="AR370" s="148" t="s">
        <v>157</v>
      </c>
      <c r="AT370" s="156" t="s">
        <v>73</v>
      </c>
      <c r="AU370" s="156" t="s">
        <v>79</v>
      </c>
      <c r="AY370" s="148" t="s">
        <v>127</v>
      </c>
      <c r="BK370" s="157" t="n">
        <f aca="false">BK371</f>
        <v>0</v>
      </c>
    </row>
    <row r="371" s="28" customFormat="true" ht="16.5" hidden="false" customHeight="true" outlineLevel="0" collapsed="false">
      <c r="A371" s="23"/>
      <c r="B371" s="160"/>
      <c r="C371" s="161" t="s">
        <v>809</v>
      </c>
      <c r="D371" s="161" t="s">
        <v>130</v>
      </c>
      <c r="E371" s="162" t="s">
        <v>810</v>
      </c>
      <c r="F371" s="163" t="s">
        <v>811</v>
      </c>
      <c r="G371" s="164" t="s">
        <v>205</v>
      </c>
      <c r="H371" s="165" t="n">
        <v>1</v>
      </c>
      <c r="I371" s="166"/>
      <c r="J371" s="167" t="n">
        <f aca="false">ROUND(I371*H371,2)</f>
        <v>0</v>
      </c>
      <c r="K371" s="163" t="s">
        <v>142</v>
      </c>
      <c r="L371" s="24"/>
      <c r="M371" s="212"/>
      <c r="N371" s="213" t="s">
        <v>40</v>
      </c>
      <c r="O371" s="214"/>
      <c r="P371" s="215" t="n">
        <f aca="false">O371*H371</f>
        <v>0</v>
      </c>
      <c r="Q371" s="215" t="n">
        <v>0</v>
      </c>
      <c r="R371" s="215" t="n">
        <f aca="false">Q371*H371</f>
        <v>0</v>
      </c>
      <c r="S371" s="215" t="n">
        <v>0</v>
      </c>
      <c r="T371" s="216" t="n">
        <f aca="false">S371*H371</f>
        <v>0</v>
      </c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R371" s="172" t="s">
        <v>805</v>
      </c>
      <c r="AT371" s="172" t="s">
        <v>130</v>
      </c>
      <c r="AU371" s="172" t="s">
        <v>135</v>
      </c>
      <c r="AY371" s="4" t="s">
        <v>127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4" t="s">
        <v>135</v>
      </c>
      <c r="BK371" s="173" t="n">
        <f aca="false">ROUND(I371*H371,2)</f>
        <v>0</v>
      </c>
      <c r="BL371" s="4" t="s">
        <v>805</v>
      </c>
      <c r="BM371" s="172" t="s">
        <v>812</v>
      </c>
    </row>
    <row r="372" s="28" customFormat="true" ht="6.95" hidden="false" customHeight="true" outlineLevel="0" collapsed="false">
      <c r="A372" s="23"/>
      <c r="B372" s="45"/>
      <c r="C372" s="46"/>
      <c r="D372" s="46"/>
      <c r="E372" s="46"/>
      <c r="F372" s="46"/>
      <c r="G372" s="46"/>
      <c r="H372" s="46"/>
      <c r="I372" s="46"/>
      <c r="J372" s="46"/>
      <c r="K372" s="46"/>
      <c r="L372" s="24"/>
      <c r="M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</row>
  </sheetData>
  <autoFilter ref="C135:K371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2025-05-20T17:06:46Z</dcterms:created>
  <dc:creator>DESKTOP-VKVVR07\Eva</dc:creator>
  <dc:description/>
  <dc:language>cs-CZ</dc:language>
  <cp:lastModifiedBy/>
  <dcterms:modified xsi:type="dcterms:W3CDTF">2025-05-20T19:32:48Z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