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330 - Stavební část - ..." sheetId="2" r:id="rId2"/>
    <sheet name="SO 340 - Stavební část - ..." sheetId="3" r:id="rId3"/>
    <sheet name="SO 900 - Ostatní rozpočto..." sheetId="4" r:id="rId4"/>
    <sheet name="Seznam figur" sheetId="5" r:id="rId5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 330 - Stavební část - ...'!$C$126:$K$763</definedName>
    <definedName name="_xlnm.Print_Area" localSheetId="1">'SO 330 - Stavební část - ...'!$C$4:$J$76,'SO 330 - Stavební část - ...'!$C$82:$J$108,'SO 330 - Stavební část - ...'!$C$114:$K$763</definedName>
    <definedName name="_xlnm.Print_Titles" localSheetId="1">'SO 330 - Stavební část - ...'!$126:$126</definedName>
    <definedName name="_xlnm._FilterDatabase" localSheetId="2" hidden="1">'SO 340 - Stavební část - ...'!$C$126:$K$524</definedName>
    <definedName name="_xlnm.Print_Area" localSheetId="2">'SO 340 - Stavební část - ...'!$C$4:$J$76,'SO 340 - Stavební část - ...'!$C$82:$J$108,'SO 340 - Stavební část - ...'!$C$114:$K$524</definedName>
    <definedName name="_xlnm.Print_Titles" localSheetId="2">'SO 340 - Stavební část - ...'!$126:$126</definedName>
    <definedName name="_xlnm._FilterDatabase" localSheetId="3" hidden="1">'SO 900 - Ostatní rozpočto...'!$C$117:$K$181</definedName>
    <definedName name="_xlnm.Print_Area" localSheetId="3">'SO 900 - Ostatní rozpočto...'!$C$4:$J$76,'SO 900 - Ostatní rozpočto...'!$C$82:$J$99,'SO 900 - Ostatní rozpočto...'!$C$105:$K$181</definedName>
    <definedName name="_xlnm.Print_Titles" localSheetId="3">'SO 900 - Ostatní rozpočto...'!$117:$117</definedName>
    <definedName name="_xlnm.Print_Area" localSheetId="4">'Seznam figur'!$C$4:$G$125</definedName>
    <definedName name="_xlnm.Print_Titles" localSheetId="4">'Seznam figur'!$9:$9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97"/>
  <c i="4" r="J35"/>
  <c i="1" r="AX97"/>
  <c i="4" r="BI179"/>
  <c r="BH179"/>
  <c r="BG179"/>
  <c r="BF179"/>
  <c r="T179"/>
  <c r="R179"/>
  <c r="P179"/>
  <c r="BI176"/>
  <c r="BH176"/>
  <c r="BG176"/>
  <c r="BF176"/>
  <c r="T176"/>
  <c r="R176"/>
  <c r="P176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F112"/>
  <c r="E110"/>
  <c r="F89"/>
  <c r="E87"/>
  <c r="J24"/>
  <c r="E24"/>
  <c r="J92"/>
  <c r="J23"/>
  <c r="J21"/>
  <c r="E21"/>
  <c r="J114"/>
  <c r="J20"/>
  <c r="J18"/>
  <c r="E18"/>
  <c r="F115"/>
  <c r="J17"/>
  <c r="J15"/>
  <c r="E15"/>
  <c r="F91"/>
  <c r="J14"/>
  <c r="J12"/>
  <c r="J112"/>
  <c r="E7"/>
  <c r="E85"/>
  <c i="3" r="J37"/>
  <c r="J36"/>
  <c i="1" r="AY96"/>
  <c i="3" r="J35"/>
  <c i="1" r="AX96"/>
  <c i="3" r="BI523"/>
  <c r="BH523"/>
  <c r="BG523"/>
  <c r="BF523"/>
  <c r="T523"/>
  <c r="R523"/>
  <c r="P523"/>
  <c r="BI519"/>
  <c r="BH519"/>
  <c r="BG519"/>
  <c r="BF519"/>
  <c r="T519"/>
  <c r="R519"/>
  <c r="P519"/>
  <c r="BI516"/>
  <c r="BH516"/>
  <c r="BG516"/>
  <c r="BF516"/>
  <c r="T516"/>
  <c r="R516"/>
  <c r="P516"/>
  <c r="BI511"/>
  <c r="BH511"/>
  <c r="BG511"/>
  <c r="BF511"/>
  <c r="T511"/>
  <c r="T510"/>
  <c r="R511"/>
  <c r="R510"/>
  <c r="P511"/>
  <c r="P510"/>
  <c r="BI506"/>
  <c r="BH506"/>
  <c r="BG506"/>
  <c r="BF506"/>
  <c r="T506"/>
  <c r="R506"/>
  <c r="P506"/>
  <c r="BI502"/>
  <c r="BH502"/>
  <c r="BG502"/>
  <c r="BF502"/>
  <c r="T502"/>
  <c r="R502"/>
  <c r="P502"/>
  <c r="BI498"/>
  <c r="BH498"/>
  <c r="BG498"/>
  <c r="BF498"/>
  <c r="T498"/>
  <c r="R498"/>
  <c r="P498"/>
  <c r="BI494"/>
  <c r="BH494"/>
  <c r="BG494"/>
  <c r="BF494"/>
  <c r="T494"/>
  <c r="R494"/>
  <c r="P494"/>
  <c r="BI491"/>
  <c r="BH491"/>
  <c r="BG491"/>
  <c r="BF491"/>
  <c r="T491"/>
  <c r="R491"/>
  <c r="P491"/>
  <c r="BI486"/>
  <c r="BH486"/>
  <c r="BG486"/>
  <c r="BF486"/>
  <c r="T486"/>
  <c r="R486"/>
  <c r="P486"/>
  <c r="BI482"/>
  <c r="BH482"/>
  <c r="BG482"/>
  <c r="BF482"/>
  <c r="T482"/>
  <c r="R482"/>
  <c r="P482"/>
  <c r="BI479"/>
  <c r="BH479"/>
  <c r="BG479"/>
  <c r="BF479"/>
  <c r="T479"/>
  <c r="R479"/>
  <c r="P479"/>
  <c r="BI475"/>
  <c r="BH475"/>
  <c r="BG475"/>
  <c r="BF475"/>
  <c r="T475"/>
  <c r="R475"/>
  <c r="P475"/>
  <c r="BI471"/>
  <c r="BH471"/>
  <c r="BG471"/>
  <c r="BF471"/>
  <c r="T471"/>
  <c r="R471"/>
  <c r="P471"/>
  <c r="BI468"/>
  <c r="BH468"/>
  <c r="BG468"/>
  <c r="BF468"/>
  <c r="T468"/>
  <c r="R468"/>
  <c r="P468"/>
  <c r="BI464"/>
  <c r="BH464"/>
  <c r="BG464"/>
  <c r="BF464"/>
  <c r="T464"/>
  <c r="R464"/>
  <c r="P464"/>
  <c r="BI459"/>
  <c r="BH459"/>
  <c r="BG459"/>
  <c r="BF459"/>
  <c r="T459"/>
  <c r="R459"/>
  <c r="P459"/>
  <c r="BI456"/>
  <c r="BH456"/>
  <c r="BG456"/>
  <c r="BF456"/>
  <c r="T456"/>
  <c r="R456"/>
  <c r="P456"/>
  <c r="BI445"/>
  <c r="BH445"/>
  <c r="BG445"/>
  <c r="BF445"/>
  <c r="T445"/>
  <c r="R445"/>
  <c r="P445"/>
  <c r="BI441"/>
  <c r="BH441"/>
  <c r="BG441"/>
  <c r="BF441"/>
  <c r="T441"/>
  <c r="R441"/>
  <c r="P441"/>
  <c r="BI436"/>
  <c r="BH436"/>
  <c r="BG436"/>
  <c r="BF436"/>
  <c r="T436"/>
  <c r="R436"/>
  <c r="P436"/>
  <c r="BI433"/>
  <c r="BH433"/>
  <c r="BG433"/>
  <c r="BF433"/>
  <c r="T433"/>
  <c r="R433"/>
  <c r="P433"/>
  <c r="BI430"/>
  <c r="BH430"/>
  <c r="BG430"/>
  <c r="BF430"/>
  <c r="T430"/>
  <c r="R430"/>
  <c r="P430"/>
  <c r="BI426"/>
  <c r="BH426"/>
  <c r="BG426"/>
  <c r="BF426"/>
  <c r="T426"/>
  <c r="R426"/>
  <c r="P426"/>
  <c r="BI423"/>
  <c r="BH423"/>
  <c r="BG423"/>
  <c r="BF423"/>
  <c r="T423"/>
  <c r="R423"/>
  <c r="P423"/>
  <c r="BI420"/>
  <c r="BH420"/>
  <c r="BG420"/>
  <c r="BF420"/>
  <c r="T420"/>
  <c r="R420"/>
  <c r="P420"/>
  <c r="BI417"/>
  <c r="BH417"/>
  <c r="BG417"/>
  <c r="BF417"/>
  <c r="T417"/>
  <c r="R417"/>
  <c r="P417"/>
  <c r="BI414"/>
  <c r="BH414"/>
  <c r="BG414"/>
  <c r="BF414"/>
  <c r="T414"/>
  <c r="R414"/>
  <c r="P414"/>
  <c r="BI410"/>
  <c r="BH410"/>
  <c r="BG410"/>
  <c r="BF410"/>
  <c r="T410"/>
  <c r="R410"/>
  <c r="P410"/>
  <c r="BI406"/>
  <c r="BH406"/>
  <c r="BG406"/>
  <c r="BF406"/>
  <c r="T406"/>
  <c r="R406"/>
  <c r="P406"/>
  <c r="BI403"/>
  <c r="BH403"/>
  <c r="BG403"/>
  <c r="BF403"/>
  <c r="T403"/>
  <c r="R403"/>
  <c r="P403"/>
  <c r="BI399"/>
  <c r="BH399"/>
  <c r="BG399"/>
  <c r="BF399"/>
  <c r="T399"/>
  <c r="R399"/>
  <c r="P399"/>
  <c r="BI395"/>
  <c r="BH395"/>
  <c r="BG395"/>
  <c r="BF395"/>
  <c r="T395"/>
  <c r="R395"/>
  <c r="P395"/>
  <c r="BI391"/>
  <c r="BH391"/>
  <c r="BG391"/>
  <c r="BF391"/>
  <c r="T391"/>
  <c r="R391"/>
  <c r="P391"/>
  <c r="BI388"/>
  <c r="BH388"/>
  <c r="BG388"/>
  <c r="BF388"/>
  <c r="T388"/>
  <c r="R388"/>
  <c r="P388"/>
  <c r="BI385"/>
  <c r="BH385"/>
  <c r="BG385"/>
  <c r="BF385"/>
  <c r="T385"/>
  <c r="R385"/>
  <c r="P385"/>
  <c r="BI381"/>
  <c r="BH381"/>
  <c r="BG381"/>
  <c r="BF381"/>
  <c r="T381"/>
  <c r="R381"/>
  <c r="P381"/>
  <c r="BI377"/>
  <c r="BH377"/>
  <c r="BG377"/>
  <c r="BF377"/>
  <c r="T377"/>
  <c r="R377"/>
  <c r="P377"/>
  <c r="BI373"/>
  <c r="BH373"/>
  <c r="BG373"/>
  <c r="BF373"/>
  <c r="T373"/>
  <c r="R373"/>
  <c r="P373"/>
  <c r="BI370"/>
  <c r="BH370"/>
  <c r="BG370"/>
  <c r="BF370"/>
  <c r="T370"/>
  <c r="R370"/>
  <c r="P370"/>
  <c r="BI365"/>
  <c r="BH365"/>
  <c r="BG365"/>
  <c r="BF365"/>
  <c r="T365"/>
  <c r="R365"/>
  <c r="P365"/>
  <c r="BI361"/>
  <c r="BH361"/>
  <c r="BG361"/>
  <c r="BF361"/>
  <c r="T361"/>
  <c r="R361"/>
  <c r="P361"/>
  <c r="BI357"/>
  <c r="BH357"/>
  <c r="BG357"/>
  <c r="BF357"/>
  <c r="T357"/>
  <c r="R357"/>
  <c r="P357"/>
  <c r="BI354"/>
  <c r="BH354"/>
  <c r="BG354"/>
  <c r="BF354"/>
  <c r="T354"/>
  <c r="R354"/>
  <c r="P354"/>
  <c r="BI350"/>
  <c r="BH350"/>
  <c r="BG350"/>
  <c r="BF350"/>
  <c r="T350"/>
  <c r="R350"/>
  <c r="P350"/>
  <c r="BI346"/>
  <c r="BH346"/>
  <c r="BG346"/>
  <c r="BF346"/>
  <c r="T346"/>
  <c r="R346"/>
  <c r="P346"/>
  <c r="BI342"/>
  <c r="BH342"/>
  <c r="BG342"/>
  <c r="BF342"/>
  <c r="T342"/>
  <c r="R342"/>
  <c r="P342"/>
  <c r="BI338"/>
  <c r="BH338"/>
  <c r="BG338"/>
  <c r="BF338"/>
  <c r="T338"/>
  <c r="R338"/>
  <c r="P338"/>
  <c r="BI334"/>
  <c r="BH334"/>
  <c r="BG334"/>
  <c r="BF334"/>
  <c r="T334"/>
  <c r="R334"/>
  <c r="P334"/>
  <c r="BI330"/>
  <c r="BH330"/>
  <c r="BG330"/>
  <c r="BF330"/>
  <c r="T330"/>
  <c r="R330"/>
  <c r="P330"/>
  <c r="BI325"/>
  <c r="BH325"/>
  <c r="BG325"/>
  <c r="BF325"/>
  <c r="T325"/>
  <c r="R325"/>
  <c r="P325"/>
  <c r="BI321"/>
  <c r="BH321"/>
  <c r="BG321"/>
  <c r="BF321"/>
  <c r="T321"/>
  <c r="R321"/>
  <c r="P321"/>
  <c r="BI318"/>
  <c r="BH318"/>
  <c r="BG318"/>
  <c r="BF318"/>
  <c r="T318"/>
  <c r="R318"/>
  <c r="P318"/>
  <c r="BI315"/>
  <c r="BH315"/>
  <c r="BG315"/>
  <c r="BF315"/>
  <c r="T315"/>
  <c r="R315"/>
  <c r="P315"/>
  <c r="BI312"/>
  <c r="BH312"/>
  <c r="BG312"/>
  <c r="BF312"/>
  <c r="T312"/>
  <c r="R312"/>
  <c r="P312"/>
  <c r="BI306"/>
  <c r="BH306"/>
  <c r="BG306"/>
  <c r="BF306"/>
  <c r="T306"/>
  <c r="R306"/>
  <c r="P306"/>
  <c r="BI302"/>
  <c r="BH302"/>
  <c r="BG302"/>
  <c r="BF302"/>
  <c r="T302"/>
  <c r="R302"/>
  <c r="P302"/>
  <c r="BI299"/>
  <c r="BH299"/>
  <c r="BG299"/>
  <c r="BF299"/>
  <c r="T299"/>
  <c r="R299"/>
  <c r="P299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81"/>
  <c r="BH281"/>
  <c r="BG281"/>
  <c r="BF281"/>
  <c r="T281"/>
  <c r="R281"/>
  <c r="P281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193"/>
  <c r="BH193"/>
  <c r="BG193"/>
  <c r="BF193"/>
  <c r="T193"/>
  <c r="R193"/>
  <c r="P193"/>
  <c r="BI187"/>
  <c r="BH187"/>
  <c r="BG187"/>
  <c r="BF187"/>
  <c r="T187"/>
  <c r="R187"/>
  <c r="P187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37"/>
  <c r="BH137"/>
  <c r="BG137"/>
  <c r="BF137"/>
  <c r="T137"/>
  <c r="R137"/>
  <c r="P137"/>
  <c r="BI130"/>
  <c r="BH130"/>
  <c r="BG130"/>
  <c r="BF130"/>
  <c r="T130"/>
  <c r="R130"/>
  <c r="P130"/>
  <c r="F121"/>
  <c r="E119"/>
  <c r="F89"/>
  <c r="E87"/>
  <c r="J24"/>
  <c r="E24"/>
  <c r="J92"/>
  <c r="J23"/>
  <c r="J21"/>
  <c r="E21"/>
  <c r="J123"/>
  <c r="J20"/>
  <c r="J18"/>
  <c r="E18"/>
  <c r="F124"/>
  <c r="J17"/>
  <c r="J15"/>
  <c r="E15"/>
  <c r="F123"/>
  <c r="J14"/>
  <c r="J12"/>
  <c r="J121"/>
  <c r="E7"/>
  <c r="E117"/>
  <c i="2" r="J37"/>
  <c r="J36"/>
  <c i="1" r="AY95"/>
  <c i="2" r="J35"/>
  <c i="1" r="AX95"/>
  <c i="2" r="BI761"/>
  <c r="BH761"/>
  <c r="BG761"/>
  <c r="BF761"/>
  <c r="T761"/>
  <c r="T760"/>
  <c r="R761"/>
  <c r="R760"/>
  <c r="P761"/>
  <c r="P760"/>
  <c r="BI756"/>
  <c r="BH756"/>
  <c r="BG756"/>
  <c r="BF756"/>
  <c r="T756"/>
  <c r="R756"/>
  <c r="P756"/>
  <c r="BI752"/>
  <c r="BH752"/>
  <c r="BG752"/>
  <c r="BF752"/>
  <c r="T752"/>
  <c r="R752"/>
  <c r="P752"/>
  <c r="BI748"/>
  <c r="BH748"/>
  <c r="BG748"/>
  <c r="BF748"/>
  <c r="T748"/>
  <c r="R748"/>
  <c r="P748"/>
  <c r="BI744"/>
  <c r="BH744"/>
  <c r="BG744"/>
  <c r="BF744"/>
  <c r="T744"/>
  <c r="R744"/>
  <c r="P744"/>
  <c r="BI741"/>
  <c r="BH741"/>
  <c r="BG741"/>
  <c r="BF741"/>
  <c r="T741"/>
  <c r="R741"/>
  <c r="P741"/>
  <c r="BI738"/>
  <c r="BH738"/>
  <c r="BG738"/>
  <c r="BF738"/>
  <c r="T738"/>
  <c r="R738"/>
  <c r="P738"/>
  <c r="BI735"/>
  <c r="BH735"/>
  <c r="BG735"/>
  <c r="BF735"/>
  <c r="T735"/>
  <c r="R735"/>
  <c r="P735"/>
  <c r="BI731"/>
  <c r="BH731"/>
  <c r="BG731"/>
  <c r="BF731"/>
  <c r="T731"/>
  <c r="R731"/>
  <c r="P731"/>
  <c r="BI728"/>
  <c r="BH728"/>
  <c r="BG728"/>
  <c r="BF728"/>
  <c r="T728"/>
  <c r="R728"/>
  <c r="P728"/>
  <c r="BI724"/>
  <c r="BH724"/>
  <c r="BG724"/>
  <c r="BF724"/>
  <c r="T724"/>
  <c r="R724"/>
  <c r="P724"/>
  <c r="BI720"/>
  <c r="BH720"/>
  <c r="BG720"/>
  <c r="BF720"/>
  <c r="T720"/>
  <c r="R720"/>
  <c r="P720"/>
  <c r="BI717"/>
  <c r="BH717"/>
  <c r="BG717"/>
  <c r="BF717"/>
  <c r="T717"/>
  <c r="R717"/>
  <c r="P717"/>
  <c r="BI713"/>
  <c r="BH713"/>
  <c r="BG713"/>
  <c r="BF713"/>
  <c r="T713"/>
  <c r="R713"/>
  <c r="P713"/>
  <c r="BI710"/>
  <c r="BH710"/>
  <c r="BG710"/>
  <c r="BF710"/>
  <c r="T710"/>
  <c r="R710"/>
  <c r="P710"/>
  <c r="BI706"/>
  <c r="BH706"/>
  <c r="BG706"/>
  <c r="BF706"/>
  <c r="T706"/>
  <c r="R706"/>
  <c r="P706"/>
  <c r="BI703"/>
  <c r="BH703"/>
  <c r="BG703"/>
  <c r="BF703"/>
  <c r="T703"/>
  <c r="R703"/>
  <c r="P703"/>
  <c r="BI698"/>
  <c r="BH698"/>
  <c r="BG698"/>
  <c r="BF698"/>
  <c r="T698"/>
  <c r="R698"/>
  <c r="P698"/>
  <c r="BI694"/>
  <c r="BH694"/>
  <c r="BG694"/>
  <c r="BF694"/>
  <c r="T694"/>
  <c r="R694"/>
  <c r="P694"/>
  <c r="BI691"/>
  <c r="BH691"/>
  <c r="BG691"/>
  <c r="BF691"/>
  <c r="T691"/>
  <c r="R691"/>
  <c r="P691"/>
  <c r="BI688"/>
  <c r="BH688"/>
  <c r="BG688"/>
  <c r="BF688"/>
  <c r="T688"/>
  <c r="R688"/>
  <c r="P688"/>
  <c r="BI684"/>
  <c r="BH684"/>
  <c r="BG684"/>
  <c r="BF684"/>
  <c r="T684"/>
  <c r="R684"/>
  <c r="P684"/>
  <c r="BI680"/>
  <c r="BH680"/>
  <c r="BG680"/>
  <c r="BF680"/>
  <c r="T680"/>
  <c r="R680"/>
  <c r="P680"/>
  <c r="BI676"/>
  <c r="BH676"/>
  <c r="BG676"/>
  <c r="BF676"/>
  <c r="T676"/>
  <c r="R676"/>
  <c r="P676"/>
  <c r="BI670"/>
  <c r="BH670"/>
  <c r="BG670"/>
  <c r="BF670"/>
  <c r="T670"/>
  <c r="R670"/>
  <c r="P670"/>
  <c r="BI668"/>
  <c r="BH668"/>
  <c r="BG668"/>
  <c r="BF668"/>
  <c r="T668"/>
  <c r="R668"/>
  <c r="P668"/>
  <c r="BI666"/>
  <c r="BH666"/>
  <c r="BG666"/>
  <c r="BF666"/>
  <c r="T666"/>
  <c r="R666"/>
  <c r="P666"/>
  <c r="BI664"/>
  <c r="BH664"/>
  <c r="BG664"/>
  <c r="BF664"/>
  <c r="T664"/>
  <c r="R664"/>
  <c r="P664"/>
  <c r="BI662"/>
  <c r="BH662"/>
  <c r="BG662"/>
  <c r="BF662"/>
  <c r="T662"/>
  <c r="R662"/>
  <c r="P662"/>
  <c r="BI660"/>
  <c r="BH660"/>
  <c r="BG660"/>
  <c r="BF660"/>
  <c r="T660"/>
  <c r="R660"/>
  <c r="P660"/>
  <c r="BI656"/>
  <c r="BH656"/>
  <c r="BG656"/>
  <c r="BF656"/>
  <c r="T656"/>
  <c r="R656"/>
  <c r="P656"/>
  <c r="BI652"/>
  <c r="BH652"/>
  <c r="BG652"/>
  <c r="BF652"/>
  <c r="T652"/>
  <c r="R652"/>
  <c r="P652"/>
  <c r="BI648"/>
  <c r="BH648"/>
  <c r="BG648"/>
  <c r="BF648"/>
  <c r="T648"/>
  <c r="R648"/>
  <c r="P648"/>
  <c r="BI643"/>
  <c r="BH643"/>
  <c r="BG643"/>
  <c r="BF643"/>
  <c r="T643"/>
  <c r="R643"/>
  <c r="P643"/>
  <c r="BI641"/>
  <c r="BH641"/>
  <c r="BG641"/>
  <c r="BF641"/>
  <c r="T641"/>
  <c r="R641"/>
  <c r="P641"/>
  <c r="BI638"/>
  <c r="BH638"/>
  <c r="BG638"/>
  <c r="BF638"/>
  <c r="T638"/>
  <c r="R638"/>
  <c r="P638"/>
  <c r="BI635"/>
  <c r="BH635"/>
  <c r="BG635"/>
  <c r="BF635"/>
  <c r="T635"/>
  <c r="R635"/>
  <c r="P635"/>
  <c r="BI632"/>
  <c r="BH632"/>
  <c r="BG632"/>
  <c r="BF632"/>
  <c r="T632"/>
  <c r="R632"/>
  <c r="P632"/>
  <c r="BI628"/>
  <c r="BH628"/>
  <c r="BG628"/>
  <c r="BF628"/>
  <c r="T628"/>
  <c r="R628"/>
  <c r="P628"/>
  <c r="BI625"/>
  <c r="BH625"/>
  <c r="BG625"/>
  <c r="BF625"/>
  <c r="T625"/>
  <c r="R625"/>
  <c r="P625"/>
  <c r="BI622"/>
  <c r="BH622"/>
  <c r="BG622"/>
  <c r="BF622"/>
  <c r="T622"/>
  <c r="R622"/>
  <c r="P622"/>
  <c r="BI619"/>
  <c r="BH619"/>
  <c r="BG619"/>
  <c r="BF619"/>
  <c r="T619"/>
  <c r="R619"/>
  <c r="P619"/>
  <c r="BI616"/>
  <c r="BH616"/>
  <c r="BG616"/>
  <c r="BF616"/>
  <c r="T616"/>
  <c r="R616"/>
  <c r="P616"/>
  <c r="BI613"/>
  <c r="BH613"/>
  <c r="BG613"/>
  <c r="BF613"/>
  <c r="T613"/>
  <c r="R613"/>
  <c r="P613"/>
  <c r="BI608"/>
  <c r="BH608"/>
  <c r="BG608"/>
  <c r="BF608"/>
  <c r="T608"/>
  <c r="R608"/>
  <c r="P608"/>
  <c r="BI605"/>
  <c r="BH605"/>
  <c r="BG605"/>
  <c r="BF605"/>
  <c r="T605"/>
  <c r="R605"/>
  <c r="P605"/>
  <c r="BI602"/>
  <c r="BH602"/>
  <c r="BG602"/>
  <c r="BF602"/>
  <c r="T602"/>
  <c r="R602"/>
  <c r="P602"/>
  <c r="BI599"/>
  <c r="BH599"/>
  <c r="BG599"/>
  <c r="BF599"/>
  <c r="T599"/>
  <c r="R599"/>
  <c r="P599"/>
  <c r="BI594"/>
  <c r="BH594"/>
  <c r="BG594"/>
  <c r="BF594"/>
  <c r="T594"/>
  <c r="R594"/>
  <c r="P594"/>
  <c r="BI592"/>
  <c r="BH592"/>
  <c r="BG592"/>
  <c r="BF592"/>
  <c r="T592"/>
  <c r="R592"/>
  <c r="P592"/>
  <c r="BI590"/>
  <c r="BH590"/>
  <c r="BG590"/>
  <c r="BF590"/>
  <c r="T590"/>
  <c r="R590"/>
  <c r="P590"/>
  <c r="BI585"/>
  <c r="BH585"/>
  <c r="BG585"/>
  <c r="BF585"/>
  <c r="T585"/>
  <c r="R585"/>
  <c r="P585"/>
  <c r="BI583"/>
  <c r="BH583"/>
  <c r="BG583"/>
  <c r="BF583"/>
  <c r="T583"/>
  <c r="R583"/>
  <c r="P583"/>
  <c r="BI581"/>
  <c r="BH581"/>
  <c r="BG581"/>
  <c r="BF581"/>
  <c r="T581"/>
  <c r="R581"/>
  <c r="P581"/>
  <c r="BI576"/>
  <c r="BH576"/>
  <c r="BG576"/>
  <c r="BF576"/>
  <c r="T576"/>
  <c r="R576"/>
  <c r="P576"/>
  <c r="BI573"/>
  <c r="BH573"/>
  <c r="BG573"/>
  <c r="BF573"/>
  <c r="T573"/>
  <c r="R573"/>
  <c r="P573"/>
  <c r="BI569"/>
  <c r="BH569"/>
  <c r="BG569"/>
  <c r="BF569"/>
  <c r="T569"/>
  <c r="R569"/>
  <c r="P569"/>
  <c r="BI565"/>
  <c r="BH565"/>
  <c r="BG565"/>
  <c r="BF565"/>
  <c r="T565"/>
  <c r="R565"/>
  <c r="P565"/>
  <c r="BI562"/>
  <c r="BH562"/>
  <c r="BG562"/>
  <c r="BF562"/>
  <c r="T562"/>
  <c r="R562"/>
  <c r="P562"/>
  <c r="BI558"/>
  <c r="BH558"/>
  <c r="BG558"/>
  <c r="BF558"/>
  <c r="T558"/>
  <c r="R558"/>
  <c r="P558"/>
  <c r="BI556"/>
  <c r="BH556"/>
  <c r="BG556"/>
  <c r="BF556"/>
  <c r="T556"/>
  <c r="R556"/>
  <c r="P556"/>
  <c r="BI552"/>
  <c r="BH552"/>
  <c r="BG552"/>
  <c r="BF552"/>
  <c r="T552"/>
  <c r="R552"/>
  <c r="P552"/>
  <c r="BI547"/>
  <c r="BH547"/>
  <c r="BG547"/>
  <c r="BF547"/>
  <c r="T547"/>
  <c r="R547"/>
  <c r="P547"/>
  <c r="BI542"/>
  <c r="BH542"/>
  <c r="BG542"/>
  <c r="BF542"/>
  <c r="T542"/>
  <c r="R542"/>
  <c r="P542"/>
  <c r="BI537"/>
  <c r="BH537"/>
  <c r="BG537"/>
  <c r="BF537"/>
  <c r="T537"/>
  <c r="R537"/>
  <c r="P537"/>
  <c r="BI531"/>
  <c r="BH531"/>
  <c r="BG531"/>
  <c r="BF531"/>
  <c r="T531"/>
  <c r="R531"/>
  <c r="P531"/>
  <c r="BI526"/>
  <c r="BH526"/>
  <c r="BG526"/>
  <c r="BF526"/>
  <c r="T526"/>
  <c r="R526"/>
  <c r="P526"/>
  <c r="BI523"/>
  <c r="BH523"/>
  <c r="BG523"/>
  <c r="BF523"/>
  <c r="T523"/>
  <c r="R523"/>
  <c r="P523"/>
  <c r="BI520"/>
  <c r="BH520"/>
  <c r="BG520"/>
  <c r="BF520"/>
  <c r="T520"/>
  <c r="R520"/>
  <c r="P520"/>
  <c r="BI517"/>
  <c r="BH517"/>
  <c r="BG517"/>
  <c r="BF517"/>
  <c r="T517"/>
  <c r="R517"/>
  <c r="P517"/>
  <c r="BI514"/>
  <c r="BH514"/>
  <c r="BG514"/>
  <c r="BF514"/>
  <c r="T514"/>
  <c r="R514"/>
  <c r="P514"/>
  <c r="BI511"/>
  <c r="BH511"/>
  <c r="BG511"/>
  <c r="BF511"/>
  <c r="T511"/>
  <c r="R511"/>
  <c r="P511"/>
  <c r="BI507"/>
  <c r="BH507"/>
  <c r="BG507"/>
  <c r="BF507"/>
  <c r="T507"/>
  <c r="R507"/>
  <c r="P507"/>
  <c r="BI504"/>
  <c r="BH504"/>
  <c r="BG504"/>
  <c r="BF504"/>
  <c r="T504"/>
  <c r="R504"/>
  <c r="P504"/>
  <c r="BI501"/>
  <c r="BH501"/>
  <c r="BG501"/>
  <c r="BF501"/>
  <c r="T501"/>
  <c r="R501"/>
  <c r="P501"/>
  <c r="BI498"/>
  <c r="BH498"/>
  <c r="BG498"/>
  <c r="BF498"/>
  <c r="T498"/>
  <c r="R498"/>
  <c r="P498"/>
  <c r="BI493"/>
  <c r="BH493"/>
  <c r="BG493"/>
  <c r="BF493"/>
  <c r="T493"/>
  <c r="R493"/>
  <c r="P493"/>
  <c r="BI488"/>
  <c r="BH488"/>
  <c r="BG488"/>
  <c r="BF488"/>
  <c r="T488"/>
  <c r="R488"/>
  <c r="P488"/>
  <c r="BI484"/>
  <c r="BH484"/>
  <c r="BG484"/>
  <c r="BF484"/>
  <c r="T484"/>
  <c r="R484"/>
  <c r="P484"/>
  <c r="BI481"/>
  <c r="BH481"/>
  <c r="BG481"/>
  <c r="BF481"/>
  <c r="T481"/>
  <c r="R481"/>
  <c r="P481"/>
  <c r="BI478"/>
  <c r="BH478"/>
  <c r="BG478"/>
  <c r="BF478"/>
  <c r="T478"/>
  <c r="R478"/>
  <c r="P478"/>
  <c r="BI475"/>
  <c r="BH475"/>
  <c r="BG475"/>
  <c r="BF475"/>
  <c r="T475"/>
  <c r="R475"/>
  <c r="P475"/>
  <c r="BI473"/>
  <c r="BH473"/>
  <c r="BG473"/>
  <c r="BF473"/>
  <c r="T473"/>
  <c r="R473"/>
  <c r="P473"/>
  <c r="BI470"/>
  <c r="BH470"/>
  <c r="BG470"/>
  <c r="BF470"/>
  <c r="T470"/>
  <c r="R470"/>
  <c r="P470"/>
  <c r="BI468"/>
  <c r="BH468"/>
  <c r="BG468"/>
  <c r="BF468"/>
  <c r="T468"/>
  <c r="R468"/>
  <c r="P468"/>
  <c r="BI465"/>
  <c r="BH465"/>
  <c r="BG465"/>
  <c r="BF465"/>
  <c r="T465"/>
  <c r="R465"/>
  <c r="P465"/>
  <c r="BI461"/>
  <c r="BH461"/>
  <c r="BG461"/>
  <c r="BF461"/>
  <c r="T461"/>
  <c r="R461"/>
  <c r="P461"/>
  <c r="BI457"/>
  <c r="BH457"/>
  <c r="BG457"/>
  <c r="BF457"/>
  <c r="T457"/>
  <c r="R457"/>
  <c r="P457"/>
  <c r="BI454"/>
  <c r="BH454"/>
  <c r="BG454"/>
  <c r="BF454"/>
  <c r="T454"/>
  <c r="R454"/>
  <c r="P454"/>
  <c r="BI452"/>
  <c r="BH452"/>
  <c r="BG452"/>
  <c r="BF452"/>
  <c r="T452"/>
  <c r="R452"/>
  <c r="P452"/>
  <c r="BI449"/>
  <c r="BH449"/>
  <c r="BG449"/>
  <c r="BF449"/>
  <c r="T449"/>
  <c r="R449"/>
  <c r="P449"/>
  <c r="BI444"/>
  <c r="BH444"/>
  <c r="BG444"/>
  <c r="BF444"/>
  <c r="T444"/>
  <c r="R444"/>
  <c r="P444"/>
  <c r="BI442"/>
  <c r="BH442"/>
  <c r="BG442"/>
  <c r="BF442"/>
  <c r="T442"/>
  <c r="R442"/>
  <c r="P442"/>
  <c r="BI440"/>
  <c r="BH440"/>
  <c r="BG440"/>
  <c r="BF440"/>
  <c r="T440"/>
  <c r="R440"/>
  <c r="P440"/>
  <c r="BI438"/>
  <c r="BH438"/>
  <c r="BG438"/>
  <c r="BF438"/>
  <c r="T438"/>
  <c r="R438"/>
  <c r="P438"/>
  <c r="BI436"/>
  <c r="BH436"/>
  <c r="BG436"/>
  <c r="BF436"/>
  <c r="T436"/>
  <c r="R436"/>
  <c r="P436"/>
  <c r="BI432"/>
  <c r="BH432"/>
  <c r="BG432"/>
  <c r="BF432"/>
  <c r="T432"/>
  <c r="R432"/>
  <c r="P432"/>
  <c r="BI430"/>
  <c r="BH430"/>
  <c r="BG430"/>
  <c r="BF430"/>
  <c r="T430"/>
  <c r="R430"/>
  <c r="P430"/>
  <c r="BI426"/>
  <c r="BH426"/>
  <c r="BG426"/>
  <c r="BF426"/>
  <c r="T426"/>
  <c r="R426"/>
  <c r="P426"/>
  <c r="BI422"/>
  <c r="BH422"/>
  <c r="BG422"/>
  <c r="BF422"/>
  <c r="T422"/>
  <c r="R422"/>
  <c r="P422"/>
  <c r="BI420"/>
  <c r="BH420"/>
  <c r="BG420"/>
  <c r="BF420"/>
  <c r="T420"/>
  <c r="R420"/>
  <c r="P420"/>
  <c r="BI416"/>
  <c r="BH416"/>
  <c r="BG416"/>
  <c r="BF416"/>
  <c r="T416"/>
  <c r="R416"/>
  <c r="P416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398"/>
  <c r="BH398"/>
  <c r="BG398"/>
  <c r="BF398"/>
  <c r="T398"/>
  <c r="R398"/>
  <c r="P398"/>
  <c r="BI396"/>
  <c r="BH396"/>
  <c r="BG396"/>
  <c r="BF396"/>
  <c r="T396"/>
  <c r="R396"/>
  <c r="P396"/>
  <c r="BI393"/>
  <c r="BH393"/>
  <c r="BG393"/>
  <c r="BF393"/>
  <c r="T393"/>
  <c r="R393"/>
  <c r="P393"/>
  <c r="BI389"/>
  <c r="BH389"/>
  <c r="BG389"/>
  <c r="BF389"/>
  <c r="T389"/>
  <c r="R389"/>
  <c r="P389"/>
  <c r="BI387"/>
  <c r="BH387"/>
  <c r="BG387"/>
  <c r="BF387"/>
  <c r="T387"/>
  <c r="R387"/>
  <c r="P387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1"/>
  <c r="BH371"/>
  <c r="BG371"/>
  <c r="BF371"/>
  <c r="T371"/>
  <c r="R371"/>
  <c r="P371"/>
  <c r="BI369"/>
  <c r="BH369"/>
  <c r="BG369"/>
  <c r="BF369"/>
  <c r="T369"/>
  <c r="R369"/>
  <c r="P369"/>
  <c r="BI366"/>
  <c r="BH366"/>
  <c r="BG366"/>
  <c r="BF366"/>
  <c r="T366"/>
  <c r="R366"/>
  <c r="P366"/>
  <c r="BI364"/>
  <c r="BH364"/>
  <c r="BG364"/>
  <c r="BF364"/>
  <c r="T364"/>
  <c r="R364"/>
  <c r="P364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3"/>
  <c r="BH353"/>
  <c r="BG353"/>
  <c r="BF353"/>
  <c r="T353"/>
  <c r="R353"/>
  <c r="P353"/>
  <c r="BI348"/>
  <c r="BH348"/>
  <c r="BG348"/>
  <c r="BF348"/>
  <c r="T348"/>
  <c r="R348"/>
  <c r="P348"/>
  <c r="BI344"/>
  <c r="BH344"/>
  <c r="BG344"/>
  <c r="BF344"/>
  <c r="T344"/>
  <c r="R344"/>
  <c r="P344"/>
  <c r="BI340"/>
  <c r="BH340"/>
  <c r="BG340"/>
  <c r="BF340"/>
  <c r="T340"/>
  <c r="R340"/>
  <c r="P340"/>
  <c r="BI336"/>
  <c r="BH336"/>
  <c r="BG336"/>
  <c r="BF336"/>
  <c r="T336"/>
  <c r="R336"/>
  <c r="P336"/>
  <c r="BI332"/>
  <c r="BH332"/>
  <c r="BG332"/>
  <c r="BF332"/>
  <c r="T332"/>
  <c r="R332"/>
  <c r="P332"/>
  <c r="BI328"/>
  <c r="BH328"/>
  <c r="BG328"/>
  <c r="BF328"/>
  <c r="T328"/>
  <c r="R328"/>
  <c r="P328"/>
  <c r="BI323"/>
  <c r="BH323"/>
  <c r="BG323"/>
  <c r="BF323"/>
  <c r="T323"/>
  <c r="T322"/>
  <c r="R323"/>
  <c r="R322"/>
  <c r="P323"/>
  <c r="P322"/>
  <c r="BI319"/>
  <c r="BH319"/>
  <c r="BG319"/>
  <c r="BF319"/>
  <c r="T319"/>
  <c r="R319"/>
  <c r="P319"/>
  <c r="BI315"/>
  <c r="BH315"/>
  <c r="BG315"/>
  <c r="BF315"/>
  <c r="T315"/>
  <c r="R315"/>
  <c r="P315"/>
  <c r="BI312"/>
  <c r="BH312"/>
  <c r="BG312"/>
  <c r="BF312"/>
  <c r="T312"/>
  <c r="R312"/>
  <c r="P312"/>
  <c r="BI309"/>
  <c r="BH309"/>
  <c r="BG309"/>
  <c r="BF309"/>
  <c r="T309"/>
  <c r="R309"/>
  <c r="P309"/>
  <c r="BI306"/>
  <c r="BH306"/>
  <c r="BG306"/>
  <c r="BF306"/>
  <c r="T306"/>
  <c r="R306"/>
  <c r="P306"/>
  <c r="BI300"/>
  <c r="BH300"/>
  <c r="BG300"/>
  <c r="BF300"/>
  <c r="T300"/>
  <c r="R300"/>
  <c r="P300"/>
  <c r="BI296"/>
  <c r="BH296"/>
  <c r="BG296"/>
  <c r="BF296"/>
  <c r="T296"/>
  <c r="R296"/>
  <c r="P296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80"/>
  <c r="BH280"/>
  <c r="BG280"/>
  <c r="BF280"/>
  <c r="T280"/>
  <c r="R280"/>
  <c r="P280"/>
  <c r="BI276"/>
  <c r="BH276"/>
  <c r="BG276"/>
  <c r="BF276"/>
  <c r="T276"/>
  <c r="R276"/>
  <c r="P276"/>
  <c r="BI273"/>
  <c r="BH273"/>
  <c r="BG273"/>
  <c r="BF273"/>
  <c r="T273"/>
  <c r="R273"/>
  <c r="P273"/>
  <c r="BI269"/>
  <c r="BH269"/>
  <c r="BG269"/>
  <c r="BF269"/>
  <c r="T269"/>
  <c r="R269"/>
  <c r="P269"/>
  <c r="BI265"/>
  <c r="BH265"/>
  <c r="BG265"/>
  <c r="BF265"/>
  <c r="T265"/>
  <c r="R265"/>
  <c r="P265"/>
  <c r="BI261"/>
  <c r="BH261"/>
  <c r="BG261"/>
  <c r="BF261"/>
  <c r="T261"/>
  <c r="R261"/>
  <c r="P261"/>
  <c r="BI247"/>
  <c r="BH247"/>
  <c r="BG247"/>
  <c r="BF247"/>
  <c r="T247"/>
  <c r="R247"/>
  <c r="P247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0"/>
  <c r="BH220"/>
  <c r="BG220"/>
  <c r="BF220"/>
  <c r="T220"/>
  <c r="R220"/>
  <c r="P220"/>
  <c r="BI216"/>
  <c r="BH216"/>
  <c r="BG216"/>
  <c r="BF216"/>
  <c r="T216"/>
  <c r="R216"/>
  <c r="P216"/>
  <c r="BI212"/>
  <c r="BH212"/>
  <c r="BG212"/>
  <c r="BF212"/>
  <c r="T212"/>
  <c r="R212"/>
  <c r="P212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1"/>
  <c r="BH191"/>
  <c r="BG191"/>
  <c r="BF191"/>
  <c r="T191"/>
  <c r="R191"/>
  <c r="P191"/>
  <c r="BI187"/>
  <c r="BH187"/>
  <c r="BG187"/>
  <c r="BF187"/>
  <c r="T187"/>
  <c r="R187"/>
  <c r="P187"/>
  <c r="BI181"/>
  <c r="BH181"/>
  <c r="BG181"/>
  <c r="BF181"/>
  <c r="T181"/>
  <c r="R181"/>
  <c r="P181"/>
  <c r="BI177"/>
  <c r="BH177"/>
  <c r="BG177"/>
  <c r="BF177"/>
  <c r="T177"/>
  <c r="R177"/>
  <c r="P177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53"/>
  <c r="BH153"/>
  <c r="BG153"/>
  <c r="BF153"/>
  <c r="T153"/>
  <c r="R153"/>
  <c r="P153"/>
  <c r="BI145"/>
  <c r="BH145"/>
  <c r="BG145"/>
  <c r="BF145"/>
  <c r="T145"/>
  <c r="R145"/>
  <c r="P145"/>
  <c r="BI139"/>
  <c r="BH139"/>
  <c r="BG139"/>
  <c r="BF139"/>
  <c r="T139"/>
  <c r="R139"/>
  <c r="P139"/>
  <c r="BI134"/>
  <c r="BH134"/>
  <c r="BG134"/>
  <c r="BF134"/>
  <c r="T134"/>
  <c r="R134"/>
  <c r="P134"/>
  <c r="BI130"/>
  <c r="BH130"/>
  <c r="BG130"/>
  <c r="BF130"/>
  <c r="T130"/>
  <c r="R130"/>
  <c r="P130"/>
  <c r="F121"/>
  <c r="E119"/>
  <c r="F89"/>
  <c r="E87"/>
  <c r="J24"/>
  <c r="E24"/>
  <c r="J92"/>
  <c r="J23"/>
  <c r="J21"/>
  <c r="E21"/>
  <c r="J91"/>
  <c r="J20"/>
  <c r="J18"/>
  <c r="E18"/>
  <c r="F92"/>
  <c r="J17"/>
  <c r="J15"/>
  <c r="E15"/>
  <c r="F123"/>
  <c r="J14"/>
  <c r="J12"/>
  <c r="J89"/>
  <c r="E7"/>
  <c r="E117"/>
  <c i="1" r="L90"/>
  <c r="AM90"/>
  <c r="AM89"/>
  <c r="L89"/>
  <c r="AM87"/>
  <c r="L87"/>
  <c r="L85"/>
  <c r="L84"/>
  <c i="2" r="BK484"/>
  <c r="J406"/>
  <c i="3" r="J491"/>
  <c r="J436"/>
  <c r="BK284"/>
  <c r="J523"/>
  <c r="J430"/>
  <c r="BK321"/>
  <c r="BK498"/>
  <c r="BK430"/>
  <c r="J281"/>
  <c r="BK273"/>
  <c i="4" r="BK135"/>
  <c i="2" r="J340"/>
  <c r="BK134"/>
  <c r="J720"/>
  <c r="BK698"/>
  <c r="J664"/>
  <c r="J648"/>
  <c r="J442"/>
  <c r="BK398"/>
  <c r="BK756"/>
  <c r="BK605"/>
  <c r="J585"/>
  <c r="J542"/>
  <c r="BK504"/>
  <c r="J475"/>
  <c r="J387"/>
  <c r="BK336"/>
  <c r="J319"/>
  <c r="BK291"/>
  <c r="J216"/>
  <c r="BK139"/>
  <c r="BK592"/>
  <c r="BK315"/>
  <c r="J187"/>
  <c r="BK581"/>
  <c r="J517"/>
  <c r="J381"/>
  <c r="J191"/>
  <c r="BK738"/>
  <c r="BK632"/>
  <c r="J628"/>
  <c r="J619"/>
  <c r="BK613"/>
  <c r="J602"/>
  <c r="BK583"/>
  <c r="J552"/>
  <c r="J537"/>
  <c r="BK507"/>
  <c r="BK501"/>
  <c r="J478"/>
  <c r="BK475"/>
  <c r="BK470"/>
  <c r="J465"/>
  <c r="BK432"/>
  <c r="BK414"/>
  <c r="J369"/>
  <c r="BK366"/>
  <c r="BK296"/>
  <c r="BK283"/>
  <c r="BK177"/>
  <c r="BK735"/>
  <c r="BK379"/>
  <c r="J359"/>
  <c r="BK242"/>
  <c r="BK224"/>
  <c r="BK590"/>
  <c r="J457"/>
  <c r="J361"/>
  <c r="BK332"/>
  <c r="J204"/>
  <c r="J167"/>
  <c r="BK688"/>
  <c r="BK648"/>
  <c r="BK619"/>
  <c r="BK594"/>
  <c r="J558"/>
  <c r="BK488"/>
  <c r="BK457"/>
  <c r="BK436"/>
  <c r="BK410"/>
  <c r="BK287"/>
  <c r="J562"/>
  <c r="BK440"/>
  <c r="J684"/>
  <c r="BK608"/>
  <c r="J556"/>
  <c r="J470"/>
  <c r="J414"/>
  <c r="BK393"/>
  <c r="J332"/>
  <c r="J157"/>
  <c r="J379"/>
  <c r="BK145"/>
  <c r="J396"/>
  <c i="3" r="BK486"/>
  <c r="BK456"/>
  <c r="BK410"/>
  <c r="BK325"/>
  <c r="J270"/>
  <c r="J516"/>
  <c r="J464"/>
  <c r="BK406"/>
  <c r="BK346"/>
  <c r="J299"/>
  <c r="J502"/>
  <c r="J479"/>
  <c r="BK441"/>
  <c r="BK354"/>
  <c r="BK292"/>
  <c r="BK237"/>
  <c r="BK130"/>
  <c r="BK388"/>
  <c r="BK209"/>
  <c r="J406"/>
  <c r="BK391"/>
  <c r="BK213"/>
  <c r="J152"/>
  <c r="BK152"/>
  <c r="J229"/>
  <c i="4" r="J166"/>
  <c r="BK123"/>
  <c r="J135"/>
  <c r="J127"/>
  <c r="BK166"/>
  <c r="BK141"/>
  <c r="BK121"/>
  <c i="2" r="BK731"/>
  <c r="BK724"/>
  <c r="J706"/>
  <c r="J691"/>
  <c r="BK676"/>
  <c r="BK664"/>
  <c r="J643"/>
  <c r="J605"/>
  <c r="J526"/>
  <c r="BK422"/>
  <c r="J404"/>
  <c r="BK319"/>
  <c r="BK208"/>
  <c r="J724"/>
  <c r="J713"/>
  <c r="J670"/>
  <c r="J660"/>
  <c r="BK635"/>
  <c r="J422"/>
  <c r="J420"/>
  <c r="J273"/>
  <c r="BK234"/>
  <c i="1" r="AS94"/>
  <c i="2" r="BK340"/>
  <c r="BK220"/>
  <c r="J177"/>
  <c r="J656"/>
  <c r="J635"/>
  <c r="BK602"/>
  <c r="BK565"/>
  <c r="BK526"/>
  <c r="BK481"/>
  <c r="BK454"/>
  <c r="J438"/>
  <c r="J398"/>
  <c r="BK361"/>
  <c r="J227"/>
  <c r="J547"/>
  <c r="J761"/>
  <c r="BK643"/>
  <c r="BK573"/>
  <c r="BK517"/>
  <c r="J449"/>
  <c r="J371"/>
  <c r="J336"/>
  <c r="BK216"/>
  <c r="BK465"/>
  <c r="BK273"/>
  <c r="J130"/>
  <c r="J393"/>
  <c r="BK276"/>
  <c i="3" r="J511"/>
  <c r="J468"/>
  <c r="J441"/>
  <c r="J395"/>
  <c r="BK281"/>
  <c r="BK229"/>
  <c r="BK506"/>
  <c r="J456"/>
  <c r="J391"/>
  <c r="BK330"/>
  <c r="J284"/>
  <c r="J486"/>
  <c r="BK468"/>
  <c r="BK361"/>
  <c r="BK318"/>
  <c r="J260"/>
  <c r="BK176"/>
  <c r="J144"/>
  <c r="J423"/>
  <c r="J381"/>
  <c r="BK252"/>
  <c r="BK180"/>
  <c r="BK373"/>
  <c r="J237"/>
  <c r="BK168"/>
  <c r="BK161"/>
  <c r="J130"/>
  <c r="BK187"/>
  <c r="J168"/>
  <c r="J172"/>
  <c i="4" r="J168"/>
  <c r="BK143"/>
  <c r="J139"/>
  <c r="J121"/>
  <c r="J164"/>
  <c r="BK147"/>
  <c r="J129"/>
  <c i="2" r="J162"/>
  <c r="BK542"/>
  <c r="J493"/>
  <c r="BK449"/>
  <c r="J402"/>
  <c r="J291"/>
  <c r="J172"/>
  <c r="J377"/>
  <c r="J220"/>
  <c r="BK383"/>
  <c r="BK212"/>
  <c r="J676"/>
  <c r="BK585"/>
  <c r="BK473"/>
  <c r="BK404"/>
  <c r="BK761"/>
  <c r="BK691"/>
  <c r="BK558"/>
  <c r="BK389"/>
  <c r="J573"/>
  <c r="J461"/>
  <c i="3" r="BK482"/>
  <c r="J388"/>
  <c r="BK249"/>
  <c r="BK312"/>
  <c r="J225"/>
  <c r="BK414"/>
  <c r="BK338"/>
  <c r="J377"/>
  <c i="4" r="BK131"/>
  <c r="BK129"/>
  <c r="J123"/>
  <c i="2" r="J756"/>
  <c r="J728"/>
  <c r="BK713"/>
  <c r="BK703"/>
  <c r="J688"/>
  <c r="BK668"/>
  <c r="BK660"/>
  <c r="BK628"/>
  <c r="BK562"/>
  <c r="BK511"/>
  <c r="J408"/>
  <c r="J344"/>
  <c r="BK269"/>
  <c r="BK748"/>
  <c r="BK717"/>
  <c r="BK706"/>
  <c r="J668"/>
  <c r="BK656"/>
  <c r="J616"/>
  <c r="J383"/>
  <c r="BK752"/>
  <c r="J594"/>
  <c r="BK556"/>
  <c r="BK531"/>
  <c r="J501"/>
  <c r="J454"/>
  <c r="J366"/>
  <c r="BK309"/>
  <c r="J283"/>
  <c r="BK227"/>
  <c r="BK204"/>
  <c r="J741"/>
  <c r="BK377"/>
  <c r="BK191"/>
  <c r="BK625"/>
  <c r="J520"/>
  <c r="J389"/>
  <c r="J230"/>
  <c r="F37"/>
  <c r="J287"/>
  <c r="J145"/>
  <c r="BK412"/>
  <c r="BK172"/>
  <c r="BK444"/>
  <c r="J364"/>
  <c i="3" r="BK516"/>
  <c r="BK475"/>
  <c r="BK399"/>
  <c r="J338"/>
  <c r="J292"/>
  <c r="BK263"/>
  <c r="J519"/>
  <c r="J459"/>
  <c r="BK403"/>
  <c r="J318"/>
  <c r="BK511"/>
  <c r="J482"/>
  <c r="BK464"/>
  <c r="J399"/>
  <c r="BK342"/>
  <c r="J288"/>
  <c r="J209"/>
  <c r="BK370"/>
  <c r="J410"/>
  <c r="J346"/>
  <c r="J306"/>
  <c r="BK137"/>
  <c r="J361"/>
  <c r="J312"/>
  <c r="BK217"/>
  <c r="J158"/>
  <c r="BK334"/>
  <c r="J241"/>
  <c r="BK193"/>
  <c r="J161"/>
  <c i="4" r="BK176"/>
  <c r="BK158"/>
  <c r="BK137"/>
  <c r="J131"/>
  <c r="J176"/>
  <c r="BK156"/>
  <c r="BK139"/>
  <c i="2" r="J375"/>
  <c r="BK344"/>
  <c r="BK280"/>
  <c r="J234"/>
  <c r="J134"/>
  <c r="BK426"/>
  <c r="BK375"/>
  <c r="BK238"/>
  <c r="J196"/>
  <c r="BK576"/>
  <c r="BK357"/>
  <c r="BK328"/>
  <c r="J200"/>
  <c r="J139"/>
  <c r="BK680"/>
  <c r="BK641"/>
  <c r="J608"/>
  <c r="J569"/>
  <c r="BK537"/>
  <c r="J484"/>
  <c r="BK468"/>
  <c r="J444"/>
  <c r="BK406"/>
  <c r="BK396"/>
  <c r="BK230"/>
  <c r="BK452"/>
  <c r="BK741"/>
  <c r="J581"/>
  <c r="J452"/>
  <c r="BK408"/>
  <c r="BK364"/>
  <c r="J276"/>
  <c r="BK167"/>
  <c r="J436"/>
  <c r="BK265"/>
  <c r="J498"/>
  <c r="BK387"/>
  <c r="J261"/>
  <c i="3" r="BK479"/>
  <c r="BK423"/>
  <c r="J334"/>
  <c r="J266"/>
  <c r="BK519"/>
  <c r="J494"/>
  <c r="BK417"/>
  <c r="BK365"/>
  <c r="BK306"/>
  <c r="J506"/>
  <c r="J475"/>
  <c r="J357"/>
  <c r="J325"/>
  <c r="BK266"/>
  <c r="J187"/>
  <c r="BK381"/>
  <c r="J417"/>
  <c r="BK385"/>
  <c r="BK245"/>
  <c r="J414"/>
  <c r="BK302"/>
  <c r="J296"/>
  <c r="J249"/>
  <c r="J164"/>
  <c r="J252"/>
  <c r="J148"/>
  <c r="J276"/>
  <c r="J213"/>
  <c r="J193"/>
  <c i="4" r="BK179"/>
  <c r="J161"/>
  <c r="J145"/>
  <c r="BK133"/>
  <c r="BK168"/>
  <c r="BK145"/>
  <c r="BK125"/>
  <c i="2" r="J735"/>
  <c r="BK720"/>
  <c r="BK710"/>
  <c r="J680"/>
  <c r="J666"/>
  <c r="J652"/>
  <c r="J622"/>
  <c r="J583"/>
  <c r="J531"/>
  <c r="BK461"/>
  <c r="J353"/>
  <c r="J315"/>
  <c r="F36"/>
  <c r="J348"/>
  <c r="BK306"/>
  <c r="BK187"/>
  <c r="BK130"/>
  <c r="BK652"/>
  <c r="BK616"/>
  <c r="J590"/>
  <c r="BK493"/>
  <c r="BK478"/>
  <c r="J440"/>
  <c r="J416"/>
  <c r="BK300"/>
  <c r="BK181"/>
  <c r="J511"/>
  <c r="J432"/>
  <c r="J662"/>
  <c r="J565"/>
  <c r="J488"/>
  <c r="J410"/>
  <c r="BK369"/>
  <c r="J280"/>
  <c r="J242"/>
  <c r="J312"/>
  <c r="J153"/>
  <c r="BK430"/>
  <c r="BK359"/>
  <c r="BK162"/>
  <c i="3" r="J445"/>
  <c r="BK420"/>
  <c r="J365"/>
  <c r="J315"/>
  <c r="BK256"/>
  <c r="BK523"/>
  <c r="J498"/>
  <c r="J433"/>
  <c r="BK377"/>
  <c r="BK315"/>
  <c r="J263"/>
  <c r="BK494"/>
  <c r="BK471"/>
  <c r="J420"/>
  <c r="BK350"/>
  <c r="J302"/>
  <c r="BK241"/>
  <c r="BK148"/>
  <c r="BK433"/>
  <c r="J370"/>
  <c r="BK233"/>
  <c r="J385"/>
  <c r="J373"/>
  <c r="J273"/>
  <c r="J233"/>
  <c r="BK144"/>
  <c r="BK260"/>
  <c r="BK288"/>
  <c r="J221"/>
  <c r="BK172"/>
  <c i="4" r="BK170"/>
  <c r="BK164"/>
  <c r="J141"/>
  <c r="BK127"/>
  <c r="J179"/>
  <c r="J158"/>
  <c i="2" r="J752"/>
  <c r="BK728"/>
  <c r="J717"/>
  <c r="BK694"/>
  <c r="BK670"/>
  <c r="BK662"/>
  <c r="J632"/>
  <c r="J613"/>
  <c r="BK552"/>
  <c r="BK514"/>
  <c r="BK381"/>
  <c r="BK153"/>
  <c r="J748"/>
  <c r="J710"/>
  <c r="J694"/>
  <c r="BK638"/>
  <c r="J481"/>
  <c r="J412"/>
  <c r="J309"/>
  <c r="J599"/>
  <c r="J576"/>
  <c r="BK520"/>
  <c r="J507"/>
  <c r="BK498"/>
  <c r="BK371"/>
  <c r="J328"/>
  <c r="J300"/>
  <c r="J265"/>
  <c r="J212"/>
  <c r="J744"/>
  <c r="J426"/>
  <c r="BK247"/>
  <c r="J181"/>
  <c r="BK569"/>
  <c r="BK402"/>
  <c r="J296"/>
  <c r="J698"/>
  <c r="J641"/>
  <c r="J504"/>
  <c r="BK442"/>
  <c r="BK348"/>
  <c r="BK261"/>
  <c r="J738"/>
  <c r="J269"/>
  <c r="BK523"/>
  <c r="BK438"/>
  <c r="J306"/>
  <c r="BK196"/>
  <c i="3" r="J471"/>
  <c r="BK436"/>
  <c r="BK357"/>
  <c r="BK276"/>
  <c r="BK225"/>
  <c r="BK502"/>
  <c r="J426"/>
  <c r="J350"/>
  <c r="BK270"/>
  <c r="BK491"/>
  <c r="BK459"/>
  <c r="BK395"/>
  <c r="J330"/>
  <c r="BK296"/>
  <c r="BK221"/>
  <c r="BK158"/>
  <c r="BK445"/>
  <c r="J403"/>
  <c r="J342"/>
  <c r="BK299"/>
  <c r="BK426"/>
  <c r="J354"/>
  <c r="J256"/>
  <c r="J176"/>
  <c r="J321"/>
  <c r="BK164"/>
  <c r="J217"/>
  <c r="J245"/>
  <c r="J180"/>
  <c r="J137"/>
  <c i="4" r="J170"/>
  <c r="J156"/>
  <c r="J133"/>
  <c r="J143"/>
  <c r="J125"/>
  <c r="BK161"/>
  <c r="J147"/>
  <c r="J137"/>
  <c i="2" r="J731"/>
  <c r="BK684"/>
  <c r="J638"/>
  <c r="BK420"/>
  <c r="J238"/>
  <c r="J703"/>
  <c r="BK622"/>
  <c r="BK323"/>
  <c r="BK547"/>
  <c r="J468"/>
  <c r="BK312"/>
  <c r="BK200"/>
  <c r="J357"/>
  <c r="J523"/>
  <c r="BK744"/>
  <c r="J625"/>
  <c r="BK599"/>
  <c r="J514"/>
  <c r="J473"/>
  <c r="BK416"/>
  <c r="BK353"/>
  <c r="J247"/>
  <c r="BK157"/>
  <c r="J323"/>
  <c r="J208"/>
  <c r="J430"/>
  <c r="J224"/>
  <c r="BK666"/>
  <c r="J592"/>
  <c r="F35"/>
  <c l="1" r="P492"/>
  <c r="P352"/>
  <c r="P740"/>
  <c r="BK129"/>
  <c r="BK305"/>
  <c r="J305"/>
  <c r="J99"/>
  <c r="BK327"/>
  <c r="J327"/>
  <c r="J101"/>
  <c r="T492"/>
  <c r="T352"/>
  <c r="R709"/>
  <c r="R305"/>
  <c r="P327"/>
  <c r="T612"/>
  <c r="T740"/>
  <c r="T129"/>
  <c r="T327"/>
  <c r="BK612"/>
  <c r="J612"/>
  <c r="J104"/>
  <c r="P709"/>
  <c r="R129"/>
  <c r="P305"/>
  <c r="R492"/>
  <c r="R352"/>
  <c r="BK709"/>
  <c r="J709"/>
  <c r="J105"/>
  <c r="BK740"/>
  <c r="J740"/>
  <c r="J106"/>
  <c r="BK492"/>
  <c r="J492"/>
  <c r="J103"/>
  <c r="P612"/>
  <c r="T709"/>
  <c i="3" r="BK129"/>
  <c r="J129"/>
  <c r="J98"/>
  <c r="T311"/>
  <c r="R329"/>
  <c r="T341"/>
  <c r="R463"/>
  <c r="P490"/>
  <c r="T490"/>
  <c r="BK515"/>
  <c r="J515"/>
  <c r="J107"/>
  <c r="R515"/>
  <c r="R514"/>
  <c r="BK311"/>
  <c r="J311"/>
  <c r="J99"/>
  <c r="BK329"/>
  <c r="J329"/>
  <c r="J100"/>
  <c r="T398"/>
  <c i="2" r="P129"/>
  <c r="T305"/>
  <c r="R327"/>
  <c r="R612"/>
  <c r="R740"/>
  <c i="3" r="P129"/>
  <c r="R311"/>
  <c r="P329"/>
  <c r="R398"/>
  <c r="P311"/>
  <c r="T329"/>
  <c r="R341"/>
  <c r="T463"/>
  <c r="T129"/>
  <c r="T128"/>
  <c r="T127"/>
  <c r="P341"/>
  <c r="BK398"/>
  <c r="J398"/>
  <c r="J102"/>
  <c r="BK463"/>
  <c r="J463"/>
  <c r="J103"/>
  <c r="BK490"/>
  <c r="J490"/>
  <c r="J104"/>
  <c r="R490"/>
  <c r="P515"/>
  <c r="P514"/>
  <c r="T515"/>
  <c r="T514"/>
  <c i="4" r="BK120"/>
  <c r="BK119"/>
  <c r="J119"/>
  <c r="J97"/>
  <c r="R120"/>
  <c r="R119"/>
  <c r="R118"/>
  <c i="3" r="R129"/>
  <c r="R128"/>
  <c r="R127"/>
  <c r="BK341"/>
  <c r="J341"/>
  <c r="J101"/>
  <c r="P398"/>
  <c r="P463"/>
  <c i="4" r="P120"/>
  <c r="P119"/>
  <c r="P118"/>
  <c i="1" r="AU97"/>
  <c i="4" r="T120"/>
  <c r="T119"/>
  <c r="T118"/>
  <c i="2" r="BK352"/>
  <c r="J352"/>
  <c r="J102"/>
  <c r="BK322"/>
  <c r="J322"/>
  <c r="J100"/>
  <c r="BK760"/>
  <c r="J760"/>
  <c r="J107"/>
  <c i="3" r="BK510"/>
  <c r="J510"/>
  <c r="J105"/>
  <c i="4" r="F92"/>
  <c r="J115"/>
  <c i="3" r="BK128"/>
  <c r="J128"/>
  <c r="J97"/>
  <c i="4" r="J89"/>
  <c r="E108"/>
  <c r="F114"/>
  <c r="BE139"/>
  <c r="BE158"/>
  <c r="BE166"/>
  <c r="BE168"/>
  <c r="J91"/>
  <c r="BE135"/>
  <c r="BE121"/>
  <c r="BE123"/>
  <c r="BE125"/>
  <c r="BE129"/>
  <c r="BE133"/>
  <c r="BE127"/>
  <c r="BE131"/>
  <c r="BE137"/>
  <c r="BE141"/>
  <c r="BE143"/>
  <c r="BE145"/>
  <c r="BE147"/>
  <c r="BE156"/>
  <c r="BE161"/>
  <c r="BE164"/>
  <c r="BE170"/>
  <c r="BE176"/>
  <c r="BE179"/>
  <c i="3" r="BE152"/>
  <c r="BE161"/>
  <c r="BE176"/>
  <c r="F92"/>
  <c r="J91"/>
  <c r="BE130"/>
  <c r="BE137"/>
  <c r="J89"/>
  <c r="J124"/>
  <c r="BE266"/>
  <c r="BE193"/>
  <c r="BE217"/>
  <c r="BE249"/>
  <c r="BE256"/>
  <c r="F91"/>
  <c r="BE148"/>
  <c r="BE237"/>
  <c r="E85"/>
  <c r="BE209"/>
  <c r="BE263"/>
  <c r="BE318"/>
  <c r="BE225"/>
  <c r="BE233"/>
  <c r="BE270"/>
  <c r="BE296"/>
  <c r="BE144"/>
  <c r="BE164"/>
  <c r="BE172"/>
  <c r="BE187"/>
  <c r="BE229"/>
  <c r="BE306"/>
  <c r="BE354"/>
  <c r="BE357"/>
  <c r="BE365"/>
  <c r="BE388"/>
  <c r="BE403"/>
  <c r="BE433"/>
  <c r="BE158"/>
  <c r="BE168"/>
  <c r="BE213"/>
  <c r="BE241"/>
  <c r="BE302"/>
  <c r="BE312"/>
  <c r="BE321"/>
  <c r="BE342"/>
  <c r="BE361"/>
  <c r="BE377"/>
  <c r="BE381"/>
  <c r="BE420"/>
  <c r="BE423"/>
  <c r="BE426"/>
  <c r="BE430"/>
  <c r="BE464"/>
  <c r="BE180"/>
  <c r="BE252"/>
  <c r="BE273"/>
  <c r="BE284"/>
  <c r="BE288"/>
  <c r="BE315"/>
  <c r="BE334"/>
  <c r="BE350"/>
  <c r="BE373"/>
  <c r="BE417"/>
  <c r="BE456"/>
  <c r="BE468"/>
  <c r="BE506"/>
  <c r="BE511"/>
  <c r="BE516"/>
  <c r="BE519"/>
  <c i="2" r="J129"/>
  <c r="J98"/>
  <c i="3" r="BE276"/>
  <c r="BE281"/>
  <c r="BE292"/>
  <c r="BE385"/>
  <c r="BE399"/>
  <c r="BE410"/>
  <c r="BE414"/>
  <c r="BE436"/>
  <c r="BE441"/>
  <c r="BE445"/>
  <c r="BE471"/>
  <c r="BE479"/>
  <c r="BE486"/>
  <c r="BE498"/>
  <c r="BE502"/>
  <c r="BE523"/>
  <c r="BE221"/>
  <c r="BE245"/>
  <c r="BE260"/>
  <c r="BE299"/>
  <c r="BE325"/>
  <c r="BE330"/>
  <c r="BE338"/>
  <c r="BE346"/>
  <c r="BE370"/>
  <c r="BE391"/>
  <c r="BE395"/>
  <c r="BE406"/>
  <c r="BE459"/>
  <c r="BE475"/>
  <c r="BE482"/>
  <c r="BE491"/>
  <c r="BE494"/>
  <c i="2" r="BE177"/>
  <c r="BE224"/>
  <c r="BE283"/>
  <c r="BE369"/>
  <c r="BE371"/>
  <c r="BE412"/>
  <c r="BE414"/>
  <c r="BE420"/>
  <c r="BE422"/>
  <c r="BE442"/>
  <c r="F91"/>
  <c r="BE187"/>
  <c r="BE216"/>
  <c r="BE276"/>
  <c r="BE315"/>
  <c r="BE332"/>
  <c r="BE381"/>
  <c r="BE406"/>
  <c r="BE440"/>
  <c r="BE473"/>
  <c r="BE478"/>
  <c r="BE511"/>
  <c r="BE520"/>
  <c r="BE565"/>
  <c r="BE583"/>
  <c r="BE602"/>
  <c r="BE613"/>
  <c r="J123"/>
  <c r="BE181"/>
  <c r="BE191"/>
  <c r="BE234"/>
  <c r="BE296"/>
  <c r="BE300"/>
  <c r="BE309"/>
  <c r="BE319"/>
  <c r="BE344"/>
  <c r="BE353"/>
  <c r="BE359"/>
  <c r="BE375"/>
  <c r="BE379"/>
  <c r="BE383"/>
  <c r="BE387"/>
  <c r="BE465"/>
  <c r="BE468"/>
  <c r="BE498"/>
  <c r="BE569"/>
  <c r="BE635"/>
  <c r="BE638"/>
  <c r="BE648"/>
  <c r="BE656"/>
  <c r="BE676"/>
  <c r="BE741"/>
  <c r="BE756"/>
  <c r="BE461"/>
  <c r="BE514"/>
  <c r="BE537"/>
  <c r="BE552"/>
  <c r="BE666"/>
  <c r="E85"/>
  <c r="F124"/>
  <c r="BE212"/>
  <c r="BE220"/>
  <c r="BE261"/>
  <c r="BE280"/>
  <c r="BE306"/>
  <c r="BE402"/>
  <c r="BE430"/>
  <c r="BE449"/>
  <c r="BE470"/>
  <c r="BE475"/>
  <c r="BE562"/>
  <c r="BE660"/>
  <c r="BE664"/>
  <c r="BE668"/>
  <c r="BE684"/>
  <c r="BE691"/>
  <c r="BE698"/>
  <c r="J121"/>
  <c r="BE162"/>
  <c r="BE172"/>
  <c r="BE204"/>
  <c r="BE230"/>
  <c r="BE238"/>
  <c r="BE242"/>
  <c r="BE291"/>
  <c r="BE336"/>
  <c r="BE452"/>
  <c r="BE481"/>
  <c r="BE738"/>
  <c r="BE130"/>
  <c r="BE157"/>
  <c r="BE287"/>
  <c r="BE366"/>
  <c r="BE436"/>
  <c r="BE139"/>
  <c r="BE153"/>
  <c r="BE348"/>
  <c r="BE364"/>
  <c r="BE444"/>
  <c r="BE531"/>
  <c r="BE556"/>
  <c r="BE581"/>
  <c r="BE590"/>
  <c r="BE592"/>
  <c r="BE605"/>
  <c r="BE608"/>
  <c r="BE616"/>
  <c r="BE628"/>
  <c r="BE632"/>
  <c r="BE134"/>
  <c r="BE167"/>
  <c r="BE200"/>
  <c r="BE269"/>
  <c r="BE323"/>
  <c r="BE393"/>
  <c r="BE507"/>
  <c r="BE526"/>
  <c r="BE542"/>
  <c r="BE735"/>
  <c r="BE196"/>
  <c r="BE208"/>
  <c r="BE265"/>
  <c r="BE273"/>
  <c r="BE416"/>
  <c r="BE438"/>
  <c r="BE558"/>
  <c r="BE576"/>
  <c r="BE585"/>
  <c r="BE599"/>
  <c r="BE744"/>
  <c i="1" r="BC95"/>
  <c r="BB95"/>
  <c i="2" r="J124"/>
  <c r="BE247"/>
  <c r="BE340"/>
  <c r="BE357"/>
  <c r="BE361"/>
  <c r="BE377"/>
  <c r="BE389"/>
  <c r="BE398"/>
  <c r="BE404"/>
  <c r="BE408"/>
  <c r="BE410"/>
  <c r="BE457"/>
  <c r="BE493"/>
  <c r="BE517"/>
  <c r="BE619"/>
  <c r="BE622"/>
  <c r="BE625"/>
  <c r="BE328"/>
  <c r="BE432"/>
  <c r="BE484"/>
  <c r="BE594"/>
  <c r="BE641"/>
  <c r="BE643"/>
  <c r="BE670"/>
  <c r="BE680"/>
  <c r="BE717"/>
  <c r="BE720"/>
  <c r="BE748"/>
  <c r="BE761"/>
  <c r="BE145"/>
  <c r="BE227"/>
  <c r="BE312"/>
  <c r="BE396"/>
  <c r="BE426"/>
  <c r="BE454"/>
  <c r="BE488"/>
  <c r="BE501"/>
  <c r="BE504"/>
  <c r="BE523"/>
  <c r="BE547"/>
  <c r="BE573"/>
  <c r="BE652"/>
  <c r="BE662"/>
  <c r="BE688"/>
  <c r="BE694"/>
  <c r="BE703"/>
  <c r="BE706"/>
  <c r="BE710"/>
  <c r="BE713"/>
  <c r="BE724"/>
  <c r="BE728"/>
  <c r="BE731"/>
  <c r="BE752"/>
  <c i="1" r="BD95"/>
  <c i="2" r="F34"/>
  <c i="3" r="F37"/>
  <c i="1" r="BD96"/>
  <c i="4" r="J34"/>
  <c i="1" r="AW97"/>
  <c i="4" r="F35"/>
  <c i="1" r="BB97"/>
  <c i="3" r="F35"/>
  <c i="1" r="BB96"/>
  <c i="3" r="J34"/>
  <c i="1" r="AW96"/>
  <c i="2" r="J34"/>
  <c i="4" r="F34"/>
  <c i="1" r="BA97"/>
  <c i="4" r="F37"/>
  <c i="1" r="BD97"/>
  <c i="3" r="F36"/>
  <c i="1" r="BC96"/>
  <c i="3" r="F34"/>
  <c i="1" r="BA96"/>
  <c i="4" r="F36"/>
  <c i="1" r="BC97"/>
  <c i="2" l="1" r="P128"/>
  <c r="P127"/>
  <c i="1" r="AU95"/>
  <c i="2" r="T128"/>
  <c r="T127"/>
  <c i="3" r="P128"/>
  <c r="P127"/>
  <c i="1" r="AU96"/>
  <c i="2" r="R128"/>
  <c r="R127"/>
  <c r="BK128"/>
  <c r="J128"/>
  <c r="J97"/>
  <c i="1" r="BA95"/>
  <c r="AW95"/>
  <c i="3" r="BK514"/>
  <c r="J514"/>
  <c r="J106"/>
  <c i="4" r="J120"/>
  <c r="J98"/>
  <c r="BK118"/>
  <c r="J118"/>
  <c r="J96"/>
  <c i="3" r="BK127"/>
  <c r="J127"/>
  <c i="2" r="F33"/>
  <c i="1" r="AZ95"/>
  <c i="3" r="J33"/>
  <c i="1" r="AV96"/>
  <c r="AT96"/>
  <c i="2" r="J33"/>
  <c i="1" r="AV95"/>
  <c r="AT95"/>
  <c i="3" r="F33"/>
  <c i="1" r="AZ96"/>
  <c i="3" r="J30"/>
  <c i="1" r="AG96"/>
  <c i="4" r="J33"/>
  <c i="1" r="AV97"/>
  <c r="AT97"/>
  <c r="BD94"/>
  <c r="W33"/>
  <c r="BB94"/>
  <c r="W31"/>
  <c r="BA94"/>
  <c r="W30"/>
  <c i="4" r="F33"/>
  <c i="1" r="AZ97"/>
  <c r="BC94"/>
  <c r="AY94"/>
  <c i="2" l="1" r="BK127"/>
  <c r="J127"/>
  <c i="1" r="AN96"/>
  <c i="3" r="J96"/>
  <c r="J39"/>
  <c i="1" r="AU94"/>
  <c r="AZ94"/>
  <c r="W29"/>
  <c i="2" r="J30"/>
  <c i="1" r="AG95"/>
  <c i="4" r="J30"/>
  <c i="1" r="AG97"/>
  <c r="W32"/>
  <c r="AW94"/>
  <c r="AK30"/>
  <c r="AX94"/>
  <c i="2" l="1" r="J39"/>
  <c i="4" r="J39"/>
  <c i="2" r="J96"/>
  <c i="1" r="AN95"/>
  <c r="AG94"/>
  <c r="AK26"/>
  <c r="AN97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<sst xmlns="http://schemas.openxmlformats.org/spreadsheetml/2006/main">
  <si>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</si>
  <si>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</si>
  <si>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</si>
  <si>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</si>
  <si>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</si>
  <si>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{7e508c78-154d-4969-ac66-f9aa3529a100}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</si>
  <si>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</si>
  <si>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</si>
  <si>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</si>
  <si>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</si>
  <si>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</si>
  <si>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</si>
  <si>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</si>
  <si>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</si>
  <si>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VH-2025-07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</si>
  <si>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</si>
  <si>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</si>
  <si>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Brno, Vinohrady - rekonstrukce vodovodu</t>
  </si>
  <si>
    <t>KSO:</t>
  </si>
  <si>
    <t>CC-CZ:</t>
  </si>
  <si>
    <t>Místo:</t>
  </si>
  <si>
    <t xml:space="preserve"> </t>
  </si>
  <si>
    <t>Datum:</t>
  </si>
  <si>
    <t>6. 6. 2025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</si>
  <si>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</si>
  <si>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</si>
  <si>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</si>
  <si>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</si>
  <si>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</si>
  <si>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</si>
  <si>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</si>
  <si>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</si>
  <si>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</si>
  <si>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</si>
  <si>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</si>
  <si>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</si>
  <si>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</si>
  <si>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</si>
  <si>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</si>
  <si>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</si>
  <si>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</si>
  <si>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</si>
  <si>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</si>
  <si>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</si>
  <si>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</si>
  <si>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</si>
  <si>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</si>
  <si>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</si>
  <si>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</si>
  <si>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</si>
  <si>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</si>
  <si>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</si>
  <si>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</si>
  <si>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</si>
  <si>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</si>
  <si>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</si>
  <si>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</si>
  <si>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</si>
  <si>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</si>
  <si>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</si>
  <si>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</si>
  <si>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</si>
  <si>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</si>
  <si>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</si>
  <si>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</si>
  <si>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</si>
  <si>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</si>
  <si>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</si>
  <si>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</si>
  <si>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</si>
  <si>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</si>
  <si>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</si>
  <si>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</si>
  <si>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</si>
  <si>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</si>
  <si>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</si>
  <si>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</si>
  <si>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</si>
  <si>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330</t>
  </si>
  <si>
    <t>Stavební část - vodovod</t>
  </si>
  <si>
    <t>STA</t>
  </si>
  <si>
    <t>1</t>
  </si>
  <si>
    <t>{25a5b5fd-84ef-4b0b-8a09-a54c4dfe2103}</t>
  </si>
  <si>
    <t>2</t>
  </si>
  <si>
    <t>SO 340</t>
  </si>
  <si>
    <t>Stavební část - vodovodní přípojky</t>
  </si>
  <si>
    <t>{d1eca582-6481-4a71-8c7f-38b45e89a3aa}</t>
  </si>
  <si>
    <t>SO 900</t>
  </si>
  <si>
    <t>Ostatní rozpočtové náklady</t>
  </si>
  <si>
    <t>{864f37b7-04e3-41fd-b386-6f8b065438a7}</t>
  </si>
  <si>
    <t>obrus</t>
  </si>
  <si>
    <t>4301,1</t>
  </si>
  <si>
    <t>řady</t>
  </si>
  <si>
    <t>507,8</t>
  </si>
  <si>
    <t>KRYCÍ LIST SOUPISU PRACÍ</t>
  </si>
  <si>
    <t>podklad</t>
  </si>
  <si>
    <t>863,26</t>
  </si>
  <si>
    <t>výkop1</t>
  </si>
  <si>
    <t>977,515</t>
  </si>
  <si>
    <t>výkop2</t>
  </si>
  <si>
    <t>418,935</t>
  </si>
  <si>
    <t>Objekt:</t>
  </si>
  <si>
    <t>SO 330 - Stavební část - vodovod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</si>
  <si>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</si>
  <si>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</si>
  <si>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</si>
  <si>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</si>
  <si>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</si>
  <si>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</si>
  <si>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</si>
  <si>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</si>
  <si>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</si>
  <si>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</si>
  <si>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</si>
  <si>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  85 - Potrubí z trub litinových</t>
  </si>
  <si>
    <t xml:space="preserve">      87 - Náhradní zásobování vodou - Suchovod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</si>
  <si>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</si>
  <si>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</si>
  <si>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</si>
  <si>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</si>
  <si>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</si>
  <si>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</si>
  <si>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</si>
  <si>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</si>
  <si>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</si>
  <si>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</si>
  <si>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</si>
  <si>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</si>
  <si>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</si>
  <si>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</si>
  <si>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</si>
  <si>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</si>
  <si>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</si>
  <si>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</si>
  <si>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</si>
  <si>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</si>
  <si>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</si>
  <si>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113107223</t>
  </si>
  <si>
    <t>Odstranění podkladu z kameniva drceného tl přes 200 do 300 mm strojně pl přes 200 m2</t>
  </si>
  <si>
    <t>m2</t>
  </si>
  <si>
    <t>CS ÚRS 2025 01</t>
  </si>
  <si>
    <t>4</t>
  </si>
  <si>
    <t>1548201745</t>
  </si>
  <si>
    <t>PP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</si>
  <si>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</si>
  <si>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Online PSC</t>
  </si>
  <si>
    <t>https://podminky.urs.cz/item/CS_URS_2025_01/113107223</t>
  </si>
  <si>
    <t>VV</t>
  </si>
  <si>
    <t>113107243</t>
  </si>
  <si>
    <t>Odstranění podkladu živičného tl přes 100 do 150 mm strojně pl přes 200 m2</t>
  </si>
  <si>
    <t>-2130929902</t>
  </si>
  <si>
    <t>Odstranění podkladů nebo krytů strojně plochy jednotlivě přes 200 m2 s přemístěním hmot na skládku na vzdálenost do 20 m nebo s naložením na dopravní prostředek živičných, o tl. vrstvy přes 100 do 150 mm</t>
  </si>
  <si>
    <t>https://podminky.urs.cz/item/CS_URS_2025_01/113107243</t>
  </si>
  <si>
    <t>(467,7+11,7+11,6+3,5+3,3+10)</t>
  </si>
  <si>
    <t>řady*1,7</t>
  </si>
  <si>
    <t>3</t>
  </si>
  <si>
    <t>113154543</t>
  </si>
  <si>
    <t>Frézování živičného krytu tl 50 mm pruh š přes 1 m pl přes 500 do 2000 m2</t>
  </si>
  <si>
    <t>1129737981</t>
  </si>
  <si>
    <t>Frézování živičného podkladu nebo krytu s naložením hmot na dopravní prostředek plochy přes 500 do 2 000 m2 pruhu šířky přes 1 m, tloušťky vrstvy 50 mm</t>
  </si>
  <si>
    <t>https://podminky.urs.cz/item/CS_URS_2025_01/113154543</t>
  </si>
  <si>
    <t>"komunikace" 455*8,3</t>
  </si>
  <si>
    <t>"křižovatky" 55,2+143,1+40,3+58,9+227,1</t>
  </si>
  <si>
    <t>Součet</t>
  </si>
  <si>
    <t>115101201</t>
  </si>
  <si>
    <t>Čerpání vody na dopravní výšku do 10 m průměrný přítok do 500 l/min</t>
  </si>
  <si>
    <t>hod</t>
  </si>
  <si>
    <t>-1941929877</t>
  </si>
  <si>
    <t>Čerpání vody na dopravní výšku do 10 m s uvažovaným průměrným přítokem do 500 l/min</t>
  </si>
  <si>
    <t>https://podminky.urs.cz/item/CS_URS_2025_01/115101201</t>
  </si>
  <si>
    <t>- voda z odstaněného potrubí</t>
  </si>
  <si>
    <t>- voda vniklá do výkopu z přívalových deštů</t>
  </si>
  <si>
    <t>- voda spodní</t>
  </si>
  <si>
    <t>Platí pro tento objekt a objekt vodovodních přípojek</t>
  </si>
  <si>
    <t>6*20*8</t>
  </si>
  <si>
    <t>5</t>
  </si>
  <si>
    <t>115101301</t>
  </si>
  <si>
    <t>Pohotovost čerpací soupravy pro dopravní výšku do 10 m přítok do 500 l/min</t>
  </si>
  <si>
    <t>den</t>
  </si>
  <si>
    <t>1507817992</t>
  </si>
  <si>
    <t>Pohotovost záložní čerpací soupravy pro dopravní výšku do 10 m s uvažovaným průměrným přítokem do 500 l/min</t>
  </si>
  <si>
    <t>https://podminky.urs.cz/item/CS_URS_2025_01/115101301</t>
  </si>
  <si>
    <t>250</t>
  </si>
  <si>
    <t>6</t>
  </si>
  <si>
    <t>119001401</t>
  </si>
  <si>
    <t>Dočasné zajištění potrubí ocelového, plastového nebo litinového DN do 200 mm</t>
  </si>
  <si>
    <t>m</t>
  </si>
  <si>
    <t>1444300820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</si>
  <si>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ocelového, plastového nebo litinového, jmenovité světlosti DN do 200 mm</t>
  </si>
  <si>
    <t>https://podminky.urs.cz/item/CS_URS_2025_01/119001401</t>
  </si>
  <si>
    <t>21*1,2</t>
  </si>
  <si>
    <t>7</t>
  </si>
  <si>
    <t>119001411</t>
  </si>
  <si>
    <t>Dočasné zajištění potrubí betonového, ŽB nebo kameninového DN do 200 mm</t>
  </si>
  <si>
    <t>761437522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</si>
  <si>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do 200 mm</t>
  </si>
  <si>
    <t>https://podminky.urs.cz/item/CS_URS_2025_01/119001411</t>
  </si>
  <si>
    <t>11*1,2</t>
  </si>
  <si>
    <t>8</t>
  </si>
  <si>
    <t>119001421</t>
  </si>
  <si>
    <t>Dočasné zajištění kabelů a kabelových tratí ze 3 volně ložených kabelů</t>
  </si>
  <si>
    <t>601974860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</si>
  <si>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</si>
  <si>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https://podminky.urs.cz/item/CS_URS_2025_01/119001421</t>
  </si>
  <si>
    <t>44*1,1</t>
  </si>
  <si>
    <t>9</t>
  </si>
  <si>
    <t>119002411</t>
  </si>
  <si>
    <t>Pojezdový ocelový plech pro zabezpečení výkopu zřízení</t>
  </si>
  <si>
    <t>1098570056</t>
  </si>
  <si>
    <t>Pomocné konstrukce při zabezpečení výkopu vodorovné pojízdné z tlustého ocelového plechu šířky výkopu do 1 m zřízení</t>
  </si>
  <si>
    <t>https://podminky.urs.cz/item/CS_URS_2025_01/119002411</t>
  </si>
  <si>
    <t>uvažováno i pro přípojky s vícenásobným použitím</t>
  </si>
  <si>
    <t>8,3*3*24</t>
  </si>
  <si>
    <t>10</t>
  </si>
  <si>
    <t>119002412</t>
  </si>
  <si>
    <t>Pojezdový ocelový plech pro zabezpečení výkopu odstranění</t>
  </si>
  <si>
    <t>-480272965</t>
  </si>
  <si>
    <t>Pomocné konstrukce při zabezpečení výkopu vodorovné pojízdné z tlustého ocelového plechu šířky výkopu do 1 m odstranění</t>
  </si>
  <si>
    <t>https://podminky.urs.cz/item/CS_URS_2025_01/119002412</t>
  </si>
  <si>
    <t>8,3*3*2,4</t>
  </si>
  <si>
    <t>11</t>
  </si>
  <si>
    <t>132251255</t>
  </si>
  <si>
    <t>Hloubení rýh nezapažených š do 2000 mm v hornině třídy těžitelnosti I skupiny 3 objem do 1000 m3 strojně</t>
  </si>
  <si>
    <t>m3</t>
  </si>
  <si>
    <t>1812484497</t>
  </si>
  <si>
    <t>Hloubení nezapažených rýh šířky přes 800 do 2 000 mm strojně s urovnáním dna do předepsaného profilu a spádu v hornině třídy těžitelnosti I skupiny 3 přes 500 do 1 000 m3</t>
  </si>
  <si>
    <t>https://podminky.urs.cz/item/CS_URS_2025_01/132251255</t>
  </si>
  <si>
    <t>79+90</t>
  </si>
  <si>
    <t>řady*1,1*2,5*0,7</t>
  </si>
  <si>
    <t>132351254</t>
  </si>
  <si>
    <t>Hloubení rýh nezapažených š do 2000 mm v hornině třídy těžitelnosti II skupiny 4 objem do 500 m3 strojně</t>
  </si>
  <si>
    <t>61394340</t>
  </si>
  <si>
    <t>Hloubení nezapažených rýh šířky přes 800 do 2 000 mm strojně s urovnáním dna do předepsaného profilu a spádu v hornině třídy těžitelnosti II skupiny 4 přes 100 do 500 m3</t>
  </si>
  <si>
    <t>https://podminky.urs.cz/item/CS_URS_2025_01/132351254</t>
  </si>
  <si>
    <t>řady*1,1*2,5*0,3</t>
  </si>
  <si>
    <t>13</t>
  </si>
  <si>
    <t>139001101</t>
  </si>
  <si>
    <t>Příplatek za ztížení vykopávky v blízkosti podzemního vedení</t>
  </si>
  <si>
    <t>490742800</t>
  </si>
  <si>
    <t>Příplatek k cenám hloubených vykopávek za ztížení vykopávky v blízkosti podzemního vedení nebo výbušnin pro jakoukoliv třídu horniny</t>
  </si>
  <si>
    <t>https://podminky.urs.cz/item/CS_URS_2025_01/139001101</t>
  </si>
  <si>
    <t>"35%"(výkop1+výkop2)</t>
  </si>
  <si>
    <t>14</t>
  </si>
  <si>
    <t>151101101</t>
  </si>
  <si>
    <t>Zřízení příložného pažení a rozepření stěn rýh hl do 2 m</t>
  </si>
  <si>
    <t>1345232003</t>
  </si>
  <si>
    <t>Zřízení pažení a rozepření stěn rýh pro podzemní vedení příložné pro jakoukoliv mezerovitost, hloubky do 2 m</t>
  </si>
  <si>
    <t>https://podminky.urs.cz/item/CS_URS_2025_01/151101101</t>
  </si>
  <si>
    <t>řady*2,0*2</t>
  </si>
  <si>
    <t>15</t>
  </si>
  <si>
    <t>151101111</t>
  </si>
  <si>
    <t>Odstranění příložného pažení a rozepření stěn rýh hl do 2 m</t>
  </si>
  <si>
    <t>-231856607</t>
  </si>
  <si>
    <t>Odstranění pažení a rozepření stěn rýh pro podzemní vedení s uložením materiálu na vzdálenost do 3 m od kraje výkopu příložné, hloubky do 2 m</t>
  </si>
  <si>
    <t>https://podminky.urs.cz/item/CS_URS_2025_01/151101111</t>
  </si>
  <si>
    <t>16</t>
  </si>
  <si>
    <t>151101201</t>
  </si>
  <si>
    <t>Zřízení příložného pažení stěn výkopu hl do 4 m</t>
  </si>
  <si>
    <t>-2070096269</t>
  </si>
  <si>
    <t>Zřízení pažení stěn výkopu bez rozepření nebo vzepření příložné, hloubky do 4 m</t>
  </si>
  <si>
    <t>https://podminky.urs.cz/item/CS_URS_2025_01/151101201</t>
  </si>
  <si>
    <t>řady*2*0,5</t>
  </si>
  <si>
    <t>17</t>
  </si>
  <si>
    <t>151101211</t>
  </si>
  <si>
    <t>Odstranění příložného pažení stěn hl do 4 m</t>
  </si>
  <si>
    <t>-274193451</t>
  </si>
  <si>
    <t>Odstranění pažení stěn výkopu bez rozepření nebo vzepření s uložením pažin na vzdálenost do 3 m od okraje výkopu příložné, hloubky do 4 m</t>
  </si>
  <si>
    <t>https://podminky.urs.cz/item/CS_URS_2025_01/151101211</t>
  </si>
  <si>
    <t>18</t>
  </si>
  <si>
    <t>151101301</t>
  </si>
  <si>
    <t>Zřízení rozepření stěn při pažení příložném hl do 4 m</t>
  </si>
  <si>
    <t>-1316961808</t>
  </si>
  <si>
    <t>Zřízení rozepření zapažených stěn výkopů s potřebným přepažováním při pažení příložném, hloubky do 4 m</t>
  </si>
  <si>
    <t>https://podminky.urs.cz/item/CS_URS_2025_01/151101301</t>
  </si>
  <si>
    <t>180</t>
  </si>
  <si>
    <t>19</t>
  </si>
  <si>
    <t>151101311</t>
  </si>
  <si>
    <t>Odstranění rozepření stěn při pažení příložném hl do 4 m</t>
  </si>
  <si>
    <t>-1097929628</t>
  </si>
  <si>
    <t>Odstranění rozepření stěn výkopů s uložením materiálu na vzdálenost do 3 m od okraje výkopu pažení příložného, hloubky do 4 m</t>
  </si>
  <si>
    <t>https://podminky.urs.cz/item/CS_URS_2025_01/151101311</t>
  </si>
  <si>
    <t>20</t>
  </si>
  <si>
    <t>151201211</t>
  </si>
  <si>
    <t>Odstranění pažení stěn zátažného hl do 4 m</t>
  </si>
  <si>
    <t>643815672</t>
  </si>
  <si>
    <t>Odstranění pažení stěn výkopu bez rozepření nebo vzepření s uložením pažin na vzdálenost do 3 m od okraje výkopu zátažné, hloubky do 4 m</t>
  </si>
  <si>
    <t>https://podminky.urs.cz/item/CS_URS_2025_01/151201211</t>
  </si>
  <si>
    <t>242+151</t>
  </si>
  <si>
    <t>151201301</t>
  </si>
  <si>
    <t>Zřízení rozepření stěn při pažení zátažném hl do 4 m</t>
  </si>
  <si>
    <t>1172575664</t>
  </si>
  <si>
    <t>Zřízení rozepření zapažených stěn výkopů s potřebným přepažováním při pažení zátažném, hloubky do 4 m</t>
  </si>
  <si>
    <t>https://podminky.urs.cz/item/CS_URS_2025_01/151201301</t>
  </si>
  <si>
    <t>22</t>
  </si>
  <si>
    <t>151201311</t>
  </si>
  <si>
    <t>Odstranění rozepření stěn při pažení zátažném hl do 4 m</t>
  </si>
  <si>
    <t>348184324</t>
  </si>
  <si>
    <t>Odstranění rozepření stěn výkopů s uložením materiálu na vzdálenost do 3 m od okraje výkopu pažení zátažného, hloubky do 4 m</t>
  </si>
  <si>
    <t>https://podminky.urs.cz/item/CS_URS_2025_01/151201311</t>
  </si>
  <si>
    <t>23</t>
  </si>
  <si>
    <t>151201901</t>
  </si>
  <si>
    <t>Zřízení zátažného pažení stěn s ponecháním pažin ve výkopu hl do 4 m</t>
  </si>
  <si>
    <t>1926191533</t>
  </si>
  <si>
    <t>Zřízení pažení stěn výkopu bez rozepření nebo vzepření s ponecháním pažin ve výkopu zátažné, hloubky do 4 m</t>
  </si>
  <si>
    <t>https://podminky.urs.cz/item/CS_URS_2025_01/151201901</t>
  </si>
  <si>
    <t>24</t>
  </si>
  <si>
    <t>162751117</t>
  </si>
  <si>
    <t>Vodorovné přemístění přes 9 000 do 10000 m výkopku/sypaniny z horniny třídy těžitelnosti I skupiny 1 až 3</t>
  </si>
  <si>
    <t>1669230312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</si>
  <si>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</si>
  <si>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</si>
  <si>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25</t>
  </si>
  <si>
    <t>162751137</t>
  </si>
  <si>
    <t>Vodorovné přemístění přes 9 000 do 10000 m výkopku/sypaniny z horniny třídy těžitelnosti II skupiny 4 a 5</t>
  </si>
  <si>
    <t>-302375762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</si>
  <si>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</si>
  <si>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https://podminky.urs.cz/item/CS_URS_2025_01/162751137</t>
  </si>
  <si>
    <t>26</t>
  </si>
  <si>
    <t>166151101</t>
  </si>
  <si>
    <t>Přehození neulehlého výkopku z horniny třídy těžitelnosti I skupiny 1 až 3 strojně</t>
  </si>
  <si>
    <t>-238497421</t>
  </si>
  <si>
    <t>Přehození neulehlého výkopku strojně z horniny třídy těžitelnosti I, skupiny 1 až 3</t>
  </si>
  <si>
    <t>https://podminky.urs.cz/item/CS_URS_2025_01/166151101</t>
  </si>
  <si>
    <t>uvažováno pro 30% výkopku</t>
  </si>
  <si>
    <t>(výkop1+výkop2)*0,3</t>
  </si>
  <si>
    <t>27</t>
  </si>
  <si>
    <t>167151111</t>
  </si>
  <si>
    <t>Nakládání výkopku z hornin třídy těžitelnosti I skupiny 1 až 3 přes 100 m3</t>
  </si>
  <si>
    <t>1205992976</t>
  </si>
  <si>
    <t>Nakládání, skládání a překládání neulehlého výkopku nebo sypaniny strojně nakládání, množství přes 100 m3, z hornin třídy těžitelnosti I, skupiny 1 až 3</t>
  </si>
  <si>
    <t>414,8*1,1*1,05</t>
  </si>
  <si>
    <t>14,8*1,1*1,05</t>
  </si>
  <si>
    <t>13,7*1,1*1,05</t>
  </si>
  <si>
    <t>512,8*1,1*1,05</t>
  </si>
  <si>
    <t>61*1,1*1,05</t>
  </si>
  <si>
    <t>22,1*1,1*1,05</t>
  </si>
  <si>
    <t>319,2*1,1*1,05</t>
  </si>
  <si>
    <t>84,1*1,1*1,05</t>
  </si>
  <si>
    <t>30,5*1,1*1,05</t>
  </si>
  <si>
    <t>1,2*1,1*1,05</t>
  </si>
  <si>
    <t>0,2*1,1*1,05</t>
  </si>
  <si>
    <t>28</t>
  </si>
  <si>
    <t>171201231</t>
  </si>
  <si>
    <t>Poplatek za uložení zeminy a kamení na recyklační skládce (skládkovné) kód odpadu 17 05 04</t>
  </si>
  <si>
    <t>t</t>
  </si>
  <si>
    <t>1835170178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</si>
  <si>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</si>
  <si>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</si>
  <si>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(výkop1+výkop2)*2</t>
  </si>
  <si>
    <t>29</t>
  </si>
  <si>
    <t>171251201</t>
  </si>
  <si>
    <t>Uložení sypaniny na skládky nebo meziskládky</t>
  </si>
  <si>
    <t>-645077384</t>
  </si>
  <si>
    <t>Uložení sypaniny na skládky nebo meziskládky bez hutnění s upravením uložené sypaniny do předepsaného tvaru</t>
  </si>
  <si>
    <t>https://podminky.urs.cz/item/CS_URS_2025_01/171251201</t>
  </si>
  <si>
    <t>výkop1+výkop2</t>
  </si>
  <si>
    <t>30</t>
  </si>
  <si>
    <t>174151101</t>
  </si>
  <si>
    <t>Zásyp jam, šachet rýh nebo kolem objektů sypaninou se zhutněním</t>
  </si>
  <si>
    <t>-1021526705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</si>
  <si>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</si>
  <si>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</si>
  <si>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31</t>
  </si>
  <si>
    <t>M</t>
  </si>
  <si>
    <t>58344197</t>
  </si>
  <si>
    <t>štěrkodrť frakce 0/63</t>
  </si>
  <si>
    <t>1724936824</t>
  </si>
  <si>
    <t>1396,45*2 'Přepočtené koeficientem množství</t>
  </si>
  <si>
    <t>32</t>
  </si>
  <si>
    <t>175111101</t>
  </si>
  <si>
    <t>Obsypání potrubí ručně sypaninou bez prohození, uloženou do 3 m</t>
  </si>
  <si>
    <t>1441506613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</si>
  <si>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</si>
  <si>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https://podminky.urs.cz/item/CS_URS_2025_01/175111101</t>
  </si>
  <si>
    <t>obsyp</t>
  </si>
  <si>
    <t>řady*1,1*0,5</t>
  </si>
  <si>
    <t>33</t>
  </si>
  <si>
    <t>58337302</t>
  </si>
  <si>
    <t>štěrkopísek frakce 0/16</t>
  </si>
  <si>
    <t>607200365</t>
  </si>
  <si>
    <t>279,29*2 'Přepočtené koeficientem množství</t>
  </si>
  <si>
    <t>34</t>
  </si>
  <si>
    <t>181152345</t>
  </si>
  <si>
    <t xml:space="preserve">Úprava pláně HTÚ dle předepsaných sklonů vč. případných hutnících pokusů a vystavení protokolů o zkoušce ověření modulu přetvárnosti se zhutněním na požadovanou hodnotu Edef2=45MPa při poměru Edef2/Edef1 dle požadavku ČSN 72006 </t>
  </si>
  <si>
    <t>1041904476</t>
  </si>
  <si>
    <t>řady*1,1</t>
  </si>
  <si>
    <t>35</t>
  </si>
  <si>
    <t>181951112</t>
  </si>
  <si>
    <t>Úprava pláně v hornině třídy těžitelnosti I skupiny 1 až 3 se zhutněním strojně</t>
  </si>
  <si>
    <t>1106439178</t>
  </si>
  <si>
    <t>Úprava pláně vyrovnáním výškových rozdílů strojně v hornině třídy těžitelnosti I, skupiny 1 až 3 se zhutněním</t>
  </si>
  <si>
    <t>https://podminky.urs.cz/item/CS_URS_2025_01/181951112</t>
  </si>
  <si>
    <t>řady*1,2</t>
  </si>
  <si>
    <t>36</t>
  </si>
  <si>
    <t>202510203</t>
  </si>
  <si>
    <t xml:space="preserve">Poplatek za skládku  "navážky"</t>
  </si>
  <si>
    <t>-1523517365</t>
  </si>
  <si>
    <t>řady*0,3*1,1</t>
  </si>
  <si>
    <t>"5%"111,72*0,05</t>
  </si>
  <si>
    <t>37</t>
  </si>
  <si>
    <t>46051020R</t>
  </si>
  <si>
    <t>D+M žlabu kabelové do rýhy bez výkopových prací z prefabrikovaných betonových žlabů včetně víka</t>
  </si>
  <si>
    <t>-820155091</t>
  </si>
  <si>
    <t>Žlaby kabelové do rýhy bez výkopových prací z prefabrikovaných betonových žlabů.</t>
  </si>
  <si>
    <t>1,1*17</t>
  </si>
  <si>
    <t>38</t>
  </si>
  <si>
    <t>460671112</t>
  </si>
  <si>
    <t>Výstražná fólie pro krytí kabelů šířky přes 20 do 25 cm</t>
  </si>
  <si>
    <t>1126408259</t>
  </si>
  <si>
    <t>Výstražné prvky pro krytí kabelů včetně vyrovnání povrchu rýhy, rozvinutí a uložení fólie, šířky přes 20 do 25 cm</t>
  </si>
  <si>
    <t>https://podminky.urs.cz/item/CS_URS_2025_01/460671112</t>
  </si>
  <si>
    <t>17*1,1</t>
  </si>
  <si>
    <t>Svislé a kompletní konstrukce</t>
  </si>
  <si>
    <t>39</t>
  </si>
  <si>
    <t>202317904</t>
  </si>
  <si>
    <t>Poplatek za skládku suti s příměsí</t>
  </si>
  <si>
    <t>1212830901</t>
  </si>
  <si>
    <t>14,96</t>
  </si>
  <si>
    <t>40</t>
  </si>
  <si>
    <t>891182080.1</t>
  </si>
  <si>
    <t>Vytažení demontáž stávajícího potrubí LT DN100 z výkopu vč. tvarovek armatur, vč. odvozu a likvidace, poplatek</t>
  </si>
  <si>
    <t>-917847726</t>
  </si>
  <si>
    <t>3,5</t>
  </si>
  <si>
    <t>41</t>
  </si>
  <si>
    <t>891182120.1</t>
  </si>
  <si>
    <t>Vytažení demontáž stávajícího potrubí LT DN150 z výkopu vč. tvarovek armatur, vč. odvozu a likvidace, poplatek</t>
  </si>
  <si>
    <t>-295913777</t>
  </si>
  <si>
    <t>Vytažení demontáž stávajícího potrubí LT DN150 z výkopu vč. tvarovek armatur, vč. odvozu a likvidace, popolatek</t>
  </si>
  <si>
    <t>11,5+11,7+3,5</t>
  </si>
  <si>
    <t>42</t>
  </si>
  <si>
    <t>891241100.1</t>
  </si>
  <si>
    <t>Demontáž vodovodních šoupátek otevřený výkop DN 50-150 vč. poklopů zemní soupravy příslušných armatur vč. odvozu a likvidace dle pokynů investora</t>
  </si>
  <si>
    <t>kus</t>
  </si>
  <si>
    <t>712808449</t>
  </si>
  <si>
    <t>61</t>
  </si>
  <si>
    <t>43</t>
  </si>
  <si>
    <t>891241821.1</t>
  </si>
  <si>
    <t>Demontáž vodovodních hydrantů podzemních otevřený výkop DN 80 vč. poklopů příslušných armatur vč. odvozu a likvidace dle pokynů investora</t>
  </si>
  <si>
    <t>1470752979</t>
  </si>
  <si>
    <t>Vodorovné konstrukce</t>
  </si>
  <si>
    <t>44</t>
  </si>
  <si>
    <t>451573111</t>
  </si>
  <si>
    <t>Lože pod potrubí otevřený výkop ze štěrkopísku</t>
  </si>
  <si>
    <t>77855787</t>
  </si>
  <si>
    <t>Lože pod potrubí, stoky a drobné objekty v otevřeném výkopu z písku a štěrkopísku do 63 mm</t>
  </si>
  <si>
    <t>https://podminky.urs.cz/item/CS_URS_2025_01/451573111</t>
  </si>
  <si>
    <t>řady*1,1*0,1</t>
  </si>
  <si>
    <t>Komunikace pozemní</t>
  </si>
  <si>
    <t>45</t>
  </si>
  <si>
    <t>564861111</t>
  </si>
  <si>
    <t>Podklad ze štěrkodrtě ŠD plochy přes 100 m2 tl 200 mm</t>
  </si>
  <si>
    <t>625314375</t>
  </si>
  <si>
    <t>Podklad ze štěrkodrti ŠD s rozprostřením a zhutněním plochy přes 100 m2, po zhutnění tl. 200 mm</t>
  </si>
  <si>
    <t>https://podminky.urs.cz/item/CS_URS_2025_01/564861111</t>
  </si>
  <si>
    <t>46</t>
  </si>
  <si>
    <t>565176101</t>
  </si>
  <si>
    <t>Asfaltový beton vrstva podkladní ACP 22 (obalované kamenivo OKH) tl 100 mm š do 1,5 m</t>
  </si>
  <si>
    <t>1470120715</t>
  </si>
  <si>
    <t>Asfaltový beton vrstva podkladní ACP 22 (obalované kamenivo hrubozrnné - OKH) s rozprostřením a zhutněním v pruhu šířky do 1,5 m, po zhutnění tl. 100 mm</t>
  </si>
  <si>
    <t>https://podminky.urs.cz/item/CS_URS_2025_01/565176101</t>
  </si>
  <si>
    <t>47</t>
  </si>
  <si>
    <t>567122114</t>
  </si>
  <si>
    <t>Podklad ze směsi stmelené cementem SC C 8/10 (KSC I) tl 150 mm</t>
  </si>
  <si>
    <t>1918569211</t>
  </si>
  <si>
    <t>Podklad ze směsi stmelené cementem SC bez dilatačních spár, s rozprostřením a zhutněním SC C 8/10 (KSC I), po zhutnění tl. 150 mm</t>
  </si>
  <si>
    <t>https://podminky.urs.cz/item/CS_URS_2025_01/567122114</t>
  </si>
  <si>
    <t>řady*1,4</t>
  </si>
  <si>
    <t>48</t>
  </si>
  <si>
    <t>573111112</t>
  </si>
  <si>
    <t>Postřik živičný infiltrační s posypem z asfaltu množství 1 kg/m2</t>
  </si>
  <si>
    <t>1705714753</t>
  </si>
  <si>
    <t>Postřik infiltrační PI z asfaltu silničního s posypem kamenivem, v množství 1,00 kg/m2</t>
  </si>
  <si>
    <t>https://podminky.urs.cz/item/CS_URS_2025_01/573111112</t>
  </si>
  <si>
    <t>49</t>
  </si>
  <si>
    <t>573231108</t>
  </si>
  <si>
    <t>Postřik živičný spojovací ze silniční emulze v množství 0,50 kg/m2</t>
  </si>
  <si>
    <t>984447001</t>
  </si>
  <si>
    <t>Postřik spojovací PS bez posypu kamenivem ze silniční emulze, v množství 0,50 kg/m2</t>
  </si>
  <si>
    <t>https://podminky.urs.cz/item/CS_URS_2025_01/573231108</t>
  </si>
  <si>
    <t>50</t>
  </si>
  <si>
    <t>577144121</t>
  </si>
  <si>
    <t>Asfaltový beton vrstva obrusná ACO 11+ (ABS) tř. I tl 50 mm š přes 3 m z nemodifikovaného asfaltu</t>
  </si>
  <si>
    <t>819874865</t>
  </si>
  <si>
    <t>Asfaltový beton vrstva obrusná ACO 11 (ABS) s rozprostřením a se zhutněním z nemodifikovaného asfaltu v pruhu šířky přes 3 m tř. I (ACO 11+), po zhutnění tl. 50 mm</t>
  </si>
  <si>
    <t>https://podminky.urs.cz/item/CS_URS_2025_01/577144121</t>
  </si>
  <si>
    <t>Vedení trubní dálková a přípojná</t>
  </si>
  <si>
    <t>51</t>
  </si>
  <si>
    <t>857242122</t>
  </si>
  <si>
    <t>Montáž litinových tvarovek jednoosých přírubových otevřený výkop DN 80</t>
  </si>
  <si>
    <t>2054272414</t>
  </si>
  <si>
    <t>Montáž litinových tvarovek na potrubí litinovém tlakovém jednoosých na potrubí z trub přírubových v otevřeném výkopu, kanálu nebo v šachtě DN 80</t>
  </si>
  <si>
    <t>https://podminky.urs.cz/item/CS_URS_2025_01/857242122</t>
  </si>
  <si>
    <t>10+10</t>
  </si>
  <si>
    <t>52</t>
  </si>
  <si>
    <t>55250642</t>
  </si>
  <si>
    <t>koleno přírubové s patkou PP litinové DN 80</t>
  </si>
  <si>
    <t>2046002361</t>
  </si>
  <si>
    <t>53</t>
  </si>
  <si>
    <t>55253235</t>
  </si>
  <si>
    <t>tvarovka přírubová litinová vodovodní FF-kus PN10/16 DN 80 dl 200mm</t>
  </si>
  <si>
    <t>1315389141</t>
  </si>
  <si>
    <t>54</t>
  </si>
  <si>
    <t>857262122</t>
  </si>
  <si>
    <t>Montáž litinových tvarovek jednoosých přírubových otevřený výkop DN 100</t>
  </si>
  <si>
    <t>1176387702</t>
  </si>
  <si>
    <t>Montáž litinových tvarovek na potrubí litinovém tlakovém jednoosých na potrubí z trub přírubových v otevřeném výkopu, kanálu nebo v šachtě DN 100</t>
  </si>
  <si>
    <t>https://podminky.urs.cz/item/CS_URS_2025_01/857262122</t>
  </si>
  <si>
    <t>55</t>
  </si>
  <si>
    <t>55253489</t>
  </si>
  <si>
    <t>tvarovka přírubová litinová s hladkým koncem,práškový epoxid tl 250µm F-kus DN 80</t>
  </si>
  <si>
    <t>-445208802</t>
  </si>
  <si>
    <t>56</t>
  </si>
  <si>
    <t>857263131</t>
  </si>
  <si>
    <t>Montáž litinových tvarovek odbočných hrdlových otevřený výkop s integrovaným těsněním DN 100</t>
  </si>
  <si>
    <t>520559071</t>
  </si>
  <si>
    <t>Montáž litinových tvarovek na potrubí litinovém tlakovém odbočných na potrubí z trub hrdlových v otevřeném výkopu, kanálu nebo v šachtě s integrovaným těsněním DN 100</t>
  </si>
  <si>
    <t>https://podminky.urs.cz/item/CS_URS_2025_01/857263131</t>
  </si>
  <si>
    <t>57</t>
  </si>
  <si>
    <t>55253745</t>
  </si>
  <si>
    <t>tvarovka hrdlová s přírubovou odbočkou z tvárné litiny,práškový epoxid tl 250µm MMA-kus DN 100/80</t>
  </si>
  <si>
    <t>313873274</t>
  </si>
  <si>
    <t>58</t>
  </si>
  <si>
    <t>857311131</t>
  </si>
  <si>
    <t>Montáž litinových tvarovek jednoosých hrdlových otevřený výkop s integrovaným těsněním DN 150</t>
  </si>
  <si>
    <t>313407523</t>
  </si>
  <si>
    <t>Montáž litinových tvarovek na potrubí litinovém tlakovém jednoosých na potrubí z trub hrdlových v otevřeném výkopu, kanálu nebo v šachtě s integrovaným těsněním DN 150</t>
  </si>
  <si>
    <t>https://podminky.urs.cz/item/CS_URS_2025_01/857311131</t>
  </si>
  <si>
    <t>4+2+1+2</t>
  </si>
  <si>
    <t>59</t>
  </si>
  <si>
    <t>55253907</t>
  </si>
  <si>
    <t>koleno hrdlové z tvárné litiny,práškový epoxid tl 250µm MMK-kus DN 150- 11,25°</t>
  </si>
  <si>
    <t>-1800468561</t>
  </si>
  <si>
    <t>60</t>
  </si>
  <si>
    <t>55253943</t>
  </si>
  <si>
    <t>koleno hrdlové z tvárné litiny,práškový epoxid tl 250µm MMK-kus DN 150-45°</t>
  </si>
  <si>
    <t>1737022911</t>
  </si>
  <si>
    <t>55259713</t>
  </si>
  <si>
    <t>přesuvka hrdlová U tvárná litina základní povrchová ochrana včetně 2x spoj těsnící dl 165mm DN 150 - jištěný spoj</t>
  </si>
  <si>
    <t>-192300243</t>
  </si>
  <si>
    <t>62</t>
  </si>
  <si>
    <t>55253895</t>
  </si>
  <si>
    <t>tvarovka přírubová s hrdlem z tvárné litiny,práškový epoxid tl 250µm EU-kus dl 135mm DN 150</t>
  </si>
  <si>
    <t>-663874994</t>
  </si>
  <si>
    <t>63</t>
  </si>
  <si>
    <t>857312122</t>
  </si>
  <si>
    <t>Montáž litinových tvarovek jednoosých přírubových otevřený výkop DN 150</t>
  </si>
  <si>
    <t>-586012916</t>
  </si>
  <si>
    <t>Montáž litinových tvarovek na potrubí litinovém tlakovém jednoosých na potrubí z trub přírubových v otevřeném výkopu, kanálu nebo v šachtě DN 150</t>
  </si>
  <si>
    <t>https://podminky.urs.cz/item/CS_URS_2025_01/857312122</t>
  </si>
  <si>
    <t>2+4</t>
  </si>
  <si>
    <t>64</t>
  </si>
  <si>
    <t>55253492</t>
  </si>
  <si>
    <t>tvarovka přírubová litinová s hladkým koncem,práškový epoxid tl 250µm F-kus DN 150</t>
  </si>
  <si>
    <t>1067990052</t>
  </si>
  <si>
    <t>65</t>
  </si>
  <si>
    <t>55253617</t>
  </si>
  <si>
    <t>přechod přírubový litinový PN10/16 FFR-kus dl 200mm DN 150/100</t>
  </si>
  <si>
    <t>1617050909</t>
  </si>
  <si>
    <t>náhradní zásobování</t>
  </si>
  <si>
    <t>66</t>
  </si>
  <si>
    <t>857313131</t>
  </si>
  <si>
    <t>Montáž litinových tvarovek odbočných hrdlových otevřený výkop s integrovaným těsněním DN 150</t>
  </si>
  <si>
    <t>2131271077</t>
  </si>
  <si>
    <t>Montáž litinových tvarovek na potrubí litinovém tlakovém odbočných na potrubí z trub hrdlových v otevřeném výkopu, kanálu nebo v šachtě s integrovaným těsněním DN 150</t>
  </si>
  <si>
    <t>https://podminky.urs.cz/item/CS_URS_2025_01/857313131</t>
  </si>
  <si>
    <t>67</t>
  </si>
  <si>
    <t>55253756</t>
  </si>
  <si>
    <t>tvarovka hrdlová s přírubovou odbočkou z tvárné litiny,práškový epoxid tl 250µm MMA-kus DN 150/80</t>
  </si>
  <si>
    <t>-1679000506</t>
  </si>
  <si>
    <t>68</t>
  </si>
  <si>
    <t>857351131</t>
  </si>
  <si>
    <t>Montáž litinových tvarovek jednoosých hrdlových otevřený výkop s integrovaným těsněním DN 200</t>
  </si>
  <si>
    <t>2083800321</t>
  </si>
  <si>
    <t>Montáž litinových tvarovek na potrubí litinovém tlakovém jednoosých na potrubí z trub hrdlových v otevřeném výkopu, kanálu nebo v šachtě s integrovaným těsněním DN 200</t>
  </si>
  <si>
    <t>https://podminky.urs.cz/item/CS_URS_2025_01/857351131</t>
  </si>
  <si>
    <t>1+1+1+6+1+1+2+4</t>
  </si>
  <si>
    <t>69</t>
  </si>
  <si>
    <t>55253920</t>
  </si>
  <si>
    <t>koleno hrdlové z tvárné litiny,práškový epoxid tl 250µm MMK-kus DN 200-22,5°</t>
  </si>
  <si>
    <t>2091702557</t>
  </si>
  <si>
    <t>70</t>
  </si>
  <si>
    <t>55253908</t>
  </si>
  <si>
    <t>koleno hrdlové z tvárné litiny,práškový epoxid tl 250µm MMK-kus DN 200-11,25°</t>
  </si>
  <si>
    <t>-1616580317</t>
  </si>
  <si>
    <t>71</t>
  </si>
  <si>
    <t>55253868</t>
  </si>
  <si>
    <t>přechod hrdlový z tvárné litiny,práškový epoxid tl 250µm MMR-kus DN 200/150</t>
  </si>
  <si>
    <t>186846503</t>
  </si>
  <si>
    <t>72</t>
  </si>
  <si>
    <t>55253866</t>
  </si>
  <si>
    <t>přechod hrdlový z tvárné litiny,práškový epoxid tl 250µm MMR-kus DN 200/100</t>
  </si>
  <si>
    <t>-141552693</t>
  </si>
  <si>
    <t>73</t>
  </si>
  <si>
    <t>55253944</t>
  </si>
  <si>
    <t>koleno hrdlové z tvárné litiny,práškový epoxid tl 250µm MMK-kus DN 200-45°</t>
  </si>
  <si>
    <t>1268823516</t>
  </si>
  <si>
    <t>74</t>
  </si>
  <si>
    <t>55253896</t>
  </si>
  <si>
    <t>tvarovka přírubová s hrdlem z tvárné litiny,práškový epoxid tl 250µm EU-kus dl 140mm DN 200</t>
  </si>
  <si>
    <t>395832513</t>
  </si>
  <si>
    <t>75</t>
  </si>
  <si>
    <t>55259714</t>
  </si>
  <si>
    <t>přesuvka hrdlová U tvárná litina základní povrchová ochrana včetně 2x spoj těsnící dl 170mm DN 200 - jištěný spoj</t>
  </si>
  <si>
    <t>1231620392</t>
  </si>
  <si>
    <t>76</t>
  </si>
  <si>
    <t>857352122</t>
  </si>
  <si>
    <t>Montáž litinových tvarovek jednoosých přírubových otevřený výkop DN 200</t>
  </si>
  <si>
    <t>868094602</t>
  </si>
  <si>
    <t>Montáž litinových tvarovek na potrubí litinovém tlakovém jednoosých na potrubí z trub přírubových v otevřeném výkopu, kanálu nebo v šachtě DN 200</t>
  </si>
  <si>
    <t>https://podminky.urs.cz/item/CS_URS_2025_01/857352122</t>
  </si>
  <si>
    <t>5+1</t>
  </si>
  <si>
    <t>77</t>
  </si>
  <si>
    <t>55253493</t>
  </si>
  <si>
    <t>tvarovka přírubová litinová s hladkým koncem,práškový epoxid tl 250µm F-kus DN 200</t>
  </si>
  <si>
    <t>844288573</t>
  </si>
  <si>
    <t>78</t>
  </si>
  <si>
    <t>55259824</t>
  </si>
  <si>
    <t>přechod přírubový tvárná litina dl 200mm DN 200/100</t>
  </si>
  <si>
    <t>-1389847728</t>
  </si>
  <si>
    <t>79</t>
  </si>
  <si>
    <t>857353131</t>
  </si>
  <si>
    <t>Montáž litinových tvarovek odbočných hrdlových otevřený výkop s integrovaným těsněním DN 200</t>
  </si>
  <si>
    <t>-266156487</t>
  </si>
  <si>
    <t>Montáž litinových tvarovek na potrubí litinovém tlakovém odbočných na potrubí z trub hrdlových v otevřeném výkopu, kanálu nebo v šachtě s integrovaným těsněním DN 200</t>
  </si>
  <si>
    <t>https://podminky.urs.cz/item/CS_URS_2025_01/857353131</t>
  </si>
  <si>
    <t>80</t>
  </si>
  <si>
    <t>55253763</t>
  </si>
  <si>
    <t>tvarovka hrdlová s přírubovou odbočkou z tvárné litiny,práškový epoxid tl 250µm MMA-kus DN 200/80</t>
  </si>
  <si>
    <t>-428541877</t>
  </si>
  <si>
    <t>81</t>
  </si>
  <si>
    <t>857354122</t>
  </si>
  <si>
    <t>Montáž litinových tvarovek odbočných přírubových otevřený výkop DN 200</t>
  </si>
  <si>
    <t>-1750687015</t>
  </si>
  <si>
    <t>Montáž litinových tvarovek na potrubí litinovém tlakovém odbočných na potrubí z trub přírubových v otevřeném výkopu, kanálu nebo v šachtě DN 200</t>
  </si>
  <si>
    <t>https://podminky.urs.cz/item/CS_URS_2025_01/857354122</t>
  </si>
  <si>
    <t>3+2+3+1</t>
  </si>
  <si>
    <t>82</t>
  </si>
  <si>
    <t>55253532</t>
  </si>
  <si>
    <t>tvarovka přírubová litinová s přírubovou odbočkou,práškový epoxid tl 250µm T-kus DN 200/80</t>
  </si>
  <si>
    <t>-1067216191</t>
  </si>
  <si>
    <t>83</t>
  </si>
  <si>
    <t>55253533</t>
  </si>
  <si>
    <t>tvarovka přírubová litinová s přírubovou odbočkou,práškový epoxid tl 250µm T-kus DN 200/100</t>
  </si>
  <si>
    <t>-1823533582</t>
  </si>
  <si>
    <t>84</t>
  </si>
  <si>
    <t>55253535</t>
  </si>
  <si>
    <t>tvarovka přírubová litinová s přírubovou odbočkou,práškový epoxid tl 250µm T-kus DN 200/150</t>
  </si>
  <si>
    <t>-1506349242</t>
  </si>
  <si>
    <t>85</t>
  </si>
  <si>
    <t>55253537</t>
  </si>
  <si>
    <t>tvarovka přírubová litinová s přírubovou odbočkou,práškový epoxid tl 250µm T-kus DN 200/200</t>
  </si>
  <si>
    <t>-1806117210</t>
  </si>
  <si>
    <t>86</t>
  </si>
  <si>
    <t>890311851</t>
  </si>
  <si>
    <t>Bourání šachet ze ŽB strojně obestavěného prostoru do 1,5 m3</t>
  </si>
  <si>
    <t>1800024655</t>
  </si>
  <si>
    <t>Bourání šachet a jímek strojně velikosti obestavěného prostoru do 1,5 m3 ze železobetonu</t>
  </si>
  <si>
    <t>https://podminky.urs.cz/item/CS_URS_2025_01/890311851</t>
  </si>
  <si>
    <t>odstranění stávajícíh uličních vpustí</t>
  </si>
  <si>
    <t>(3,14*1*1)/4*7*2</t>
  </si>
  <si>
    <t>87</t>
  </si>
  <si>
    <t>891241112</t>
  </si>
  <si>
    <t>Montáž vodovodních šoupátek otevřený výkop DN 80</t>
  </si>
  <si>
    <t>1117608582</t>
  </si>
  <si>
    <t>Montáž vodovodních armatur na potrubí šoupátek nebo klapek uzavíracích v otevřeném výkopu nebo v šachtách s osazením zemní soupravy (bez poklopů) DN 80</t>
  </si>
  <si>
    <t>https://podminky.urs.cz/item/CS_URS_2025_01/891241112</t>
  </si>
  <si>
    <t>88</t>
  </si>
  <si>
    <t>42221303</t>
  </si>
  <si>
    <t>šoupátko pitná voda litina GGG 50 krátká stavební dl PN10/16 DN 80x180mm</t>
  </si>
  <si>
    <t>385761460</t>
  </si>
  <si>
    <t>89</t>
  </si>
  <si>
    <t>891261112</t>
  </si>
  <si>
    <t>Montáž vodovodních šoupátek otevřený výkop DN 100</t>
  </si>
  <si>
    <t>-1006727959</t>
  </si>
  <si>
    <t>Montáž vodovodních armatur na potrubí šoupátek nebo klapek uzavíracích v otevřeném výkopu nebo v šachtách s osazením zemní soupravy (bez poklopů) DN 100</t>
  </si>
  <si>
    <t>https://podminky.urs.cz/item/CS_URS_2025_01/891261112</t>
  </si>
  <si>
    <t>90</t>
  </si>
  <si>
    <t>42221324</t>
  </si>
  <si>
    <t>šoupátko pitná voda litina GGG 50 dlouhá stavební dl PN10/16 DN 100x300mm</t>
  </si>
  <si>
    <t>182218675</t>
  </si>
  <si>
    <t>91</t>
  </si>
  <si>
    <t>42291074r</t>
  </si>
  <si>
    <t xml:space="preserve">souprava zemní teleskopická pro šoupátka DN 100 - 200,    1,3 - 2,0 m</t>
  </si>
  <si>
    <t>111477391</t>
  </si>
  <si>
    <t>souprava zemní pro šoupátka DN 100-200mm Rd 1,3 - 2,0m</t>
  </si>
  <si>
    <t>2+10+4+10</t>
  </si>
  <si>
    <t>92</t>
  </si>
  <si>
    <t>891311112</t>
  </si>
  <si>
    <t>Montáž vodovodních šoupátek otevřený výkop DN 150</t>
  </si>
  <si>
    <t>-1513074249</t>
  </si>
  <si>
    <t>Montáž vodovodních armatur na potrubí šoupátek nebo klapek uzavíracích v otevřeném výkopu nebo v šachtách s osazením zemní soupravy (bez poklopů) DN 150</t>
  </si>
  <si>
    <t>https://podminky.urs.cz/item/CS_URS_2025_01/891311112</t>
  </si>
  <si>
    <t>93</t>
  </si>
  <si>
    <t>42221306</t>
  </si>
  <si>
    <t>šoupátko pitná voda litina GGG 50 krátká stavební dl PN10/16 DN 150x210mm</t>
  </si>
  <si>
    <t>-1507207549</t>
  </si>
  <si>
    <t>94</t>
  </si>
  <si>
    <t>891351112</t>
  </si>
  <si>
    <t>Montáž vodovodních šoupátek otevřený výkop DN 200</t>
  </si>
  <si>
    <t>790079674</t>
  </si>
  <si>
    <t>Montáž vodovodních armatur na potrubí šoupátek nebo klapek uzavíracích v otevřeném výkopu nebo v šachtách s osazením zemní soupravy (bez poklopů) DN 200</t>
  </si>
  <si>
    <t>https://podminky.urs.cz/item/CS_URS_2025_01/891351112</t>
  </si>
  <si>
    <t>95</t>
  </si>
  <si>
    <t>42221307</t>
  </si>
  <si>
    <t>šoupátko pitná voda litina GGG 50 krátká stavební dl PN10/16 DN 200x230mm</t>
  </si>
  <si>
    <t>96528584</t>
  </si>
  <si>
    <t>96</t>
  </si>
  <si>
    <t>R851321211</t>
  </si>
  <si>
    <t>Příplatek za montáž potrubí z trub litinových hrdlových s těsnícím spojem otevřený výkop DN/OD 90-200</t>
  </si>
  <si>
    <t>kpl</t>
  </si>
  <si>
    <t>-264201564</t>
  </si>
  <si>
    <t>Příplatek za montáž potrubí z trub litinových tlakových hrdlových v otevřeném výkopu s těsnícím nebo zámkovým spojem vnějšího průměru DN/OD 90-200</t>
  </si>
  <si>
    <t>https://podminky.urs.cz/item/CS_URS_2025_01/R851321211</t>
  </si>
  <si>
    <t>97</t>
  </si>
  <si>
    <t>R892353122</t>
  </si>
  <si>
    <t>Bakteriologický rozbor vody vodovodního potrubí DN 150 nebo 200</t>
  </si>
  <si>
    <t>1669504453</t>
  </si>
  <si>
    <t>98</t>
  </si>
  <si>
    <t>899201211</t>
  </si>
  <si>
    <t>Demontáž mříží litinových včetně rámů hmotnosti do 50 kg</t>
  </si>
  <si>
    <t>-1489733288</t>
  </si>
  <si>
    <t>Demontáž mříží litinových včetně rámů, hmotnosti jednotlivě do 50 kg</t>
  </si>
  <si>
    <t>https://podminky.urs.cz/item/CS_URS_2025_01/899201211</t>
  </si>
  <si>
    <t>99</t>
  </si>
  <si>
    <t>899623141</t>
  </si>
  <si>
    <t>Obetonování potrubí nebo zdiva stok betonem prostým tř. C 12/15 v otevřeném výkopu</t>
  </si>
  <si>
    <t>-845636870</t>
  </si>
  <si>
    <t>Obetonování potrubí nebo zdiva stok betonem prostým v otevřeném výkopu, betonem tř. C 12/15</t>
  </si>
  <si>
    <t>https://podminky.urs.cz/item/CS_URS_2025_01/899623141</t>
  </si>
  <si>
    <t>"betonové bloky" 1</t>
  </si>
  <si>
    <t>100</t>
  </si>
  <si>
    <t>R895941343</t>
  </si>
  <si>
    <t>Osazení vpusti uliční DN 500 z betonových dílců se dnem vysoký s kalištěm - kompletní dodávka a montáž včetně rámu, mříže a kalového koše</t>
  </si>
  <si>
    <t>-1567446131</t>
  </si>
  <si>
    <t>7*1,01 'Přepočtené koeficientem množství</t>
  </si>
  <si>
    <t>Potrubí z trub litinových</t>
  </si>
  <si>
    <t>101</t>
  </si>
  <si>
    <t>820230203</t>
  </si>
  <si>
    <t>Zařezání a očištění stávajícího potrubí</t>
  </si>
  <si>
    <t>1717510657</t>
  </si>
  <si>
    <t>- vodovodní řad</t>
  </si>
  <si>
    <t>- náhradní zásobování</t>
  </si>
  <si>
    <t>102</t>
  </si>
  <si>
    <t>8205201</t>
  </si>
  <si>
    <t>D+M třecí jištění hrdel a tvarovek DN 100</t>
  </si>
  <si>
    <t>675613215</t>
  </si>
  <si>
    <t>D+M třecí jiětění hrdel a tvarovek DN 100</t>
  </si>
  <si>
    <t>103</t>
  </si>
  <si>
    <t>8205202</t>
  </si>
  <si>
    <t>D+M třecí jištění hrdel a tvarovek DN 150</t>
  </si>
  <si>
    <t>1653312638</t>
  </si>
  <si>
    <t>D+M třecí jiětění hrdel a tvarovek DN 150</t>
  </si>
  <si>
    <t>5+3+1+2+4+6+4</t>
  </si>
  <si>
    <t>104</t>
  </si>
  <si>
    <t>8205203</t>
  </si>
  <si>
    <t>D+M třecí jištění hrdel a tvarovek DN 200</t>
  </si>
  <si>
    <t>-830361791</t>
  </si>
  <si>
    <t>D+M třecí jiětění hrdel a tvarovek DN 200</t>
  </si>
  <si>
    <t>66+77</t>
  </si>
  <si>
    <t>105</t>
  </si>
  <si>
    <t>851261131</t>
  </si>
  <si>
    <t>Montáž potrubí z trub litinových hrdlových s integrovaným těsněním otevřený výkop DN 100</t>
  </si>
  <si>
    <t>436663922</t>
  </si>
  <si>
    <t>Montáž potrubí z trub litinových tlakových hrdlových v otevřeném výkopu s integrovaným těsněním DN 100</t>
  </si>
  <si>
    <t>https://podminky.urs.cz/item/CS_URS_2025_01/851261131</t>
  </si>
  <si>
    <t>16,6</t>
  </si>
  <si>
    <t>106</t>
  </si>
  <si>
    <t>851271131</t>
  </si>
  <si>
    <t>Montáž potrubí z trub litinových hrdlových s integrovaným těsněním otevřený výkop DN 125</t>
  </si>
  <si>
    <t>1467045792</t>
  </si>
  <si>
    <t>Montáž potrubí z trub litinových tlakových hrdlových v otevřeném výkopu s integrovaným těsněním DN 125</t>
  </si>
  <si>
    <t>https://podminky.urs.cz/item/CS_URS_2025_01/851271131</t>
  </si>
  <si>
    <t>107</t>
  </si>
  <si>
    <t>851311131</t>
  </si>
  <si>
    <t>Montáž potrubí z trub litinových hrdlových s integrovaným těsněním otevřený výkop DN 150</t>
  </si>
  <si>
    <t>1991215139</t>
  </si>
  <si>
    <t>Montáž potrubí z trub litinových tlakových hrdlových v otevřeném výkopu s integrovaným těsněním DN 150</t>
  </si>
  <si>
    <t>https://podminky.urs.cz/item/CS_URS_2025_01/851311131</t>
  </si>
  <si>
    <t>108</t>
  </si>
  <si>
    <t>851351131</t>
  </si>
  <si>
    <t>Montáž potrubí z trub litinových hrdlových s integrovaným těsněním otevřený výkop DN 200</t>
  </si>
  <si>
    <t>317892027</t>
  </si>
  <si>
    <t>Montáž potrubí z trub litinových tlakových hrdlových v otevřeném výkopu s integrovaným těsněním DN 200</t>
  </si>
  <si>
    <t>https://podminky.urs.cz/item/CS_URS_2025_01/851351131</t>
  </si>
  <si>
    <t>109</t>
  </si>
  <si>
    <t>R851261211</t>
  </si>
  <si>
    <t>Příplatek za dodávku a montáž zámkových segmentů na tvarovkách DN 80-200</t>
  </si>
  <si>
    <t>-1880888482</t>
  </si>
  <si>
    <t>Montáž a dodávka zámkových segmentů potrubí z trub litinových tlakových hrdlových v otevřeném výkopu s těsnícím nebo zámkovým spojem vnějšího průměru DN/OD 90-200</t>
  </si>
  <si>
    <t>110</t>
  </si>
  <si>
    <t>R851261292</t>
  </si>
  <si>
    <t>Příplatek za krácení litinové trouby DN/OD 90-200</t>
  </si>
  <si>
    <t>779981024</t>
  </si>
  <si>
    <t>Montáž potrubí z trub litinových tlakových hrdlových v otevřeném výkopu Příplatek k cenám 1211 za krácení litinové trouby DN/OD 90-200</t>
  </si>
  <si>
    <t>111</t>
  </si>
  <si>
    <t>55253016</t>
  </si>
  <si>
    <t xml:space="preserve">DN 100 tl. stěny liti. min 4,7 mm. Vnější povr. úprava - s těžkou protikorozní ochranou. Vnitřní ochrana  - odstředivě nanášená cementová vystýlka, plus těsnění</t>
  </si>
  <si>
    <t>-1447614297</t>
  </si>
  <si>
    <t xml:space="preserve">trouba vodovodní litinová hrdlová TLT DN100 PN10 dle ČSN EN545, třída class s tloušťkou stěny 4,7mm
VNĚJŠÍ OCHRANA: VRSTVA EXTRUDOVANÉHO POLYETHYLÉNOVÉHO POVLAKU  DLE EN14628 NEBO VRSTVA POLYURETANOVÉHO POVLAKU DLE EN15189.
</t>
  </si>
  <si>
    <t>"prořezy 10%" 1,1</t>
  </si>
  <si>
    <t>112</t>
  </si>
  <si>
    <t>55253018</t>
  </si>
  <si>
    <t xml:space="preserve">DN 150 tl. stěny liti. min 5,0 mm. Vnější povr. úprava - s těžkou protikorozní ochranou. Vnitřní ochrana  - odstředivě nanášená cementová vystýlka, plus těsnění</t>
  </si>
  <si>
    <t>-42083759</t>
  </si>
  <si>
    <t xml:space="preserve">trouba vodovodní litinová hrdlová TLT DN150 PN10 dle ČSN EN545, třída class s tloušťkou stěny 5,0mm
VNĚJŠÍ OCHRANA: VRSTVA EXTRUDOVANÉHO POLYETHYLÉNOVÉHO POVLAKU  DLE EN14628 NEBO VRSTVA POLYURETANOVÉHO POVLAKU DLE EN15189.
</t>
  </si>
  <si>
    <t>26,2</t>
  </si>
  <si>
    <t>"prořezy 10%" 26,2*0,1</t>
  </si>
  <si>
    <t>28,82*1,01 'Přepočtené koeficientem množství</t>
  </si>
  <si>
    <t>113</t>
  </si>
  <si>
    <t>55253017</t>
  </si>
  <si>
    <t xml:space="preserve">DN 125 tl. stěny liti. min 5,0 mm. Vnější povr. úprava - s těžkou protikorozní ochranou. Vnitřní ochrana  - odstředivě nanášená cementová vystýlka, plus těsnění</t>
  </si>
  <si>
    <t>1138339040</t>
  </si>
  <si>
    <t>"prořezy 10%" 2*0,1</t>
  </si>
  <si>
    <t>114</t>
  </si>
  <si>
    <t>55253019</t>
  </si>
  <si>
    <t xml:space="preserve">DN 200 tl. stěny liti. min 4,8 mm. Vnější povr. úprava - s těžkou protikorozní ochranou. Vnitřní ochrana  - odstředivě nanášená cementová vystýlka, plus těsnění</t>
  </si>
  <si>
    <t>-1472846891</t>
  </si>
  <si>
    <t xml:space="preserve">trouba vodovodní litinová hrdlová TLT DN200 PN10 dle ČSN EN545, třída class s tloušťkou stěny 4,8mm
VNĚJŠÍ OCHRANA: VRSTVA EXTRUDOVANÉHO POLYETHYLÉNOVÉHO POVLAKU  DLE EN14628 NEBO VRSTVA POLYURETANOVÉHO POVLAKU DLE EN15189.
</t>
  </si>
  <si>
    <t>464,6</t>
  </si>
  <si>
    <t>"prořezy 5%" 464,6*0,05</t>
  </si>
  <si>
    <t>115</t>
  </si>
  <si>
    <t>857261131</t>
  </si>
  <si>
    <t>Montáž litinových tvarovek jednoosých hrdlových otevřený výkop s integrovaným těsněním DN 100</t>
  </si>
  <si>
    <t>2073709995</t>
  </si>
  <si>
    <t>Montáž litinových tvarovek na potrubí litinovém tlakovém jednoosých na potrubí z trub hrdlových v otevřeném výkopu, kanálu nebo v šachtě s integrovaným těsněním DN 100</t>
  </si>
  <si>
    <t>https://podminky.urs.cz/item/CS_URS_2025_01/857261131</t>
  </si>
  <si>
    <t>3+1+1</t>
  </si>
  <si>
    <t>116</t>
  </si>
  <si>
    <t>55253917tp</t>
  </si>
  <si>
    <t>koleno hrdlové z tvárné litiny, MMK-kus DN 100-22,5°</t>
  </si>
  <si>
    <t>-617490680</t>
  </si>
  <si>
    <t>koleno hrdlové z tvárné litiny,práškový epoxid tl 250µm MMK-kus DN 100-22,5°</t>
  </si>
  <si>
    <t>117</t>
  </si>
  <si>
    <t>55259711</t>
  </si>
  <si>
    <t>přesuvka hrdlová U tvárná litina základní povrchová ochrana včetně 2x spoj těsnící dl 160mm DN 100 - jištěný spoj</t>
  </si>
  <si>
    <t>1164775794</t>
  </si>
  <si>
    <t>118</t>
  </si>
  <si>
    <t>55253941tp</t>
  </si>
  <si>
    <t>koleno hrdlové z tvárné litiny, MMK-kus DN 100-45°</t>
  </si>
  <si>
    <t>-123822260</t>
  </si>
  <si>
    <t>koleno hrdlové z tvárné litiny,práškový epoxid tl 250µm MMK-kus DN 100-45°</t>
  </si>
  <si>
    <t>119</t>
  </si>
  <si>
    <t>891247111</t>
  </si>
  <si>
    <t>Montáž hydrantů podzemních DN 80 + hydrantová drenáž</t>
  </si>
  <si>
    <t>1160286106</t>
  </si>
  <si>
    <t>Montáž vodovodních armatur na potrubí hydrantů podzemních (bez osazení poklopů) DN 80</t>
  </si>
  <si>
    <t>120</t>
  </si>
  <si>
    <t>22450,1-R</t>
  </si>
  <si>
    <t>drenáž pro hydrant</t>
  </si>
  <si>
    <t>2022444077</t>
  </si>
  <si>
    <t>13*1,05</t>
  </si>
  <si>
    <t>121</t>
  </si>
  <si>
    <t>42273594</t>
  </si>
  <si>
    <t>hydrant podzemní DN 80 PN 16 dvojitý uzávěr s koulí krycí v 1500mm</t>
  </si>
  <si>
    <t>1229790556</t>
  </si>
  <si>
    <t>122</t>
  </si>
  <si>
    <t>89940 9003 R</t>
  </si>
  <si>
    <t>Orientační tabulka s čísly</t>
  </si>
  <si>
    <t>1669904859</t>
  </si>
  <si>
    <t>Orientační tabulka modré barvy pro uzávěry</t>
  </si>
  <si>
    <t>123</t>
  </si>
  <si>
    <t>899401112</t>
  </si>
  <si>
    <t>Osazení poklopů uličních litinových šoupátkových</t>
  </si>
  <si>
    <t>533543987</t>
  </si>
  <si>
    <t>Osazení poklopů uličních s pevným rámem litinových šoupátkových</t>
  </si>
  <si>
    <t>https://podminky.urs.cz/item/CS_URS_2025_01/899401112</t>
  </si>
  <si>
    <t>P</t>
  </si>
  <si>
    <t>Poznámka k položce:_x000d_
viz TZ př.č. D.3.1 a v.č. D.3.2.až 12 a výpis materiálů D.3.11</t>
  </si>
  <si>
    <t>124</t>
  </si>
  <si>
    <t>42291352</t>
  </si>
  <si>
    <t>poklop litinový šoupátkový pro zemní soupravy osazení do terénu a do vozovky</t>
  </si>
  <si>
    <t>-1058029438</t>
  </si>
  <si>
    <t>125</t>
  </si>
  <si>
    <t>422,1-R</t>
  </si>
  <si>
    <t>deska podkladní universální</t>
  </si>
  <si>
    <t>ks</t>
  </si>
  <si>
    <t>-89270256</t>
  </si>
  <si>
    <t>126</t>
  </si>
  <si>
    <t>899401113</t>
  </si>
  <si>
    <t>Osazení poklopů uličních litinových hydrantových</t>
  </si>
  <si>
    <t>22108411</t>
  </si>
  <si>
    <t>Osazení poklopů uličních s pevným rámem litinových hydrantových</t>
  </si>
  <si>
    <t>https://podminky.urs.cz/item/CS_URS_2025_01/899401113</t>
  </si>
  <si>
    <t>127</t>
  </si>
  <si>
    <t>42291452</t>
  </si>
  <si>
    <t>poklop litinový hydrantový DN 80</t>
  </si>
  <si>
    <t>-44809663</t>
  </si>
  <si>
    <t>128</t>
  </si>
  <si>
    <t>422,2-R</t>
  </si>
  <si>
    <t>1628775802</t>
  </si>
  <si>
    <t>129</t>
  </si>
  <si>
    <t>820230202</t>
  </si>
  <si>
    <t>spojovací materiál pro přírubové spoje - šouby nerez, podložky, mosaz matky</t>
  </si>
  <si>
    <t>-120111456</t>
  </si>
  <si>
    <t>spojovací materiál pro přírubové spojek - šouby nerez, podložky, mosaz matky</t>
  </si>
  <si>
    <t>130</t>
  </si>
  <si>
    <t>899721111.1</t>
  </si>
  <si>
    <t xml:space="preserve">Signalizační vodič  2 x 4 Cu na potrubí vč. kabelová Tspoj </t>
  </si>
  <si>
    <t>-647079681</t>
  </si>
  <si>
    <t xml:space="preserve">Signalizační vodič DN do 150 mm na potrubí vč. kabelová Tspoj </t>
  </si>
  <si>
    <t>597,1</t>
  </si>
  <si>
    <t>131</t>
  </si>
  <si>
    <t>899721119.1</t>
  </si>
  <si>
    <t>Identifikační bod marker</t>
  </si>
  <si>
    <t>-1516521536</t>
  </si>
  <si>
    <t>132</t>
  </si>
  <si>
    <t>899722112</t>
  </si>
  <si>
    <t>Krytí potrubí z plastů výstražnou fólií z PVC přes 20 do 25 cm</t>
  </si>
  <si>
    <t>1475550870</t>
  </si>
  <si>
    <t>Krytí potrubí z plastů výstražnou fólií z PVC šířky přes 20 do 25 cm</t>
  </si>
  <si>
    <t>133</t>
  </si>
  <si>
    <t>INFO</t>
  </si>
  <si>
    <t>Všechno potrubí i tvarovky jsou včetně těžké protikoroní ochrany</t>
  </si>
  <si>
    <t>516684524</t>
  </si>
  <si>
    <t>Přesný popis viz. technická zpráva</t>
  </si>
  <si>
    <t>Náhradní zásobování vodou - Suchovod</t>
  </si>
  <si>
    <t>134</t>
  </si>
  <si>
    <t>762215201</t>
  </si>
  <si>
    <t xml:space="preserve">Zřízení, odstření  - ochrana potrubí pomocí desek a gotextilie - včetně materiálu, poplatků</t>
  </si>
  <si>
    <t>1411198290</t>
  </si>
  <si>
    <t xml:space="preserve">Zřízení, odstření  - ochrana potrubí pomocí desek a gotextilie - včetně materiálu, poplatku</t>
  </si>
  <si>
    <t>135</t>
  </si>
  <si>
    <t>820240701</t>
  </si>
  <si>
    <t>D+M spojka jištění proti posunu DN 100 Hrdlo/Příruba</t>
  </si>
  <si>
    <t>2074190525</t>
  </si>
  <si>
    <t>136</t>
  </si>
  <si>
    <t>820240702</t>
  </si>
  <si>
    <t>D+M spojka jištění proti posunu DN 150 Hrdlo/Příruba</t>
  </si>
  <si>
    <t>-1033811905</t>
  </si>
  <si>
    <t>137</t>
  </si>
  <si>
    <t>820241001</t>
  </si>
  <si>
    <t>D+M spojka jištění proti posunu DN 200 Hrdlo/Příruba</t>
  </si>
  <si>
    <t>1474431571</t>
  </si>
  <si>
    <t>138</t>
  </si>
  <si>
    <t>871161141</t>
  </si>
  <si>
    <t>Montáž potrubí z PE100 RC SDR 11 otevřený výkop svařovaných na tupo d 32 x 3,0 mm</t>
  </si>
  <si>
    <t>860430841</t>
  </si>
  <si>
    <t>Montáž vodovodního potrubí z polyetylenu PE100 RC v otevřeném výkopu svařovaných na tupo SDR 11/PN16 d 32 x 3,0 mm</t>
  </si>
  <si>
    <t>568,7</t>
  </si>
  <si>
    <t>139</t>
  </si>
  <si>
    <t>28613500</t>
  </si>
  <si>
    <t>potrubí vodovodní dvouvrstvé PE100 RC SDR11 32x3,0mm</t>
  </si>
  <si>
    <t>-2084887145</t>
  </si>
  <si>
    <t>568,7*1,015</t>
  </si>
  <si>
    <t>140</t>
  </si>
  <si>
    <t>871251141</t>
  </si>
  <si>
    <t>Montáž potrubí z PE100 RC SDR 11 otevřený výkop svařovaných na tupo d 110 x 10,0 mm</t>
  </si>
  <si>
    <t>-949214634</t>
  </si>
  <si>
    <t>Montáž vodovodního potrubí z polyetylenu PE100 RC v otevřeném výkopu svařovaných na tupo SDR 11/PN16 d 110 x 10,0 mm</t>
  </si>
  <si>
    <t>https://podminky.urs.cz/item/CS_URS_2025_01/871251141</t>
  </si>
  <si>
    <t>141</t>
  </si>
  <si>
    <t>28613550</t>
  </si>
  <si>
    <t>potrubí vodovodní dvouvrstvé PE100 RC SDR11 110x10mm</t>
  </si>
  <si>
    <t>-1666880702</t>
  </si>
  <si>
    <t>507*1,015</t>
  </si>
  <si>
    <t>142</t>
  </si>
  <si>
    <t>877251113</t>
  </si>
  <si>
    <t>Montáž elektro T-kusů na vodovodním potrubí z PE trub d 110</t>
  </si>
  <si>
    <t>1393965074</t>
  </si>
  <si>
    <t>Montáž tvarovek na vodovodním plastovém potrubí z polyetylenu PE 100 elektrotvarovek SDR 11/PN16 T-kusů d 110</t>
  </si>
  <si>
    <t>https://podminky.urs.cz/item/CS_URS_2025_01/877251113</t>
  </si>
  <si>
    <t>143</t>
  </si>
  <si>
    <t>28614961</t>
  </si>
  <si>
    <t>elektrotvarovka T-kus rovnoramenný PE 100 PN16 D 110mm</t>
  </si>
  <si>
    <t>-1937198965</t>
  </si>
  <si>
    <t>144</t>
  </si>
  <si>
    <t>877162001</t>
  </si>
  <si>
    <t xml:space="preserve">Montáž spojek, kolen, redukcí  na vodovodním potrubí z trub d 32</t>
  </si>
  <si>
    <t>266040929</t>
  </si>
  <si>
    <t>Montáž svěrných (mechanických) spojek na vodovodním potrubí spojek, kolen 90° nebo redukcí d 32</t>
  </si>
  <si>
    <t>https://podminky.urs.cz/item/CS_URS_2025_01/877162001</t>
  </si>
  <si>
    <t>46+189</t>
  </si>
  <si>
    <t>145</t>
  </si>
  <si>
    <t>63126202V</t>
  </si>
  <si>
    <t>spojka D32 kombinovaná pro závitové a bezzávitové spojení a plastového a měděného potrubí</t>
  </si>
  <si>
    <t>1775926922</t>
  </si>
  <si>
    <t>spojka svěrná kompozitní přímá pro PE potrubí d32</t>
  </si>
  <si>
    <t>46*1,015</t>
  </si>
  <si>
    <t>146</t>
  </si>
  <si>
    <t>28653052V</t>
  </si>
  <si>
    <t>koleno 90° PE 100 RC SDR11 D 32mm</t>
  </si>
  <si>
    <t>1950528348</t>
  </si>
  <si>
    <t>elektrokoleno 90° PE 100 D 32mm</t>
  </si>
  <si>
    <t>189*1,015</t>
  </si>
  <si>
    <t>147</t>
  </si>
  <si>
    <t>877251101</t>
  </si>
  <si>
    <t>Montáž elektrospojek na vodovodním potrubí z PE trub d 110</t>
  </si>
  <si>
    <t>-1369100971</t>
  </si>
  <si>
    <t>Montáž tvarovek na vodovodním plastovém potrubí z polyetylenu PE 100 elektrotvarovek SDR 11/PN16 spojek, oblouků nebo redukcí d 110</t>
  </si>
  <si>
    <t>https://podminky.urs.cz/item/CS_URS_2025_01/877251101</t>
  </si>
  <si>
    <t>1+1+2+4+14</t>
  </si>
  <si>
    <t>148</t>
  </si>
  <si>
    <t>28614980</t>
  </si>
  <si>
    <t>elektroredukce PE 100 PN16 D 160-110mm</t>
  </si>
  <si>
    <t>879816057</t>
  </si>
  <si>
    <t>149</t>
  </si>
  <si>
    <t>28614853</t>
  </si>
  <si>
    <t>koleno 45° SDR17 PE 100 PN10 D 110mm</t>
  </si>
  <si>
    <t>-715355274</t>
  </si>
  <si>
    <t>150</t>
  </si>
  <si>
    <t>28614827</t>
  </si>
  <si>
    <t>koleno 90° SDR17 PE 100 PN10 D 110mm</t>
  </si>
  <si>
    <t>1510156958</t>
  </si>
  <si>
    <t>151</t>
  </si>
  <si>
    <t>R28614911</t>
  </si>
  <si>
    <t>oblouk 22° SDR17 PE 100 RC PN10 D 110mm</t>
  </si>
  <si>
    <t>-1751297493</t>
  </si>
  <si>
    <t>152</t>
  </si>
  <si>
    <t>R28614881</t>
  </si>
  <si>
    <t>oblouk 30° SDR17 PE 100 RC PN10 D 110mm</t>
  </si>
  <si>
    <t>-695151210</t>
  </si>
  <si>
    <t>153</t>
  </si>
  <si>
    <t>891 9032DR</t>
  </si>
  <si>
    <t>Demontáž náhradního zásobování pitnou vodou</t>
  </si>
  <si>
    <t>-432442725</t>
  </si>
  <si>
    <t>Náhradní zásobování pitnou vodou - řady - d 32 mm</t>
  </si>
  <si>
    <t>v ceně položky</t>
  </si>
  <si>
    <t xml:space="preserve"> - co jde použít opětovnému použítí manipulace, uskladnění</t>
  </si>
  <si>
    <t>- co nejde použít, odvoz a ekologická likvidaci, poplatek</t>
  </si>
  <si>
    <t>154</t>
  </si>
  <si>
    <t>891211222</t>
  </si>
  <si>
    <t>Montáž vodovodních šoupátek s ručním kolečkem v šachtách DN 50</t>
  </si>
  <si>
    <t>2083693946</t>
  </si>
  <si>
    <t>Montáž vodovodních armatur na potrubí šoupátek nebo klapek uzavíracích v šachtách s ručním kolečkem DN 50</t>
  </si>
  <si>
    <t>https://podminky.urs.cz/item/CS_URS_2025_01/891211222</t>
  </si>
  <si>
    <t>155</t>
  </si>
  <si>
    <t>42221321V</t>
  </si>
  <si>
    <t>šoupátko pitná voda litina GGG 50 dlouhá stavební DN 50</t>
  </si>
  <si>
    <t>147742330</t>
  </si>
  <si>
    <t>šoupátko pitná voda litina GGG 50 dlouhá stavební dl PN10/16 DN 50x250mm</t>
  </si>
  <si>
    <t>6*1,01</t>
  </si>
  <si>
    <t>156</t>
  </si>
  <si>
    <t>42210100</t>
  </si>
  <si>
    <t>kolo ruční pro DN 40-50 D 150mm</t>
  </si>
  <si>
    <t>416310015</t>
  </si>
  <si>
    <t>157</t>
  </si>
  <si>
    <t>891269111</t>
  </si>
  <si>
    <t>Montáž navrtávacích pasů na potrubí z jakýchkoli trub DN 100</t>
  </si>
  <si>
    <t>1605219634</t>
  </si>
  <si>
    <t>Montáž vodovodních armatur na potrubí navrtávacích pasů s ventilem Jt 1 MPa, na potrubí z trub litinových, ocelových nebo plastických hmot DN 100</t>
  </si>
  <si>
    <t>https://podminky.urs.cz/item/CS_URS_2025_01/891269111</t>
  </si>
  <si>
    <t>158</t>
  </si>
  <si>
    <t>42271414</t>
  </si>
  <si>
    <t>pas navrtávací z tvárné litiny DN 100, PN 16 s kulovým kohoutem s koncovkou pro PE potrubí d32</t>
  </si>
  <si>
    <t>795343117</t>
  </si>
  <si>
    <t>pás navrtávací z tvárné litiny DN 100, pro litinové a ocelové potrubí, se závitovým výstupem 1",5/4",6/4",2"</t>
  </si>
  <si>
    <t>159</t>
  </si>
  <si>
    <t>42291078Š</t>
  </si>
  <si>
    <t xml:space="preserve">souprava zemní teleskopická  pro šoupátka   1,0 - 1,8 m</t>
  </si>
  <si>
    <t>-462577874</t>
  </si>
  <si>
    <t xml:space="preserve">souprava zemní teleskopická  pro šoupátka DN 65-80mm  1,0 - 1,8</t>
  </si>
  <si>
    <t>(46+6)*1,015</t>
  </si>
  <si>
    <t>160</t>
  </si>
  <si>
    <t>899401112.1</t>
  </si>
  <si>
    <t>-1521216898</t>
  </si>
  <si>
    <t>https://podminky.urs.cz/item/CS_URS_2025_01/899401112.1</t>
  </si>
  <si>
    <t>46+6</t>
  </si>
  <si>
    <t>161</t>
  </si>
  <si>
    <t>42291352.1</t>
  </si>
  <si>
    <t>1593850116</t>
  </si>
  <si>
    <t>162</t>
  </si>
  <si>
    <t>604688299</t>
  </si>
  <si>
    <t>Ostatní konstrukce a práce, bourání</t>
  </si>
  <si>
    <t>163</t>
  </si>
  <si>
    <t>915111111</t>
  </si>
  <si>
    <t>Vodorovné dopravní značení dělící čáry souvislé š 125 mm základní bílá barva</t>
  </si>
  <si>
    <t>761345749</t>
  </si>
  <si>
    <t>Vodorovné dopravní značení stříkané barvou dělící čára šířky 125 mm souvislá bílá základní</t>
  </si>
  <si>
    <t>https://podminky.urs.cz/item/CS_URS_2025_01/915111111</t>
  </si>
  <si>
    <t>164</t>
  </si>
  <si>
    <t>915111115</t>
  </si>
  <si>
    <t>Vodorovné dopravní značení dělící čáry souvislé š 125 mm základní žlutá barva</t>
  </si>
  <si>
    <t>-1280207994</t>
  </si>
  <si>
    <t>Vodorovné dopravní značení stříkané barvou dělící čára šířky 125 mm souvislá žlutá základní</t>
  </si>
  <si>
    <t>https://podminky.urs.cz/item/CS_URS_2025_01/915111115</t>
  </si>
  <si>
    <t>110,2+3,6</t>
  </si>
  <si>
    <t>165</t>
  </si>
  <si>
    <t>915121111</t>
  </si>
  <si>
    <t>Vodorovné dopravní značení vodící čáry souvislé š 250 mm základní bílá barva</t>
  </si>
  <si>
    <t>623898883</t>
  </si>
  <si>
    <t>Vodorovné dopravní značení stříkané barvou vodící čára bílá šířky 250 mm souvislá základní</t>
  </si>
  <si>
    <t>https://podminky.urs.cz/item/CS_URS_2025_01/915121111</t>
  </si>
  <si>
    <t>166</t>
  </si>
  <si>
    <t>915131111</t>
  </si>
  <si>
    <t>Vodorovné dopravní značení přechody pro chodce, šipky, symboly základní bílá barva</t>
  </si>
  <si>
    <t>1178959357</t>
  </si>
  <si>
    <t>Vodorovné dopravní značení stříkané barvou přechody pro chodce, šipky, symboly bílé základní</t>
  </si>
  <si>
    <t>https://podminky.urs.cz/item/CS_URS_2025_01/915131111</t>
  </si>
  <si>
    <t>65,6+56,8+1</t>
  </si>
  <si>
    <t>167</t>
  </si>
  <si>
    <t>919112223</t>
  </si>
  <si>
    <t>Řezání spár pro vytvoření komůrky š 15 mm hl 30 mm pro těsnící zálivku v živičném krytu</t>
  </si>
  <si>
    <t>-740603117</t>
  </si>
  <si>
    <t>Řezání dilatačních spár v živičném krytu vytvoření komůrky pro těsnící zálivku šířky 15 mm, hloubky 30 mm</t>
  </si>
  <si>
    <t>https://podminky.urs.cz/item/CS_URS_2025_01/919112223</t>
  </si>
  <si>
    <t>31+8+6,4+11,7+12,4</t>
  </si>
  <si>
    <t>168</t>
  </si>
  <si>
    <t>919121122</t>
  </si>
  <si>
    <t>Těsnění spár zálivkou za studena pro komůrky š 15 mm hl 30 mm s těsnicím profilem</t>
  </si>
  <si>
    <t>-43541425</t>
  </si>
  <si>
    <t>Utěsnění dilatačních spár zálivkou za studena v cementobetonovém nebo živičném krytu včetně adhezního nátěru s těsnicím profilem pod zálivkou, pro komůrky šířky 15 mm, hloubky 30 mm</t>
  </si>
  <si>
    <t>https://podminky.urs.cz/item/CS_URS_2025_01/919121122</t>
  </si>
  <si>
    <t>169</t>
  </si>
  <si>
    <t>919735112</t>
  </si>
  <si>
    <t>Řezání stávajícího živičného krytu hl přes 50 do 100 mm</t>
  </si>
  <si>
    <t>-1898041814</t>
  </si>
  <si>
    <t>Řezání stávajícího živičného krytu nebo podkladu hloubky přes 50 do 100 mm</t>
  </si>
  <si>
    <t>https://podminky.urs.cz/item/CS_URS_2025_01/919735112</t>
  </si>
  <si>
    <t>řady*2</t>
  </si>
  <si>
    <t>170</t>
  </si>
  <si>
    <t>920231912</t>
  </si>
  <si>
    <t>Obnova komunikační zeleně viz. PD</t>
  </si>
  <si>
    <t>-1116597759</t>
  </si>
  <si>
    <t>Obnova komunikační zeleně viz PD</t>
  </si>
  <si>
    <t>171</t>
  </si>
  <si>
    <t>R915111112</t>
  </si>
  <si>
    <t>Vodorovné dopravní značení dělící čáry souvislé š 125 mm modrá barva</t>
  </si>
  <si>
    <t>1267025942</t>
  </si>
  <si>
    <t>Vodorovné dopravní značení stříkané barvou dělící čára šířky 125 mm souvislá modrá</t>
  </si>
  <si>
    <t>997</t>
  </si>
  <si>
    <t>Doprava suti a vybouraných hmot</t>
  </si>
  <si>
    <t>172</t>
  </si>
  <si>
    <t>997221551</t>
  </si>
  <si>
    <t>Vodorovná doprava suti ze sypkých materiálů do 1 km</t>
  </si>
  <si>
    <t>784217715</t>
  </si>
  <si>
    <t>Vodorovná doprava suti bez naložení, ale se složením a s hrubým urovnáním ze sypkých materiálů, na vzdálenost do 1 km</t>
  </si>
  <si>
    <t>https://podminky.urs.cz/item/CS_URS_2025_01/997221551</t>
  </si>
  <si>
    <t>173</t>
  </si>
  <si>
    <t>997221559</t>
  </si>
  <si>
    <t>Příplatek ZKD 1 km u vodorovné dopravy suti ze sypkých materiálů</t>
  </si>
  <si>
    <t>1482916513</t>
  </si>
  <si>
    <t>Vodorovná doprava suti bez naložení, ale se složením a s hrubým urovnáním Příplatek k ceně za každý další započatý 1 km přes 1 km</t>
  </si>
  <si>
    <t>https://podminky.urs.cz/item/CS_URS_2025_01/997221559</t>
  </si>
  <si>
    <t>1168,702*9 'Přepočtené koeficientem množství</t>
  </si>
  <si>
    <t>174</t>
  </si>
  <si>
    <t>997221625</t>
  </si>
  <si>
    <t>Poplatek za uložení na skládce (skládkovné) stavebního odpadu železobetonového kód odpadu 17 01 01</t>
  </si>
  <si>
    <t>-1651748151</t>
  </si>
  <si>
    <t>Poplatek za uložení stavebního odpadu na skládce (skládkovné) z armovaného betonu zatříděného do Katalogu odpadů pod kódem 17 01 01</t>
  </si>
  <si>
    <t>https://podminky.urs.cz/item/CS_URS_2025_01/997221625</t>
  </si>
  <si>
    <t>21,101</t>
  </si>
  <si>
    <t>175</t>
  </si>
  <si>
    <t>997221873</t>
  </si>
  <si>
    <t>Poplatek za uložení na recyklační skládce (skládkovné) stavebního odpadu zeminy a kamení zatříděného do Katalogu odpadů pod kódem 17 05 04</t>
  </si>
  <si>
    <t>405141346</t>
  </si>
  <si>
    <t>https://podminky.urs.cz/item/CS_URS_2025_01/997221873</t>
  </si>
  <si>
    <t>379,834</t>
  </si>
  <si>
    <t>176</t>
  </si>
  <si>
    <t>997221875</t>
  </si>
  <si>
    <t>Poplatek za uložení na recyklační skládce (skládkovné) stavebního odpadu asfaltového bez obsahu dehtu zatříděného do Katalogu odpadů pod kódem 17 03 02</t>
  </si>
  <si>
    <t>-161085444</t>
  </si>
  <si>
    <t>Poplatek za uložení stavebního odpadu na recyklační skládce (skládkovné) asfaltového bez obsahu dehtu zatříděného do Katalogu odpadů pod kódem 17 03 02</t>
  </si>
  <si>
    <t>https://podminky.urs.cz/item/CS_URS_2025_01/997221875</t>
  </si>
  <si>
    <t>494,627+272,79</t>
  </si>
  <si>
    <t>998</t>
  </si>
  <si>
    <t>Přesun hmot</t>
  </si>
  <si>
    <t>177</t>
  </si>
  <si>
    <t>998273102</t>
  </si>
  <si>
    <t>Přesun hmot pro trubní vedení z trub litinových otevřený výkop</t>
  </si>
  <si>
    <t>1761387731</t>
  </si>
  <si>
    <t>Přesun hmot pro trubní vedení hloubené z trub litinových pro vodovody nebo kanalizace v otevřeném výkopu dopravní vzdálenost do 15 m</t>
  </si>
  <si>
    <t>https://podminky.urs.cz/item/CS_URS_2025_01/998273102</t>
  </si>
  <si>
    <t>vjezd</t>
  </si>
  <si>
    <t>49,94</t>
  </si>
  <si>
    <t>asfalt</t>
  </si>
  <si>
    <t>207,02</t>
  </si>
  <si>
    <t>výkop</t>
  </si>
  <si>
    <t>1062,6</t>
  </si>
  <si>
    <t>protlak</t>
  </si>
  <si>
    <t>74,1</t>
  </si>
  <si>
    <t>protlak90</t>
  </si>
  <si>
    <t>zeleň</t>
  </si>
  <si>
    <t>95,81</t>
  </si>
  <si>
    <t>SO 340 - Stavební část - vodovodní přípojky</t>
  </si>
  <si>
    <t>PSV - Práce a dodávky PSV</t>
  </si>
  <si>
    <t xml:space="preserve">    722 - Zdravotechnika - vnitřní vodovod</t>
  </si>
  <si>
    <t>113106123</t>
  </si>
  <si>
    <t>Rozebrání dlažeb ze zámkových dlaždic komunikací pro pěší ručně</t>
  </si>
  <si>
    <t>2060664923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</si>
  <si>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</si>
  <si>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https://podminky.urs.cz/item/CS_URS_2025_01/113106123</t>
  </si>
  <si>
    <t>88,4*1,1</t>
  </si>
  <si>
    <t>- soukromá část</t>
  </si>
  <si>
    <t>39,3*1,1</t>
  </si>
  <si>
    <t>113106162</t>
  </si>
  <si>
    <t>Rozebrání dlažeb vozovek z drobných kostek s ložem ze živice, beton ručně</t>
  </si>
  <si>
    <t>-499255856</t>
  </si>
  <si>
    <t>Rozebrání dlažeb vozovek a ploch s přemístěním hmot na skládku na vzdálenost do 3 m nebo s naložením na dopravní prostředek, s jakoukoliv výplní spár ručně z drobných kostek nebo odseků s ložem ze živice</t>
  </si>
  <si>
    <t>https://podminky.urs.cz/item/CS_URS_2025_01/113106162</t>
  </si>
  <si>
    <t>8,2*1,1</t>
  </si>
  <si>
    <t>1,3*1,1</t>
  </si>
  <si>
    <t>113106171</t>
  </si>
  <si>
    <t>Rozebrání dlažeb vozovek ze zámkové dlažby s ložem z kameniva ručně</t>
  </si>
  <si>
    <t>1149790256</t>
  </si>
  <si>
    <t>Rozebrání dlažeb vozovek a ploch s přemístěním hmot na skládku na vzdálenost do 3 m nebo s naložením na dopravní prostředek, s jakoukoliv výplní spár ručně ze zámkové dlažby s ložem z kameniva</t>
  </si>
  <si>
    <t>https://podminky.urs.cz/item/CS_URS_2025_01/113106171</t>
  </si>
  <si>
    <t>113107123</t>
  </si>
  <si>
    <t>Odstranění podkladu z kameniva drceného tl přes 200 do 300 mm ručně</t>
  </si>
  <si>
    <t>696636167</t>
  </si>
  <si>
    <t>Odstranění podkladů nebo krytů ručně s přemístěním hmot na skládku na vzdálenost do 3 m nebo s naložením na dopravní prostředek z kameniva hrubého drceného, o tl. vrstvy přes 200 do 300 mm</t>
  </si>
  <si>
    <t>https://podminky.urs.cz/item/CS_URS_2025_01/113107123</t>
  </si>
  <si>
    <t>88,4*1,1+8,2*1,1+39,3*1,1+1,3*1,1+16,6*1,1</t>
  </si>
  <si>
    <t>113107124</t>
  </si>
  <si>
    <t>Odstranění podkladu z kameniva drceného tl přes 300 do 400 mm ručně</t>
  </si>
  <si>
    <t>1708556560</t>
  </si>
  <si>
    <t>Odstranění podkladů nebo krytů ručně s přemístěním hmot na skládku na vzdálenost do 3 m nebo s naložením na dopravní prostředek z kameniva hrubého drceného, o tl. vrstvy přes 300 do 400 mm</t>
  </si>
  <si>
    <t>https://podminky.urs.cz/item/CS_URS_2025_01/113107124</t>
  </si>
  <si>
    <t>188,2*1,1</t>
  </si>
  <si>
    <t>(6,5+5,6+10,5+3,4+3,4+3+3+3+7)*1,1</t>
  </si>
  <si>
    <t>113107132V</t>
  </si>
  <si>
    <t>Odstranění podkladu z betonu prostého tl. do 200 mm ručně</t>
  </si>
  <si>
    <t>-2125507008</t>
  </si>
  <si>
    <t>Odstranění podkladů nebo krytů ručně s přemístěním hmot na skládku na vzdálenost do 3 m nebo s naložením na dopravní prostředek z betonu prostého, o tl. vrstvy přes 150 do 300 mm</t>
  </si>
  <si>
    <t>beton</t>
  </si>
  <si>
    <t>16,6*1,1</t>
  </si>
  <si>
    <t>113154514V</t>
  </si>
  <si>
    <t xml:space="preserve">Odstranění strojně, ručně živičného krytu tl 60 mm </t>
  </si>
  <si>
    <t>97799974</t>
  </si>
  <si>
    <t>Frézování živičného podkladu nebo krytu s naložením hmot na dopravní prostředek plochy do 500 m2 pruhu šířky do 0,5 m, tloušťky vrstvy 60 mm</t>
  </si>
  <si>
    <t>113202111</t>
  </si>
  <si>
    <t xml:space="preserve">Vytrhání obrub krajníků obrubníků stojatých,  včetně betonového lože</t>
  </si>
  <si>
    <t>1251065201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</si>
  <si>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</si>
  <si>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</si>
  <si>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Dočasné zajištění potrubí ocelového nebo litinového DN do 200 mm</t>
  </si>
  <si>
    <t>1110800196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</si>
  <si>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</si>
  <si>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46*3</t>
  </si>
  <si>
    <t>984479255</t>
  </si>
  <si>
    <t>1,1*10</t>
  </si>
  <si>
    <t>1509144134</t>
  </si>
  <si>
    <t>111*1,1</t>
  </si>
  <si>
    <t>121112003</t>
  </si>
  <si>
    <t>Sejmutí ornice tl vrstvy do 200 mm ručně</t>
  </si>
  <si>
    <t>Sejmutí ornice ručně při souvislé ploše, tl. vrstvy do 200 mm</t>
  </si>
  <si>
    <t>https://podminky.urs.cz/item/CS_URS_2025_01/121112003</t>
  </si>
  <si>
    <t>51,5*1,1</t>
  </si>
  <si>
    <t>35,6*1,1</t>
  </si>
  <si>
    <t>132212221</t>
  </si>
  <si>
    <t>Hloubení zapažených rýh šířky do 2000 mm v soudržných horninách třídy těžitelnosti I skupiny 3 ručně, VČETNĚ svislého přemístění do 3 m, započtena lepivost</t>
  </si>
  <si>
    <t>-1356572980</t>
  </si>
  <si>
    <t>Hloubení zapažených rýh šířky přes 800 do 2 000 mm ručně s urovnáním dna do předepsaného profilu a spádu v hornině třídy těžitelnosti I skupiny 3 soudržných</t>
  </si>
  <si>
    <t>https://podminky.urs.cz/item/CS_URS_2025_01/132212221</t>
  </si>
  <si>
    <t>483*1,1*2</t>
  </si>
  <si>
    <t>"tř. 3 z 70%"výkop*0,7</t>
  </si>
  <si>
    <t>132251252V</t>
  </si>
  <si>
    <t>Hloubení rýh nezapažených š do 2000 mm v hornině třídy těžitelnosti I skupiny 3 objem do 50 m3 strojně, VČETNĚ svislého přemístění do 4 m, započtena lepivost</t>
  </si>
  <si>
    <t>572168440</t>
  </si>
  <si>
    <t>Hloubení nezapažených rýh šířky přes 800 do 2 000 mm strojně s urovnáním dna do předepsaného profilu a spádu v hornině třídy těžitelnosti I skupiny 3 přes 20 do 50 m3</t>
  </si>
  <si>
    <t xml:space="preserve">- vytěžení provizorního  zásypu z asfaltové komunikaci</t>
  </si>
  <si>
    <t>asfalt*2</t>
  </si>
  <si>
    <t>- vytěžení provizorního zásypu v prostoru chodníku</t>
  </si>
  <si>
    <t>88,4*1,1*2</t>
  </si>
  <si>
    <t xml:space="preserve">- vytěžení provizorního  zásypu komunikce v místě vjezdů</t>
  </si>
  <si>
    <t>vjezd*2</t>
  </si>
  <si>
    <t>Mezisoučet</t>
  </si>
  <si>
    <t>-- soukromá část</t>
  </si>
  <si>
    <t>39,3*1,1*2</t>
  </si>
  <si>
    <t>-vytěžení provizorní zásypu v prostoru zeleně</t>
  </si>
  <si>
    <t>(51,5+35,6)*1,1*2</t>
  </si>
  <si>
    <t>132312221</t>
  </si>
  <si>
    <t>Hloubení zapažených rýh šířky do 2000 mm v soudržných horninách třídy těžitelnosti II skupiny 4 ručně, VČETNĚ svislého přemístění do 3 m, započtena lepivost</t>
  </si>
  <si>
    <t>-396291287</t>
  </si>
  <si>
    <t>Hloubení zapažených rýh šířky přes 800 do 2 000 mm ručně s urovnáním dna do předepsaného profilu a spádu v hornině třídy těžitelnosti II skupiny 4 soudržných</t>
  </si>
  <si>
    <t>https://podminky.urs.cz/item/CS_URS_2025_01/132312221</t>
  </si>
  <si>
    <t>"tř. 4 z 30%"výkop*0,3</t>
  </si>
  <si>
    <t>-823320838</t>
  </si>
  <si>
    <t>111*1*2</t>
  </si>
  <si>
    <t>141721211</t>
  </si>
  <si>
    <t>Řízený zemní protlak délky do 50 m hl do 6 m se zatažením potrubí průměru vrtu do 90 mm v hornině třídy těžitelnosti I a II skupiny 1 až 4</t>
  </si>
  <si>
    <t>1762597764</t>
  </si>
  <si>
    <t>Řízený zemní protlak délky protlaku do 50 m v hornině třídy těžitelnosti I a II, skupiny 1 až 4 včetně zatažení trub v hloubce do 6 m průměru vrtu do 90 mm</t>
  </si>
  <si>
    <t>https://podminky.urs.cz/item/CS_URS_2025_01/141721211</t>
  </si>
  <si>
    <t>7,7+4,2+3,5+3+6,5+2,8+3,2+6,4+6,3+8,8+9,3+12,4</t>
  </si>
  <si>
    <t>28613530R</t>
  </si>
  <si>
    <t>chránička PE100 RC SDR11 90x8,2mm</t>
  </si>
  <si>
    <t>322455944</t>
  </si>
  <si>
    <t>potrubí vodovodní třívrstvé PE100 RC SDR11 90x8,2mm</t>
  </si>
  <si>
    <t>7,7+4,2+8,8+9,3</t>
  </si>
  <si>
    <t>30*1,1 'Přepočtené koeficientem množství</t>
  </si>
  <si>
    <t>R28613527</t>
  </si>
  <si>
    <t>chránička PE100 RC SDR11 63x5,80mm</t>
  </si>
  <si>
    <t>-1320666985</t>
  </si>
  <si>
    <t>potrubí vodovodní třívrstvé PE100 RC SDR11 63x5,80mm</t>
  </si>
  <si>
    <t>protlak-protlak90</t>
  </si>
  <si>
    <t>44,1*1,1 'Přepočtené koeficientem množství</t>
  </si>
  <si>
    <t>483*2*2</t>
  </si>
  <si>
    <t>-312072592</t>
  </si>
  <si>
    <t>1932</t>
  </si>
  <si>
    <t>162351103</t>
  </si>
  <si>
    <t>Vodorovné přemístění přes 50 do 500 m výkopku/sypaniny z horniny třídy těžitelnosti I skupiny 1 až 3</t>
  </si>
  <si>
    <t>-921335663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</si>
  <si>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</si>
  <si>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https://podminky.urs.cz/item/CS_URS_2025_01/162351103</t>
  </si>
  <si>
    <t>986,48</t>
  </si>
  <si>
    <t>857896091</t>
  </si>
  <si>
    <t>výkop*0,7</t>
  </si>
  <si>
    <t>-1393435453</t>
  </si>
  <si>
    <t>výkop*0,3</t>
  </si>
  <si>
    <t>-904139216</t>
  </si>
  <si>
    <t>výkop+986,48</t>
  </si>
  <si>
    <t>1316562232</t>
  </si>
  <si>
    <t>727069848</t>
  </si>
  <si>
    <t>58344197V</t>
  </si>
  <si>
    <t>Náhradní zásypový materiál</t>
  </si>
  <si>
    <t>1962829276</t>
  </si>
  <si>
    <t>986,48*2</t>
  </si>
  <si>
    <t>-363791404</t>
  </si>
  <si>
    <t>výkop*2</t>
  </si>
  <si>
    <t>-1737439887</t>
  </si>
  <si>
    <t>483*1,1*0,3</t>
  </si>
  <si>
    <t>-1220643877</t>
  </si>
  <si>
    <t>483*1,1*0,3*2</t>
  </si>
  <si>
    <t>181152330.1</t>
  </si>
  <si>
    <t>Úprava pláně HTÚ dle předepsaných sklonů vč. případných hutnících pokusů a vystavení protokolů o zkoušce ověření modulu přetvárnosti se zhutněním na požadovanou hodnotu Edef2=30MPa při poměru Edef2/Edef1 dle požadavku ČSN 72006 pro daný typ zeminy</t>
  </si>
  <si>
    <t>-1465259404</t>
  </si>
  <si>
    <t xml:space="preserve">Úprava pláně HTÚ dle předepsaných sklonů vč. případných hutnících pokusů a vystavení protokolů o zkoušce ověření modulu přetvárnosti se zhutněním na požadovanou hodnotu Edef2=30MPa při poměru Edef2/Edef1 dle požadavku ČSN 72006 </t>
  </si>
  <si>
    <t>483*1,1</t>
  </si>
  <si>
    <t>181311103</t>
  </si>
  <si>
    <t>Rozprostření ornice tl vrstvy do 200 mm v rovině nebo ve svahu do 1:5 ručně</t>
  </si>
  <si>
    <t>1792241919</t>
  </si>
  <si>
    <t>Rozprostření a urovnání ornice v rovině nebo ve svahu sklonu do 1:5 ručně při souvislé ploše, tl. vrstvy do 200 mm</t>
  </si>
  <si>
    <t>https://podminky.urs.cz/item/CS_URS_2025_01/181311103</t>
  </si>
  <si>
    <t>(51,5+35,6)*1,1</t>
  </si>
  <si>
    <t>10364101</t>
  </si>
  <si>
    <t>zemina pro terénní úpravy - ornice - odplevelená</t>
  </si>
  <si>
    <t>857173852</t>
  </si>
  <si>
    <t>zemina pro terénní úpravy - ornice</t>
  </si>
  <si>
    <t>zeleň*0,3*2</t>
  </si>
  <si>
    <t>181411131</t>
  </si>
  <si>
    <t>Založení parkového trávníku výsevem pl do 1000 m2 v rovině a ve svahu do 1:5</t>
  </si>
  <si>
    <t>-2141870297</t>
  </si>
  <si>
    <t>Založení trávníku na půdě předem připravené plochy do 1000 m2 výsevem včetně utažení parkového v rovině nebo na svahu do 1:5</t>
  </si>
  <si>
    <t>https://podminky.urs.cz/item/CS_URS_2025_01/181411131</t>
  </si>
  <si>
    <t>00572410</t>
  </si>
  <si>
    <t>osivo směs travní parková</t>
  </si>
  <si>
    <t>kg</t>
  </si>
  <si>
    <t>1285485414</t>
  </si>
  <si>
    <t>zeleň*0,03*1,05</t>
  </si>
  <si>
    <t>191121201</t>
  </si>
  <si>
    <t>Zřízení, odstranění - ochrana zdi, oplocení proti poškození pomocí desek a geotextilie včetně případného statického zajištění v případě potřeby</t>
  </si>
  <si>
    <t>bm</t>
  </si>
  <si>
    <t>-581819629</t>
  </si>
  <si>
    <t>Zřízení, odstranění - ochrana zdi proti poškození pomocí desek a geotextilie</t>
  </si>
  <si>
    <t>202510201</t>
  </si>
  <si>
    <t xml:space="preserve">Poplatek za skládku zeminy v tř. 1 - 4 </t>
  </si>
  <si>
    <t>-520117728</t>
  </si>
  <si>
    <t xml:space="preserve">Poplatek za skládkz zeminy v tř. 1 - 4 </t>
  </si>
  <si>
    <t>936100061</t>
  </si>
  <si>
    <t>1220091041</t>
  </si>
  <si>
    <t>1255901806</t>
  </si>
  <si>
    <t>3VP3</t>
  </si>
  <si>
    <t>zřízení, odstranění podezdívek plotu včetně potřebných úkonů, poplatka a dodávky materiálu</t>
  </si>
  <si>
    <t>893259249</t>
  </si>
  <si>
    <t>871211811V</t>
  </si>
  <si>
    <t>Bourání potrubí z oceli, PE v otevřeném výkopu D do 75 mm včetně tvarovek a příslušenství, naložení, vodorovné přemístění, složení, poplatek</t>
  </si>
  <si>
    <t>-1614521777</t>
  </si>
  <si>
    <t xml:space="preserve">Bourání  potrubí z oceli, PE v otevřeném výkopu D do 75 mm</t>
  </si>
  <si>
    <t>483</t>
  </si>
  <si>
    <t>Vytažení demontáž stávajícího potrubí do DN50 z výkopu vč. tvarovek armatur, vč. odvozu a likvidace, poplatek</t>
  </si>
  <si>
    <t>807757313</t>
  </si>
  <si>
    <t>971033261</t>
  </si>
  <si>
    <t>Vybourání otvorů ve zdivu cihelném pl do 0,0225 m2 na MVC nebo MV tl do 600 mm</t>
  </si>
  <si>
    <t>473492054</t>
  </si>
  <si>
    <t>Vybourání otvorů ve zdivu základovém nebo nadzákladovém z cihel, tvárnic, příčkovek z cihel pálených na maltu vápennou nebo vápenocementovou plochy do 0,0225 m2, tl. do 600 mm</t>
  </si>
  <si>
    <t>https://podminky.urs.cz/item/CS_URS_2025_01/971033261</t>
  </si>
  <si>
    <t>971042241</t>
  </si>
  <si>
    <t>Vybourání otvorů v betonových příčkách a zdech pl do 0,0225 m2 tl do 300 mm</t>
  </si>
  <si>
    <t>1294151184</t>
  </si>
  <si>
    <t>Vybourání otvorů v betonových příčkách a zdech základových nebo nadzákladových plochy do 0,0225 m2, tl. do 300 mm</t>
  </si>
  <si>
    <t>https://podminky.urs.cz/item/CS_URS_2025_01/971042241</t>
  </si>
  <si>
    <t>1251206807</t>
  </si>
  <si>
    <t>"uvažováno pro 50% výkopu" výkop*0,5</t>
  </si>
  <si>
    <t>167151101</t>
  </si>
  <si>
    <t>Nakládání výkopku z hornin třídy těžitelnosti I skupiny 1 až 3 do 100 m3</t>
  </si>
  <si>
    <t>1822114579</t>
  </si>
  <si>
    <t>Nakládání, skládání a překládání neulehlého výkopku nebo sypaniny strojně nakládání, množství do 100 m3, z horniny třídy těžitelnosti I, skupiny 1 až 3</t>
  </si>
  <si>
    <t>https://podminky.urs.cz/item/CS_URS_2025_01/167151101</t>
  </si>
  <si>
    <t>451572111</t>
  </si>
  <si>
    <t>Lože pod potrubí otevřený výkop z kameniva drobného těženého</t>
  </si>
  <si>
    <t>1007502287</t>
  </si>
  <si>
    <t>Lože pod potrubí, stoky a drobné objekty v otevřeném výkopu z kameniva drobného těženého 0 až 4 mm</t>
  </si>
  <si>
    <t>483*1,1*0,1</t>
  </si>
  <si>
    <t>564831011</t>
  </si>
  <si>
    <t>Podklad ze štěrkodrtě ŠD plochy do 100 m2 tl 100 mm</t>
  </si>
  <si>
    <t>1816531056</t>
  </si>
  <si>
    <t>Podklad ze štěrkodrti ŠD s rozprostřením a zhutněním plochy jednotlivě do 100 m2, po zhutnění tl. 100 mm</t>
  </si>
  <si>
    <t>https://podminky.urs.cz/item/CS_URS_2025_01/564831011</t>
  </si>
  <si>
    <t>((88,4+39,3)*1,1)</t>
  </si>
  <si>
    <t>564851011</t>
  </si>
  <si>
    <t>Podklad ze štěrkodrtě ŠD plochy do 100 m2 tl 150 mm</t>
  </si>
  <si>
    <t>-663971888</t>
  </si>
  <si>
    <t>Podklad ze štěrkodrti ŠD s rozprostřením a zhutněním plochy jednotlivě do 100 m2, po zhutnění tl. 150 mm</t>
  </si>
  <si>
    <t>https://podminky.urs.cz/item/CS_URS_2025_01/564851011</t>
  </si>
  <si>
    <t>vjezd+((88,4+39,3)*1,1)</t>
  </si>
  <si>
    <t>564861011</t>
  </si>
  <si>
    <t>Podklad ze štěrkodrtě ŠD plochy do 100 m2 tl 200 mm</t>
  </si>
  <si>
    <t>-1627295881</t>
  </si>
  <si>
    <t>Podklad ze štěrkodrti ŠD s rozprostřením a zhutněním plochy jednotlivě do 100 m2, po zhutnění tl. 200 mm</t>
  </si>
  <si>
    <t>https://podminky.urs.cz/item/CS_URS_2025_01/564861011</t>
  </si>
  <si>
    <t>565176111V</t>
  </si>
  <si>
    <t>Asfaltový beton vrstva podkladní ACP 22+ (obalované kamenivo OKH) tl 100 mm</t>
  </si>
  <si>
    <t>676567761</t>
  </si>
  <si>
    <t>Asfaltový beton vrstva podkladní ACP 22 (obalované kamenivo hrubozrnné - OKH) s rozprostřením a zhutněním v pruhu šířky přes 1,5 do 3 m, po zhutnění tl. 100 mm</t>
  </si>
  <si>
    <t>1070619538</t>
  </si>
  <si>
    <t>asfalt+vjezd</t>
  </si>
  <si>
    <t>573111113</t>
  </si>
  <si>
    <t>Postřik živičný infiltrační s posypem z asfaltu množství 1,5 kg/m2</t>
  </si>
  <si>
    <t>1106819130</t>
  </si>
  <si>
    <t>Postřik infiltrační PI z asfaltu silničního s posypem kamenivem, v množství 1,50 kg/m2</t>
  </si>
  <si>
    <t>https://podminky.urs.cz/item/CS_URS_2025_01/573111113</t>
  </si>
  <si>
    <t>573211112</t>
  </si>
  <si>
    <t>Postřik živičný spojovací z asfaltu v množství 0,70 kg/m2</t>
  </si>
  <si>
    <t>923286252</t>
  </si>
  <si>
    <t>Postřik spojovací PS bez posypu kamenivem z asfaltu silničního, v množství 0,70 kg/m2</t>
  </si>
  <si>
    <t>https://podminky.urs.cz/item/CS_URS_2025_01/573211112</t>
  </si>
  <si>
    <t>"započteno ve vodovodní řadu"0</t>
  </si>
  <si>
    <t>577144111V</t>
  </si>
  <si>
    <t>Asfaltový beton vrstva obrusná ACO 11+ (ABS) tř. I tl 50 mm</t>
  </si>
  <si>
    <t>1570901821</t>
  </si>
  <si>
    <t>Asfaltový beton vrstva obrusná ACO 11 (ABS) s rozprostřením a se zhutněním z nemodifikovaného asfaltu v pruhu šířky do 3 m tř. I (ACO 11+), po zhutnění tl. 50 mm</t>
  </si>
  <si>
    <t>591241111</t>
  </si>
  <si>
    <t>Kladení dlažby z kostek drobných z kamene na MC tl 50 mm</t>
  </si>
  <si>
    <t>1530061935</t>
  </si>
  <si>
    <t>Kladení dlažby z kostek s provedením lože do tl. 50 mm, s vyplněním spár, s dvojím beraněním a se smetením přebytečného materiálu na krajnici drobných z kamene, do lože z cementové malty</t>
  </si>
  <si>
    <t>https://podminky.urs.cz/item/CS_URS_2025_01/591241111</t>
  </si>
  <si>
    <t>(8,2+1,3)*1,1</t>
  </si>
  <si>
    <t>58381007</t>
  </si>
  <si>
    <t>kostka štípaná dlažební žula drobná 8/10</t>
  </si>
  <si>
    <t>628271292</t>
  </si>
  <si>
    <t>10,45*1,02</t>
  </si>
  <si>
    <t>596211110</t>
  </si>
  <si>
    <t xml:space="preserve">Kladení zámkové dlažby komunikací pro pěší ručně tl 60 mm skupiny A pl do 50 m2, lože drt tl. 40 mm </t>
  </si>
  <si>
    <t>-1395765747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</si>
  <si>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</si>
  <si>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https://podminky.urs.cz/item/CS_URS_2025_01/596211110</t>
  </si>
  <si>
    <t>59245018</t>
  </si>
  <si>
    <t>dlažba skladebná betonová 200x100mm tl 60mm přírodní</t>
  </si>
  <si>
    <t>-712281024</t>
  </si>
  <si>
    <t>97,24*1,1/2</t>
  </si>
  <si>
    <t>59246110</t>
  </si>
  <si>
    <t>dlažba skladebná betonová 200x200mm tl 60mm tryskaný povrch</t>
  </si>
  <si>
    <t>-8415888</t>
  </si>
  <si>
    <t>97,24/2*1,1</t>
  </si>
  <si>
    <t>596212210</t>
  </si>
  <si>
    <t>Kladení zámkové dlažby pozemních komunikací ručně tl 80 mm skupiny A pl do 50 m2, lože tl. 50 mm</t>
  </si>
  <si>
    <t>180925871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</si>
  <si>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</si>
  <si>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https://podminky.urs.cz/item/CS_URS_2025_01/596212210</t>
  </si>
  <si>
    <t>59245020</t>
  </si>
  <si>
    <t>dlažba skladebná betonová 200x100mm tl 80mm přírodní</t>
  </si>
  <si>
    <t>-728378948</t>
  </si>
  <si>
    <t>vjezd*1,1</t>
  </si>
  <si>
    <t>R2111053218</t>
  </si>
  <si>
    <t>ocelová přechodka redukční s vnitřním a vnějším závitem DN6/4" x 3/4"</t>
  </si>
  <si>
    <t>2030761680</t>
  </si>
  <si>
    <t>16*1,015</t>
  </si>
  <si>
    <t>280202071</t>
  </si>
  <si>
    <t>Nasunutí potrubní plastové potrubí průměru do 63 mm do chráničky</t>
  </si>
  <si>
    <t>-1603710357</t>
  </si>
  <si>
    <t>Nasunutí potrubní sekce do chráničky nasouvané potrubí plastové dn do 63 mm</t>
  </si>
  <si>
    <t>21111001</t>
  </si>
  <si>
    <t>spojka s vnějším závitem D32x1"</t>
  </si>
  <si>
    <t>-728987744</t>
  </si>
  <si>
    <t>62*1,015</t>
  </si>
  <si>
    <t>21111003</t>
  </si>
  <si>
    <t>spojka s vnějším závitem D50x1"</t>
  </si>
  <si>
    <t>-616546935</t>
  </si>
  <si>
    <t>32*1,015</t>
  </si>
  <si>
    <t>2111053214</t>
  </si>
  <si>
    <t>ocelová přechodka redukční s vnitřním a vnějším závitem DN1" x 3/4"</t>
  </si>
  <si>
    <t xml:space="preserve">kus </t>
  </si>
  <si>
    <t>1640944381</t>
  </si>
  <si>
    <t>ocelová přechodka redukční s vnitřním závitem DN 3/4" x 3/4"</t>
  </si>
  <si>
    <t>31*1,015</t>
  </si>
  <si>
    <t>722203205</t>
  </si>
  <si>
    <t>Ventil odzdušnovací</t>
  </si>
  <si>
    <t>1352480879</t>
  </si>
  <si>
    <t>722232045</t>
  </si>
  <si>
    <t>Kohout uzávěr s vnitřmí závity DN25</t>
  </si>
  <si>
    <t>-80500200</t>
  </si>
  <si>
    <t>Armatury se dvěma závity kulové kohouty PN 42 do 185 °C přímé vnitřní závit G 1</t>
  </si>
  <si>
    <t>871161141R</t>
  </si>
  <si>
    <t>Montáž potrubí z PE100 RC SDR 11 otevřený výkop svařovaných na tupo d 32 x 3,0 mm včetně spojek a přechodek</t>
  </si>
  <si>
    <t>-1448998010</t>
  </si>
  <si>
    <t>294,7</t>
  </si>
  <si>
    <t>28613524</t>
  </si>
  <si>
    <t>potrubí vodovodní třívrstvé PE100 RC SDR11 32x3,0mm</t>
  </si>
  <si>
    <t>987276788</t>
  </si>
  <si>
    <t>294,7*1,015</t>
  </si>
  <si>
    <t>871181141</t>
  </si>
  <si>
    <t>Montáž potrubí z PE100 RC SDR 11 otevřený výkop svařovaných na tupo d 50 x 4,6 mm</t>
  </si>
  <si>
    <t>514618367</t>
  </si>
  <si>
    <t>Montáž vodovodního potrubí z polyetylenu PE100 RC v otevřeném výkopu svařovaných na tupo SDR 11/PN16 d 50 x 4,6 mm</t>
  </si>
  <si>
    <t>https://podminky.urs.cz/item/CS_URS_2025_01/871181141</t>
  </si>
  <si>
    <t>28613526</t>
  </si>
  <si>
    <t>potrubí vodovodní třívrstvé PE100 RC SDR11 50x4,60mm</t>
  </si>
  <si>
    <t>339089934</t>
  </si>
  <si>
    <t>188,3*1,015 'Přepočtené koeficientem množství</t>
  </si>
  <si>
    <t>877161101</t>
  </si>
  <si>
    <t xml:space="preserve">Montáž elektrospojek, oblouků a redukcí  na vodovodním potrubí z PE trub d 32</t>
  </si>
  <si>
    <t>981918436</t>
  </si>
  <si>
    <t>Montáž tvarovek na vodovodním plastovém potrubí z polyetylenu PE 100 elektrotvarovek SDR 11/PN16 spojek, oblouků nebo redukcí d 32</t>
  </si>
  <si>
    <t>https://podminky.urs.cz/item/CS_URS_2025_01/877161101</t>
  </si>
  <si>
    <t>elektrokoleno 90° SDR 11 D 32mm</t>
  </si>
  <si>
    <t>783576406</t>
  </si>
  <si>
    <t>2*1,015</t>
  </si>
  <si>
    <t>8900903</t>
  </si>
  <si>
    <t>stavební úpravy v domě</t>
  </si>
  <si>
    <t>-1722235949</t>
  </si>
  <si>
    <t>- komunikace s majitelem</t>
  </si>
  <si>
    <t>- vybourání povrchů</t>
  </si>
  <si>
    <t>- výkopy</t>
  </si>
  <si>
    <t xml:space="preserve">   naložení, vodorovné přemístění, složení, poplatek</t>
  </si>
  <si>
    <t>D+M zásypu a obsypu</t>
  </si>
  <si>
    <t>D+M obnova povrchů</t>
  </si>
  <si>
    <t xml:space="preserve">- úklid  v průběhu a po skončení prací</t>
  </si>
  <si>
    <t>-ochrana otvorů a stěn proti zněčištění</t>
  </si>
  <si>
    <t>891359111</t>
  </si>
  <si>
    <t>Montáž navrtávacích pasů na potrubí z jakýchkoli trub DN 200</t>
  </si>
  <si>
    <t>-317749289</t>
  </si>
  <si>
    <t>Montáž vodovodních armatur na potrubí navrtávacích pasů s ventilem Jt 1 MPa, na potrubí z trub litinových, ocelových nebo plastických hmot DN 200</t>
  </si>
  <si>
    <t>https://podminky.urs.cz/item/CS_URS_2025_01/891359111</t>
  </si>
  <si>
    <t>42271414R</t>
  </si>
  <si>
    <t>pás navrtávací z tvárné litiny DN 200, PN 16 s kulovým kohoutem s koncovkou pro PE potrubí d32-50, objímka z tvárné litiny - na TLT potrubí</t>
  </si>
  <si>
    <t>-851904770</t>
  </si>
  <si>
    <t>47*1,01</t>
  </si>
  <si>
    <t>900,6-R</t>
  </si>
  <si>
    <t xml:space="preserve">Utěsnění prostupu stěnou PUR pěnou po osazení vodovodního potrubí </t>
  </si>
  <si>
    <t>1508976678</t>
  </si>
  <si>
    <t xml:space="preserve">Poznámka k položce:_x000d_
viz TZ př. č. D.2.1, situace C3  a v.č. D.2.2 až D.2.10</t>
  </si>
  <si>
    <t>900125251</t>
  </si>
  <si>
    <t>D+M zaizolování a zednické zapravení uvnitř a vně vodovodní šachty, zdi</t>
  </si>
  <si>
    <t>-854739673</t>
  </si>
  <si>
    <t>D+M zaizolování a zednické zapravení uvnitř a vně vodovodní šachty, domu</t>
  </si>
  <si>
    <t>916241113</t>
  </si>
  <si>
    <t>Osazení obrubníku kamenného ležatého s boční opěrou do lože z betonu prostého</t>
  </si>
  <si>
    <t>1327817285</t>
  </si>
  <si>
    <t>Osazení obrubníku kamenného se zřízením lože, s vyplněním a zatřením spár cementovou maltou ležatého s boční opěrou z betonu prostého, do lože z betonu prostého</t>
  </si>
  <si>
    <t>https://podminky.urs.cz/item/CS_URS_2025_01/916241113</t>
  </si>
  <si>
    <t>58380004</t>
  </si>
  <si>
    <t>obrubník kamenný žulový přímý 1000x250x200mm</t>
  </si>
  <si>
    <t>173351336</t>
  </si>
  <si>
    <t>Poznámka k položce:_x000d_
Hmotnost: 125 kg/bm</t>
  </si>
  <si>
    <t>74*1,02 'Přepočtené koeficientem množství</t>
  </si>
  <si>
    <t>916991121V</t>
  </si>
  <si>
    <t>Lože pod obrubníky, krajníky nebo obruby z dlažebních kostek z betonu prostého C 25/30</t>
  </si>
  <si>
    <t>-1070173475</t>
  </si>
  <si>
    <t>Lože pod obrubníky, krajníky nebo obruby z dlažebních kostek z betonu prostého</t>
  </si>
  <si>
    <t>74*0,1</t>
  </si>
  <si>
    <t>-997349522</t>
  </si>
  <si>
    <t>asfalt/1,1*2</t>
  </si>
  <si>
    <t>979054451</t>
  </si>
  <si>
    <t>Očištění vybouraných zámkových dlaždic s původním spárováním z kameniva těženého</t>
  </si>
  <si>
    <t>-24124262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</si>
  <si>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</si>
  <si>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https://podminky.urs.cz/item/CS_URS_2025_01/979054451</t>
  </si>
  <si>
    <t>1602005936</t>
  </si>
  <si>
    <t>-895615355</t>
  </si>
  <si>
    <t>347,44*9 'Přepočtené koeficientem množství</t>
  </si>
  <si>
    <t>997221861</t>
  </si>
  <si>
    <t>Poplatek za uložení na recyklační skládce (skládkovné) stavebního odpadu z prostého betonu pod kódem 17 01 01</t>
  </si>
  <si>
    <t>-676791211</t>
  </si>
  <si>
    <t>Poplatek za uložení stavebního odpadu na recyklační skládce (skládkovné) z prostého betonu zatříděného do Katalogu odpadů pod kódem 17 01 01</t>
  </si>
  <si>
    <t>https://podminky.urs.cz/item/CS_URS_2025_01/997221861</t>
  </si>
  <si>
    <t>36,52+28,686+7,633+18,5</t>
  </si>
  <si>
    <t>-1472198978</t>
  </si>
  <si>
    <t>74,439+149,037</t>
  </si>
  <si>
    <t>-855268283</t>
  </si>
  <si>
    <t>28,569</t>
  </si>
  <si>
    <t>998276101</t>
  </si>
  <si>
    <t>Přesun hmot pro trubní vedení z trub z plastických hmot otevřený výkop</t>
  </si>
  <si>
    <t>62510291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</si>
  <si>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</si>
  <si>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https://podminky.urs.cz/item/CS_URS_2025_01/998276101</t>
  </si>
  <si>
    <t>PSV</t>
  </si>
  <si>
    <t>Práce a dodávky PSV</t>
  </si>
  <si>
    <t>722</t>
  </si>
  <si>
    <t>Zdravotechnika - vnitřní vodovod</t>
  </si>
  <si>
    <t>719611901</t>
  </si>
  <si>
    <t xml:space="preserve">D+M vodoměrné šroubení teleskopické mosazné DN 32  3/4"x3/4"</t>
  </si>
  <si>
    <t>390737151</t>
  </si>
  <si>
    <t>722260923</t>
  </si>
  <si>
    <t>Zpětná montáž vodoměrů závitových G 1</t>
  </si>
  <si>
    <t>779631966</t>
  </si>
  <si>
    <t>Oprava vodoměrů zpětná montáž vodoměrů závitových do potrubí z trubek ocelových G 1</t>
  </si>
  <si>
    <t>- je v režii pracovníků Brněnských vodáren a kanalizací, a.s.</t>
  </si>
  <si>
    <t>998722101</t>
  </si>
  <si>
    <t>Přesun hmot tonážní pro vnitřní vodovod v objektech v do 6 m</t>
  </si>
  <si>
    <t>985414204</t>
  </si>
  <si>
    <t>Přesun hmot pro vnitřní vodovod stanovený z hmotnosti přesunovaného materiálu vodorovná dopravní vzdálenost do 50 m základní v objektech výšky do 6 m</t>
  </si>
  <si>
    <t>SO 900 - Ostatní rozpočtové náklady</t>
  </si>
  <si>
    <t xml:space="preserve">    9 - Ostatní konstrukce a práce-bourání</t>
  </si>
  <si>
    <t>Ostatní konstrukce a práce-bourání</t>
  </si>
  <si>
    <t>900600002</t>
  </si>
  <si>
    <t>Poplatky a náklady na zařízení staveniště</t>
  </si>
  <si>
    <t>-1952870237</t>
  </si>
  <si>
    <t>900600004</t>
  </si>
  <si>
    <t>Zřízení a údržba dopr. značení po dobu výstavby, vrácení do pův. stavu</t>
  </si>
  <si>
    <t>-798623469</t>
  </si>
  <si>
    <t>900600005</t>
  </si>
  <si>
    <t>Údržba komunikací včetně zimní údržby po dobu výstavby</t>
  </si>
  <si>
    <t>-1043939617</t>
  </si>
  <si>
    <t>900600014</t>
  </si>
  <si>
    <t>Provedení veškerých zkoušek prokazujícíh kvalitu díla např. zkouška zhutnění</t>
  </si>
  <si>
    <t>-28422143</t>
  </si>
  <si>
    <t>900600016</t>
  </si>
  <si>
    <t>Zpracování dokumentace skutečného provedení stavby</t>
  </si>
  <si>
    <t>714262797</t>
  </si>
  <si>
    <t>900600019</t>
  </si>
  <si>
    <t>Zpracování geodet. zaměření DSPS pro GIS a MMB OTS</t>
  </si>
  <si>
    <t>224563248</t>
  </si>
  <si>
    <t>900600020</t>
  </si>
  <si>
    <t>Zaměření rozsahu zásahu do komunikace v prog. EZA</t>
  </si>
  <si>
    <t>1777327833</t>
  </si>
  <si>
    <t>900600023</t>
  </si>
  <si>
    <t xml:space="preserve">Uvedení do původního stavu dotčených ploch stavbou </t>
  </si>
  <si>
    <t>-25560348</t>
  </si>
  <si>
    <t>900600026</t>
  </si>
  <si>
    <t>Provedení komlex. zkoušek např. Markery</t>
  </si>
  <si>
    <t>2119514897</t>
  </si>
  <si>
    <t>900600027</t>
  </si>
  <si>
    <t>Provozní vlivy</t>
  </si>
  <si>
    <t>1120954848</t>
  </si>
  <si>
    <t>900600029</t>
  </si>
  <si>
    <t>Zajištění vytýčení podzemních sítí dotčených stavbou</t>
  </si>
  <si>
    <t>-999190764</t>
  </si>
  <si>
    <t>900600032</t>
  </si>
  <si>
    <t>Vícetisky projektové dokumentace po potřeby dodavatele stavby</t>
  </si>
  <si>
    <t>1106396102</t>
  </si>
  <si>
    <t>900600035</t>
  </si>
  <si>
    <t>Zřízení, odstranění těžkého přemostění včeně všech souvisejích prací</t>
  </si>
  <si>
    <t>2000156579</t>
  </si>
  <si>
    <t>900600111</t>
  </si>
  <si>
    <t>Ošetření kořenového systému</t>
  </si>
  <si>
    <t>2031694179</t>
  </si>
  <si>
    <t>"a) Práce v kořenovém prostoru stromu budou prováděny ručně."</t>
  </si>
  <si>
    <t>"b) Kořeny do průměru 30 mm lze přerušit hladkým řezem, u kořenů"</t>
  </si>
  <si>
    <t xml:space="preserve">     "do průměru 50 mm bude provedeno individuální posouzení "</t>
  </si>
  <si>
    <t xml:space="preserve">    "odborným pracovníkem. Kořeny o průměru větším jak 50 mm budou"</t>
  </si>
  <si>
    <t xml:space="preserve">    "zachovány ."</t>
  </si>
  <si>
    <t>"c) Zachované kořeny je nutné chránit proti vysycháním a účinkům mrazu."</t>
  </si>
  <si>
    <t xml:space="preserve">   "Ochrana  může být provedena např. zakrytím pravidelně vlhčenou textilií."</t>
  </si>
  <si>
    <t>900600112</t>
  </si>
  <si>
    <t>Ochrana stromů bednění - zřízení, odstranění</t>
  </si>
  <si>
    <t>1982525457</t>
  </si>
  <si>
    <t>900600118</t>
  </si>
  <si>
    <t xml:space="preserve">Náhradní zásobování vodou - cisterny s pitnou vodou  2 ks (opakovaně)</t>
  </si>
  <si>
    <t>-54436805</t>
  </si>
  <si>
    <t xml:space="preserve">Náhradní zásobování vodou - cisterny s pitnou vodou  2 ks </t>
  </si>
  <si>
    <t>900600144</t>
  </si>
  <si>
    <t xml:space="preserve">Provedení veškerých zkoušek prokazující kvalitu díla -  ZKOUŠKA TĚSNOSTI A PRŮTOČNOSTI ULIČNÍCH VPUSTÍ</t>
  </si>
  <si>
    <t>716533889</t>
  </si>
  <si>
    <t>Provedení veškerých zkoušek prokazující kvalitu díla - ZKOUŠKA TĚSNOSTI KANALIZAČNÍ PŘÍPOJKY</t>
  </si>
  <si>
    <t>900600145</t>
  </si>
  <si>
    <t xml:space="preserve">Prove. veškerých zkoušek prokazující kvalitu díla  SO 330 TLAKOVÁ ZKOUŠKA A DESINFEKCE - hlavní řad</t>
  </si>
  <si>
    <t>448571922</t>
  </si>
  <si>
    <t>900600146</t>
  </si>
  <si>
    <t xml:space="preserve">Prove. veškerých zkoušek prokazující kvalitu díla  SO 330 TLAKOVÁ ZKOUŠKA A DESINFEKCE - náhradní zásobování</t>
  </si>
  <si>
    <t>609895430</t>
  </si>
  <si>
    <t>900600147</t>
  </si>
  <si>
    <t xml:space="preserve">Prove. veškerých zkoušek prokazující kvalitu díla  SO 340 TLAKOVÁ ZKOUŠKA A DESINFEKCE</t>
  </si>
  <si>
    <t>-1993034079</t>
  </si>
  <si>
    <t>900600203</t>
  </si>
  <si>
    <t>Provedení pasportizace objektů dotčených stavbou</t>
  </si>
  <si>
    <t>-50287385</t>
  </si>
  <si>
    <t>"před zahájením stavby provedené soudním znalcem z oboru"</t>
  </si>
  <si>
    <t>"Předání"</t>
  </si>
  <si>
    <t>"2x....v tištěné podobě"</t>
  </si>
  <si>
    <t>"2x....v digitální podobě"</t>
  </si>
  <si>
    <t>900600303</t>
  </si>
  <si>
    <t xml:space="preserve">Aktualizace  návrhu DZ po dobu stavby vč. projednání</t>
  </si>
  <si>
    <t>408608625</t>
  </si>
  <si>
    <t>Zimní údržba komunikace. Výměra ... m2</t>
  </si>
  <si>
    <t>900600401</t>
  </si>
  <si>
    <t>Základní archeologický průzkum</t>
  </si>
  <si>
    <t>-977915562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</si>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</sst>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22" xfId="0" applyFont="1" applyBorder="1" applyAlignment="1" applyProtection="1">
      <alignment horizontal="center" vertical="center"/>
    </xf>
    <xf numFmtId="49" fontId="40" fillId="0" borderId="22" xfId="0" applyNumberFormat="1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center" vertical="center" wrapText="1"/>
    </xf>
    <xf numFmtId="167" fontId="40" fillId="0" borderId="22" xfId="0" applyNumberFormat="1" applyFont="1" applyBorder="1" applyAlignment="1" applyProtection="1">
      <alignment vertical="center"/>
    </xf>
    <xf numFmtId="4" fontId="40" fillId="2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</xf>
    <xf numFmtId="0" fontId="41" fillId="0" borderId="3" xfId="0" applyFont="1" applyBorder="1" applyAlignment="1">
      <alignment vertical="center"/>
    </xf>
    <xf numFmtId="0" fontId="40" fillId="2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42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6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/>
    </xf>
    <xf numFmtId="167" fontId="43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223" TargetMode="External" /><Relationship Id="rId2" Type="http://schemas.openxmlformats.org/officeDocument/2006/relationships/hyperlink" Target="https://podminky.urs.cz/item/CS_URS_2025_01/113107243" TargetMode="External" /><Relationship Id="rId3" Type="http://schemas.openxmlformats.org/officeDocument/2006/relationships/hyperlink" Target="https://podminky.urs.cz/item/CS_URS_2025_01/113154543" TargetMode="External" /><Relationship Id="rId4" Type="http://schemas.openxmlformats.org/officeDocument/2006/relationships/hyperlink" Target="https://podminky.urs.cz/item/CS_URS_2025_01/115101201" TargetMode="External" /><Relationship Id="rId5" Type="http://schemas.openxmlformats.org/officeDocument/2006/relationships/hyperlink" Target="https://podminky.urs.cz/item/CS_URS_2025_01/115101301" TargetMode="External" /><Relationship Id="rId6" Type="http://schemas.openxmlformats.org/officeDocument/2006/relationships/hyperlink" Target="https://podminky.urs.cz/item/CS_URS_2025_01/119001401" TargetMode="External" /><Relationship Id="rId7" Type="http://schemas.openxmlformats.org/officeDocument/2006/relationships/hyperlink" Target="https://podminky.urs.cz/item/CS_URS_2025_01/119001411" TargetMode="External" /><Relationship Id="rId8" Type="http://schemas.openxmlformats.org/officeDocument/2006/relationships/hyperlink" Target="https://podminky.urs.cz/item/CS_URS_2025_01/119001421" TargetMode="External" /><Relationship Id="rId9" Type="http://schemas.openxmlformats.org/officeDocument/2006/relationships/hyperlink" Target="https://podminky.urs.cz/item/CS_URS_2025_01/119002411" TargetMode="External" /><Relationship Id="rId10" Type="http://schemas.openxmlformats.org/officeDocument/2006/relationships/hyperlink" Target="https://podminky.urs.cz/item/CS_URS_2025_01/119002412" TargetMode="External" /><Relationship Id="rId11" Type="http://schemas.openxmlformats.org/officeDocument/2006/relationships/hyperlink" Target="https://podminky.urs.cz/item/CS_URS_2025_01/132251255" TargetMode="External" /><Relationship Id="rId12" Type="http://schemas.openxmlformats.org/officeDocument/2006/relationships/hyperlink" Target="https://podminky.urs.cz/item/CS_URS_2025_01/132351254" TargetMode="External" /><Relationship Id="rId13" Type="http://schemas.openxmlformats.org/officeDocument/2006/relationships/hyperlink" Target="https://podminky.urs.cz/item/CS_URS_2025_01/139001101" TargetMode="External" /><Relationship Id="rId14" Type="http://schemas.openxmlformats.org/officeDocument/2006/relationships/hyperlink" Target="https://podminky.urs.cz/item/CS_URS_2025_01/151101101" TargetMode="External" /><Relationship Id="rId15" Type="http://schemas.openxmlformats.org/officeDocument/2006/relationships/hyperlink" Target="https://podminky.urs.cz/item/CS_URS_2025_01/151101111" TargetMode="External" /><Relationship Id="rId16" Type="http://schemas.openxmlformats.org/officeDocument/2006/relationships/hyperlink" Target="https://podminky.urs.cz/item/CS_URS_2025_01/151101201" TargetMode="External" /><Relationship Id="rId17" Type="http://schemas.openxmlformats.org/officeDocument/2006/relationships/hyperlink" Target="https://podminky.urs.cz/item/CS_URS_2025_01/151101211" TargetMode="External" /><Relationship Id="rId18" Type="http://schemas.openxmlformats.org/officeDocument/2006/relationships/hyperlink" Target="https://podminky.urs.cz/item/CS_URS_2025_01/151101301" TargetMode="External" /><Relationship Id="rId19" Type="http://schemas.openxmlformats.org/officeDocument/2006/relationships/hyperlink" Target="https://podminky.urs.cz/item/CS_URS_2025_01/151101311" TargetMode="External" /><Relationship Id="rId20" Type="http://schemas.openxmlformats.org/officeDocument/2006/relationships/hyperlink" Target="https://podminky.urs.cz/item/CS_URS_2025_01/151201211" TargetMode="External" /><Relationship Id="rId21" Type="http://schemas.openxmlformats.org/officeDocument/2006/relationships/hyperlink" Target="https://podminky.urs.cz/item/CS_URS_2025_01/151201301" TargetMode="External" /><Relationship Id="rId22" Type="http://schemas.openxmlformats.org/officeDocument/2006/relationships/hyperlink" Target="https://podminky.urs.cz/item/CS_URS_2025_01/151201311" TargetMode="External" /><Relationship Id="rId23" Type="http://schemas.openxmlformats.org/officeDocument/2006/relationships/hyperlink" Target="https://podminky.urs.cz/item/CS_URS_2025_01/151201901" TargetMode="External" /><Relationship Id="rId24" Type="http://schemas.openxmlformats.org/officeDocument/2006/relationships/hyperlink" Target="https://podminky.urs.cz/item/CS_URS_2025_01/162751117" TargetMode="External" /><Relationship Id="rId25" Type="http://schemas.openxmlformats.org/officeDocument/2006/relationships/hyperlink" Target="https://podminky.urs.cz/item/CS_URS_2025_01/162751137" TargetMode="External" /><Relationship Id="rId26" Type="http://schemas.openxmlformats.org/officeDocument/2006/relationships/hyperlink" Target="https://podminky.urs.cz/item/CS_URS_2025_01/166151101" TargetMode="External" /><Relationship Id="rId27" Type="http://schemas.openxmlformats.org/officeDocument/2006/relationships/hyperlink" Target="https://podminky.urs.cz/item/CS_URS_2025_01/171201231" TargetMode="External" /><Relationship Id="rId28" Type="http://schemas.openxmlformats.org/officeDocument/2006/relationships/hyperlink" Target="https://podminky.urs.cz/item/CS_URS_2025_01/171251201" TargetMode="External" /><Relationship Id="rId29" Type="http://schemas.openxmlformats.org/officeDocument/2006/relationships/hyperlink" Target="https://podminky.urs.cz/item/CS_URS_2025_01/174151101" TargetMode="External" /><Relationship Id="rId30" Type="http://schemas.openxmlformats.org/officeDocument/2006/relationships/hyperlink" Target="https://podminky.urs.cz/item/CS_URS_2025_01/175111101" TargetMode="External" /><Relationship Id="rId31" Type="http://schemas.openxmlformats.org/officeDocument/2006/relationships/hyperlink" Target="https://podminky.urs.cz/item/CS_URS_2025_01/181951112" TargetMode="External" /><Relationship Id="rId32" Type="http://schemas.openxmlformats.org/officeDocument/2006/relationships/hyperlink" Target="https://podminky.urs.cz/item/CS_URS_2025_01/460671112" TargetMode="External" /><Relationship Id="rId33" Type="http://schemas.openxmlformats.org/officeDocument/2006/relationships/hyperlink" Target="https://podminky.urs.cz/item/CS_URS_2025_01/451573111" TargetMode="External" /><Relationship Id="rId34" Type="http://schemas.openxmlformats.org/officeDocument/2006/relationships/hyperlink" Target="https://podminky.urs.cz/item/CS_URS_2025_01/564861111" TargetMode="External" /><Relationship Id="rId35" Type="http://schemas.openxmlformats.org/officeDocument/2006/relationships/hyperlink" Target="https://podminky.urs.cz/item/CS_URS_2025_01/565176101" TargetMode="External" /><Relationship Id="rId36" Type="http://schemas.openxmlformats.org/officeDocument/2006/relationships/hyperlink" Target="https://podminky.urs.cz/item/CS_URS_2025_01/567122114" TargetMode="External" /><Relationship Id="rId37" Type="http://schemas.openxmlformats.org/officeDocument/2006/relationships/hyperlink" Target="https://podminky.urs.cz/item/CS_URS_2025_01/573111112" TargetMode="External" /><Relationship Id="rId38" Type="http://schemas.openxmlformats.org/officeDocument/2006/relationships/hyperlink" Target="https://podminky.urs.cz/item/CS_URS_2025_01/573231108" TargetMode="External" /><Relationship Id="rId39" Type="http://schemas.openxmlformats.org/officeDocument/2006/relationships/hyperlink" Target="https://podminky.urs.cz/item/CS_URS_2025_01/577144121" TargetMode="External" /><Relationship Id="rId40" Type="http://schemas.openxmlformats.org/officeDocument/2006/relationships/hyperlink" Target="https://podminky.urs.cz/item/CS_URS_2025_01/857242122" TargetMode="External" /><Relationship Id="rId41" Type="http://schemas.openxmlformats.org/officeDocument/2006/relationships/hyperlink" Target="https://podminky.urs.cz/item/CS_URS_2025_01/857262122" TargetMode="External" /><Relationship Id="rId42" Type="http://schemas.openxmlformats.org/officeDocument/2006/relationships/hyperlink" Target="https://podminky.urs.cz/item/CS_URS_2025_01/857263131" TargetMode="External" /><Relationship Id="rId43" Type="http://schemas.openxmlformats.org/officeDocument/2006/relationships/hyperlink" Target="https://podminky.urs.cz/item/CS_URS_2025_01/857311131" TargetMode="External" /><Relationship Id="rId44" Type="http://schemas.openxmlformats.org/officeDocument/2006/relationships/hyperlink" Target="https://podminky.urs.cz/item/CS_URS_2025_01/857312122" TargetMode="External" /><Relationship Id="rId45" Type="http://schemas.openxmlformats.org/officeDocument/2006/relationships/hyperlink" Target="https://podminky.urs.cz/item/CS_URS_2025_01/857313131" TargetMode="External" /><Relationship Id="rId46" Type="http://schemas.openxmlformats.org/officeDocument/2006/relationships/hyperlink" Target="https://podminky.urs.cz/item/CS_URS_2025_01/857351131" TargetMode="External" /><Relationship Id="rId47" Type="http://schemas.openxmlformats.org/officeDocument/2006/relationships/hyperlink" Target="https://podminky.urs.cz/item/CS_URS_2025_01/857352122" TargetMode="External" /><Relationship Id="rId48" Type="http://schemas.openxmlformats.org/officeDocument/2006/relationships/hyperlink" Target="https://podminky.urs.cz/item/CS_URS_2025_01/857353131" TargetMode="External" /><Relationship Id="rId49" Type="http://schemas.openxmlformats.org/officeDocument/2006/relationships/hyperlink" Target="https://podminky.urs.cz/item/CS_URS_2025_01/857354122" TargetMode="External" /><Relationship Id="rId50" Type="http://schemas.openxmlformats.org/officeDocument/2006/relationships/hyperlink" Target="https://podminky.urs.cz/item/CS_URS_2025_01/890311851" TargetMode="External" /><Relationship Id="rId51" Type="http://schemas.openxmlformats.org/officeDocument/2006/relationships/hyperlink" Target="https://podminky.urs.cz/item/CS_URS_2025_01/891241112" TargetMode="External" /><Relationship Id="rId52" Type="http://schemas.openxmlformats.org/officeDocument/2006/relationships/hyperlink" Target="https://podminky.urs.cz/item/CS_URS_2025_01/891261112" TargetMode="External" /><Relationship Id="rId53" Type="http://schemas.openxmlformats.org/officeDocument/2006/relationships/hyperlink" Target="https://podminky.urs.cz/item/CS_URS_2025_01/891311112" TargetMode="External" /><Relationship Id="rId54" Type="http://schemas.openxmlformats.org/officeDocument/2006/relationships/hyperlink" Target="https://podminky.urs.cz/item/CS_URS_2025_01/891351112" TargetMode="External" /><Relationship Id="rId55" Type="http://schemas.openxmlformats.org/officeDocument/2006/relationships/hyperlink" Target="https://podminky.urs.cz/item/CS_URS_2025_01/R851321211" TargetMode="External" /><Relationship Id="rId56" Type="http://schemas.openxmlformats.org/officeDocument/2006/relationships/hyperlink" Target="https://podminky.urs.cz/item/CS_URS_2025_01/899201211" TargetMode="External" /><Relationship Id="rId57" Type="http://schemas.openxmlformats.org/officeDocument/2006/relationships/hyperlink" Target="https://podminky.urs.cz/item/CS_URS_2025_01/899623141" TargetMode="External" /><Relationship Id="rId58" Type="http://schemas.openxmlformats.org/officeDocument/2006/relationships/hyperlink" Target="https://podminky.urs.cz/item/CS_URS_2025_01/851261131" TargetMode="External" /><Relationship Id="rId59" Type="http://schemas.openxmlformats.org/officeDocument/2006/relationships/hyperlink" Target="https://podminky.urs.cz/item/CS_URS_2025_01/851271131" TargetMode="External" /><Relationship Id="rId60" Type="http://schemas.openxmlformats.org/officeDocument/2006/relationships/hyperlink" Target="https://podminky.urs.cz/item/CS_URS_2025_01/851311131" TargetMode="External" /><Relationship Id="rId61" Type="http://schemas.openxmlformats.org/officeDocument/2006/relationships/hyperlink" Target="https://podminky.urs.cz/item/CS_URS_2025_01/851351131" TargetMode="External" /><Relationship Id="rId62" Type="http://schemas.openxmlformats.org/officeDocument/2006/relationships/hyperlink" Target="https://podminky.urs.cz/item/CS_URS_2025_01/857261131" TargetMode="External" /><Relationship Id="rId63" Type="http://schemas.openxmlformats.org/officeDocument/2006/relationships/hyperlink" Target="https://podminky.urs.cz/item/CS_URS_2025_01/899401112" TargetMode="External" /><Relationship Id="rId64" Type="http://schemas.openxmlformats.org/officeDocument/2006/relationships/hyperlink" Target="https://podminky.urs.cz/item/CS_URS_2025_01/899401113" TargetMode="External" /><Relationship Id="rId65" Type="http://schemas.openxmlformats.org/officeDocument/2006/relationships/hyperlink" Target="https://podminky.urs.cz/item/CS_URS_2025_01/871251141" TargetMode="External" /><Relationship Id="rId66" Type="http://schemas.openxmlformats.org/officeDocument/2006/relationships/hyperlink" Target="https://podminky.urs.cz/item/CS_URS_2025_01/877251113" TargetMode="External" /><Relationship Id="rId67" Type="http://schemas.openxmlformats.org/officeDocument/2006/relationships/hyperlink" Target="https://podminky.urs.cz/item/CS_URS_2025_01/877162001" TargetMode="External" /><Relationship Id="rId68" Type="http://schemas.openxmlformats.org/officeDocument/2006/relationships/hyperlink" Target="https://podminky.urs.cz/item/CS_URS_2025_01/877251101" TargetMode="External" /><Relationship Id="rId69" Type="http://schemas.openxmlformats.org/officeDocument/2006/relationships/hyperlink" Target="https://podminky.urs.cz/item/CS_URS_2025_01/891211222" TargetMode="External" /><Relationship Id="rId70" Type="http://schemas.openxmlformats.org/officeDocument/2006/relationships/hyperlink" Target="https://podminky.urs.cz/item/CS_URS_2025_01/891269111" TargetMode="External" /><Relationship Id="rId71" Type="http://schemas.openxmlformats.org/officeDocument/2006/relationships/hyperlink" Target="https://podminky.urs.cz/item/CS_URS_2025_01/899401112.1" TargetMode="External" /><Relationship Id="rId72" Type="http://schemas.openxmlformats.org/officeDocument/2006/relationships/hyperlink" Target="https://podminky.urs.cz/item/CS_URS_2025_01/915111111" TargetMode="External" /><Relationship Id="rId73" Type="http://schemas.openxmlformats.org/officeDocument/2006/relationships/hyperlink" Target="https://podminky.urs.cz/item/CS_URS_2025_01/915111115" TargetMode="External" /><Relationship Id="rId74" Type="http://schemas.openxmlformats.org/officeDocument/2006/relationships/hyperlink" Target="https://podminky.urs.cz/item/CS_URS_2025_01/915121111" TargetMode="External" /><Relationship Id="rId75" Type="http://schemas.openxmlformats.org/officeDocument/2006/relationships/hyperlink" Target="https://podminky.urs.cz/item/CS_URS_2025_01/915131111" TargetMode="External" /><Relationship Id="rId76" Type="http://schemas.openxmlformats.org/officeDocument/2006/relationships/hyperlink" Target="https://podminky.urs.cz/item/CS_URS_2025_01/919112223" TargetMode="External" /><Relationship Id="rId77" Type="http://schemas.openxmlformats.org/officeDocument/2006/relationships/hyperlink" Target="https://podminky.urs.cz/item/CS_URS_2025_01/919121122" TargetMode="External" /><Relationship Id="rId78" Type="http://schemas.openxmlformats.org/officeDocument/2006/relationships/hyperlink" Target="https://podminky.urs.cz/item/CS_URS_2025_01/919735112" TargetMode="External" /><Relationship Id="rId79" Type="http://schemas.openxmlformats.org/officeDocument/2006/relationships/hyperlink" Target="https://podminky.urs.cz/item/CS_URS_2025_01/997221551" TargetMode="External" /><Relationship Id="rId80" Type="http://schemas.openxmlformats.org/officeDocument/2006/relationships/hyperlink" Target="https://podminky.urs.cz/item/CS_URS_2025_01/997221559" TargetMode="External" /><Relationship Id="rId81" Type="http://schemas.openxmlformats.org/officeDocument/2006/relationships/hyperlink" Target="https://podminky.urs.cz/item/CS_URS_2025_01/997221625" TargetMode="External" /><Relationship Id="rId82" Type="http://schemas.openxmlformats.org/officeDocument/2006/relationships/hyperlink" Target="https://podminky.urs.cz/item/CS_URS_2025_01/997221873" TargetMode="External" /><Relationship Id="rId83" Type="http://schemas.openxmlformats.org/officeDocument/2006/relationships/hyperlink" Target="https://podminky.urs.cz/item/CS_URS_2025_01/997221875" TargetMode="External" /><Relationship Id="rId84" Type="http://schemas.openxmlformats.org/officeDocument/2006/relationships/hyperlink" Target="https://podminky.urs.cz/item/CS_URS_2025_01/998273102" TargetMode="External" /><Relationship Id="rId8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3" TargetMode="External" /><Relationship Id="rId2" Type="http://schemas.openxmlformats.org/officeDocument/2006/relationships/hyperlink" Target="https://podminky.urs.cz/item/CS_URS_2025_01/113106162" TargetMode="External" /><Relationship Id="rId3" Type="http://schemas.openxmlformats.org/officeDocument/2006/relationships/hyperlink" Target="https://podminky.urs.cz/item/CS_URS_2025_01/113106171" TargetMode="External" /><Relationship Id="rId4" Type="http://schemas.openxmlformats.org/officeDocument/2006/relationships/hyperlink" Target="https://podminky.urs.cz/item/CS_URS_2025_01/113107123" TargetMode="External" /><Relationship Id="rId5" Type="http://schemas.openxmlformats.org/officeDocument/2006/relationships/hyperlink" Target="https://podminky.urs.cz/item/CS_URS_2025_01/113107124" TargetMode="External" /><Relationship Id="rId6" Type="http://schemas.openxmlformats.org/officeDocument/2006/relationships/hyperlink" Target="https://podminky.urs.cz/item/CS_URS_2025_01/113202111" TargetMode="External" /><Relationship Id="rId7" Type="http://schemas.openxmlformats.org/officeDocument/2006/relationships/hyperlink" Target="https://podminky.urs.cz/item/CS_URS_2025_01/119001401" TargetMode="External" /><Relationship Id="rId8" Type="http://schemas.openxmlformats.org/officeDocument/2006/relationships/hyperlink" Target="https://podminky.urs.cz/item/CS_URS_2025_01/119001411" TargetMode="External" /><Relationship Id="rId9" Type="http://schemas.openxmlformats.org/officeDocument/2006/relationships/hyperlink" Target="https://podminky.urs.cz/item/CS_URS_2025_01/119001421" TargetMode="External" /><Relationship Id="rId10" Type="http://schemas.openxmlformats.org/officeDocument/2006/relationships/hyperlink" Target="https://podminky.urs.cz/item/CS_URS_2025_01/121112003" TargetMode="External" /><Relationship Id="rId11" Type="http://schemas.openxmlformats.org/officeDocument/2006/relationships/hyperlink" Target="https://podminky.urs.cz/item/CS_URS_2025_01/132212221" TargetMode="External" /><Relationship Id="rId12" Type="http://schemas.openxmlformats.org/officeDocument/2006/relationships/hyperlink" Target="https://podminky.urs.cz/item/CS_URS_2025_01/132312221" TargetMode="External" /><Relationship Id="rId13" Type="http://schemas.openxmlformats.org/officeDocument/2006/relationships/hyperlink" Target="https://podminky.urs.cz/item/CS_URS_2025_01/139001101" TargetMode="External" /><Relationship Id="rId14" Type="http://schemas.openxmlformats.org/officeDocument/2006/relationships/hyperlink" Target="https://podminky.urs.cz/item/CS_URS_2025_01/141721211" TargetMode="External" /><Relationship Id="rId15" Type="http://schemas.openxmlformats.org/officeDocument/2006/relationships/hyperlink" Target="https://podminky.urs.cz/item/CS_URS_2025_01/151101101" TargetMode="External" /><Relationship Id="rId16" Type="http://schemas.openxmlformats.org/officeDocument/2006/relationships/hyperlink" Target="https://podminky.urs.cz/item/CS_URS_2025_01/151101111" TargetMode="External" /><Relationship Id="rId17" Type="http://schemas.openxmlformats.org/officeDocument/2006/relationships/hyperlink" Target="https://podminky.urs.cz/item/CS_URS_2025_01/162351103" TargetMode="External" /><Relationship Id="rId18" Type="http://schemas.openxmlformats.org/officeDocument/2006/relationships/hyperlink" Target="https://podminky.urs.cz/item/CS_URS_2025_01/162751117" TargetMode="External" /><Relationship Id="rId19" Type="http://schemas.openxmlformats.org/officeDocument/2006/relationships/hyperlink" Target="https://podminky.urs.cz/item/CS_URS_2025_01/162751137" TargetMode="External" /><Relationship Id="rId20" Type="http://schemas.openxmlformats.org/officeDocument/2006/relationships/hyperlink" Target="https://podminky.urs.cz/item/CS_URS_2025_01/171251201" TargetMode="External" /><Relationship Id="rId21" Type="http://schemas.openxmlformats.org/officeDocument/2006/relationships/hyperlink" Target="https://podminky.urs.cz/item/CS_URS_2025_01/174151101" TargetMode="External" /><Relationship Id="rId22" Type="http://schemas.openxmlformats.org/officeDocument/2006/relationships/hyperlink" Target="https://podminky.urs.cz/item/CS_URS_2025_01/175111101" TargetMode="External" /><Relationship Id="rId23" Type="http://schemas.openxmlformats.org/officeDocument/2006/relationships/hyperlink" Target="https://podminky.urs.cz/item/CS_URS_2025_01/181311103" TargetMode="External" /><Relationship Id="rId24" Type="http://schemas.openxmlformats.org/officeDocument/2006/relationships/hyperlink" Target="https://podminky.urs.cz/item/CS_URS_2025_01/181411131" TargetMode="External" /><Relationship Id="rId25" Type="http://schemas.openxmlformats.org/officeDocument/2006/relationships/hyperlink" Target="https://podminky.urs.cz/item/CS_URS_2025_01/460671112" TargetMode="External" /><Relationship Id="rId26" Type="http://schemas.openxmlformats.org/officeDocument/2006/relationships/hyperlink" Target="https://podminky.urs.cz/item/CS_URS_2025_01/971033261" TargetMode="External" /><Relationship Id="rId27" Type="http://schemas.openxmlformats.org/officeDocument/2006/relationships/hyperlink" Target="https://podminky.urs.cz/item/CS_URS_2025_01/971042241" TargetMode="External" /><Relationship Id="rId28" Type="http://schemas.openxmlformats.org/officeDocument/2006/relationships/hyperlink" Target="https://podminky.urs.cz/item/CS_URS_2025_01/162351103" TargetMode="External" /><Relationship Id="rId29" Type="http://schemas.openxmlformats.org/officeDocument/2006/relationships/hyperlink" Target="https://podminky.urs.cz/item/CS_URS_2025_01/167151101" TargetMode="External" /><Relationship Id="rId30" Type="http://schemas.openxmlformats.org/officeDocument/2006/relationships/hyperlink" Target="https://podminky.urs.cz/item/CS_URS_2025_01/564831011" TargetMode="External" /><Relationship Id="rId31" Type="http://schemas.openxmlformats.org/officeDocument/2006/relationships/hyperlink" Target="https://podminky.urs.cz/item/CS_URS_2025_01/564851011" TargetMode="External" /><Relationship Id="rId32" Type="http://schemas.openxmlformats.org/officeDocument/2006/relationships/hyperlink" Target="https://podminky.urs.cz/item/CS_URS_2025_01/564861011" TargetMode="External" /><Relationship Id="rId33" Type="http://schemas.openxmlformats.org/officeDocument/2006/relationships/hyperlink" Target="https://podminky.urs.cz/item/CS_URS_2025_01/567122114" TargetMode="External" /><Relationship Id="rId34" Type="http://schemas.openxmlformats.org/officeDocument/2006/relationships/hyperlink" Target="https://podminky.urs.cz/item/CS_URS_2025_01/573111113" TargetMode="External" /><Relationship Id="rId35" Type="http://schemas.openxmlformats.org/officeDocument/2006/relationships/hyperlink" Target="https://podminky.urs.cz/item/CS_URS_2025_01/573211112" TargetMode="External" /><Relationship Id="rId36" Type="http://schemas.openxmlformats.org/officeDocument/2006/relationships/hyperlink" Target="https://podminky.urs.cz/item/CS_URS_2025_01/591241111" TargetMode="External" /><Relationship Id="rId37" Type="http://schemas.openxmlformats.org/officeDocument/2006/relationships/hyperlink" Target="https://podminky.urs.cz/item/CS_URS_2025_01/596211110" TargetMode="External" /><Relationship Id="rId38" Type="http://schemas.openxmlformats.org/officeDocument/2006/relationships/hyperlink" Target="https://podminky.urs.cz/item/CS_URS_2025_01/596212210" TargetMode="External" /><Relationship Id="rId39" Type="http://schemas.openxmlformats.org/officeDocument/2006/relationships/hyperlink" Target="https://podminky.urs.cz/item/CS_URS_2025_01/871181141" TargetMode="External" /><Relationship Id="rId40" Type="http://schemas.openxmlformats.org/officeDocument/2006/relationships/hyperlink" Target="https://podminky.urs.cz/item/CS_URS_2025_01/877161101" TargetMode="External" /><Relationship Id="rId41" Type="http://schemas.openxmlformats.org/officeDocument/2006/relationships/hyperlink" Target="https://podminky.urs.cz/item/CS_URS_2025_01/891359111" TargetMode="External" /><Relationship Id="rId42" Type="http://schemas.openxmlformats.org/officeDocument/2006/relationships/hyperlink" Target="https://podminky.urs.cz/item/CS_URS_2025_01/916241113" TargetMode="External" /><Relationship Id="rId43" Type="http://schemas.openxmlformats.org/officeDocument/2006/relationships/hyperlink" Target="https://podminky.urs.cz/item/CS_URS_2025_01/919735112" TargetMode="External" /><Relationship Id="rId44" Type="http://schemas.openxmlformats.org/officeDocument/2006/relationships/hyperlink" Target="https://podminky.urs.cz/item/CS_URS_2025_01/979054451" TargetMode="External" /><Relationship Id="rId45" Type="http://schemas.openxmlformats.org/officeDocument/2006/relationships/hyperlink" Target="https://podminky.urs.cz/item/CS_URS_2025_01/997221551" TargetMode="External" /><Relationship Id="rId46" Type="http://schemas.openxmlformats.org/officeDocument/2006/relationships/hyperlink" Target="https://podminky.urs.cz/item/CS_URS_2025_01/997221559" TargetMode="External" /><Relationship Id="rId47" Type="http://schemas.openxmlformats.org/officeDocument/2006/relationships/hyperlink" Target="https://podminky.urs.cz/item/CS_URS_2025_01/997221861" TargetMode="External" /><Relationship Id="rId48" Type="http://schemas.openxmlformats.org/officeDocument/2006/relationships/hyperlink" Target="https://podminky.urs.cz/item/CS_URS_2025_01/997221873" TargetMode="External" /><Relationship Id="rId49" Type="http://schemas.openxmlformats.org/officeDocument/2006/relationships/hyperlink" Target="https://podminky.urs.cz/item/CS_URS_2025_01/997221875" TargetMode="External" /><Relationship Id="rId50" Type="http://schemas.openxmlformats.org/officeDocument/2006/relationships/hyperlink" Target="https://podminky.urs.cz/item/CS_URS_2025_01/998276101" TargetMode="External" /><Relationship Id="rId5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30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37</v>
      </c>
      <c r="E29" s="48"/>
      <c r="F29" s="33" t="s">
        <v>38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39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41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44</v>
      </c>
      <c r="U35" s="55"/>
      <c r="V35" s="55"/>
      <c r="W35" s="55"/>
      <c r="X35" s="57" t="s">
        <v>45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47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48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49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48</v>
      </c>
      <c r="AI60" s="43"/>
      <c r="AJ60" s="43"/>
      <c r="AK60" s="43"/>
      <c r="AL60" s="43"/>
      <c r="AM60" s="65" t="s">
        <v>49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50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51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48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49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48</v>
      </c>
      <c r="AI75" s="43"/>
      <c r="AJ75" s="43"/>
      <c r="AK75" s="43"/>
      <c r="AL75" s="43"/>
      <c r="AM75" s="65" t="s">
        <v>49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52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VH-2025-07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Brno, Vinohrady - rekonstrukce vodovodu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6. 6. 2025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53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31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54</v>
      </c>
      <c r="D92" s="95"/>
      <c r="E92" s="95"/>
      <c r="F92" s="95"/>
      <c r="G92" s="95"/>
      <c r="H92" s="96"/>
      <c r="I92" s="97" t="s">
        <v>55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56</v>
      </c>
      <c r="AH92" s="95"/>
      <c r="AI92" s="95"/>
      <c r="AJ92" s="95"/>
      <c r="AK92" s="95"/>
      <c r="AL92" s="95"/>
      <c r="AM92" s="95"/>
      <c r="AN92" s="97" t="s">
        <v>57</v>
      </c>
      <c r="AO92" s="95"/>
      <c r="AP92" s="99"/>
      <c r="AQ92" s="100" t="s">
        <v>58</v>
      </c>
      <c r="AR92" s="45"/>
      <c r="AS92" s="101" t="s">
        <v>59</v>
      </c>
      <c r="AT92" s="102" t="s">
        <v>60</v>
      </c>
      <c r="AU92" s="102" t="s">
        <v>61</v>
      </c>
      <c r="AV92" s="102" t="s">
        <v>62</v>
      </c>
      <c r="AW92" s="102" t="s">
        <v>63</v>
      </c>
      <c r="AX92" s="102" t="s">
        <v>64</v>
      </c>
      <c r="AY92" s="102" t="s">
        <v>65</v>
      </c>
      <c r="AZ92" s="102" t="s">
        <v>66</v>
      </c>
      <c r="BA92" s="102" t="s">
        <v>67</v>
      </c>
      <c r="BB92" s="102" t="s">
        <v>68</v>
      </c>
      <c r="BC92" s="102" t="s">
        <v>69</v>
      </c>
      <c r="BD92" s="103" t="s">
        <v>70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71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ROUND(SUM(AS95:AS97),2)</f>
        <v>0</v>
      </c>
      <c r="AT94" s="115">
        <f>ROUND(SUM(AV94:AW94),2)</f>
        <v>0</v>
      </c>
      <c r="AU94" s="116">
        <f>ROUND(SUM(AU95:AU97),5)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ROUND(SUM(AZ95:AZ97),2)</f>
        <v>0</v>
      </c>
      <c r="BA94" s="115">
        <f>ROUND(SUM(BA95:BA97),2)</f>
        <v>0</v>
      </c>
      <c r="BB94" s="115">
        <f>ROUND(SUM(BB95:BB97),2)</f>
        <v>0</v>
      </c>
      <c r="BC94" s="115">
        <f>ROUND(SUM(BC95:BC97),2)</f>
        <v>0</v>
      </c>
      <c r="BD94" s="117">
        <f>ROUND(SUM(BD95:BD97),2)</f>
        <v>0</v>
      </c>
      <c r="BE94" s="6"/>
      <c r="BS94" s="118" t="s">
        <v>72</v>
      </c>
      <c r="BT94" s="118" t="s">
        <v>73</v>
      </c>
      <c r="BU94" s="119" t="s">
        <v>74</v>
      </c>
      <c r="BV94" s="118" t="s">
        <v>75</v>
      </c>
      <c r="BW94" s="118" t="s">
        <v>5</v>
      </c>
      <c r="BX94" s="118" t="s">
        <v>76</v>
      </c>
      <c r="CL94" s="118" t="s">
        <v>1</v>
      </c>
    </row>
    <row r="95" s="7" customFormat="1" ht="16.5" customHeight="1">
      <c r="A95" s="120" t="s">
        <v>77</v>
      </c>
      <c r="B95" s="121"/>
      <c r="C95" s="122"/>
      <c r="D95" s="123" t="s">
        <v>78</v>
      </c>
      <c r="E95" s="123"/>
      <c r="F95" s="123"/>
      <c r="G95" s="123"/>
      <c r="H95" s="123"/>
      <c r="I95" s="124"/>
      <c r="J95" s="123" t="s">
        <v>79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330 - Stavební část - 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80</v>
      </c>
      <c r="AR95" s="127"/>
      <c r="AS95" s="128">
        <v>0</v>
      </c>
      <c r="AT95" s="129">
        <f>ROUND(SUM(AV95:AW95),2)</f>
        <v>0</v>
      </c>
      <c r="AU95" s="130">
        <f>'SO 330 - Stavební část - ...'!P127</f>
        <v>0</v>
      </c>
      <c r="AV95" s="129">
        <f>'SO 330 - Stavební část - ...'!J33</f>
        <v>0</v>
      </c>
      <c r="AW95" s="129">
        <f>'SO 330 - Stavební část - ...'!J34</f>
        <v>0</v>
      </c>
      <c r="AX95" s="129">
        <f>'SO 330 - Stavební část - ...'!J35</f>
        <v>0</v>
      </c>
      <c r="AY95" s="129">
        <f>'SO 330 - Stavební část - ...'!J36</f>
        <v>0</v>
      </c>
      <c r="AZ95" s="129">
        <f>'SO 330 - Stavební část - ...'!F33</f>
        <v>0</v>
      </c>
      <c r="BA95" s="129">
        <f>'SO 330 - Stavební část - ...'!F34</f>
        <v>0</v>
      </c>
      <c r="BB95" s="129">
        <f>'SO 330 - Stavební část - ...'!F35</f>
        <v>0</v>
      </c>
      <c r="BC95" s="129">
        <f>'SO 330 - Stavební část - ...'!F36</f>
        <v>0</v>
      </c>
      <c r="BD95" s="131">
        <f>'SO 330 - Stavební část - ...'!F37</f>
        <v>0</v>
      </c>
      <c r="BE95" s="7"/>
      <c r="BT95" s="132" t="s">
        <v>81</v>
      </c>
      <c r="BV95" s="132" t="s">
        <v>75</v>
      </c>
      <c r="BW95" s="132" t="s">
        <v>82</v>
      </c>
      <c r="BX95" s="132" t="s">
        <v>5</v>
      </c>
      <c r="CL95" s="132" t="s">
        <v>1</v>
      </c>
      <c r="CM95" s="132" t="s">
        <v>83</v>
      </c>
    </row>
    <row r="96" s="7" customFormat="1" ht="16.5" customHeight="1">
      <c r="A96" s="120" t="s">
        <v>77</v>
      </c>
      <c r="B96" s="121"/>
      <c r="C96" s="122"/>
      <c r="D96" s="123" t="s">
        <v>84</v>
      </c>
      <c r="E96" s="123"/>
      <c r="F96" s="123"/>
      <c r="G96" s="123"/>
      <c r="H96" s="123"/>
      <c r="I96" s="124"/>
      <c r="J96" s="123" t="s">
        <v>85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340 - Stavební část - 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80</v>
      </c>
      <c r="AR96" s="127"/>
      <c r="AS96" s="128">
        <v>0</v>
      </c>
      <c r="AT96" s="129">
        <f>ROUND(SUM(AV96:AW96),2)</f>
        <v>0</v>
      </c>
      <c r="AU96" s="130">
        <f>'SO 340 - Stavební část - ...'!P127</f>
        <v>0</v>
      </c>
      <c r="AV96" s="129">
        <f>'SO 340 - Stavební část - ...'!J33</f>
        <v>0</v>
      </c>
      <c r="AW96" s="129">
        <f>'SO 340 - Stavební část - ...'!J34</f>
        <v>0</v>
      </c>
      <c r="AX96" s="129">
        <f>'SO 340 - Stavební část - ...'!J35</f>
        <v>0</v>
      </c>
      <c r="AY96" s="129">
        <f>'SO 340 - Stavební část - ...'!J36</f>
        <v>0</v>
      </c>
      <c r="AZ96" s="129">
        <f>'SO 340 - Stavební část - ...'!F33</f>
        <v>0</v>
      </c>
      <c r="BA96" s="129">
        <f>'SO 340 - Stavební část - ...'!F34</f>
        <v>0</v>
      </c>
      <c r="BB96" s="129">
        <f>'SO 340 - Stavební část - ...'!F35</f>
        <v>0</v>
      </c>
      <c r="BC96" s="129">
        <f>'SO 340 - Stavební část - ...'!F36</f>
        <v>0</v>
      </c>
      <c r="BD96" s="131">
        <f>'SO 340 - Stavební část - ...'!F37</f>
        <v>0</v>
      </c>
      <c r="BE96" s="7"/>
      <c r="BT96" s="132" t="s">
        <v>81</v>
      </c>
      <c r="BV96" s="132" t="s">
        <v>75</v>
      </c>
      <c r="BW96" s="132" t="s">
        <v>86</v>
      </c>
      <c r="BX96" s="132" t="s">
        <v>5</v>
      </c>
      <c r="CL96" s="132" t="s">
        <v>1</v>
      </c>
      <c r="CM96" s="132" t="s">
        <v>83</v>
      </c>
    </row>
    <row r="97" s="7" customFormat="1" ht="16.5" customHeight="1">
      <c r="A97" s="120" t="s">
        <v>77</v>
      </c>
      <c r="B97" s="121"/>
      <c r="C97" s="122"/>
      <c r="D97" s="123" t="s">
        <v>87</v>
      </c>
      <c r="E97" s="123"/>
      <c r="F97" s="123"/>
      <c r="G97" s="123"/>
      <c r="H97" s="123"/>
      <c r="I97" s="124"/>
      <c r="J97" s="123" t="s">
        <v>88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'SO 900 - Ostatní rozpočto...'!J30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80</v>
      </c>
      <c r="AR97" s="127"/>
      <c r="AS97" s="133">
        <v>0</v>
      </c>
      <c r="AT97" s="134">
        <f>ROUND(SUM(AV97:AW97),2)</f>
        <v>0</v>
      </c>
      <c r="AU97" s="135">
        <f>'SO 900 - Ostatní rozpočto...'!P118</f>
        <v>0</v>
      </c>
      <c r="AV97" s="134">
        <f>'SO 900 - Ostatní rozpočto...'!J33</f>
        <v>0</v>
      </c>
      <c r="AW97" s="134">
        <f>'SO 900 - Ostatní rozpočto...'!J34</f>
        <v>0</v>
      </c>
      <c r="AX97" s="134">
        <f>'SO 900 - Ostatní rozpočto...'!J35</f>
        <v>0</v>
      </c>
      <c r="AY97" s="134">
        <f>'SO 900 - Ostatní rozpočto...'!J36</f>
        <v>0</v>
      </c>
      <c r="AZ97" s="134">
        <f>'SO 900 - Ostatní rozpočto...'!F33</f>
        <v>0</v>
      </c>
      <c r="BA97" s="134">
        <f>'SO 900 - Ostatní rozpočto...'!F34</f>
        <v>0</v>
      </c>
      <c r="BB97" s="134">
        <f>'SO 900 - Ostatní rozpočto...'!F35</f>
        <v>0</v>
      </c>
      <c r="BC97" s="134">
        <f>'SO 900 - Ostatní rozpočto...'!F36</f>
        <v>0</v>
      </c>
      <c r="BD97" s="136">
        <f>'SO 900 - Ostatní rozpočto...'!F37</f>
        <v>0</v>
      </c>
      <c r="BE97" s="7"/>
      <c r="BT97" s="132" t="s">
        <v>81</v>
      </c>
      <c r="BV97" s="132" t="s">
        <v>75</v>
      </c>
      <c r="BW97" s="132" t="s">
        <v>89</v>
      </c>
      <c r="BX97" s="132" t="s">
        <v>5</v>
      </c>
      <c r="CL97" s="132" t="s">
        <v>1</v>
      </c>
      <c r="CM97" s="132" t="s">
        <v>83</v>
      </c>
    </row>
    <row r="98" s="2" customFormat="1" ht="30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</sheetData>
  <sheetProtection sheet="1" formatColumns="0" formatRows="0" objects="1" scenarios="1" spinCount="100000" saltValue="NaQ2x8PuyWWB4HwCGCAHB9PYxKm63qXbK20bR7p0Q2H2P1eweruIj4SV0Loe4nArI107qzu5FvKTWoBJQmLorA==" hashValue="n0FL1A1jdIhb45hfbHs+VgInDuGpDkA3J80btfdnyJmdt1nDk88uXdEnZqwxeRAinO0qjY28FSiSwMQJ1tDviQ==" algorithmName="SHA-512" password="ED53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 330 - Stavební část - ...'!C2" display="/"/>
    <hyperlink ref="A96" location="'SO 340 - Stavební část - ...'!C2" display="/"/>
    <hyperlink ref="A97" location="'SO 900 - Ostatní rozpočt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  <c r="AZ2" s="137" t="s">
        <v>90</v>
      </c>
      <c r="BA2" s="137" t="s">
        <v>90</v>
      </c>
      <c r="BB2" s="137" t="s">
        <v>1</v>
      </c>
      <c r="BC2" s="137" t="s">
        <v>91</v>
      </c>
      <c r="BD2" s="137" t="s">
        <v>83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83</v>
      </c>
      <c r="AZ3" s="137" t="s">
        <v>92</v>
      </c>
      <c r="BA3" s="137" t="s">
        <v>92</v>
      </c>
      <c r="BB3" s="137" t="s">
        <v>1</v>
      </c>
      <c r="BC3" s="137" t="s">
        <v>93</v>
      </c>
      <c r="BD3" s="137" t="s">
        <v>83</v>
      </c>
    </row>
    <row r="4" s="1" customFormat="1" ht="24.96" customHeight="1">
      <c r="B4" s="21"/>
      <c r="D4" s="140" t="s">
        <v>94</v>
      </c>
      <c r="L4" s="21"/>
      <c r="M4" s="141" t="s">
        <v>10</v>
      </c>
      <c r="AT4" s="18" t="s">
        <v>4</v>
      </c>
      <c r="AZ4" s="137" t="s">
        <v>95</v>
      </c>
      <c r="BA4" s="137" t="s">
        <v>95</v>
      </c>
      <c r="BB4" s="137" t="s">
        <v>1</v>
      </c>
      <c r="BC4" s="137" t="s">
        <v>96</v>
      </c>
      <c r="BD4" s="137" t="s">
        <v>83</v>
      </c>
    </row>
    <row r="5" s="1" customFormat="1" ht="6.96" customHeight="1">
      <c r="B5" s="21"/>
      <c r="L5" s="21"/>
      <c r="AZ5" s="137" t="s">
        <v>97</v>
      </c>
      <c r="BA5" s="137" t="s">
        <v>97</v>
      </c>
      <c r="BB5" s="137" t="s">
        <v>1</v>
      </c>
      <c r="BC5" s="137" t="s">
        <v>98</v>
      </c>
      <c r="BD5" s="137" t="s">
        <v>83</v>
      </c>
    </row>
    <row r="6" s="1" customFormat="1" ht="12" customHeight="1">
      <c r="B6" s="21"/>
      <c r="D6" s="142" t="s">
        <v>16</v>
      </c>
      <c r="L6" s="21"/>
      <c r="AZ6" s="137" t="s">
        <v>99</v>
      </c>
      <c r="BA6" s="137" t="s">
        <v>99</v>
      </c>
      <c r="BB6" s="137" t="s">
        <v>1</v>
      </c>
      <c r="BC6" s="137" t="s">
        <v>100</v>
      </c>
      <c r="BD6" s="137" t="s">
        <v>83</v>
      </c>
    </row>
    <row r="7" s="1" customFormat="1" ht="16.5" customHeight="1">
      <c r="B7" s="21"/>
      <c r="E7" s="143" t="str">
        <f>'Rekapitulace stavby'!K6</f>
        <v>Brno, Vinohrady - rekonstrukce vodovodu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101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102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6. 6. 2025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26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27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29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tr">
        <f>IF('Rekapitulace stavby'!E17="","",'Rekapitulace stavby'!E17)</f>
        <v xml:space="preserve"> </v>
      </c>
      <c r="F21" s="39"/>
      <c r="G21" s="39"/>
      <c r="H21" s="39"/>
      <c r="I21" s="142" t="s">
        <v>26</v>
      </c>
      <c r="J21" s="145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31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26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33</v>
      </c>
      <c r="E30" s="39"/>
      <c r="F30" s="39"/>
      <c r="G30" s="39"/>
      <c r="H30" s="39"/>
      <c r="I30" s="39"/>
      <c r="J30" s="153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35</v>
      </c>
      <c r="G32" s="39"/>
      <c r="H32" s="39"/>
      <c r="I32" s="154" t="s">
        <v>34</v>
      </c>
      <c r="J32" s="154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37</v>
      </c>
      <c r="E33" s="142" t="s">
        <v>38</v>
      </c>
      <c r="F33" s="156">
        <f>ROUND((SUM(BE127:BE763)),  2)</f>
        <v>0</v>
      </c>
      <c r="G33" s="39"/>
      <c r="H33" s="39"/>
      <c r="I33" s="157">
        <v>0.20999999999999999</v>
      </c>
      <c r="J33" s="156">
        <f>ROUND(((SUM(BE127:BE763))*I33),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39</v>
      </c>
      <c r="F34" s="156">
        <f>ROUND((SUM(BF127:BF763)),  2)</f>
        <v>0</v>
      </c>
      <c r="G34" s="39"/>
      <c r="H34" s="39"/>
      <c r="I34" s="157">
        <v>0.12</v>
      </c>
      <c r="J34" s="156">
        <f>ROUND(((SUM(BF127:BF763))*I34),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40</v>
      </c>
      <c r="F35" s="156">
        <f>ROUND((SUM(BG127:BG763)),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41</v>
      </c>
      <c r="F36" s="156">
        <f>ROUND((SUM(BH127:BH763)),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42</v>
      </c>
      <c r="F37" s="156">
        <f>ROUND((SUM(BI127:BI763)),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43</v>
      </c>
      <c r="E39" s="160"/>
      <c r="F39" s="160"/>
      <c r="G39" s="161" t="s">
        <v>44</v>
      </c>
      <c r="H39" s="162" t="s">
        <v>45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46</v>
      </c>
      <c r="E50" s="166"/>
      <c r="F50" s="166"/>
      <c r="G50" s="165" t="s">
        <v>47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48</v>
      </c>
      <c r="E61" s="168"/>
      <c r="F61" s="169" t="s">
        <v>49</v>
      </c>
      <c r="G61" s="167" t="s">
        <v>48</v>
      </c>
      <c r="H61" s="168"/>
      <c r="I61" s="168"/>
      <c r="J61" s="170" t="s">
        <v>49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50</v>
      </c>
      <c r="E65" s="171"/>
      <c r="F65" s="171"/>
      <c r="G65" s="165" t="s">
        <v>51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48</v>
      </c>
      <c r="E76" s="168"/>
      <c r="F76" s="169" t="s">
        <v>49</v>
      </c>
      <c r="G76" s="167" t="s">
        <v>48</v>
      </c>
      <c r="H76" s="168"/>
      <c r="I76" s="168"/>
      <c r="J76" s="170" t="s">
        <v>49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Brno, Vinohrady - rekonstrukce vodovodu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330 - Stavební část - vodovod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6. 6. 2025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104</v>
      </c>
      <c r="D94" s="178"/>
      <c r="E94" s="178"/>
      <c r="F94" s="178"/>
      <c r="G94" s="178"/>
      <c r="H94" s="178"/>
      <c r="I94" s="178"/>
      <c r="J94" s="179" t="s">
        <v>105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106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107</v>
      </c>
    </row>
    <row r="97" s="9" customFormat="1" ht="24.96" customHeight="1">
      <c r="A97" s="9"/>
      <c r="B97" s="181"/>
      <c r="C97" s="182"/>
      <c r="D97" s="183" t="s">
        <v>108</v>
      </c>
      <c r="E97" s="184"/>
      <c r="F97" s="184"/>
      <c r="G97" s="184"/>
      <c r="H97" s="184"/>
      <c r="I97" s="184"/>
      <c r="J97" s="185">
        <f>J128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109</v>
      </c>
      <c r="E98" s="190"/>
      <c r="F98" s="190"/>
      <c r="G98" s="190"/>
      <c r="H98" s="190"/>
      <c r="I98" s="190"/>
      <c r="J98" s="191">
        <f>J129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110</v>
      </c>
      <c r="E99" s="190"/>
      <c r="F99" s="190"/>
      <c r="G99" s="190"/>
      <c r="H99" s="190"/>
      <c r="I99" s="190"/>
      <c r="J99" s="191">
        <f>J305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111</v>
      </c>
      <c r="E100" s="190"/>
      <c r="F100" s="190"/>
      <c r="G100" s="190"/>
      <c r="H100" s="190"/>
      <c r="I100" s="190"/>
      <c r="J100" s="191">
        <f>J322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112</v>
      </c>
      <c r="E101" s="190"/>
      <c r="F101" s="190"/>
      <c r="G101" s="190"/>
      <c r="H101" s="190"/>
      <c r="I101" s="190"/>
      <c r="J101" s="191">
        <f>J327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113</v>
      </c>
      <c r="E102" s="190"/>
      <c r="F102" s="190"/>
      <c r="G102" s="190"/>
      <c r="H102" s="190"/>
      <c r="I102" s="190"/>
      <c r="J102" s="191">
        <f>J352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87"/>
      <c r="C103" s="188"/>
      <c r="D103" s="189" t="s">
        <v>114</v>
      </c>
      <c r="E103" s="190"/>
      <c r="F103" s="190"/>
      <c r="G103" s="190"/>
      <c r="H103" s="190"/>
      <c r="I103" s="190"/>
      <c r="J103" s="191">
        <f>J492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87"/>
      <c r="C104" s="188"/>
      <c r="D104" s="189" t="s">
        <v>115</v>
      </c>
      <c r="E104" s="190"/>
      <c r="F104" s="190"/>
      <c r="G104" s="190"/>
      <c r="H104" s="190"/>
      <c r="I104" s="190"/>
      <c r="J104" s="191">
        <f>J612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7"/>
      <c r="C105" s="188"/>
      <c r="D105" s="189" t="s">
        <v>116</v>
      </c>
      <c r="E105" s="190"/>
      <c r="F105" s="190"/>
      <c r="G105" s="190"/>
      <c r="H105" s="190"/>
      <c r="I105" s="190"/>
      <c r="J105" s="191">
        <f>J709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7"/>
      <c r="C106" s="188"/>
      <c r="D106" s="189" t="s">
        <v>117</v>
      </c>
      <c r="E106" s="190"/>
      <c r="F106" s="190"/>
      <c r="G106" s="190"/>
      <c r="H106" s="190"/>
      <c r="I106" s="190"/>
      <c r="J106" s="191">
        <f>J740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7"/>
      <c r="C107" s="188"/>
      <c r="D107" s="189" t="s">
        <v>118</v>
      </c>
      <c r="E107" s="190"/>
      <c r="F107" s="190"/>
      <c r="G107" s="190"/>
      <c r="H107" s="190"/>
      <c r="I107" s="190"/>
      <c r="J107" s="191">
        <f>J760</f>
        <v>0</v>
      </c>
      <c r="K107" s="188"/>
      <c r="L107" s="19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119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76" t="str">
        <f>E7</f>
        <v>Brno, Vinohrady - rekonstrukce vodovodu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101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E9</f>
        <v>SO 330 - Stavební část - vodovod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F12</f>
        <v xml:space="preserve"> </v>
      </c>
      <c r="G121" s="41"/>
      <c r="H121" s="41"/>
      <c r="I121" s="33" t="s">
        <v>22</v>
      </c>
      <c r="J121" s="80" t="str">
        <f>IF(J12="","",J12)</f>
        <v>6. 6. 2025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E15</f>
        <v xml:space="preserve"> </v>
      </c>
      <c r="G123" s="41"/>
      <c r="H123" s="41"/>
      <c r="I123" s="33" t="s">
        <v>29</v>
      </c>
      <c r="J123" s="37" t="str">
        <f>E21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27</v>
      </c>
      <c r="D124" s="41"/>
      <c r="E124" s="41"/>
      <c r="F124" s="28" t="str">
        <f>IF(E18="","",E18)</f>
        <v>Vyplň údaj</v>
      </c>
      <c r="G124" s="41"/>
      <c r="H124" s="41"/>
      <c r="I124" s="33" t="s">
        <v>31</v>
      </c>
      <c r="J124" s="37" t="str">
        <f>E24</f>
        <v xml:space="preserve"> 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193"/>
      <c r="B126" s="194"/>
      <c r="C126" s="195" t="s">
        <v>120</v>
      </c>
      <c r="D126" s="196" t="s">
        <v>58</v>
      </c>
      <c r="E126" s="196" t="s">
        <v>54</v>
      </c>
      <c r="F126" s="196" t="s">
        <v>55</v>
      </c>
      <c r="G126" s="196" t="s">
        <v>121</v>
      </c>
      <c r="H126" s="196" t="s">
        <v>122</v>
      </c>
      <c r="I126" s="196" t="s">
        <v>123</v>
      </c>
      <c r="J126" s="196" t="s">
        <v>105</v>
      </c>
      <c r="K126" s="197" t="s">
        <v>124</v>
      </c>
      <c r="L126" s="198"/>
      <c r="M126" s="101" t="s">
        <v>1</v>
      </c>
      <c r="N126" s="102" t="s">
        <v>37</v>
      </c>
      <c r="O126" s="102" t="s">
        <v>125</v>
      </c>
      <c r="P126" s="102" t="s">
        <v>126</v>
      </c>
      <c r="Q126" s="102" t="s">
        <v>127</v>
      </c>
      <c r="R126" s="102" t="s">
        <v>128</v>
      </c>
      <c r="S126" s="102" t="s">
        <v>129</v>
      </c>
      <c r="T126" s="103" t="s">
        <v>130</v>
      </c>
      <c r="U126" s="193"/>
      <c r="V126" s="193"/>
      <c r="W126" s="193"/>
      <c r="X126" s="193"/>
      <c r="Y126" s="193"/>
      <c r="Z126" s="193"/>
      <c r="AA126" s="193"/>
      <c r="AB126" s="193"/>
      <c r="AC126" s="193"/>
      <c r="AD126" s="193"/>
      <c r="AE126" s="193"/>
    </row>
    <row r="127" s="2" customFormat="1" ht="22.8" customHeight="1">
      <c r="A127" s="39"/>
      <c r="B127" s="40"/>
      <c r="C127" s="108" t="s">
        <v>131</v>
      </c>
      <c r="D127" s="41"/>
      <c r="E127" s="41"/>
      <c r="F127" s="41"/>
      <c r="G127" s="41"/>
      <c r="H127" s="41"/>
      <c r="I127" s="41"/>
      <c r="J127" s="199">
        <f>BK127</f>
        <v>0</v>
      </c>
      <c r="K127" s="41"/>
      <c r="L127" s="45"/>
      <c r="M127" s="104"/>
      <c r="N127" s="200"/>
      <c r="O127" s="105"/>
      <c r="P127" s="201">
        <f>P128</f>
        <v>0</v>
      </c>
      <c r="Q127" s="105"/>
      <c r="R127" s="201">
        <f>R128</f>
        <v>4073.4730051300007</v>
      </c>
      <c r="S127" s="105"/>
      <c r="T127" s="202">
        <f>T128</f>
        <v>1168.7018600000001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72</v>
      </c>
      <c r="AU127" s="18" t="s">
        <v>107</v>
      </c>
      <c r="BK127" s="203">
        <f>BK128</f>
        <v>0</v>
      </c>
    </row>
    <row r="128" s="12" customFormat="1" ht="25.92" customHeight="1">
      <c r="A128" s="12"/>
      <c r="B128" s="204"/>
      <c r="C128" s="205"/>
      <c r="D128" s="206" t="s">
        <v>72</v>
      </c>
      <c r="E128" s="207" t="s">
        <v>132</v>
      </c>
      <c r="F128" s="207" t="s">
        <v>133</v>
      </c>
      <c r="G128" s="205"/>
      <c r="H128" s="205"/>
      <c r="I128" s="208"/>
      <c r="J128" s="209">
        <f>BK128</f>
        <v>0</v>
      </c>
      <c r="K128" s="205"/>
      <c r="L128" s="210"/>
      <c r="M128" s="211"/>
      <c r="N128" s="212"/>
      <c r="O128" s="212"/>
      <c r="P128" s="213">
        <f>P129+P305+P322+P327+P352+P709+P740+P760</f>
        <v>0</v>
      </c>
      <c r="Q128" s="212"/>
      <c r="R128" s="213">
        <f>R129+R305+R322+R327+R352+R709+R740+R760</f>
        <v>4073.4730051300007</v>
      </c>
      <c r="S128" s="212"/>
      <c r="T128" s="214">
        <f>T129+T305+T322+T327+T352+T709+T740+T760</f>
        <v>1168.7018600000001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81</v>
      </c>
      <c r="AT128" s="216" t="s">
        <v>72</v>
      </c>
      <c r="AU128" s="216" t="s">
        <v>73</v>
      </c>
      <c r="AY128" s="215" t="s">
        <v>134</v>
      </c>
      <c r="BK128" s="217">
        <f>BK129+BK305+BK322+BK327+BK352+BK709+BK740+BK760</f>
        <v>0</v>
      </c>
    </row>
    <row r="129" s="12" customFormat="1" ht="22.8" customHeight="1">
      <c r="A129" s="12"/>
      <c r="B129" s="204"/>
      <c r="C129" s="205"/>
      <c r="D129" s="206" t="s">
        <v>72</v>
      </c>
      <c r="E129" s="218" t="s">
        <v>81</v>
      </c>
      <c r="F129" s="218" t="s">
        <v>135</v>
      </c>
      <c r="G129" s="205"/>
      <c r="H129" s="205"/>
      <c r="I129" s="208"/>
      <c r="J129" s="219">
        <f>BK129</f>
        <v>0</v>
      </c>
      <c r="K129" s="205"/>
      <c r="L129" s="210"/>
      <c r="M129" s="211"/>
      <c r="N129" s="212"/>
      <c r="O129" s="212"/>
      <c r="P129" s="213">
        <f>SUM(P130:P304)</f>
        <v>0</v>
      </c>
      <c r="Q129" s="212"/>
      <c r="R129" s="213">
        <f>SUM(R130:R304)</f>
        <v>3373.4648540000003</v>
      </c>
      <c r="S129" s="212"/>
      <c r="T129" s="214">
        <f>SUM(T130:T304)</f>
        <v>1147.2510600000001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81</v>
      </c>
      <c r="AT129" s="216" t="s">
        <v>72</v>
      </c>
      <c r="AU129" s="216" t="s">
        <v>81</v>
      </c>
      <c r="AY129" s="215" t="s">
        <v>134</v>
      </c>
      <c r="BK129" s="217">
        <f>SUM(BK130:BK304)</f>
        <v>0</v>
      </c>
    </row>
    <row r="130" s="2" customFormat="1" ht="24.15" customHeight="1">
      <c r="A130" s="39"/>
      <c r="B130" s="40"/>
      <c r="C130" s="220" t="s">
        <v>81</v>
      </c>
      <c r="D130" s="220" t="s">
        <v>136</v>
      </c>
      <c r="E130" s="221" t="s">
        <v>137</v>
      </c>
      <c r="F130" s="222" t="s">
        <v>138</v>
      </c>
      <c r="G130" s="223" t="s">
        <v>139</v>
      </c>
      <c r="H130" s="224">
        <v>863.25999999999999</v>
      </c>
      <c r="I130" s="225"/>
      <c r="J130" s="226">
        <f>ROUND(I130*H130,2)</f>
        <v>0</v>
      </c>
      <c r="K130" s="222" t="s">
        <v>140</v>
      </c>
      <c r="L130" s="45"/>
      <c r="M130" s="227" t="s">
        <v>1</v>
      </c>
      <c r="N130" s="228" t="s">
        <v>38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0.44</v>
      </c>
      <c r="T130" s="230">
        <f>S130*H130</f>
        <v>379.83440000000002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141</v>
      </c>
      <c r="AT130" s="231" t="s">
        <v>136</v>
      </c>
      <c r="AU130" s="231" t="s">
        <v>83</v>
      </c>
      <c r="AY130" s="18" t="s">
        <v>134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81</v>
      </c>
      <c r="BK130" s="232">
        <f>ROUND(I130*H130,2)</f>
        <v>0</v>
      </c>
      <c r="BL130" s="18" t="s">
        <v>141</v>
      </c>
      <c r="BM130" s="231" t="s">
        <v>142</v>
      </c>
    </row>
    <row r="131" s="2" customFormat="1">
      <c r="A131" s="39"/>
      <c r="B131" s="40"/>
      <c r="C131" s="41"/>
      <c r="D131" s="233" t="s">
        <v>143</v>
      </c>
      <c r="E131" s="41"/>
      <c r="F131" s="234" t="s">
        <v>144</v>
      </c>
      <c r="G131" s="41"/>
      <c r="H131" s="41"/>
      <c r="I131" s="235"/>
      <c r="J131" s="41"/>
      <c r="K131" s="41"/>
      <c r="L131" s="45"/>
      <c r="M131" s="236"/>
      <c r="N131" s="237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143</v>
      </c>
      <c r="AU131" s="18" t="s">
        <v>83</v>
      </c>
    </row>
    <row r="132" s="2" customFormat="1">
      <c r="A132" s="39"/>
      <c r="B132" s="40"/>
      <c r="C132" s="41"/>
      <c r="D132" s="238" t="s">
        <v>145</v>
      </c>
      <c r="E132" s="41"/>
      <c r="F132" s="239" t="s">
        <v>146</v>
      </c>
      <c r="G132" s="41"/>
      <c r="H132" s="41"/>
      <c r="I132" s="235"/>
      <c r="J132" s="41"/>
      <c r="K132" s="41"/>
      <c r="L132" s="45"/>
      <c r="M132" s="236"/>
      <c r="N132" s="237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145</v>
      </c>
      <c r="AU132" s="18" t="s">
        <v>83</v>
      </c>
    </row>
    <row r="133" s="13" customFormat="1">
      <c r="A133" s="13"/>
      <c r="B133" s="240"/>
      <c r="C133" s="241"/>
      <c r="D133" s="233" t="s">
        <v>147</v>
      </c>
      <c r="E133" s="242" t="s">
        <v>1</v>
      </c>
      <c r="F133" s="243" t="s">
        <v>95</v>
      </c>
      <c r="G133" s="241"/>
      <c r="H133" s="244">
        <v>863.25999999999999</v>
      </c>
      <c r="I133" s="245"/>
      <c r="J133" s="241"/>
      <c r="K133" s="241"/>
      <c r="L133" s="246"/>
      <c r="M133" s="247"/>
      <c r="N133" s="248"/>
      <c r="O133" s="248"/>
      <c r="P133" s="248"/>
      <c r="Q133" s="248"/>
      <c r="R133" s="248"/>
      <c r="S133" s="248"/>
      <c r="T133" s="24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0" t="s">
        <v>147</v>
      </c>
      <c r="AU133" s="250" t="s">
        <v>83</v>
      </c>
      <c r="AV133" s="13" t="s">
        <v>83</v>
      </c>
      <c r="AW133" s="13" t="s">
        <v>30</v>
      </c>
      <c r="AX133" s="13" t="s">
        <v>81</v>
      </c>
      <c r="AY133" s="250" t="s">
        <v>134</v>
      </c>
    </row>
    <row r="134" s="2" customFormat="1" ht="24.15" customHeight="1">
      <c r="A134" s="39"/>
      <c r="B134" s="40"/>
      <c r="C134" s="220" t="s">
        <v>83</v>
      </c>
      <c r="D134" s="220" t="s">
        <v>136</v>
      </c>
      <c r="E134" s="221" t="s">
        <v>148</v>
      </c>
      <c r="F134" s="222" t="s">
        <v>149</v>
      </c>
      <c r="G134" s="223" t="s">
        <v>139</v>
      </c>
      <c r="H134" s="224">
        <v>863.25999999999999</v>
      </c>
      <c r="I134" s="225"/>
      <c r="J134" s="226">
        <f>ROUND(I134*H134,2)</f>
        <v>0</v>
      </c>
      <c r="K134" s="222" t="s">
        <v>140</v>
      </c>
      <c r="L134" s="45"/>
      <c r="M134" s="227" t="s">
        <v>1</v>
      </c>
      <c r="N134" s="228" t="s">
        <v>38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0.316</v>
      </c>
      <c r="T134" s="230">
        <f>S134*H134</f>
        <v>272.79016000000001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141</v>
      </c>
      <c r="AT134" s="231" t="s">
        <v>136</v>
      </c>
      <c r="AU134" s="231" t="s">
        <v>83</v>
      </c>
      <c r="AY134" s="18" t="s">
        <v>134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81</v>
      </c>
      <c r="BK134" s="232">
        <f>ROUND(I134*H134,2)</f>
        <v>0</v>
      </c>
      <c r="BL134" s="18" t="s">
        <v>141</v>
      </c>
      <c r="BM134" s="231" t="s">
        <v>150</v>
      </c>
    </row>
    <row r="135" s="2" customFormat="1">
      <c r="A135" s="39"/>
      <c r="B135" s="40"/>
      <c r="C135" s="41"/>
      <c r="D135" s="233" t="s">
        <v>143</v>
      </c>
      <c r="E135" s="41"/>
      <c r="F135" s="234" t="s">
        <v>151</v>
      </c>
      <c r="G135" s="41"/>
      <c r="H135" s="41"/>
      <c r="I135" s="235"/>
      <c r="J135" s="41"/>
      <c r="K135" s="41"/>
      <c r="L135" s="45"/>
      <c r="M135" s="236"/>
      <c r="N135" s="237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143</v>
      </c>
      <c r="AU135" s="18" t="s">
        <v>83</v>
      </c>
    </row>
    <row r="136" s="2" customFormat="1">
      <c r="A136" s="39"/>
      <c r="B136" s="40"/>
      <c r="C136" s="41"/>
      <c r="D136" s="238" t="s">
        <v>145</v>
      </c>
      <c r="E136" s="41"/>
      <c r="F136" s="239" t="s">
        <v>152</v>
      </c>
      <c r="G136" s="41"/>
      <c r="H136" s="41"/>
      <c r="I136" s="235"/>
      <c r="J136" s="41"/>
      <c r="K136" s="41"/>
      <c r="L136" s="45"/>
      <c r="M136" s="236"/>
      <c r="N136" s="237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145</v>
      </c>
      <c r="AU136" s="18" t="s">
        <v>83</v>
      </c>
    </row>
    <row r="137" s="13" customFormat="1">
      <c r="A137" s="13"/>
      <c r="B137" s="240"/>
      <c r="C137" s="241"/>
      <c r="D137" s="233" t="s">
        <v>147</v>
      </c>
      <c r="E137" s="242" t="s">
        <v>92</v>
      </c>
      <c r="F137" s="243" t="s">
        <v>153</v>
      </c>
      <c r="G137" s="241"/>
      <c r="H137" s="244">
        <v>507.80000000000001</v>
      </c>
      <c r="I137" s="245"/>
      <c r="J137" s="241"/>
      <c r="K137" s="241"/>
      <c r="L137" s="246"/>
      <c r="M137" s="247"/>
      <c r="N137" s="248"/>
      <c r="O137" s="248"/>
      <c r="P137" s="248"/>
      <c r="Q137" s="248"/>
      <c r="R137" s="248"/>
      <c r="S137" s="248"/>
      <c r="T137" s="24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0" t="s">
        <v>147</v>
      </c>
      <c r="AU137" s="250" t="s">
        <v>83</v>
      </c>
      <c r="AV137" s="13" t="s">
        <v>83</v>
      </c>
      <c r="AW137" s="13" t="s">
        <v>30</v>
      </c>
      <c r="AX137" s="13" t="s">
        <v>73</v>
      </c>
      <c r="AY137" s="250" t="s">
        <v>134</v>
      </c>
    </row>
    <row r="138" s="13" customFormat="1">
      <c r="A138" s="13"/>
      <c r="B138" s="240"/>
      <c r="C138" s="241"/>
      <c r="D138" s="233" t="s">
        <v>147</v>
      </c>
      <c r="E138" s="242" t="s">
        <v>95</v>
      </c>
      <c r="F138" s="243" t="s">
        <v>154</v>
      </c>
      <c r="G138" s="241"/>
      <c r="H138" s="244">
        <v>863.25999999999999</v>
      </c>
      <c r="I138" s="245"/>
      <c r="J138" s="241"/>
      <c r="K138" s="241"/>
      <c r="L138" s="246"/>
      <c r="M138" s="247"/>
      <c r="N138" s="248"/>
      <c r="O138" s="248"/>
      <c r="P138" s="248"/>
      <c r="Q138" s="248"/>
      <c r="R138" s="248"/>
      <c r="S138" s="248"/>
      <c r="T138" s="24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0" t="s">
        <v>147</v>
      </c>
      <c r="AU138" s="250" t="s">
        <v>83</v>
      </c>
      <c r="AV138" s="13" t="s">
        <v>83</v>
      </c>
      <c r="AW138" s="13" t="s">
        <v>30</v>
      </c>
      <c r="AX138" s="13" t="s">
        <v>81</v>
      </c>
      <c r="AY138" s="250" t="s">
        <v>134</v>
      </c>
    </row>
    <row r="139" s="2" customFormat="1" ht="24.15" customHeight="1">
      <c r="A139" s="39"/>
      <c r="B139" s="40"/>
      <c r="C139" s="220" t="s">
        <v>155</v>
      </c>
      <c r="D139" s="220" t="s">
        <v>136</v>
      </c>
      <c r="E139" s="221" t="s">
        <v>156</v>
      </c>
      <c r="F139" s="222" t="s">
        <v>157</v>
      </c>
      <c r="G139" s="223" t="s">
        <v>139</v>
      </c>
      <c r="H139" s="224">
        <v>4301.1000000000004</v>
      </c>
      <c r="I139" s="225"/>
      <c r="J139" s="226">
        <f>ROUND(I139*H139,2)</f>
        <v>0</v>
      </c>
      <c r="K139" s="222" t="s">
        <v>140</v>
      </c>
      <c r="L139" s="45"/>
      <c r="M139" s="227" t="s">
        <v>1</v>
      </c>
      <c r="N139" s="228" t="s">
        <v>38</v>
      </c>
      <c r="O139" s="92"/>
      <c r="P139" s="229">
        <f>O139*H139</f>
        <v>0</v>
      </c>
      <c r="Q139" s="229">
        <v>1.0000000000000001E-05</v>
      </c>
      <c r="R139" s="229">
        <f>Q139*H139</f>
        <v>0.043011000000000008</v>
      </c>
      <c r="S139" s="229">
        <v>0.11500000000000001</v>
      </c>
      <c r="T139" s="230">
        <f>S139*H139</f>
        <v>494.62650000000008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141</v>
      </c>
      <c r="AT139" s="231" t="s">
        <v>136</v>
      </c>
      <c r="AU139" s="231" t="s">
        <v>83</v>
      </c>
      <c r="AY139" s="18" t="s">
        <v>134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81</v>
      </c>
      <c r="BK139" s="232">
        <f>ROUND(I139*H139,2)</f>
        <v>0</v>
      </c>
      <c r="BL139" s="18" t="s">
        <v>141</v>
      </c>
      <c r="BM139" s="231" t="s">
        <v>158</v>
      </c>
    </row>
    <row r="140" s="2" customFormat="1">
      <c r="A140" s="39"/>
      <c r="B140" s="40"/>
      <c r="C140" s="41"/>
      <c r="D140" s="233" t="s">
        <v>143</v>
      </c>
      <c r="E140" s="41"/>
      <c r="F140" s="234" t="s">
        <v>159</v>
      </c>
      <c r="G140" s="41"/>
      <c r="H140" s="41"/>
      <c r="I140" s="235"/>
      <c r="J140" s="41"/>
      <c r="K140" s="41"/>
      <c r="L140" s="45"/>
      <c r="M140" s="236"/>
      <c r="N140" s="237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143</v>
      </c>
      <c r="AU140" s="18" t="s">
        <v>83</v>
      </c>
    </row>
    <row r="141" s="2" customFormat="1">
      <c r="A141" s="39"/>
      <c r="B141" s="40"/>
      <c r="C141" s="41"/>
      <c r="D141" s="238" t="s">
        <v>145</v>
      </c>
      <c r="E141" s="41"/>
      <c r="F141" s="239" t="s">
        <v>160</v>
      </c>
      <c r="G141" s="41"/>
      <c r="H141" s="41"/>
      <c r="I141" s="235"/>
      <c r="J141" s="41"/>
      <c r="K141" s="41"/>
      <c r="L141" s="45"/>
      <c r="M141" s="236"/>
      <c r="N141" s="237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145</v>
      </c>
      <c r="AU141" s="18" t="s">
        <v>83</v>
      </c>
    </row>
    <row r="142" s="13" customFormat="1">
      <c r="A142" s="13"/>
      <c r="B142" s="240"/>
      <c r="C142" s="241"/>
      <c r="D142" s="233" t="s">
        <v>147</v>
      </c>
      <c r="E142" s="242" t="s">
        <v>1</v>
      </c>
      <c r="F142" s="243" t="s">
        <v>161</v>
      </c>
      <c r="G142" s="241"/>
      <c r="H142" s="244">
        <v>3776.5</v>
      </c>
      <c r="I142" s="245"/>
      <c r="J142" s="241"/>
      <c r="K142" s="241"/>
      <c r="L142" s="246"/>
      <c r="M142" s="247"/>
      <c r="N142" s="248"/>
      <c r="O142" s="248"/>
      <c r="P142" s="248"/>
      <c r="Q142" s="248"/>
      <c r="R142" s="248"/>
      <c r="S142" s="248"/>
      <c r="T142" s="24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0" t="s">
        <v>147</v>
      </c>
      <c r="AU142" s="250" t="s">
        <v>83</v>
      </c>
      <c r="AV142" s="13" t="s">
        <v>83</v>
      </c>
      <c r="AW142" s="13" t="s">
        <v>30</v>
      </c>
      <c r="AX142" s="13" t="s">
        <v>73</v>
      </c>
      <c r="AY142" s="250" t="s">
        <v>134</v>
      </c>
    </row>
    <row r="143" s="13" customFormat="1">
      <c r="A143" s="13"/>
      <c r="B143" s="240"/>
      <c r="C143" s="241"/>
      <c r="D143" s="233" t="s">
        <v>147</v>
      </c>
      <c r="E143" s="242" t="s">
        <v>1</v>
      </c>
      <c r="F143" s="243" t="s">
        <v>162</v>
      </c>
      <c r="G143" s="241"/>
      <c r="H143" s="244">
        <v>524.60000000000002</v>
      </c>
      <c r="I143" s="245"/>
      <c r="J143" s="241"/>
      <c r="K143" s="241"/>
      <c r="L143" s="246"/>
      <c r="M143" s="247"/>
      <c r="N143" s="248"/>
      <c r="O143" s="248"/>
      <c r="P143" s="248"/>
      <c r="Q143" s="248"/>
      <c r="R143" s="248"/>
      <c r="S143" s="248"/>
      <c r="T143" s="24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0" t="s">
        <v>147</v>
      </c>
      <c r="AU143" s="250" t="s">
        <v>83</v>
      </c>
      <c r="AV143" s="13" t="s">
        <v>83</v>
      </c>
      <c r="AW143" s="13" t="s">
        <v>30</v>
      </c>
      <c r="AX143" s="13" t="s">
        <v>73</v>
      </c>
      <c r="AY143" s="250" t="s">
        <v>134</v>
      </c>
    </row>
    <row r="144" s="14" customFormat="1">
      <c r="A144" s="14"/>
      <c r="B144" s="251"/>
      <c r="C144" s="252"/>
      <c r="D144" s="233" t="s">
        <v>147</v>
      </c>
      <c r="E144" s="253" t="s">
        <v>90</v>
      </c>
      <c r="F144" s="254" t="s">
        <v>163</v>
      </c>
      <c r="G144" s="252"/>
      <c r="H144" s="255">
        <v>4301.1000000000004</v>
      </c>
      <c r="I144" s="256"/>
      <c r="J144" s="252"/>
      <c r="K144" s="252"/>
      <c r="L144" s="257"/>
      <c r="M144" s="258"/>
      <c r="N144" s="259"/>
      <c r="O144" s="259"/>
      <c r="P144" s="259"/>
      <c r="Q144" s="259"/>
      <c r="R144" s="259"/>
      <c r="S144" s="259"/>
      <c r="T144" s="26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1" t="s">
        <v>147</v>
      </c>
      <c r="AU144" s="261" t="s">
        <v>83</v>
      </c>
      <c r="AV144" s="14" t="s">
        <v>141</v>
      </c>
      <c r="AW144" s="14" t="s">
        <v>30</v>
      </c>
      <c r="AX144" s="14" t="s">
        <v>81</v>
      </c>
      <c r="AY144" s="261" t="s">
        <v>134</v>
      </c>
    </row>
    <row r="145" s="2" customFormat="1" ht="24.15" customHeight="1">
      <c r="A145" s="39"/>
      <c r="B145" s="40"/>
      <c r="C145" s="220" t="s">
        <v>141</v>
      </c>
      <c r="D145" s="220" t="s">
        <v>136</v>
      </c>
      <c r="E145" s="221" t="s">
        <v>164</v>
      </c>
      <c r="F145" s="222" t="s">
        <v>165</v>
      </c>
      <c r="G145" s="223" t="s">
        <v>166</v>
      </c>
      <c r="H145" s="224">
        <v>960</v>
      </c>
      <c r="I145" s="225"/>
      <c r="J145" s="226">
        <f>ROUND(I145*H145,2)</f>
        <v>0</v>
      </c>
      <c r="K145" s="222" t="s">
        <v>140</v>
      </c>
      <c r="L145" s="45"/>
      <c r="M145" s="227" t="s">
        <v>1</v>
      </c>
      <c r="N145" s="228" t="s">
        <v>38</v>
      </c>
      <c r="O145" s="92"/>
      <c r="P145" s="229">
        <f>O145*H145</f>
        <v>0</v>
      </c>
      <c r="Q145" s="229">
        <v>3.0000000000000001E-05</v>
      </c>
      <c r="R145" s="229">
        <f>Q145*H145</f>
        <v>0.028799999999999999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141</v>
      </c>
      <c r="AT145" s="231" t="s">
        <v>136</v>
      </c>
      <c r="AU145" s="231" t="s">
        <v>83</v>
      </c>
      <c r="AY145" s="18" t="s">
        <v>134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81</v>
      </c>
      <c r="BK145" s="232">
        <f>ROUND(I145*H145,2)</f>
        <v>0</v>
      </c>
      <c r="BL145" s="18" t="s">
        <v>141</v>
      </c>
      <c r="BM145" s="231" t="s">
        <v>167</v>
      </c>
    </row>
    <row r="146" s="2" customFormat="1">
      <c r="A146" s="39"/>
      <c r="B146" s="40"/>
      <c r="C146" s="41"/>
      <c r="D146" s="233" t="s">
        <v>143</v>
      </c>
      <c r="E146" s="41"/>
      <c r="F146" s="234" t="s">
        <v>168</v>
      </c>
      <c r="G146" s="41"/>
      <c r="H146" s="41"/>
      <c r="I146" s="235"/>
      <c r="J146" s="41"/>
      <c r="K146" s="41"/>
      <c r="L146" s="45"/>
      <c r="M146" s="236"/>
      <c r="N146" s="237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143</v>
      </c>
      <c r="AU146" s="18" t="s">
        <v>83</v>
      </c>
    </row>
    <row r="147" s="2" customFormat="1">
      <c r="A147" s="39"/>
      <c r="B147" s="40"/>
      <c r="C147" s="41"/>
      <c r="D147" s="238" t="s">
        <v>145</v>
      </c>
      <c r="E147" s="41"/>
      <c r="F147" s="239" t="s">
        <v>169</v>
      </c>
      <c r="G147" s="41"/>
      <c r="H147" s="41"/>
      <c r="I147" s="235"/>
      <c r="J147" s="41"/>
      <c r="K147" s="41"/>
      <c r="L147" s="45"/>
      <c r="M147" s="236"/>
      <c r="N147" s="237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145</v>
      </c>
      <c r="AU147" s="18" t="s">
        <v>83</v>
      </c>
    </row>
    <row r="148" s="15" customFormat="1">
      <c r="A148" s="15"/>
      <c r="B148" s="262"/>
      <c r="C148" s="263"/>
      <c r="D148" s="233" t="s">
        <v>147</v>
      </c>
      <c r="E148" s="264" t="s">
        <v>1</v>
      </c>
      <c r="F148" s="265" t="s">
        <v>170</v>
      </c>
      <c r="G148" s="263"/>
      <c r="H148" s="264" t="s">
        <v>1</v>
      </c>
      <c r="I148" s="266"/>
      <c r="J148" s="263"/>
      <c r="K148" s="263"/>
      <c r="L148" s="267"/>
      <c r="M148" s="268"/>
      <c r="N148" s="269"/>
      <c r="O148" s="269"/>
      <c r="P148" s="269"/>
      <c r="Q148" s="269"/>
      <c r="R148" s="269"/>
      <c r="S148" s="269"/>
      <c r="T148" s="270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1" t="s">
        <v>147</v>
      </c>
      <c r="AU148" s="271" t="s">
        <v>83</v>
      </c>
      <c r="AV148" s="15" t="s">
        <v>81</v>
      </c>
      <c r="AW148" s="15" t="s">
        <v>30</v>
      </c>
      <c r="AX148" s="15" t="s">
        <v>73</v>
      </c>
      <c r="AY148" s="271" t="s">
        <v>134</v>
      </c>
    </row>
    <row r="149" s="15" customFormat="1">
      <c r="A149" s="15"/>
      <c r="B149" s="262"/>
      <c r="C149" s="263"/>
      <c r="D149" s="233" t="s">
        <v>147</v>
      </c>
      <c r="E149" s="264" t="s">
        <v>1</v>
      </c>
      <c r="F149" s="265" t="s">
        <v>171</v>
      </c>
      <c r="G149" s="263"/>
      <c r="H149" s="264" t="s">
        <v>1</v>
      </c>
      <c r="I149" s="266"/>
      <c r="J149" s="263"/>
      <c r="K149" s="263"/>
      <c r="L149" s="267"/>
      <c r="M149" s="268"/>
      <c r="N149" s="269"/>
      <c r="O149" s="269"/>
      <c r="P149" s="269"/>
      <c r="Q149" s="269"/>
      <c r="R149" s="269"/>
      <c r="S149" s="269"/>
      <c r="T149" s="270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1" t="s">
        <v>147</v>
      </c>
      <c r="AU149" s="271" t="s">
        <v>83</v>
      </c>
      <c r="AV149" s="15" t="s">
        <v>81</v>
      </c>
      <c r="AW149" s="15" t="s">
        <v>30</v>
      </c>
      <c r="AX149" s="15" t="s">
        <v>73</v>
      </c>
      <c r="AY149" s="271" t="s">
        <v>134</v>
      </c>
    </row>
    <row r="150" s="15" customFormat="1">
      <c r="A150" s="15"/>
      <c r="B150" s="262"/>
      <c r="C150" s="263"/>
      <c r="D150" s="233" t="s">
        <v>147</v>
      </c>
      <c r="E150" s="264" t="s">
        <v>1</v>
      </c>
      <c r="F150" s="265" t="s">
        <v>172</v>
      </c>
      <c r="G150" s="263"/>
      <c r="H150" s="264" t="s">
        <v>1</v>
      </c>
      <c r="I150" s="266"/>
      <c r="J150" s="263"/>
      <c r="K150" s="263"/>
      <c r="L150" s="267"/>
      <c r="M150" s="268"/>
      <c r="N150" s="269"/>
      <c r="O150" s="269"/>
      <c r="P150" s="269"/>
      <c r="Q150" s="269"/>
      <c r="R150" s="269"/>
      <c r="S150" s="269"/>
      <c r="T150" s="270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1" t="s">
        <v>147</v>
      </c>
      <c r="AU150" s="271" t="s">
        <v>83</v>
      </c>
      <c r="AV150" s="15" t="s">
        <v>81</v>
      </c>
      <c r="AW150" s="15" t="s">
        <v>30</v>
      </c>
      <c r="AX150" s="15" t="s">
        <v>73</v>
      </c>
      <c r="AY150" s="271" t="s">
        <v>134</v>
      </c>
    </row>
    <row r="151" s="15" customFormat="1">
      <c r="A151" s="15"/>
      <c r="B151" s="262"/>
      <c r="C151" s="263"/>
      <c r="D151" s="233" t="s">
        <v>147</v>
      </c>
      <c r="E151" s="264" t="s">
        <v>1</v>
      </c>
      <c r="F151" s="265" t="s">
        <v>173</v>
      </c>
      <c r="G151" s="263"/>
      <c r="H151" s="264" t="s">
        <v>1</v>
      </c>
      <c r="I151" s="266"/>
      <c r="J151" s="263"/>
      <c r="K151" s="263"/>
      <c r="L151" s="267"/>
      <c r="M151" s="268"/>
      <c r="N151" s="269"/>
      <c r="O151" s="269"/>
      <c r="P151" s="269"/>
      <c r="Q151" s="269"/>
      <c r="R151" s="269"/>
      <c r="S151" s="269"/>
      <c r="T151" s="270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1" t="s">
        <v>147</v>
      </c>
      <c r="AU151" s="271" t="s">
        <v>83</v>
      </c>
      <c r="AV151" s="15" t="s">
        <v>81</v>
      </c>
      <c r="AW151" s="15" t="s">
        <v>30</v>
      </c>
      <c r="AX151" s="15" t="s">
        <v>73</v>
      </c>
      <c r="AY151" s="271" t="s">
        <v>134</v>
      </c>
    </row>
    <row r="152" s="13" customFormat="1">
      <c r="A152" s="13"/>
      <c r="B152" s="240"/>
      <c r="C152" s="241"/>
      <c r="D152" s="233" t="s">
        <v>147</v>
      </c>
      <c r="E152" s="242" t="s">
        <v>1</v>
      </c>
      <c r="F152" s="243" t="s">
        <v>174</v>
      </c>
      <c r="G152" s="241"/>
      <c r="H152" s="244">
        <v>960</v>
      </c>
      <c r="I152" s="245"/>
      <c r="J152" s="241"/>
      <c r="K152" s="241"/>
      <c r="L152" s="246"/>
      <c r="M152" s="247"/>
      <c r="N152" s="248"/>
      <c r="O152" s="248"/>
      <c r="P152" s="248"/>
      <c r="Q152" s="248"/>
      <c r="R152" s="248"/>
      <c r="S152" s="248"/>
      <c r="T152" s="24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0" t="s">
        <v>147</v>
      </c>
      <c r="AU152" s="250" t="s">
        <v>83</v>
      </c>
      <c r="AV152" s="13" t="s">
        <v>83</v>
      </c>
      <c r="AW152" s="13" t="s">
        <v>30</v>
      </c>
      <c r="AX152" s="13" t="s">
        <v>81</v>
      </c>
      <c r="AY152" s="250" t="s">
        <v>134</v>
      </c>
    </row>
    <row r="153" s="2" customFormat="1" ht="24.15" customHeight="1">
      <c r="A153" s="39"/>
      <c r="B153" s="40"/>
      <c r="C153" s="220" t="s">
        <v>175</v>
      </c>
      <c r="D153" s="220" t="s">
        <v>136</v>
      </c>
      <c r="E153" s="221" t="s">
        <v>176</v>
      </c>
      <c r="F153" s="222" t="s">
        <v>177</v>
      </c>
      <c r="G153" s="223" t="s">
        <v>178</v>
      </c>
      <c r="H153" s="224">
        <v>250</v>
      </c>
      <c r="I153" s="225"/>
      <c r="J153" s="226">
        <f>ROUND(I153*H153,2)</f>
        <v>0</v>
      </c>
      <c r="K153" s="222" t="s">
        <v>140</v>
      </c>
      <c r="L153" s="45"/>
      <c r="M153" s="227" t="s">
        <v>1</v>
      </c>
      <c r="N153" s="228" t="s">
        <v>38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141</v>
      </c>
      <c r="AT153" s="231" t="s">
        <v>136</v>
      </c>
      <c r="AU153" s="231" t="s">
        <v>83</v>
      </c>
      <c r="AY153" s="18" t="s">
        <v>134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81</v>
      </c>
      <c r="BK153" s="232">
        <f>ROUND(I153*H153,2)</f>
        <v>0</v>
      </c>
      <c r="BL153" s="18" t="s">
        <v>141</v>
      </c>
      <c r="BM153" s="231" t="s">
        <v>179</v>
      </c>
    </row>
    <row r="154" s="2" customFormat="1">
      <c r="A154" s="39"/>
      <c r="B154" s="40"/>
      <c r="C154" s="41"/>
      <c r="D154" s="233" t="s">
        <v>143</v>
      </c>
      <c r="E154" s="41"/>
      <c r="F154" s="234" t="s">
        <v>180</v>
      </c>
      <c r="G154" s="41"/>
      <c r="H154" s="41"/>
      <c r="I154" s="235"/>
      <c r="J154" s="41"/>
      <c r="K154" s="41"/>
      <c r="L154" s="45"/>
      <c r="M154" s="236"/>
      <c r="N154" s="237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143</v>
      </c>
      <c r="AU154" s="18" t="s">
        <v>83</v>
      </c>
    </row>
    <row r="155" s="2" customFormat="1">
      <c r="A155" s="39"/>
      <c r="B155" s="40"/>
      <c r="C155" s="41"/>
      <c r="D155" s="238" t="s">
        <v>145</v>
      </c>
      <c r="E155" s="41"/>
      <c r="F155" s="239" t="s">
        <v>181</v>
      </c>
      <c r="G155" s="41"/>
      <c r="H155" s="41"/>
      <c r="I155" s="235"/>
      <c r="J155" s="41"/>
      <c r="K155" s="41"/>
      <c r="L155" s="45"/>
      <c r="M155" s="236"/>
      <c r="N155" s="237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145</v>
      </c>
      <c r="AU155" s="18" t="s">
        <v>83</v>
      </c>
    </row>
    <row r="156" s="13" customFormat="1">
      <c r="A156" s="13"/>
      <c r="B156" s="240"/>
      <c r="C156" s="241"/>
      <c r="D156" s="233" t="s">
        <v>147</v>
      </c>
      <c r="E156" s="242" t="s">
        <v>1</v>
      </c>
      <c r="F156" s="243" t="s">
        <v>182</v>
      </c>
      <c r="G156" s="241"/>
      <c r="H156" s="244">
        <v>250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0" t="s">
        <v>147</v>
      </c>
      <c r="AU156" s="250" t="s">
        <v>83</v>
      </c>
      <c r="AV156" s="13" t="s">
        <v>83</v>
      </c>
      <c r="AW156" s="13" t="s">
        <v>30</v>
      </c>
      <c r="AX156" s="13" t="s">
        <v>81</v>
      </c>
      <c r="AY156" s="250" t="s">
        <v>134</v>
      </c>
    </row>
    <row r="157" s="2" customFormat="1" ht="24.15" customHeight="1">
      <c r="A157" s="39"/>
      <c r="B157" s="40"/>
      <c r="C157" s="220" t="s">
        <v>183</v>
      </c>
      <c r="D157" s="220" t="s">
        <v>136</v>
      </c>
      <c r="E157" s="221" t="s">
        <v>184</v>
      </c>
      <c r="F157" s="222" t="s">
        <v>185</v>
      </c>
      <c r="G157" s="223" t="s">
        <v>186</v>
      </c>
      <c r="H157" s="224">
        <v>25.199999999999999</v>
      </c>
      <c r="I157" s="225"/>
      <c r="J157" s="226">
        <f>ROUND(I157*H157,2)</f>
        <v>0</v>
      </c>
      <c r="K157" s="222" t="s">
        <v>140</v>
      </c>
      <c r="L157" s="45"/>
      <c r="M157" s="227" t="s">
        <v>1</v>
      </c>
      <c r="N157" s="228" t="s">
        <v>38</v>
      </c>
      <c r="O157" s="92"/>
      <c r="P157" s="229">
        <f>O157*H157</f>
        <v>0</v>
      </c>
      <c r="Q157" s="229">
        <v>0.0086800000000000002</v>
      </c>
      <c r="R157" s="229">
        <f>Q157*H157</f>
        <v>0.21873599999999999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141</v>
      </c>
      <c r="AT157" s="231" t="s">
        <v>136</v>
      </c>
      <c r="AU157" s="231" t="s">
        <v>83</v>
      </c>
      <c r="AY157" s="18" t="s">
        <v>134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81</v>
      </c>
      <c r="BK157" s="232">
        <f>ROUND(I157*H157,2)</f>
        <v>0</v>
      </c>
      <c r="BL157" s="18" t="s">
        <v>141</v>
      </c>
      <c r="BM157" s="231" t="s">
        <v>187</v>
      </c>
    </row>
    <row r="158" s="2" customFormat="1">
      <c r="A158" s="39"/>
      <c r="B158" s="40"/>
      <c r="C158" s="41"/>
      <c r="D158" s="233" t="s">
        <v>143</v>
      </c>
      <c r="E158" s="41"/>
      <c r="F158" s="234" t="s">
        <v>188</v>
      </c>
      <c r="G158" s="41"/>
      <c r="H158" s="41"/>
      <c r="I158" s="235"/>
      <c r="J158" s="41"/>
      <c r="K158" s="41"/>
      <c r="L158" s="45"/>
      <c r="M158" s="236"/>
      <c r="N158" s="237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143</v>
      </c>
      <c r="AU158" s="18" t="s">
        <v>83</v>
      </c>
    </row>
    <row r="159" s="2" customFormat="1">
      <c r="A159" s="39"/>
      <c r="B159" s="40"/>
      <c r="C159" s="41"/>
      <c r="D159" s="238" t="s">
        <v>145</v>
      </c>
      <c r="E159" s="41"/>
      <c r="F159" s="239" t="s">
        <v>189</v>
      </c>
      <c r="G159" s="41"/>
      <c r="H159" s="41"/>
      <c r="I159" s="235"/>
      <c r="J159" s="41"/>
      <c r="K159" s="41"/>
      <c r="L159" s="45"/>
      <c r="M159" s="236"/>
      <c r="N159" s="237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145</v>
      </c>
      <c r="AU159" s="18" t="s">
        <v>83</v>
      </c>
    </row>
    <row r="160" s="13" customFormat="1">
      <c r="A160" s="13"/>
      <c r="B160" s="240"/>
      <c r="C160" s="241"/>
      <c r="D160" s="233" t="s">
        <v>147</v>
      </c>
      <c r="E160" s="242" t="s">
        <v>1</v>
      </c>
      <c r="F160" s="243" t="s">
        <v>190</v>
      </c>
      <c r="G160" s="241"/>
      <c r="H160" s="244">
        <v>25.199999999999999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0" t="s">
        <v>147</v>
      </c>
      <c r="AU160" s="250" t="s">
        <v>83</v>
      </c>
      <c r="AV160" s="13" t="s">
        <v>83</v>
      </c>
      <c r="AW160" s="13" t="s">
        <v>30</v>
      </c>
      <c r="AX160" s="13" t="s">
        <v>73</v>
      </c>
      <c r="AY160" s="250" t="s">
        <v>134</v>
      </c>
    </row>
    <row r="161" s="14" customFormat="1">
      <c r="A161" s="14"/>
      <c r="B161" s="251"/>
      <c r="C161" s="252"/>
      <c r="D161" s="233" t="s">
        <v>147</v>
      </c>
      <c r="E161" s="253" t="s">
        <v>1</v>
      </c>
      <c r="F161" s="254" t="s">
        <v>163</v>
      </c>
      <c r="G161" s="252"/>
      <c r="H161" s="255">
        <v>25.199999999999999</v>
      </c>
      <c r="I161" s="256"/>
      <c r="J161" s="252"/>
      <c r="K161" s="252"/>
      <c r="L161" s="257"/>
      <c r="M161" s="258"/>
      <c r="N161" s="259"/>
      <c r="O161" s="259"/>
      <c r="P161" s="259"/>
      <c r="Q161" s="259"/>
      <c r="R161" s="259"/>
      <c r="S161" s="259"/>
      <c r="T161" s="26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1" t="s">
        <v>147</v>
      </c>
      <c r="AU161" s="261" t="s">
        <v>83</v>
      </c>
      <c r="AV161" s="14" t="s">
        <v>141</v>
      </c>
      <c r="AW161" s="14" t="s">
        <v>30</v>
      </c>
      <c r="AX161" s="14" t="s">
        <v>81</v>
      </c>
      <c r="AY161" s="261" t="s">
        <v>134</v>
      </c>
    </row>
    <row r="162" s="2" customFormat="1" ht="24.15" customHeight="1">
      <c r="A162" s="39"/>
      <c r="B162" s="40"/>
      <c r="C162" s="220" t="s">
        <v>191</v>
      </c>
      <c r="D162" s="220" t="s">
        <v>136</v>
      </c>
      <c r="E162" s="221" t="s">
        <v>192</v>
      </c>
      <c r="F162" s="222" t="s">
        <v>193</v>
      </c>
      <c r="G162" s="223" t="s">
        <v>186</v>
      </c>
      <c r="H162" s="224">
        <v>13.199999999999999</v>
      </c>
      <c r="I162" s="225"/>
      <c r="J162" s="226">
        <f>ROUND(I162*H162,2)</f>
        <v>0</v>
      </c>
      <c r="K162" s="222" t="s">
        <v>140</v>
      </c>
      <c r="L162" s="45"/>
      <c r="M162" s="227" t="s">
        <v>1</v>
      </c>
      <c r="N162" s="228" t="s">
        <v>38</v>
      </c>
      <c r="O162" s="92"/>
      <c r="P162" s="229">
        <f>O162*H162</f>
        <v>0</v>
      </c>
      <c r="Q162" s="229">
        <v>0.01068</v>
      </c>
      <c r="R162" s="229">
        <f>Q162*H162</f>
        <v>0.14097599999999999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141</v>
      </c>
      <c r="AT162" s="231" t="s">
        <v>136</v>
      </c>
      <c r="AU162" s="231" t="s">
        <v>83</v>
      </c>
      <c r="AY162" s="18" t="s">
        <v>134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81</v>
      </c>
      <c r="BK162" s="232">
        <f>ROUND(I162*H162,2)</f>
        <v>0</v>
      </c>
      <c r="BL162" s="18" t="s">
        <v>141</v>
      </c>
      <c r="BM162" s="231" t="s">
        <v>194</v>
      </c>
    </row>
    <row r="163" s="2" customFormat="1">
      <c r="A163" s="39"/>
      <c r="B163" s="40"/>
      <c r="C163" s="41"/>
      <c r="D163" s="233" t="s">
        <v>143</v>
      </c>
      <c r="E163" s="41"/>
      <c r="F163" s="234" t="s">
        <v>195</v>
      </c>
      <c r="G163" s="41"/>
      <c r="H163" s="41"/>
      <c r="I163" s="235"/>
      <c r="J163" s="41"/>
      <c r="K163" s="41"/>
      <c r="L163" s="45"/>
      <c r="M163" s="236"/>
      <c r="N163" s="237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143</v>
      </c>
      <c r="AU163" s="18" t="s">
        <v>83</v>
      </c>
    </row>
    <row r="164" s="2" customFormat="1">
      <c r="A164" s="39"/>
      <c r="B164" s="40"/>
      <c r="C164" s="41"/>
      <c r="D164" s="238" t="s">
        <v>145</v>
      </c>
      <c r="E164" s="41"/>
      <c r="F164" s="239" t="s">
        <v>196</v>
      </c>
      <c r="G164" s="41"/>
      <c r="H164" s="41"/>
      <c r="I164" s="235"/>
      <c r="J164" s="41"/>
      <c r="K164" s="41"/>
      <c r="L164" s="45"/>
      <c r="M164" s="236"/>
      <c r="N164" s="237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145</v>
      </c>
      <c r="AU164" s="18" t="s">
        <v>83</v>
      </c>
    </row>
    <row r="165" s="13" customFormat="1">
      <c r="A165" s="13"/>
      <c r="B165" s="240"/>
      <c r="C165" s="241"/>
      <c r="D165" s="233" t="s">
        <v>147</v>
      </c>
      <c r="E165" s="242" t="s">
        <v>1</v>
      </c>
      <c r="F165" s="243" t="s">
        <v>197</v>
      </c>
      <c r="G165" s="241"/>
      <c r="H165" s="244">
        <v>13.199999999999999</v>
      </c>
      <c r="I165" s="245"/>
      <c r="J165" s="241"/>
      <c r="K165" s="241"/>
      <c r="L165" s="246"/>
      <c r="M165" s="247"/>
      <c r="N165" s="248"/>
      <c r="O165" s="248"/>
      <c r="P165" s="248"/>
      <c r="Q165" s="248"/>
      <c r="R165" s="248"/>
      <c r="S165" s="248"/>
      <c r="T165" s="24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0" t="s">
        <v>147</v>
      </c>
      <c r="AU165" s="250" t="s">
        <v>83</v>
      </c>
      <c r="AV165" s="13" t="s">
        <v>83</v>
      </c>
      <c r="AW165" s="13" t="s">
        <v>30</v>
      </c>
      <c r="AX165" s="13" t="s">
        <v>73</v>
      </c>
      <c r="AY165" s="250" t="s">
        <v>134</v>
      </c>
    </row>
    <row r="166" s="14" customFormat="1">
      <c r="A166" s="14"/>
      <c r="B166" s="251"/>
      <c r="C166" s="252"/>
      <c r="D166" s="233" t="s">
        <v>147</v>
      </c>
      <c r="E166" s="253" t="s">
        <v>1</v>
      </c>
      <c r="F166" s="254" t="s">
        <v>163</v>
      </c>
      <c r="G166" s="252"/>
      <c r="H166" s="255">
        <v>13.199999999999999</v>
      </c>
      <c r="I166" s="256"/>
      <c r="J166" s="252"/>
      <c r="K166" s="252"/>
      <c r="L166" s="257"/>
      <c r="M166" s="258"/>
      <c r="N166" s="259"/>
      <c r="O166" s="259"/>
      <c r="P166" s="259"/>
      <c r="Q166" s="259"/>
      <c r="R166" s="259"/>
      <c r="S166" s="259"/>
      <c r="T166" s="26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1" t="s">
        <v>147</v>
      </c>
      <c r="AU166" s="261" t="s">
        <v>83</v>
      </c>
      <c r="AV166" s="14" t="s">
        <v>141</v>
      </c>
      <c r="AW166" s="14" t="s">
        <v>30</v>
      </c>
      <c r="AX166" s="14" t="s">
        <v>81</v>
      </c>
      <c r="AY166" s="261" t="s">
        <v>134</v>
      </c>
    </row>
    <row r="167" s="2" customFormat="1" ht="24.15" customHeight="1">
      <c r="A167" s="39"/>
      <c r="B167" s="40"/>
      <c r="C167" s="220" t="s">
        <v>198</v>
      </c>
      <c r="D167" s="220" t="s">
        <v>136</v>
      </c>
      <c r="E167" s="221" t="s">
        <v>199</v>
      </c>
      <c r="F167" s="222" t="s">
        <v>200</v>
      </c>
      <c r="G167" s="223" t="s">
        <v>186</v>
      </c>
      <c r="H167" s="224">
        <v>48.399999999999999</v>
      </c>
      <c r="I167" s="225"/>
      <c r="J167" s="226">
        <f>ROUND(I167*H167,2)</f>
        <v>0</v>
      </c>
      <c r="K167" s="222" t="s">
        <v>140</v>
      </c>
      <c r="L167" s="45"/>
      <c r="M167" s="227" t="s">
        <v>1</v>
      </c>
      <c r="N167" s="228" t="s">
        <v>38</v>
      </c>
      <c r="O167" s="92"/>
      <c r="P167" s="229">
        <f>O167*H167</f>
        <v>0</v>
      </c>
      <c r="Q167" s="229">
        <v>0.036900000000000002</v>
      </c>
      <c r="R167" s="229">
        <f>Q167*H167</f>
        <v>1.78596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141</v>
      </c>
      <c r="AT167" s="231" t="s">
        <v>136</v>
      </c>
      <c r="AU167" s="231" t="s">
        <v>83</v>
      </c>
      <c r="AY167" s="18" t="s">
        <v>134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81</v>
      </c>
      <c r="BK167" s="232">
        <f>ROUND(I167*H167,2)</f>
        <v>0</v>
      </c>
      <c r="BL167" s="18" t="s">
        <v>141</v>
      </c>
      <c r="BM167" s="231" t="s">
        <v>201</v>
      </c>
    </row>
    <row r="168" s="2" customFormat="1">
      <c r="A168" s="39"/>
      <c r="B168" s="40"/>
      <c r="C168" s="41"/>
      <c r="D168" s="233" t="s">
        <v>143</v>
      </c>
      <c r="E168" s="41"/>
      <c r="F168" s="234" t="s">
        <v>202</v>
      </c>
      <c r="G168" s="41"/>
      <c r="H168" s="41"/>
      <c r="I168" s="235"/>
      <c r="J168" s="41"/>
      <c r="K168" s="41"/>
      <c r="L168" s="45"/>
      <c r="M168" s="236"/>
      <c r="N168" s="237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143</v>
      </c>
      <c r="AU168" s="18" t="s">
        <v>83</v>
      </c>
    </row>
    <row r="169" s="2" customFormat="1">
      <c r="A169" s="39"/>
      <c r="B169" s="40"/>
      <c r="C169" s="41"/>
      <c r="D169" s="238" t="s">
        <v>145</v>
      </c>
      <c r="E169" s="41"/>
      <c r="F169" s="239" t="s">
        <v>203</v>
      </c>
      <c r="G169" s="41"/>
      <c r="H169" s="41"/>
      <c r="I169" s="235"/>
      <c r="J169" s="41"/>
      <c r="K169" s="41"/>
      <c r="L169" s="45"/>
      <c r="M169" s="236"/>
      <c r="N169" s="237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145</v>
      </c>
      <c r="AU169" s="18" t="s">
        <v>83</v>
      </c>
    </row>
    <row r="170" s="13" customFormat="1">
      <c r="A170" s="13"/>
      <c r="B170" s="240"/>
      <c r="C170" s="241"/>
      <c r="D170" s="233" t="s">
        <v>147</v>
      </c>
      <c r="E170" s="242" t="s">
        <v>1</v>
      </c>
      <c r="F170" s="243" t="s">
        <v>204</v>
      </c>
      <c r="G170" s="241"/>
      <c r="H170" s="244">
        <v>48.399999999999999</v>
      </c>
      <c r="I170" s="245"/>
      <c r="J170" s="241"/>
      <c r="K170" s="241"/>
      <c r="L170" s="246"/>
      <c r="M170" s="247"/>
      <c r="N170" s="248"/>
      <c r="O170" s="248"/>
      <c r="P170" s="248"/>
      <c r="Q170" s="248"/>
      <c r="R170" s="248"/>
      <c r="S170" s="248"/>
      <c r="T170" s="24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0" t="s">
        <v>147</v>
      </c>
      <c r="AU170" s="250" t="s">
        <v>83</v>
      </c>
      <c r="AV170" s="13" t="s">
        <v>83</v>
      </c>
      <c r="AW170" s="13" t="s">
        <v>30</v>
      </c>
      <c r="AX170" s="13" t="s">
        <v>73</v>
      </c>
      <c r="AY170" s="250" t="s">
        <v>134</v>
      </c>
    </row>
    <row r="171" s="14" customFormat="1">
      <c r="A171" s="14"/>
      <c r="B171" s="251"/>
      <c r="C171" s="252"/>
      <c r="D171" s="233" t="s">
        <v>147</v>
      </c>
      <c r="E171" s="253" t="s">
        <v>1</v>
      </c>
      <c r="F171" s="254" t="s">
        <v>163</v>
      </c>
      <c r="G171" s="252"/>
      <c r="H171" s="255">
        <v>48.399999999999999</v>
      </c>
      <c r="I171" s="256"/>
      <c r="J171" s="252"/>
      <c r="K171" s="252"/>
      <c r="L171" s="257"/>
      <c r="M171" s="258"/>
      <c r="N171" s="259"/>
      <c r="O171" s="259"/>
      <c r="P171" s="259"/>
      <c r="Q171" s="259"/>
      <c r="R171" s="259"/>
      <c r="S171" s="259"/>
      <c r="T171" s="26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1" t="s">
        <v>147</v>
      </c>
      <c r="AU171" s="261" t="s">
        <v>83</v>
      </c>
      <c r="AV171" s="14" t="s">
        <v>141</v>
      </c>
      <c r="AW171" s="14" t="s">
        <v>30</v>
      </c>
      <c r="AX171" s="14" t="s">
        <v>81</v>
      </c>
      <c r="AY171" s="261" t="s">
        <v>134</v>
      </c>
    </row>
    <row r="172" s="2" customFormat="1" ht="24.15" customHeight="1">
      <c r="A172" s="39"/>
      <c r="B172" s="40"/>
      <c r="C172" s="220" t="s">
        <v>205</v>
      </c>
      <c r="D172" s="220" t="s">
        <v>136</v>
      </c>
      <c r="E172" s="221" t="s">
        <v>206</v>
      </c>
      <c r="F172" s="222" t="s">
        <v>207</v>
      </c>
      <c r="G172" s="223" t="s">
        <v>139</v>
      </c>
      <c r="H172" s="224">
        <v>597.60000000000002</v>
      </c>
      <c r="I172" s="225"/>
      <c r="J172" s="226">
        <f>ROUND(I172*H172,2)</f>
        <v>0</v>
      </c>
      <c r="K172" s="222" t="s">
        <v>140</v>
      </c>
      <c r="L172" s="45"/>
      <c r="M172" s="227" t="s">
        <v>1</v>
      </c>
      <c r="N172" s="228" t="s">
        <v>38</v>
      </c>
      <c r="O172" s="92"/>
      <c r="P172" s="229">
        <f>O172*H172</f>
        <v>0</v>
      </c>
      <c r="Q172" s="229">
        <v>0.00064000000000000005</v>
      </c>
      <c r="R172" s="229">
        <f>Q172*H172</f>
        <v>0.38246400000000003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141</v>
      </c>
      <c r="AT172" s="231" t="s">
        <v>136</v>
      </c>
      <c r="AU172" s="231" t="s">
        <v>83</v>
      </c>
      <c r="AY172" s="18" t="s">
        <v>134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81</v>
      </c>
      <c r="BK172" s="232">
        <f>ROUND(I172*H172,2)</f>
        <v>0</v>
      </c>
      <c r="BL172" s="18" t="s">
        <v>141</v>
      </c>
      <c r="BM172" s="231" t="s">
        <v>208</v>
      </c>
    </row>
    <row r="173" s="2" customFormat="1">
      <c r="A173" s="39"/>
      <c r="B173" s="40"/>
      <c r="C173" s="41"/>
      <c r="D173" s="233" t="s">
        <v>143</v>
      </c>
      <c r="E173" s="41"/>
      <c r="F173" s="234" t="s">
        <v>209</v>
      </c>
      <c r="G173" s="41"/>
      <c r="H173" s="41"/>
      <c r="I173" s="235"/>
      <c r="J173" s="41"/>
      <c r="K173" s="41"/>
      <c r="L173" s="45"/>
      <c r="M173" s="236"/>
      <c r="N173" s="237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143</v>
      </c>
      <c r="AU173" s="18" t="s">
        <v>83</v>
      </c>
    </row>
    <row r="174" s="2" customFormat="1">
      <c r="A174" s="39"/>
      <c r="B174" s="40"/>
      <c r="C174" s="41"/>
      <c r="D174" s="238" t="s">
        <v>145</v>
      </c>
      <c r="E174" s="41"/>
      <c r="F174" s="239" t="s">
        <v>210</v>
      </c>
      <c r="G174" s="41"/>
      <c r="H174" s="41"/>
      <c r="I174" s="235"/>
      <c r="J174" s="41"/>
      <c r="K174" s="41"/>
      <c r="L174" s="45"/>
      <c r="M174" s="236"/>
      <c r="N174" s="237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145</v>
      </c>
      <c r="AU174" s="18" t="s">
        <v>83</v>
      </c>
    </row>
    <row r="175" s="15" customFormat="1">
      <c r="A175" s="15"/>
      <c r="B175" s="262"/>
      <c r="C175" s="263"/>
      <c r="D175" s="233" t="s">
        <v>147</v>
      </c>
      <c r="E175" s="264" t="s">
        <v>1</v>
      </c>
      <c r="F175" s="265" t="s">
        <v>211</v>
      </c>
      <c r="G175" s="263"/>
      <c r="H175" s="264" t="s">
        <v>1</v>
      </c>
      <c r="I175" s="266"/>
      <c r="J175" s="263"/>
      <c r="K175" s="263"/>
      <c r="L175" s="267"/>
      <c r="M175" s="268"/>
      <c r="N175" s="269"/>
      <c r="O175" s="269"/>
      <c r="P175" s="269"/>
      <c r="Q175" s="269"/>
      <c r="R175" s="269"/>
      <c r="S175" s="269"/>
      <c r="T175" s="270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1" t="s">
        <v>147</v>
      </c>
      <c r="AU175" s="271" t="s">
        <v>83</v>
      </c>
      <c r="AV175" s="15" t="s">
        <v>81</v>
      </c>
      <c r="AW175" s="15" t="s">
        <v>30</v>
      </c>
      <c r="AX175" s="15" t="s">
        <v>73</v>
      </c>
      <c r="AY175" s="271" t="s">
        <v>134</v>
      </c>
    </row>
    <row r="176" s="13" customFormat="1">
      <c r="A176" s="13"/>
      <c r="B176" s="240"/>
      <c r="C176" s="241"/>
      <c r="D176" s="233" t="s">
        <v>147</v>
      </c>
      <c r="E176" s="242" t="s">
        <v>1</v>
      </c>
      <c r="F176" s="243" t="s">
        <v>212</v>
      </c>
      <c r="G176" s="241"/>
      <c r="H176" s="244">
        <v>597.60000000000002</v>
      </c>
      <c r="I176" s="245"/>
      <c r="J176" s="241"/>
      <c r="K176" s="241"/>
      <c r="L176" s="246"/>
      <c r="M176" s="247"/>
      <c r="N176" s="248"/>
      <c r="O176" s="248"/>
      <c r="P176" s="248"/>
      <c r="Q176" s="248"/>
      <c r="R176" s="248"/>
      <c r="S176" s="248"/>
      <c r="T176" s="24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0" t="s">
        <v>147</v>
      </c>
      <c r="AU176" s="250" t="s">
        <v>83</v>
      </c>
      <c r="AV176" s="13" t="s">
        <v>83</v>
      </c>
      <c r="AW176" s="13" t="s">
        <v>30</v>
      </c>
      <c r="AX176" s="13" t="s">
        <v>81</v>
      </c>
      <c r="AY176" s="250" t="s">
        <v>134</v>
      </c>
    </row>
    <row r="177" s="2" customFormat="1" ht="24.15" customHeight="1">
      <c r="A177" s="39"/>
      <c r="B177" s="40"/>
      <c r="C177" s="220" t="s">
        <v>213</v>
      </c>
      <c r="D177" s="220" t="s">
        <v>136</v>
      </c>
      <c r="E177" s="221" t="s">
        <v>214</v>
      </c>
      <c r="F177" s="222" t="s">
        <v>215</v>
      </c>
      <c r="G177" s="223" t="s">
        <v>139</v>
      </c>
      <c r="H177" s="224">
        <v>59.759999999999998</v>
      </c>
      <c r="I177" s="225"/>
      <c r="J177" s="226">
        <f>ROUND(I177*H177,2)</f>
        <v>0</v>
      </c>
      <c r="K177" s="222" t="s">
        <v>140</v>
      </c>
      <c r="L177" s="45"/>
      <c r="M177" s="227" t="s">
        <v>1</v>
      </c>
      <c r="N177" s="228" t="s">
        <v>38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141</v>
      </c>
      <c r="AT177" s="231" t="s">
        <v>136</v>
      </c>
      <c r="AU177" s="231" t="s">
        <v>83</v>
      </c>
      <c r="AY177" s="18" t="s">
        <v>134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81</v>
      </c>
      <c r="BK177" s="232">
        <f>ROUND(I177*H177,2)</f>
        <v>0</v>
      </c>
      <c r="BL177" s="18" t="s">
        <v>141</v>
      </c>
      <c r="BM177" s="231" t="s">
        <v>216</v>
      </c>
    </row>
    <row r="178" s="2" customFormat="1">
      <c r="A178" s="39"/>
      <c r="B178" s="40"/>
      <c r="C178" s="41"/>
      <c r="D178" s="233" t="s">
        <v>143</v>
      </c>
      <c r="E178" s="41"/>
      <c r="F178" s="234" t="s">
        <v>217</v>
      </c>
      <c r="G178" s="41"/>
      <c r="H178" s="41"/>
      <c r="I178" s="235"/>
      <c r="J178" s="41"/>
      <c r="K178" s="41"/>
      <c r="L178" s="45"/>
      <c r="M178" s="236"/>
      <c r="N178" s="237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143</v>
      </c>
      <c r="AU178" s="18" t="s">
        <v>83</v>
      </c>
    </row>
    <row r="179" s="2" customFormat="1">
      <c r="A179" s="39"/>
      <c r="B179" s="40"/>
      <c r="C179" s="41"/>
      <c r="D179" s="238" t="s">
        <v>145</v>
      </c>
      <c r="E179" s="41"/>
      <c r="F179" s="239" t="s">
        <v>218</v>
      </c>
      <c r="G179" s="41"/>
      <c r="H179" s="41"/>
      <c r="I179" s="235"/>
      <c r="J179" s="41"/>
      <c r="K179" s="41"/>
      <c r="L179" s="45"/>
      <c r="M179" s="236"/>
      <c r="N179" s="237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145</v>
      </c>
      <c r="AU179" s="18" t="s">
        <v>83</v>
      </c>
    </row>
    <row r="180" s="13" customFormat="1">
      <c r="A180" s="13"/>
      <c r="B180" s="240"/>
      <c r="C180" s="241"/>
      <c r="D180" s="233" t="s">
        <v>147</v>
      </c>
      <c r="E180" s="242" t="s">
        <v>1</v>
      </c>
      <c r="F180" s="243" t="s">
        <v>219</v>
      </c>
      <c r="G180" s="241"/>
      <c r="H180" s="244">
        <v>59.759999999999998</v>
      </c>
      <c r="I180" s="245"/>
      <c r="J180" s="241"/>
      <c r="K180" s="241"/>
      <c r="L180" s="246"/>
      <c r="M180" s="247"/>
      <c r="N180" s="248"/>
      <c r="O180" s="248"/>
      <c r="P180" s="248"/>
      <c r="Q180" s="248"/>
      <c r="R180" s="248"/>
      <c r="S180" s="248"/>
      <c r="T180" s="24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0" t="s">
        <v>147</v>
      </c>
      <c r="AU180" s="250" t="s">
        <v>83</v>
      </c>
      <c r="AV180" s="13" t="s">
        <v>83</v>
      </c>
      <c r="AW180" s="13" t="s">
        <v>30</v>
      </c>
      <c r="AX180" s="13" t="s">
        <v>81</v>
      </c>
      <c r="AY180" s="250" t="s">
        <v>134</v>
      </c>
    </row>
    <row r="181" s="2" customFormat="1" ht="33" customHeight="1">
      <c r="A181" s="39"/>
      <c r="B181" s="40"/>
      <c r="C181" s="220" t="s">
        <v>220</v>
      </c>
      <c r="D181" s="220" t="s">
        <v>136</v>
      </c>
      <c r="E181" s="221" t="s">
        <v>221</v>
      </c>
      <c r="F181" s="222" t="s">
        <v>222</v>
      </c>
      <c r="G181" s="223" t="s">
        <v>223</v>
      </c>
      <c r="H181" s="224">
        <v>1146.5150000000001</v>
      </c>
      <c r="I181" s="225"/>
      <c r="J181" s="226">
        <f>ROUND(I181*H181,2)</f>
        <v>0</v>
      </c>
      <c r="K181" s="222" t="s">
        <v>140</v>
      </c>
      <c r="L181" s="45"/>
      <c r="M181" s="227" t="s">
        <v>1</v>
      </c>
      <c r="N181" s="228" t="s">
        <v>38</v>
      </c>
      <c r="O181" s="92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141</v>
      </c>
      <c r="AT181" s="231" t="s">
        <v>136</v>
      </c>
      <c r="AU181" s="231" t="s">
        <v>83</v>
      </c>
      <c r="AY181" s="18" t="s">
        <v>134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81</v>
      </c>
      <c r="BK181" s="232">
        <f>ROUND(I181*H181,2)</f>
        <v>0</v>
      </c>
      <c r="BL181" s="18" t="s">
        <v>141</v>
      </c>
      <c r="BM181" s="231" t="s">
        <v>224</v>
      </c>
    </row>
    <row r="182" s="2" customFormat="1">
      <c r="A182" s="39"/>
      <c r="B182" s="40"/>
      <c r="C182" s="41"/>
      <c r="D182" s="233" t="s">
        <v>143</v>
      </c>
      <c r="E182" s="41"/>
      <c r="F182" s="234" t="s">
        <v>225</v>
      </c>
      <c r="G182" s="41"/>
      <c r="H182" s="41"/>
      <c r="I182" s="235"/>
      <c r="J182" s="41"/>
      <c r="K182" s="41"/>
      <c r="L182" s="45"/>
      <c r="M182" s="236"/>
      <c r="N182" s="237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143</v>
      </c>
      <c r="AU182" s="18" t="s">
        <v>83</v>
      </c>
    </row>
    <row r="183" s="2" customFormat="1">
      <c r="A183" s="39"/>
      <c r="B183" s="40"/>
      <c r="C183" s="41"/>
      <c r="D183" s="238" t="s">
        <v>145</v>
      </c>
      <c r="E183" s="41"/>
      <c r="F183" s="239" t="s">
        <v>226</v>
      </c>
      <c r="G183" s="41"/>
      <c r="H183" s="41"/>
      <c r="I183" s="235"/>
      <c r="J183" s="41"/>
      <c r="K183" s="41"/>
      <c r="L183" s="45"/>
      <c r="M183" s="236"/>
      <c r="N183" s="237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145</v>
      </c>
      <c r="AU183" s="18" t="s">
        <v>83</v>
      </c>
    </row>
    <row r="184" s="13" customFormat="1">
      <c r="A184" s="13"/>
      <c r="B184" s="240"/>
      <c r="C184" s="241"/>
      <c r="D184" s="233" t="s">
        <v>147</v>
      </c>
      <c r="E184" s="242" t="s">
        <v>1</v>
      </c>
      <c r="F184" s="243" t="s">
        <v>227</v>
      </c>
      <c r="G184" s="241"/>
      <c r="H184" s="244">
        <v>169</v>
      </c>
      <c r="I184" s="245"/>
      <c r="J184" s="241"/>
      <c r="K184" s="241"/>
      <c r="L184" s="246"/>
      <c r="M184" s="247"/>
      <c r="N184" s="248"/>
      <c r="O184" s="248"/>
      <c r="P184" s="248"/>
      <c r="Q184" s="248"/>
      <c r="R184" s="248"/>
      <c r="S184" s="248"/>
      <c r="T184" s="24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0" t="s">
        <v>147</v>
      </c>
      <c r="AU184" s="250" t="s">
        <v>83</v>
      </c>
      <c r="AV184" s="13" t="s">
        <v>83</v>
      </c>
      <c r="AW184" s="13" t="s">
        <v>30</v>
      </c>
      <c r="AX184" s="13" t="s">
        <v>73</v>
      </c>
      <c r="AY184" s="250" t="s">
        <v>134</v>
      </c>
    </row>
    <row r="185" s="13" customFormat="1">
      <c r="A185" s="13"/>
      <c r="B185" s="240"/>
      <c r="C185" s="241"/>
      <c r="D185" s="233" t="s">
        <v>147</v>
      </c>
      <c r="E185" s="242" t="s">
        <v>97</v>
      </c>
      <c r="F185" s="243" t="s">
        <v>228</v>
      </c>
      <c r="G185" s="241"/>
      <c r="H185" s="244">
        <v>977.51499999999999</v>
      </c>
      <c r="I185" s="245"/>
      <c r="J185" s="241"/>
      <c r="K185" s="241"/>
      <c r="L185" s="246"/>
      <c r="M185" s="247"/>
      <c r="N185" s="248"/>
      <c r="O185" s="248"/>
      <c r="P185" s="248"/>
      <c r="Q185" s="248"/>
      <c r="R185" s="248"/>
      <c r="S185" s="248"/>
      <c r="T185" s="24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0" t="s">
        <v>147</v>
      </c>
      <c r="AU185" s="250" t="s">
        <v>83</v>
      </c>
      <c r="AV185" s="13" t="s">
        <v>83</v>
      </c>
      <c r="AW185" s="13" t="s">
        <v>30</v>
      </c>
      <c r="AX185" s="13" t="s">
        <v>73</v>
      </c>
      <c r="AY185" s="250" t="s">
        <v>134</v>
      </c>
    </row>
    <row r="186" s="14" customFormat="1">
      <c r="A186" s="14"/>
      <c r="B186" s="251"/>
      <c r="C186" s="252"/>
      <c r="D186" s="233" t="s">
        <v>147</v>
      </c>
      <c r="E186" s="253" t="s">
        <v>1</v>
      </c>
      <c r="F186" s="254" t="s">
        <v>163</v>
      </c>
      <c r="G186" s="252"/>
      <c r="H186" s="255">
        <v>1146.5149999999999</v>
      </c>
      <c r="I186" s="256"/>
      <c r="J186" s="252"/>
      <c r="K186" s="252"/>
      <c r="L186" s="257"/>
      <c r="M186" s="258"/>
      <c r="N186" s="259"/>
      <c r="O186" s="259"/>
      <c r="P186" s="259"/>
      <c r="Q186" s="259"/>
      <c r="R186" s="259"/>
      <c r="S186" s="259"/>
      <c r="T186" s="26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1" t="s">
        <v>147</v>
      </c>
      <c r="AU186" s="261" t="s">
        <v>83</v>
      </c>
      <c r="AV186" s="14" t="s">
        <v>141</v>
      </c>
      <c r="AW186" s="14" t="s">
        <v>30</v>
      </c>
      <c r="AX186" s="14" t="s">
        <v>81</v>
      </c>
      <c r="AY186" s="261" t="s">
        <v>134</v>
      </c>
    </row>
    <row r="187" s="2" customFormat="1" ht="33" customHeight="1">
      <c r="A187" s="39"/>
      <c r="B187" s="40"/>
      <c r="C187" s="220" t="s">
        <v>8</v>
      </c>
      <c r="D187" s="220" t="s">
        <v>136</v>
      </c>
      <c r="E187" s="221" t="s">
        <v>229</v>
      </c>
      <c r="F187" s="222" t="s">
        <v>230</v>
      </c>
      <c r="G187" s="223" t="s">
        <v>223</v>
      </c>
      <c r="H187" s="224">
        <v>418.935</v>
      </c>
      <c r="I187" s="225"/>
      <c r="J187" s="226">
        <f>ROUND(I187*H187,2)</f>
        <v>0</v>
      </c>
      <c r="K187" s="222" t="s">
        <v>140</v>
      </c>
      <c r="L187" s="45"/>
      <c r="M187" s="227" t="s">
        <v>1</v>
      </c>
      <c r="N187" s="228" t="s">
        <v>38</v>
      </c>
      <c r="O187" s="92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141</v>
      </c>
      <c r="AT187" s="231" t="s">
        <v>136</v>
      </c>
      <c r="AU187" s="231" t="s">
        <v>83</v>
      </c>
      <c r="AY187" s="18" t="s">
        <v>134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81</v>
      </c>
      <c r="BK187" s="232">
        <f>ROUND(I187*H187,2)</f>
        <v>0</v>
      </c>
      <c r="BL187" s="18" t="s">
        <v>141</v>
      </c>
      <c r="BM187" s="231" t="s">
        <v>231</v>
      </c>
    </row>
    <row r="188" s="2" customFormat="1">
      <c r="A188" s="39"/>
      <c r="B188" s="40"/>
      <c r="C188" s="41"/>
      <c r="D188" s="233" t="s">
        <v>143</v>
      </c>
      <c r="E188" s="41"/>
      <c r="F188" s="234" t="s">
        <v>232</v>
      </c>
      <c r="G188" s="41"/>
      <c r="H188" s="41"/>
      <c r="I188" s="235"/>
      <c r="J188" s="41"/>
      <c r="K188" s="41"/>
      <c r="L188" s="45"/>
      <c r="M188" s="236"/>
      <c r="N188" s="237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143</v>
      </c>
      <c r="AU188" s="18" t="s">
        <v>83</v>
      </c>
    </row>
    <row r="189" s="2" customFormat="1">
      <c r="A189" s="39"/>
      <c r="B189" s="40"/>
      <c r="C189" s="41"/>
      <c r="D189" s="238" t="s">
        <v>145</v>
      </c>
      <c r="E189" s="41"/>
      <c r="F189" s="239" t="s">
        <v>233</v>
      </c>
      <c r="G189" s="41"/>
      <c r="H189" s="41"/>
      <c r="I189" s="235"/>
      <c r="J189" s="41"/>
      <c r="K189" s="41"/>
      <c r="L189" s="45"/>
      <c r="M189" s="236"/>
      <c r="N189" s="237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145</v>
      </c>
      <c r="AU189" s="18" t="s">
        <v>83</v>
      </c>
    </row>
    <row r="190" s="13" customFormat="1">
      <c r="A190" s="13"/>
      <c r="B190" s="240"/>
      <c r="C190" s="241"/>
      <c r="D190" s="233" t="s">
        <v>147</v>
      </c>
      <c r="E190" s="242" t="s">
        <v>99</v>
      </c>
      <c r="F190" s="243" t="s">
        <v>234</v>
      </c>
      <c r="G190" s="241"/>
      <c r="H190" s="244">
        <v>418.935</v>
      </c>
      <c r="I190" s="245"/>
      <c r="J190" s="241"/>
      <c r="K190" s="241"/>
      <c r="L190" s="246"/>
      <c r="M190" s="247"/>
      <c r="N190" s="248"/>
      <c r="O190" s="248"/>
      <c r="P190" s="248"/>
      <c r="Q190" s="248"/>
      <c r="R190" s="248"/>
      <c r="S190" s="248"/>
      <c r="T190" s="24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0" t="s">
        <v>147</v>
      </c>
      <c r="AU190" s="250" t="s">
        <v>83</v>
      </c>
      <c r="AV190" s="13" t="s">
        <v>83</v>
      </c>
      <c r="AW190" s="13" t="s">
        <v>30</v>
      </c>
      <c r="AX190" s="13" t="s">
        <v>81</v>
      </c>
      <c r="AY190" s="250" t="s">
        <v>134</v>
      </c>
    </row>
    <row r="191" s="2" customFormat="1" ht="24.15" customHeight="1">
      <c r="A191" s="39"/>
      <c r="B191" s="40"/>
      <c r="C191" s="220" t="s">
        <v>235</v>
      </c>
      <c r="D191" s="220" t="s">
        <v>136</v>
      </c>
      <c r="E191" s="221" t="s">
        <v>236</v>
      </c>
      <c r="F191" s="222" t="s">
        <v>237</v>
      </c>
      <c r="G191" s="223" t="s">
        <v>223</v>
      </c>
      <c r="H191" s="224">
        <v>1396.4500000000001</v>
      </c>
      <c r="I191" s="225"/>
      <c r="J191" s="226">
        <f>ROUND(I191*H191,2)</f>
        <v>0</v>
      </c>
      <c r="K191" s="222" t="s">
        <v>140</v>
      </c>
      <c r="L191" s="45"/>
      <c r="M191" s="227" t="s">
        <v>1</v>
      </c>
      <c r="N191" s="228" t="s">
        <v>38</v>
      </c>
      <c r="O191" s="92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141</v>
      </c>
      <c r="AT191" s="231" t="s">
        <v>136</v>
      </c>
      <c r="AU191" s="231" t="s">
        <v>83</v>
      </c>
      <c r="AY191" s="18" t="s">
        <v>134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81</v>
      </c>
      <c r="BK191" s="232">
        <f>ROUND(I191*H191,2)</f>
        <v>0</v>
      </c>
      <c r="BL191" s="18" t="s">
        <v>141</v>
      </c>
      <c r="BM191" s="231" t="s">
        <v>238</v>
      </c>
    </row>
    <row r="192" s="2" customFormat="1">
      <c r="A192" s="39"/>
      <c r="B192" s="40"/>
      <c r="C192" s="41"/>
      <c r="D192" s="233" t="s">
        <v>143</v>
      </c>
      <c r="E192" s="41"/>
      <c r="F192" s="234" t="s">
        <v>239</v>
      </c>
      <c r="G192" s="41"/>
      <c r="H192" s="41"/>
      <c r="I192" s="235"/>
      <c r="J192" s="41"/>
      <c r="K192" s="41"/>
      <c r="L192" s="45"/>
      <c r="M192" s="236"/>
      <c r="N192" s="237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143</v>
      </c>
      <c r="AU192" s="18" t="s">
        <v>83</v>
      </c>
    </row>
    <row r="193" s="2" customFormat="1">
      <c r="A193" s="39"/>
      <c r="B193" s="40"/>
      <c r="C193" s="41"/>
      <c r="D193" s="238" t="s">
        <v>145</v>
      </c>
      <c r="E193" s="41"/>
      <c r="F193" s="239" t="s">
        <v>240</v>
      </c>
      <c r="G193" s="41"/>
      <c r="H193" s="41"/>
      <c r="I193" s="235"/>
      <c r="J193" s="41"/>
      <c r="K193" s="41"/>
      <c r="L193" s="45"/>
      <c r="M193" s="236"/>
      <c r="N193" s="237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145</v>
      </c>
      <c r="AU193" s="18" t="s">
        <v>83</v>
      </c>
    </row>
    <row r="194" s="13" customFormat="1">
      <c r="A194" s="13"/>
      <c r="B194" s="240"/>
      <c r="C194" s="241"/>
      <c r="D194" s="233" t="s">
        <v>147</v>
      </c>
      <c r="E194" s="242" t="s">
        <v>1</v>
      </c>
      <c r="F194" s="243" t="s">
        <v>241</v>
      </c>
      <c r="G194" s="241"/>
      <c r="H194" s="244">
        <v>1396.4500000000001</v>
      </c>
      <c r="I194" s="245"/>
      <c r="J194" s="241"/>
      <c r="K194" s="241"/>
      <c r="L194" s="246"/>
      <c r="M194" s="247"/>
      <c r="N194" s="248"/>
      <c r="O194" s="248"/>
      <c r="P194" s="248"/>
      <c r="Q194" s="248"/>
      <c r="R194" s="248"/>
      <c r="S194" s="248"/>
      <c r="T194" s="24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0" t="s">
        <v>147</v>
      </c>
      <c r="AU194" s="250" t="s">
        <v>83</v>
      </c>
      <c r="AV194" s="13" t="s">
        <v>83</v>
      </c>
      <c r="AW194" s="13" t="s">
        <v>30</v>
      </c>
      <c r="AX194" s="13" t="s">
        <v>73</v>
      </c>
      <c r="AY194" s="250" t="s">
        <v>134</v>
      </c>
    </row>
    <row r="195" s="14" customFormat="1">
      <c r="A195" s="14"/>
      <c r="B195" s="251"/>
      <c r="C195" s="252"/>
      <c r="D195" s="233" t="s">
        <v>147</v>
      </c>
      <c r="E195" s="253" t="s">
        <v>1</v>
      </c>
      <c r="F195" s="254" t="s">
        <v>163</v>
      </c>
      <c r="G195" s="252"/>
      <c r="H195" s="255">
        <v>1396.4500000000001</v>
      </c>
      <c r="I195" s="256"/>
      <c r="J195" s="252"/>
      <c r="K195" s="252"/>
      <c r="L195" s="257"/>
      <c r="M195" s="258"/>
      <c r="N195" s="259"/>
      <c r="O195" s="259"/>
      <c r="P195" s="259"/>
      <c r="Q195" s="259"/>
      <c r="R195" s="259"/>
      <c r="S195" s="259"/>
      <c r="T195" s="26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1" t="s">
        <v>147</v>
      </c>
      <c r="AU195" s="261" t="s">
        <v>83</v>
      </c>
      <c r="AV195" s="14" t="s">
        <v>141</v>
      </c>
      <c r="AW195" s="14" t="s">
        <v>30</v>
      </c>
      <c r="AX195" s="14" t="s">
        <v>81</v>
      </c>
      <c r="AY195" s="261" t="s">
        <v>134</v>
      </c>
    </row>
    <row r="196" s="2" customFormat="1" ht="21.75" customHeight="1">
      <c r="A196" s="39"/>
      <c r="B196" s="40"/>
      <c r="C196" s="220" t="s">
        <v>242</v>
      </c>
      <c r="D196" s="220" t="s">
        <v>136</v>
      </c>
      <c r="E196" s="221" t="s">
        <v>243</v>
      </c>
      <c r="F196" s="222" t="s">
        <v>244</v>
      </c>
      <c r="G196" s="223" t="s">
        <v>139</v>
      </c>
      <c r="H196" s="224">
        <v>2031.2000000000001</v>
      </c>
      <c r="I196" s="225"/>
      <c r="J196" s="226">
        <f>ROUND(I196*H196,2)</f>
        <v>0</v>
      </c>
      <c r="K196" s="222" t="s">
        <v>140</v>
      </c>
      <c r="L196" s="45"/>
      <c r="M196" s="227" t="s">
        <v>1</v>
      </c>
      <c r="N196" s="228" t="s">
        <v>38</v>
      </c>
      <c r="O196" s="92"/>
      <c r="P196" s="229">
        <f>O196*H196</f>
        <v>0</v>
      </c>
      <c r="Q196" s="229">
        <v>0.00084000000000000003</v>
      </c>
      <c r="R196" s="229">
        <f>Q196*H196</f>
        <v>1.7062080000000002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141</v>
      </c>
      <c r="AT196" s="231" t="s">
        <v>136</v>
      </c>
      <c r="AU196" s="231" t="s">
        <v>83</v>
      </c>
      <c r="AY196" s="18" t="s">
        <v>134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81</v>
      </c>
      <c r="BK196" s="232">
        <f>ROUND(I196*H196,2)</f>
        <v>0</v>
      </c>
      <c r="BL196" s="18" t="s">
        <v>141</v>
      </c>
      <c r="BM196" s="231" t="s">
        <v>245</v>
      </c>
    </row>
    <row r="197" s="2" customFormat="1">
      <c r="A197" s="39"/>
      <c r="B197" s="40"/>
      <c r="C197" s="41"/>
      <c r="D197" s="233" t="s">
        <v>143</v>
      </c>
      <c r="E197" s="41"/>
      <c r="F197" s="234" t="s">
        <v>246</v>
      </c>
      <c r="G197" s="41"/>
      <c r="H197" s="41"/>
      <c r="I197" s="235"/>
      <c r="J197" s="41"/>
      <c r="K197" s="41"/>
      <c r="L197" s="45"/>
      <c r="M197" s="236"/>
      <c r="N197" s="237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143</v>
      </c>
      <c r="AU197" s="18" t="s">
        <v>83</v>
      </c>
    </row>
    <row r="198" s="2" customFormat="1">
      <c r="A198" s="39"/>
      <c r="B198" s="40"/>
      <c r="C198" s="41"/>
      <c r="D198" s="238" t="s">
        <v>145</v>
      </c>
      <c r="E198" s="41"/>
      <c r="F198" s="239" t="s">
        <v>247</v>
      </c>
      <c r="G198" s="41"/>
      <c r="H198" s="41"/>
      <c r="I198" s="235"/>
      <c r="J198" s="41"/>
      <c r="K198" s="41"/>
      <c r="L198" s="45"/>
      <c r="M198" s="236"/>
      <c r="N198" s="237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145</v>
      </c>
      <c r="AU198" s="18" t="s">
        <v>83</v>
      </c>
    </row>
    <row r="199" s="13" customFormat="1">
      <c r="A199" s="13"/>
      <c r="B199" s="240"/>
      <c r="C199" s="241"/>
      <c r="D199" s="233" t="s">
        <v>147</v>
      </c>
      <c r="E199" s="242" t="s">
        <v>1</v>
      </c>
      <c r="F199" s="243" t="s">
        <v>248</v>
      </c>
      <c r="G199" s="241"/>
      <c r="H199" s="244">
        <v>2031.2000000000001</v>
      </c>
      <c r="I199" s="245"/>
      <c r="J199" s="241"/>
      <c r="K199" s="241"/>
      <c r="L199" s="246"/>
      <c r="M199" s="247"/>
      <c r="N199" s="248"/>
      <c r="O199" s="248"/>
      <c r="P199" s="248"/>
      <c r="Q199" s="248"/>
      <c r="R199" s="248"/>
      <c r="S199" s="248"/>
      <c r="T199" s="24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0" t="s">
        <v>147</v>
      </c>
      <c r="AU199" s="250" t="s">
        <v>83</v>
      </c>
      <c r="AV199" s="13" t="s">
        <v>83</v>
      </c>
      <c r="AW199" s="13" t="s">
        <v>30</v>
      </c>
      <c r="AX199" s="13" t="s">
        <v>81</v>
      </c>
      <c r="AY199" s="250" t="s">
        <v>134</v>
      </c>
    </row>
    <row r="200" s="2" customFormat="1" ht="24.15" customHeight="1">
      <c r="A200" s="39"/>
      <c r="B200" s="40"/>
      <c r="C200" s="220" t="s">
        <v>249</v>
      </c>
      <c r="D200" s="220" t="s">
        <v>136</v>
      </c>
      <c r="E200" s="221" t="s">
        <v>250</v>
      </c>
      <c r="F200" s="222" t="s">
        <v>251</v>
      </c>
      <c r="G200" s="223" t="s">
        <v>139</v>
      </c>
      <c r="H200" s="224">
        <v>2031.2000000000001</v>
      </c>
      <c r="I200" s="225"/>
      <c r="J200" s="226">
        <f>ROUND(I200*H200,2)</f>
        <v>0</v>
      </c>
      <c r="K200" s="222" t="s">
        <v>140</v>
      </c>
      <c r="L200" s="45"/>
      <c r="M200" s="227" t="s">
        <v>1</v>
      </c>
      <c r="N200" s="228" t="s">
        <v>38</v>
      </c>
      <c r="O200" s="92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1" t="s">
        <v>141</v>
      </c>
      <c r="AT200" s="231" t="s">
        <v>136</v>
      </c>
      <c r="AU200" s="231" t="s">
        <v>83</v>
      </c>
      <c r="AY200" s="18" t="s">
        <v>134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81</v>
      </c>
      <c r="BK200" s="232">
        <f>ROUND(I200*H200,2)</f>
        <v>0</v>
      </c>
      <c r="BL200" s="18" t="s">
        <v>141</v>
      </c>
      <c r="BM200" s="231" t="s">
        <v>252</v>
      </c>
    </row>
    <row r="201" s="2" customFormat="1">
      <c r="A201" s="39"/>
      <c r="B201" s="40"/>
      <c r="C201" s="41"/>
      <c r="D201" s="233" t="s">
        <v>143</v>
      </c>
      <c r="E201" s="41"/>
      <c r="F201" s="234" t="s">
        <v>253</v>
      </c>
      <c r="G201" s="41"/>
      <c r="H201" s="41"/>
      <c r="I201" s="235"/>
      <c r="J201" s="41"/>
      <c r="K201" s="41"/>
      <c r="L201" s="45"/>
      <c r="M201" s="236"/>
      <c r="N201" s="237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143</v>
      </c>
      <c r="AU201" s="18" t="s">
        <v>83</v>
      </c>
    </row>
    <row r="202" s="2" customFormat="1">
      <c r="A202" s="39"/>
      <c r="B202" s="40"/>
      <c r="C202" s="41"/>
      <c r="D202" s="238" t="s">
        <v>145</v>
      </c>
      <c r="E202" s="41"/>
      <c r="F202" s="239" t="s">
        <v>254</v>
      </c>
      <c r="G202" s="41"/>
      <c r="H202" s="41"/>
      <c r="I202" s="235"/>
      <c r="J202" s="41"/>
      <c r="K202" s="41"/>
      <c r="L202" s="45"/>
      <c r="M202" s="236"/>
      <c r="N202" s="237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145</v>
      </c>
      <c r="AU202" s="18" t="s">
        <v>83</v>
      </c>
    </row>
    <row r="203" s="13" customFormat="1">
      <c r="A203" s="13"/>
      <c r="B203" s="240"/>
      <c r="C203" s="241"/>
      <c r="D203" s="233" t="s">
        <v>147</v>
      </c>
      <c r="E203" s="242" t="s">
        <v>1</v>
      </c>
      <c r="F203" s="243" t="s">
        <v>248</v>
      </c>
      <c r="G203" s="241"/>
      <c r="H203" s="244">
        <v>2031.2000000000001</v>
      </c>
      <c r="I203" s="245"/>
      <c r="J203" s="241"/>
      <c r="K203" s="241"/>
      <c r="L203" s="246"/>
      <c r="M203" s="247"/>
      <c r="N203" s="248"/>
      <c r="O203" s="248"/>
      <c r="P203" s="248"/>
      <c r="Q203" s="248"/>
      <c r="R203" s="248"/>
      <c r="S203" s="248"/>
      <c r="T203" s="24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0" t="s">
        <v>147</v>
      </c>
      <c r="AU203" s="250" t="s">
        <v>83</v>
      </c>
      <c r="AV203" s="13" t="s">
        <v>83</v>
      </c>
      <c r="AW203" s="13" t="s">
        <v>30</v>
      </c>
      <c r="AX203" s="13" t="s">
        <v>81</v>
      </c>
      <c r="AY203" s="250" t="s">
        <v>134</v>
      </c>
    </row>
    <row r="204" s="2" customFormat="1" ht="21.75" customHeight="1">
      <c r="A204" s="39"/>
      <c r="B204" s="40"/>
      <c r="C204" s="220" t="s">
        <v>255</v>
      </c>
      <c r="D204" s="220" t="s">
        <v>136</v>
      </c>
      <c r="E204" s="221" t="s">
        <v>256</v>
      </c>
      <c r="F204" s="222" t="s">
        <v>257</v>
      </c>
      <c r="G204" s="223" t="s">
        <v>139</v>
      </c>
      <c r="H204" s="224">
        <v>507.80000000000001</v>
      </c>
      <c r="I204" s="225"/>
      <c r="J204" s="226">
        <f>ROUND(I204*H204,2)</f>
        <v>0</v>
      </c>
      <c r="K204" s="222" t="s">
        <v>140</v>
      </c>
      <c r="L204" s="45"/>
      <c r="M204" s="227" t="s">
        <v>1</v>
      </c>
      <c r="N204" s="228" t="s">
        <v>38</v>
      </c>
      <c r="O204" s="92"/>
      <c r="P204" s="229">
        <f>O204*H204</f>
        <v>0</v>
      </c>
      <c r="Q204" s="229">
        <v>0.00069999999999999999</v>
      </c>
      <c r="R204" s="229">
        <f>Q204*H204</f>
        <v>0.35546</v>
      </c>
      <c r="S204" s="229">
        <v>0</v>
      </c>
      <c r="T204" s="23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1" t="s">
        <v>141</v>
      </c>
      <c r="AT204" s="231" t="s">
        <v>136</v>
      </c>
      <c r="AU204" s="231" t="s">
        <v>83</v>
      </c>
      <c r="AY204" s="18" t="s">
        <v>134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81</v>
      </c>
      <c r="BK204" s="232">
        <f>ROUND(I204*H204,2)</f>
        <v>0</v>
      </c>
      <c r="BL204" s="18" t="s">
        <v>141</v>
      </c>
      <c r="BM204" s="231" t="s">
        <v>258</v>
      </c>
    </row>
    <row r="205" s="2" customFormat="1">
      <c r="A205" s="39"/>
      <c r="B205" s="40"/>
      <c r="C205" s="41"/>
      <c r="D205" s="233" t="s">
        <v>143</v>
      </c>
      <c r="E205" s="41"/>
      <c r="F205" s="234" t="s">
        <v>259</v>
      </c>
      <c r="G205" s="41"/>
      <c r="H205" s="41"/>
      <c r="I205" s="235"/>
      <c r="J205" s="41"/>
      <c r="K205" s="41"/>
      <c r="L205" s="45"/>
      <c r="M205" s="236"/>
      <c r="N205" s="237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143</v>
      </c>
      <c r="AU205" s="18" t="s">
        <v>83</v>
      </c>
    </row>
    <row r="206" s="2" customFormat="1">
      <c r="A206" s="39"/>
      <c r="B206" s="40"/>
      <c r="C206" s="41"/>
      <c r="D206" s="238" t="s">
        <v>145</v>
      </c>
      <c r="E206" s="41"/>
      <c r="F206" s="239" t="s">
        <v>260</v>
      </c>
      <c r="G206" s="41"/>
      <c r="H206" s="41"/>
      <c r="I206" s="235"/>
      <c r="J206" s="41"/>
      <c r="K206" s="41"/>
      <c r="L206" s="45"/>
      <c r="M206" s="236"/>
      <c r="N206" s="237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145</v>
      </c>
      <c r="AU206" s="18" t="s">
        <v>83</v>
      </c>
    </row>
    <row r="207" s="13" customFormat="1">
      <c r="A207" s="13"/>
      <c r="B207" s="240"/>
      <c r="C207" s="241"/>
      <c r="D207" s="233" t="s">
        <v>147</v>
      </c>
      <c r="E207" s="242" t="s">
        <v>1</v>
      </c>
      <c r="F207" s="243" t="s">
        <v>261</v>
      </c>
      <c r="G207" s="241"/>
      <c r="H207" s="244">
        <v>507.80000000000001</v>
      </c>
      <c r="I207" s="245"/>
      <c r="J207" s="241"/>
      <c r="K207" s="241"/>
      <c r="L207" s="246"/>
      <c r="M207" s="247"/>
      <c r="N207" s="248"/>
      <c r="O207" s="248"/>
      <c r="P207" s="248"/>
      <c r="Q207" s="248"/>
      <c r="R207" s="248"/>
      <c r="S207" s="248"/>
      <c r="T207" s="24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0" t="s">
        <v>147</v>
      </c>
      <c r="AU207" s="250" t="s">
        <v>83</v>
      </c>
      <c r="AV207" s="13" t="s">
        <v>83</v>
      </c>
      <c r="AW207" s="13" t="s">
        <v>30</v>
      </c>
      <c r="AX207" s="13" t="s">
        <v>81</v>
      </c>
      <c r="AY207" s="250" t="s">
        <v>134</v>
      </c>
    </row>
    <row r="208" s="2" customFormat="1" ht="16.5" customHeight="1">
      <c r="A208" s="39"/>
      <c r="B208" s="40"/>
      <c r="C208" s="220" t="s">
        <v>262</v>
      </c>
      <c r="D208" s="220" t="s">
        <v>136</v>
      </c>
      <c r="E208" s="221" t="s">
        <v>263</v>
      </c>
      <c r="F208" s="222" t="s">
        <v>264</v>
      </c>
      <c r="G208" s="223" t="s">
        <v>139</v>
      </c>
      <c r="H208" s="224">
        <v>507.80000000000001</v>
      </c>
      <c r="I208" s="225"/>
      <c r="J208" s="226">
        <f>ROUND(I208*H208,2)</f>
        <v>0</v>
      </c>
      <c r="K208" s="222" t="s">
        <v>140</v>
      </c>
      <c r="L208" s="45"/>
      <c r="M208" s="227" t="s">
        <v>1</v>
      </c>
      <c r="N208" s="228" t="s">
        <v>38</v>
      </c>
      <c r="O208" s="92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141</v>
      </c>
      <c r="AT208" s="231" t="s">
        <v>136</v>
      </c>
      <c r="AU208" s="231" t="s">
        <v>83</v>
      </c>
      <c r="AY208" s="18" t="s">
        <v>134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81</v>
      </c>
      <c r="BK208" s="232">
        <f>ROUND(I208*H208,2)</f>
        <v>0</v>
      </c>
      <c r="BL208" s="18" t="s">
        <v>141</v>
      </c>
      <c r="BM208" s="231" t="s">
        <v>265</v>
      </c>
    </row>
    <row r="209" s="2" customFormat="1">
      <c r="A209" s="39"/>
      <c r="B209" s="40"/>
      <c r="C209" s="41"/>
      <c r="D209" s="233" t="s">
        <v>143</v>
      </c>
      <c r="E209" s="41"/>
      <c r="F209" s="234" t="s">
        <v>266</v>
      </c>
      <c r="G209" s="41"/>
      <c r="H209" s="41"/>
      <c r="I209" s="235"/>
      <c r="J209" s="41"/>
      <c r="K209" s="41"/>
      <c r="L209" s="45"/>
      <c r="M209" s="236"/>
      <c r="N209" s="237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143</v>
      </c>
      <c r="AU209" s="18" t="s">
        <v>83</v>
      </c>
    </row>
    <row r="210" s="2" customFormat="1">
      <c r="A210" s="39"/>
      <c r="B210" s="40"/>
      <c r="C210" s="41"/>
      <c r="D210" s="238" t="s">
        <v>145</v>
      </c>
      <c r="E210" s="41"/>
      <c r="F210" s="239" t="s">
        <v>267</v>
      </c>
      <c r="G210" s="41"/>
      <c r="H210" s="41"/>
      <c r="I210" s="235"/>
      <c r="J210" s="41"/>
      <c r="K210" s="41"/>
      <c r="L210" s="45"/>
      <c r="M210" s="236"/>
      <c r="N210" s="237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145</v>
      </c>
      <c r="AU210" s="18" t="s">
        <v>83</v>
      </c>
    </row>
    <row r="211" s="13" customFormat="1">
      <c r="A211" s="13"/>
      <c r="B211" s="240"/>
      <c r="C211" s="241"/>
      <c r="D211" s="233" t="s">
        <v>147</v>
      </c>
      <c r="E211" s="242" t="s">
        <v>1</v>
      </c>
      <c r="F211" s="243" t="s">
        <v>261</v>
      </c>
      <c r="G211" s="241"/>
      <c r="H211" s="244">
        <v>507.80000000000001</v>
      </c>
      <c r="I211" s="245"/>
      <c r="J211" s="241"/>
      <c r="K211" s="241"/>
      <c r="L211" s="246"/>
      <c r="M211" s="247"/>
      <c r="N211" s="248"/>
      <c r="O211" s="248"/>
      <c r="P211" s="248"/>
      <c r="Q211" s="248"/>
      <c r="R211" s="248"/>
      <c r="S211" s="248"/>
      <c r="T211" s="24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0" t="s">
        <v>147</v>
      </c>
      <c r="AU211" s="250" t="s">
        <v>83</v>
      </c>
      <c r="AV211" s="13" t="s">
        <v>83</v>
      </c>
      <c r="AW211" s="13" t="s">
        <v>30</v>
      </c>
      <c r="AX211" s="13" t="s">
        <v>81</v>
      </c>
      <c r="AY211" s="250" t="s">
        <v>134</v>
      </c>
    </row>
    <row r="212" s="2" customFormat="1" ht="21.75" customHeight="1">
      <c r="A212" s="39"/>
      <c r="B212" s="40"/>
      <c r="C212" s="220" t="s">
        <v>268</v>
      </c>
      <c r="D212" s="220" t="s">
        <v>136</v>
      </c>
      <c r="E212" s="221" t="s">
        <v>269</v>
      </c>
      <c r="F212" s="222" t="s">
        <v>270</v>
      </c>
      <c r="G212" s="223" t="s">
        <v>223</v>
      </c>
      <c r="H212" s="224">
        <v>180</v>
      </c>
      <c r="I212" s="225"/>
      <c r="J212" s="226">
        <f>ROUND(I212*H212,2)</f>
        <v>0</v>
      </c>
      <c r="K212" s="222" t="s">
        <v>140</v>
      </c>
      <c r="L212" s="45"/>
      <c r="M212" s="227" t="s">
        <v>1</v>
      </c>
      <c r="N212" s="228" t="s">
        <v>38</v>
      </c>
      <c r="O212" s="92"/>
      <c r="P212" s="229">
        <f>O212*H212</f>
        <v>0</v>
      </c>
      <c r="Q212" s="229">
        <v>0.00046000000000000001</v>
      </c>
      <c r="R212" s="229">
        <f>Q212*H212</f>
        <v>0.082799999999999999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141</v>
      </c>
      <c r="AT212" s="231" t="s">
        <v>136</v>
      </c>
      <c r="AU212" s="231" t="s">
        <v>83</v>
      </c>
      <c r="AY212" s="18" t="s">
        <v>134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81</v>
      </c>
      <c r="BK212" s="232">
        <f>ROUND(I212*H212,2)</f>
        <v>0</v>
      </c>
      <c r="BL212" s="18" t="s">
        <v>141</v>
      </c>
      <c r="BM212" s="231" t="s">
        <v>271</v>
      </c>
    </row>
    <row r="213" s="2" customFormat="1">
      <c r="A213" s="39"/>
      <c r="B213" s="40"/>
      <c r="C213" s="41"/>
      <c r="D213" s="233" t="s">
        <v>143</v>
      </c>
      <c r="E213" s="41"/>
      <c r="F213" s="234" t="s">
        <v>272</v>
      </c>
      <c r="G213" s="41"/>
      <c r="H213" s="41"/>
      <c r="I213" s="235"/>
      <c r="J213" s="41"/>
      <c r="K213" s="41"/>
      <c r="L213" s="45"/>
      <c r="M213" s="236"/>
      <c r="N213" s="237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143</v>
      </c>
      <c r="AU213" s="18" t="s">
        <v>83</v>
      </c>
    </row>
    <row r="214" s="2" customFormat="1">
      <c r="A214" s="39"/>
      <c r="B214" s="40"/>
      <c r="C214" s="41"/>
      <c r="D214" s="238" t="s">
        <v>145</v>
      </c>
      <c r="E214" s="41"/>
      <c r="F214" s="239" t="s">
        <v>273</v>
      </c>
      <c r="G214" s="41"/>
      <c r="H214" s="41"/>
      <c r="I214" s="235"/>
      <c r="J214" s="41"/>
      <c r="K214" s="41"/>
      <c r="L214" s="45"/>
      <c r="M214" s="236"/>
      <c r="N214" s="237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145</v>
      </c>
      <c r="AU214" s="18" t="s">
        <v>83</v>
      </c>
    </row>
    <row r="215" s="13" customFormat="1">
      <c r="A215" s="13"/>
      <c r="B215" s="240"/>
      <c r="C215" s="241"/>
      <c r="D215" s="233" t="s">
        <v>147</v>
      </c>
      <c r="E215" s="242" t="s">
        <v>1</v>
      </c>
      <c r="F215" s="243" t="s">
        <v>274</v>
      </c>
      <c r="G215" s="241"/>
      <c r="H215" s="244">
        <v>180</v>
      </c>
      <c r="I215" s="245"/>
      <c r="J215" s="241"/>
      <c r="K215" s="241"/>
      <c r="L215" s="246"/>
      <c r="M215" s="247"/>
      <c r="N215" s="248"/>
      <c r="O215" s="248"/>
      <c r="P215" s="248"/>
      <c r="Q215" s="248"/>
      <c r="R215" s="248"/>
      <c r="S215" s="248"/>
      <c r="T215" s="24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0" t="s">
        <v>147</v>
      </c>
      <c r="AU215" s="250" t="s">
        <v>83</v>
      </c>
      <c r="AV215" s="13" t="s">
        <v>83</v>
      </c>
      <c r="AW215" s="13" t="s">
        <v>30</v>
      </c>
      <c r="AX215" s="13" t="s">
        <v>81</v>
      </c>
      <c r="AY215" s="250" t="s">
        <v>134</v>
      </c>
    </row>
    <row r="216" s="2" customFormat="1" ht="24.15" customHeight="1">
      <c r="A216" s="39"/>
      <c r="B216" s="40"/>
      <c r="C216" s="220" t="s">
        <v>275</v>
      </c>
      <c r="D216" s="220" t="s">
        <v>136</v>
      </c>
      <c r="E216" s="221" t="s">
        <v>276</v>
      </c>
      <c r="F216" s="222" t="s">
        <v>277</v>
      </c>
      <c r="G216" s="223" t="s">
        <v>223</v>
      </c>
      <c r="H216" s="224">
        <v>180</v>
      </c>
      <c r="I216" s="225"/>
      <c r="J216" s="226">
        <f>ROUND(I216*H216,2)</f>
        <v>0</v>
      </c>
      <c r="K216" s="222" t="s">
        <v>140</v>
      </c>
      <c r="L216" s="45"/>
      <c r="M216" s="227" t="s">
        <v>1</v>
      </c>
      <c r="N216" s="228" t="s">
        <v>38</v>
      </c>
      <c r="O216" s="92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1" t="s">
        <v>141</v>
      </c>
      <c r="AT216" s="231" t="s">
        <v>136</v>
      </c>
      <c r="AU216" s="231" t="s">
        <v>83</v>
      </c>
      <c r="AY216" s="18" t="s">
        <v>134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81</v>
      </c>
      <c r="BK216" s="232">
        <f>ROUND(I216*H216,2)</f>
        <v>0</v>
      </c>
      <c r="BL216" s="18" t="s">
        <v>141</v>
      </c>
      <c r="BM216" s="231" t="s">
        <v>278</v>
      </c>
    </row>
    <row r="217" s="2" customFormat="1">
      <c r="A217" s="39"/>
      <c r="B217" s="40"/>
      <c r="C217" s="41"/>
      <c r="D217" s="233" t="s">
        <v>143</v>
      </c>
      <c r="E217" s="41"/>
      <c r="F217" s="234" t="s">
        <v>279</v>
      </c>
      <c r="G217" s="41"/>
      <c r="H217" s="41"/>
      <c r="I217" s="235"/>
      <c r="J217" s="41"/>
      <c r="K217" s="41"/>
      <c r="L217" s="45"/>
      <c r="M217" s="236"/>
      <c r="N217" s="237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143</v>
      </c>
      <c r="AU217" s="18" t="s">
        <v>83</v>
      </c>
    </row>
    <row r="218" s="2" customFormat="1">
      <c r="A218" s="39"/>
      <c r="B218" s="40"/>
      <c r="C218" s="41"/>
      <c r="D218" s="238" t="s">
        <v>145</v>
      </c>
      <c r="E218" s="41"/>
      <c r="F218" s="239" t="s">
        <v>280</v>
      </c>
      <c r="G218" s="41"/>
      <c r="H218" s="41"/>
      <c r="I218" s="235"/>
      <c r="J218" s="41"/>
      <c r="K218" s="41"/>
      <c r="L218" s="45"/>
      <c r="M218" s="236"/>
      <c r="N218" s="237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145</v>
      </c>
      <c r="AU218" s="18" t="s">
        <v>83</v>
      </c>
    </row>
    <row r="219" s="13" customFormat="1">
      <c r="A219" s="13"/>
      <c r="B219" s="240"/>
      <c r="C219" s="241"/>
      <c r="D219" s="233" t="s">
        <v>147</v>
      </c>
      <c r="E219" s="242" t="s">
        <v>1</v>
      </c>
      <c r="F219" s="243" t="s">
        <v>274</v>
      </c>
      <c r="G219" s="241"/>
      <c r="H219" s="244">
        <v>180</v>
      </c>
      <c r="I219" s="245"/>
      <c r="J219" s="241"/>
      <c r="K219" s="241"/>
      <c r="L219" s="246"/>
      <c r="M219" s="247"/>
      <c r="N219" s="248"/>
      <c r="O219" s="248"/>
      <c r="P219" s="248"/>
      <c r="Q219" s="248"/>
      <c r="R219" s="248"/>
      <c r="S219" s="248"/>
      <c r="T219" s="24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0" t="s">
        <v>147</v>
      </c>
      <c r="AU219" s="250" t="s">
        <v>83</v>
      </c>
      <c r="AV219" s="13" t="s">
        <v>83</v>
      </c>
      <c r="AW219" s="13" t="s">
        <v>30</v>
      </c>
      <c r="AX219" s="13" t="s">
        <v>81</v>
      </c>
      <c r="AY219" s="250" t="s">
        <v>134</v>
      </c>
    </row>
    <row r="220" s="2" customFormat="1" ht="16.5" customHeight="1">
      <c r="A220" s="39"/>
      <c r="B220" s="40"/>
      <c r="C220" s="220" t="s">
        <v>281</v>
      </c>
      <c r="D220" s="220" t="s">
        <v>136</v>
      </c>
      <c r="E220" s="221" t="s">
        <v>282</v>
      </c>
      <c r="F220" s="222" t="s">
        <v>283</v>
      </c>
      <c r="G220" s="223" t="s">
        <v>139</v>
      </c>
      <c r="H220" s="224">
        <v>393</v>
      </c>
      <c r="I220" s="225"/>
      <c r="J220" s="226">
        <f>ROUND(I220*H220,2)</f>
        <v>0</v>
      </c>
      <c r="K220" s="222" t="s">
        <v>140</v>
      </c>
      <c r="L220" s="45"/>
      <c r="M220" s="227" t="s">
        <v>1</v>
      </c>
      <c r="N220" s="228" t="s">
        <v>38</v>
      </c>
      <c r="O220" s="92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1" t="s">
        <v>141</v>
      </c>
      <c r="AT220" s="231" t="s">
        <v>136</v>
      </c>
      <c r="AU220" s="231" t="s">
        <v>83</v>
      </c>
      <c r="AY220" s="18" t="s">
        <v>134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81</v>
      </c>
      <c r="BK220" s="232">
        <f>ROUND(I220*H220,2)</f>
        <v>0</v>
      </c>
      <c r="BL220" s="18" t="s">
        <v>141</v>
      </c>
      <c r="BM220" s="231" t="s">
        <v>284</v>
      </c>
    </row>
    <row r="221" s="2" customFormat="1">
      <c r="A221" s="39"/>
      <c r="B221" s="40"/>
      <c r="C221" s="41"/>
      <c r="D221" s="233" t="s">
        <v>143</v>
      </c>
      <c r="E221" s="41"/>
      <c r="F221" s="234" t="s">
        <v>285</v>
      </c>
      <c r="G221" s="41"/>
      <c r="H221" s="41"/>
      <c r="I221" s="235"/>
      <c r="J221" s="41"/>
      <c r="K221" s="41"/>
      <c r="L221" s="45"/>
      <c r="M221" s="236"/>
      <c r="N221" s="237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143</v>
      </c>
      <c r="AU221" s="18" t="s">
        <v>83</v>
      </c>
    </row>
    <row r="222" s="2" customFormat="1">
      <c r="A222" s="39"/>
      <c r="B222" s="40"/>
      <c r="C222" s="41"/>
      <c r="D222" s="238" t="s">
        <v>145</v>
      </c>
      <c r="E222" s="41"/>
      <c r="F222" s="239" t="s">
        <v>286</v>
      </c>
      <c r="G222" s="41"/>
      <c r="H222" s="41"/>
      <c r="I222" s="235"/>
      <c r="J222" s="41"/>
      <c r="K222" s="41"/>
      <c r="L222" s="45"/>
      <c r="M222" s="236"/>
      <c r="N222" s="237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145</v>
      </c>
      <c r="AU222" s="18" t="s">
        <v>83</v>
      </c>
    </row>
    <row r="223" s="13" customFormat="1">
      <c r="A223" s="13"/>
      <c r="B223" s="240"/>
      <c r="C223" s="241"/>
      <c r="D223" s="233" t="s">
        <v>147</v>
      </c>
      <c r="E223" s="242" t="s">
        <v>1</v>
      </c>
      <c r="F223" s="243" t="s">
        <v>287</v>
      </c>
      <c r="G223" s="241"/>
      <c r="H223" s="244">
        <v>393</v>
      </c>
      <c r="I223" s="245"/>
      <c r="J223" s="241"/>
      <c r="K223" s="241"/>
      <c r="L223" s="246"/>
      <c r="M223" s="247"/>
      <c r="N223" s="248"/>
      <c r="O223" s="248"/>
      <c r="P223" s="248"/>
      <c r="Q223" s="248"/>
      <c r="R223" s="248"/>
      <c r="S223" s="248"/>
      <c r="T223" s="24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0" t="s">
        <v>147</v>
      </c>
      <c r="AU223" s="250" t="s">
        <v>83</v>
      </c>
      <c r="AV223" s="13" t="s">
        <v>83</v>
      </c>
      <c r="AW223" s="13" t="s">
        <v>30</v>
      </c>
      <c r="AX223" s="13" t="s">
        <v>81</v>
      </c>
      <c r="AY223" s="250" t="s">
        <v>134</v>
      </c>
    </row>
    <row r="224" s="2" customFormat="1" ht="21.75" customHeight="1">
      <c r="A224" s="39"/>
      <c r="B224" s="40"/>
      <c r="C224" s="220" t="s">
        <v>7</v>
      </c>
      <c r="D224" s="220" t="s">
        <v>136</v>
      </c>
      <c r="E224" s="221" t="s">
        <v>288</v>
      </c>
      <c r="F224" s="222" t="s">
        <v>289</v>
      </c>
      <c r="G224" s="223" t="s">
        <v>223</v>
      </c>
      <c r="H224" s="224">
        <v>2</v>
      </c>
      <c r="I224" s="225"/>
      <c r="J224" s="226">
        <f>ROUND(I224*H224,2)</f>
        <v>0</v>
      </c>
      <c r="K224" s="222" t="s">
        <v>140</v>
      </c>
      <c r="L224" s="45"/>
      <c r="M224" s="227" t="s">
        <v>1</v>
      </c>
      <c r="N224" s="228" t="s">
        <v>38</v>
      </c>
      <c r="O224" s="92"/>
      <c r="P224" s="229">
        <f>O224*H224</f>
        <v>0</v>
      </c>
      <c r="Q224" s="229">
        <v>0.0013600000000000001</v>
      </c>
      <c r="R224" s="229">
        <f>Q224*H224</f>
        <v>0.0027200000000000002</v>
      </c>
      <c r="S224" s="229">
        <v>0</v>
      </c>
      <c r="T224" s="23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141</v>
      </c>
      <c r="AT224" s="231" t="s">
        <v>136</v>
      </c>
      <c r="AU224" s="231" t="s">
        <v>83</v>
      </c>
      <c r="AY224" s="18" t="s">
        <v>134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81</v>
      </c>
      <c r="BK224" s="232">
        <f>ROUND(I224*H224,2)</f>
        <v>0</v>
      </c>
      <c r="BL224" s="18" t="s">
        <v>141</v>
      </c>
      <c r="BM224" s="231" t="s">
        <v>290</v>
      </c>
    </row>
    <row r="225" s="2" customFormat="1">
      <c r="A225" s="39"/>
      <c r="B225" s="40"/>
      <c r="C225" s="41"/>
      <c r="D225" s="233" t="s">
        <v>143</v>
      </c>
      <c r="E225" s="41"/>
      <c r="F225" s="234" t="s">
        <v>291</v>
      </c>
      <c r="G225" s="41"/>
      <c r="H225" s="41"/>
      <c r="I225" s="235"/>
      <c r="J225" s="41"/>
      <c r="K225" s="41"/>
      <c r="L225" s="45"/>
      <c r="M225" s="236"/>
      <c r="N225" s="237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143</v>
      </c>
      <c r="AU225" s="18" t="s">
        <v>83</v>
      </c>
    </row>
    <row r="226" s="2" customFormat="1">
      <c r="A226" s="39"/>
      <c r="B226" s="40"/>
      <c r="C226" s="41"/>
      <c r="D226" s="238" t="s">
        <v>145</v>
      </c>
      <c r="E226" s="41"/>
      <c r="F226" s="239" t="s">
        <v>292</v>
      </c>
      <c r="G226" s="41"/>
      <c r="H226" s="41"/>
      <c r="I226" s="235"/>
      <c r="J226" s="41"/>
      <c r="K226" s="41"/>
      <c r="L226" s="45"/>
      <c r="M226" s="236"/>
      <c r="N226" s="237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145</v>
      </c>
      <c r="AU226" s="18" t="s">
        <v>83</v>
      </c>
    </row>
    <row r="227" s="2" customFormat="1" ht="24.15" customHeight="1">
      <c r="A227" s="39"/>
      <c r="B227" s="40"/>
      <c r="C227" s="220" t="s">
        <v>293</v>
      </c>
      <c r="D227" s="220" t="s">
        <v>136</v>
      </c>
      <c r="E227" s="221" t="s">
        <v>294</v>
      </c>
      <c r="F227" s="222" t="s">
        <v>295</v>
      </c>
      <c r="G227" s="223" t="s">
        <v>223</v>
      </c>
      <c r="H227" s="224">
        <v>2</v>
      </c>
      <c r="I227" s="225"/>
      <c r="J227" s="226">
        <f>ROUND(I227*H227,2)</f>
        <v>0</v>
      </c>
      <c r="K227" s="222" t="s">
        <v>140</v>
      </c>
      <c r="L227" s="45"/>
      <c r="M227" s="227" t="s">
        <v>1</v>
      </c>
      <c r="N227" s="228" t="s">
        <v>38</v>
      </c>
      <c r="O227" s="92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1" t="s">
        <v>141</v>
      </c>
      <c r="AT227" s="231" t="s">
        <v>136</v>
      </c>
      <c r="AU227" s="231" t="s">
        <v>83</v>
      </c>
      <c r="AY227" s="18" t="s">
        <v>134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81</v>
      </c>
      <c r="BK227" s="232">
        <f>ROUND(I227*H227,2)</f>
        <v>0</v>
      </c>
      <c r="BL227" s="18" t="s">
        <v>141</v>
      </c>
      <c r="BM227" s="231" t="s">
        <v>296</v>
      </c>
    </row>
    <row r="228" s="2" customFormat="1">
      <c r="A228" s="39"/>
      <c r="B228" s="40"/>
      <c r="C228" s="41"/>
      <c r="D228" s="233" t="s">
        <v>143</v>
      </c>
      <c r="E228" s="41"/>
      <c r="F228" s="234" t="s">
        <v>297</v>
      </c>
      <c r="G228" s="41"/>
      <c r="H228" s="41"/>
      <c r="I228" s="235"/>
      <c r="J228" s="41"/>
      <c r="K228" s="41"/>
      <c r="L228" s="45"/>
      <c r="M228" s="236"/>
      <c r="N228" s="237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143</v>
      </c>
      <c r="AU228" s="18" t="s">
        <v>83</v>
      </c>
    </row>
    <row r="229" s="2" customFormat="1">
      <c r="A229" s="39"/>
      <c r="B229" s="40"/>
      <c r="C229" s="41"/>
      <c r="D229" s="238" t="s">
        <v>145</v>
      </c>
      <c r="E229" s="41"/>
      <c r="F229" s="239" t="s">
        <v>298</v>
      </c>
      <c r="G229" s="41"/>
      <c r="H229" s="41"/>
      <c r="I229" s="235"/>
      <c r="J229" s="41"/>
      <c r="K229" s="41"/>
      <c r="L229" s="45"/>
      <c r="M229" s="236"/>
      <c r="N229" s="237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145</v>
      </c>
      <c r="AU229" s="18" t="s">
        <v>83</v>
      </c>
    </row>
    <row r="230" s="2" customFormat="1" ht="24.15" customHeight="1">
      <c r="A230" s="39"/>
      <c r="B230" s="40"/>
      <c r="C230" s="220" t="s">
        <v>299</v>
      </c>
      <c r="D230" s="220" t="s">
        <v>136</v>
      </c>
      <c r="E230" s="221" t="s">
        <v>300</v>
      </c>
      <c r="F230" s="222" t="s">
        <v>301</v>
      </c>
      <c r="G230" s="223" t="s">
        <v>139</v>
      </c>
      <c r="H230" s="224">
        <v>393</v>
      </c>
      <c r="I230" s="225"/>
      <c r="J230" s="226">
        <f>ROUND(I230*H230,2)</f>
        <v>0</v>
      </c>
      <c r="K230" s="222" t="s">
        <v>140</v>
      </c>
      <c r="L230" s="45"/>
      <c r="M230" s="227" t="s">
        <v>1</v>
      </c>
      <c r="N230" s="228" t="s">
        <v>38</v>
      </c>
      <c r="O230" s="92"/>
      <c r="P230" s="229">
        <f>O230*H230</f>
        <v>0</v>
      </c>
      <c r="Q230" s="229">
        <v>0.040090000000000001</v>
      </c>
      <c r="R230" s="229">
        <f>Q230*H230</f>
        <v>15.755370000000001</v>
      </c>
      <c r="S230" s="229">
        <v>0</v>
      </c>
      <c r="T230" s="23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1" t="s">
        <v>141</v>
      </c>
      <c r="AT230" s="231" t="s">
        <v>136</v>
      </c>
      <c r="AU230" s="231" t="s">
        <v>83</v>
      </c>
      <c r="AY230" s="18" t="s">
        <v>134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81</v>
      </c>
      <c r="BK230" s="232">
        <f>ROUND(I230*H230,2)</f>
        <v>0</v>
      </c>
      <c r="BL230" s="18" t="s">
        <v>141</v>
      </c>
      <c r="BM230" s="231" t="s">
        <v>302</v>
      </c>
    </row>
    <row r="231" s="2" customFormat="1">
      <c r="A231" s="39"/>
      <c r="B231" s="40"/>
      <c r="C231" s="41"/>
      <c r="D231" s="233" t="s">
        <v>143</v>
      </c>
      <c r="E231" s="41"/>
      <c r="F231" s="234" t="s">
        <v>303</v>
      </c>
      <c r="G231" s="41"/>
      <c r="H231" s="41"/>
      <c r="I231" s="235"/>
      <c r="J231" s="41"/>
      <c r="K231" s="41"/>
      <c r="L231" s="45"/>
      <c r="M231" s="236"/>
      <c r="N231" s="237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143</v>
      </c>
      <c r="AU231" s="18" t="s">
        <v>83</v>
      </c>
    </row>
    <row r="232" s="2" customFormat="1">
      <c r="A232" s="39"/>
      <c r="B232" s="40"/>
      <c r="C232" s="41"/>
      <c r="D232" s="238" t="s">
        <v>145</v>
      </c>
      <c r="E232" s="41"/>
      <c r="F232" s="239" t="s">
        <v>304</v>
      </c>
      <c r="G232" s="41"/>
      <c r="H232" s="41"/>
      <c r="I232" s="235"/>
      <c r="J232" s="41"/>
      <c r="K232" s="41"/>
      <c r="L232" s="45"/>
      <c r="M232" s="236"/>
      <c r="N232" s="237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145</v>
      </c>
      <c r="AU232" s="18" t="s">
        <v>83</v>
      </c>
    </row>
    <row r="233" s="13" customFormat="1">
      <c r="A233" s="13"/>
      <c r="B233" s="240"/>
      <c r="C233" s="241"/>
      <c r="D233" s="233" t="s">
        <v>147</v>
      </c>
      <c r="E233" s="242" t="s">
        <v>1</v>
      </c>
      <c r="F233" s="243" t="s">
        <v>287</v>
      </c>
      <c r="G233" s="241"/>
      <c r="H233" s="244">
        <v>393</v>
      </c>
      <c r="I233" s="245"/>
      <c r="J233" s="241"/>
      <c r="K233" s="241"/>
      <c r="L233" s="246"/>
      <c r="M233" s="247"/>
      <c r="N233" s="248"/>
      <c r="O233" s="248"/>
      <c r="P233" s="248"/>
      <c r="Q233" s="248"/>
      <c r="R233" s="248"/>
      <c r="S233" s="248"/>
      <c r="T233" s="24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0" t="s">
        <v>147</v>
      </c>
      <c r="AU233" s="250" t="s">
        <v>83</v>
      </c>
      <c r="AV233" s="13" t="s">
        <v>83</v>
      </c>
      <c r="AW233" s="13" t="s">
        <v>30</v>
      </c>
      <c r="AX233" s="13" t="s">
        <v>81</v>
      </c>
      <c r="AY233" s="250" t="s">
        <v>134</v>
      </c>
    </row>
    <row r="234" s="2" customFormat="1" ht="37.8" customHeight="1">
      <c r="A234" s="39"/>
      <c r="B234" s="40"/>
      <c r="C234" s="220" t="s">
        <v>305</v>
      </c>
      <c r="D234" s="220" t="s">
        <v>136</v>
      </c>
      <c r="E234" s="221" t="s">
        <v>306</v>
      </c>
      <c r="F234" s="222" t="s">
        <v>307</v>
      </c>
      <c r="G234" s="223" t="s">
        <v>223</v>
      </c>
      <c r="H234" s="224">
        <v>977.51499999999999</v>
      </c>
      <c r="I234" s="225"/>
      <c r="J234" s="226">
        <f>ROUND(I234*H234,2)</f>
        <v>0</v>
      </c>
      <c r="K234" s="222" t="s">
        <v>140</v>
      </c>
      <c r="L234" s="45"/>
      <c r="M234" s="227" t="s">
        <v>1</v>
      </c>
      <c r="N234" s="228" t="s">
        <v>38</v>
      </c>
      <c r="O234" s="92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1" t="s">
        <v>141</v>
      </c>
      <c r="AT234" s="231" t="s">
        <v>136</v>
      </c>
      <c r="AU234" s="231" t="s">
        <v>83</v>
      </c>
      <c r="AY234" s="18" t="s">
        <v>134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81</v>
      </c>
      <c r="BK234" s="232">
        <f>ROUND(I234*H234,2)</f>
        <v>0</v>
      </c>
      <c r="BL234" s="18" t="s">
        <v>141</v>
      </c>
      <c r="BM234" s="231" t="s">
        <v>308</v>
      </c>
    </row>
    <row r="235" s="2" customFormat="1">
      <c r="A235" s="39"/>
      <c r="B235" s="40"/>
      <c r="C235" s="41"/>
      <c r="D235" s="233" t="s">
        <v>143</v>
      </c>
      <c r="E235" s="41"/>
      <c r="F235" s="234" t="s">
        <v>309</v>
      </c>
      <c r="G235" s="41"/>
      <c r="H235" s="41"/>
      <c r="I235" s="235"/>
      <c r="J235" s="41"/>
      <c r="K235" s="41"/>
      <c r="L235" s="45"/>
      <c r="M235" s="236"/>
      <c r="N235" s="237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143</v>
      </c>
      <c r="AU235" s="18" t="s">
        <v>83</v>
      </c>
    </row>
    <row r="236" s="2" customFormat="1">
      <c r="A236" s="39"/>
      <c r="B236" s="40"/>
      <c r="C236" s="41"/>
      <c r="D236" s="238" t="s">
        <v>145</v>
      </c>
      <c r="E236" s="41"/>
      <c r="F236" s="239" t="s">
        <v>310</v>
      </c>
      <c r="G236" s="41"/>
      <c r="H236" s="41"/>
      <c r="I236" s="235"/>
      <c r="J236" s="41"/>
      <c r="K236" s="41"/>
      <c r="L236" s="45"/>
      <c r="M236" s="236"/>
      <c r="N236" s="237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145</v>
      </c>
      <c r="AU236" s="18" t="s">
        <v>83</v>
      </c>
    </row>
    <row r="237" s="13" customFormat="1">
      <c r="A237" s="13"/>
      <c r="B237" s="240"/>
      <c r="C237" s="241"/>
      <c r="D237" s="233" t="s">
        <v>147</v>
      </c>
      <c r="E237" s="242" t="s">
        <v>1</v>
      </c>
      <c r="F237" s="243" t="s">
        <v>97</v>
      </c>
      <c r="G237" s="241"/>
      <c r="H237" s="244">
        <v>977.51499999999999</v>
      </c>
      <c r="I237" s="245"/>
      <c r="J237" s="241"/>
      <c r="K237" s="241"/>
      <c r="L237" s="246"/>
      <c r="M237" s="247"/>
      <c r="N237" s="248"/>
      <c r="O237" s="248"/>
      <c r="P237" s="248"/>
      <c r="Q237" s="248"/>
      <c r="R237" s="248"/>
      <c r="S237" s="248"/>
      <c r="T237" s="24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0" t="s">
        <v>147</v>
      </c>
      <c r="AU237" s="250" t="s">
        <v>83</v>
      </c>
      <c r="AV237" s="13" t="s">
        <v>83</v>
      </c>
      <c r="AW237" s="13" t="s">
        <v>30</v>
      </c>
      <c r="AX237" s="13" t="s">
        <v>81</v>
      </c>
      <c r="AY237" s="250" t="s">
        <v>134</v>
      </c>
    </row>
    <row r="238" s="2" customFormat="1" ht="37.8" customHeight="1">
      <c r="A238" s="39"/>
      <c r="B238" s="40"/>
      <c r="C238" s="220" t="s">
        <v>311</v>
      </c>
      <c r="D238" s="220" t="s">
        <v>136</v>
      </c>
      <c r="E238" s="221" t="s">
        <v>312</v>
      </c>
      <c r="F238" s="222" t="s">
        <v>313</v>
      </c>
      <c r="G238" s="223" t="s">
        <v>223</v>
      </c>
      <c r="H238" s="224">
        <v>418.935</v>
      </c>
      <c r="I238" s="225"/>
      <c r="J238" s="226">
        <f>ROUND(I238*H238,2)</f>
        <v>0</v>
      </c>
      <c r="K238" s="222" t="s">
        <v>140</v>
      </c>
      <c r="L238" s="45"/>
      <c r="M238" s="227" t="s">
        <v>1</v>
      </c>
      <c r="N238" s="228" t="s">
        <v>38</v>
      </c>
      <c r="O238" s="92"/>
      <c r="P238" s="229">
        <f>O238*H238</f>
        <v>0</v>
      </c>
      <c r="Q238" s="229">
        <v>0</v>
      </c>
      <c r="R238" s="229">
        <f>Q238*H238</f>
        <v>0</v>
      </c>
      <c r="S238" s="229">
        <v>0</v>
      </c>
      <c r="T238" s="23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1" t="s">
        <v>141</v>
      </c>
      <c r="AT238" s="231" t="s">
        <v>136</v>
      </c>
      <c r="AU238" s="231" t="s">
        <v>83</v>
      </c>
      <c r="AY238" s="18" t="s">
        <v>134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81</v>
      </c>
      <c r="BK238" s="232">
        <f>ROUND(I238*H238,2)</f>
        <v>0</v>
      </c>
      <c r="BL238" s="18" t="s">
        <v>141</v>
      </c>
      <c r="BM238" s="231" t="s">
        <v>314</v>
      </c>
    </row>
    <row r="239" s="2" customFormat="1">
      <c r="A239" s="39"/>
      <c r="B239" s="40"/>
      <c r="C239" s="41"/>
      <c r="D239" s="233" t="s">
        <v>143</v>
      </c>
      <c r="E239" s="41"/>
      <c r="F239" s="234" t="s">
        <v>315</v>
      </c>
      <c r="G239" s="41"/>
      <c r="H239" s="41"/>
      <c r="I239" s="235"/>
      <c r="J239" s="41"/>
      <c r="K239" s="41"/>
      <c r="L239" s="45"/>
      <c r="M239" s="236"/>
      <c r="N239" s="237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143</v>
      </c>
      <c r="AU239" s="18" t="s">
        <v>83</v>
      </c>
    </row>
    <row r="240" s="2" customFormat="1">
      <c r="A240" s="39"/>
      <c r="B240" s="40"/>
      <c r="C240" s="41"/>
      <c r="D240" s="238" t="s">
        <v>145</v>
      </c>
      <c r="E240" s="41"/>
      <c r="F240" s="239" t="s">
        <v>316</v>
      </c>
      <c r="G240" s="41"/>
      <c r="H240" s="41"/>
      <c r="I240" s="235"/>
      <c r="J240" s="41"/>
      <c r="K240" s="41"/>
      <c r="L240" s="45"/>
      <c r="M240" s="236"/>
      <c r="N240" s="237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145</v>
      </c>
      <c r="AU240" s="18" t="s">
        <v>83</v>
      </c>
    </row>
    <row r="241" s="13" customFormat="1">
      <c r="A241" s="13"/>
      <c r="B241" s="240"/>
      <c r="C241" s="241"/>
      <c r="D241" s="233" t="s">
        <v>147</v>
      </c>
      <c r="E241" s="242" t="s">
        <v>1</v>
      </c>
      <c r="F241" s="243" t="s">
        <v>99</v>
      </c>
      <c r="G241" s="241"/>
      <c r="H241" s="244">
        <v>418.935</v>
      </c>
      <c r="I241" s="245"/>
      <c r="J241" s="241"/>
      <c r="K241" s="241"/>
      <c r="L241" s="246"/>
      <c r="M241" s="247"/>
      <c r="N241" s="248"/>
      <c r="O241" s="248"/>
      <c r="P241" s="248"/>
      <c r="Q241" s="248"/>
      <c r="R241" s="248"/>
      <c r="S241" s="248"/>
      <c r="T241" s="24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0" t="s">
        <v>147</v>
      </c>
      <c r="AU241" s="250" t="s">
        <v>83</v>
      </c>
      <c r="AV241" s="13" t="s">
        <v>83</v>
      </c>
      <c r="AW241" s="13" t="s">
        <v>30</v>
      </c>
      <c r="AX241" s="13" t="s">
        <v>81</v>
      </c>
      <c r="AY241" s="250" t="s">
        <v>134</v>
      </c>
    </row>
    <row r="242" s="2" customFormat="1" ht="24.15" customHeight="1">
      <c r="A242" s="39"/>
      <c r="B242" s="40"/>
      <c r="C242" s="220" t="s">
        <v>317</v>
      </c>
      <c r="D242" s="220" t="s">
        <v>136</v>
      </c>
      <c r="E242" s="221" t="s">
        <v>318</v>
      </c>
      <c r="F242" s="222" t="s">
        <v>319</v>
      </c>
      <c r="G242" s="223" t="s">
        <v>223</v>
      </c>
      <c r="H242" s="224">
        <v>418.935</v>
      </c>
      <c r="I242" s="225"/>
      <c r="J242" s="226">
        <f>ROUND(I242*H242,2)</f>
        <v>0</v>
      </c>
      <c r="K242" s="222" t="s">
        <v>140</v>
      </c>
      <c r="L242" s="45"/>
      <c r="M242" s="227" t="s">
        <v>1</v>
      </c>
      <c r="N242" s="228" t="s">
        <v>38</v>
      </c>
      <c r="O242" s="92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1" t="s">
        <v>141</v>
      </c>
      <c r="AT242" s="231" t="s">
        <v>136</v>
      </c>
      <c r="AU242" s="231" t="s">
        <v>83</v>
      </c>
      <c r="AY242" s="18" t="s">
        <v>134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81</v>
      </c>
      <c r="BK242" s="232">
        <f>ROUND(I242*H242,2)</f>
        <v>0</v>
      </c>
      <c r="BL242" s="18" t="s">
        <v>141</v>
      </c>
      <c r="BM242" s="231" t="s">
        <v>320</v>
      </c>
    </row>
    <row r="243" s="2" customFormat="1">
      <c r="A243" s="39"/>
      <c r="B243" s="40"/>
      <c r="C243" s="41"/>
      <c r="D243" s="233" t="s">
        <v>143</v>
      </c>
      <c r="E243" s="41"/>
      <c r="F243" s="234" t="s">
        <v>321</v>
      </c>
      <c r="G243" s="41"/>
      <c r="H243" s="41"/>
      <c r="I243" s="235"/>
      <c r="J243" s="41"/>
      <c r="K243" s="41"/>
      <c r="L243" s="45"/>
      <c r="M243" s="236"/>
      <c r="N243" s="237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143</v>
      </c>
      <c r="AU243" s="18" t="s">
        <v>83</v>
      </c>
    </row>
    <row r="244" s="2" customFormat="1">
      <c r="A244" s="39"/>
      <c r="B244" s="40"/>
      <c r="C244" s="41"/>
      <c r="D244" s="238" t="s">
        <v>145</v>
      </c>
      <c r="E244" s="41"/>
      <c r="F244" s="239" t="s">
        <v>322</v>
      </c>
      <c r="G244" s="41"/>
      <c r="H244" s="41"/>
      <c r="I244" s="235"/>
      <c r="J244" s="41"/>
      <c r="K244" s="41"/>
      <c r="L244" s="45"/>
      <c r="M244" s="236"/>
      <c r="N244" s="237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145</v>
      </c>
      <c r="AU244" s="18" t="s">
        <v>83</v>
      </c>
    </row>
    <row r="245" s="15" customFormat="1">
      <c r="A245" s="15"/>
      <c r="B245" s="262"/>
      <c r="C245" s="263"/>
      <c r="D245" s="233" t="s">
        <v>147</v>
      </c>
      <c r="E245" s="264" t="s">
        <v>1</v>
      </c>
      <c r="F245" s="265" t="s">
        <v>323</v>
      </c>
      <c r="G245" s="263"/>
      <c r="H245" s="264" t="s">
        <v>1</v>
      </c>
      <c r="I245" s="266"/>
      <c r="J245" s="263"/>
      <c r="K245" s="263"/>
      <c r="L245" s="267"/>
      <c r="M245" s="268"/>
      <c r="N245" s="269"/>
      <c r="O245" s="269"/>
      <c r="P245" s="269"/>
      <c r="Q245" s="269"/>
      <c r="R245" s="269"/>
      <c r="S245" s="269"/>
      <c r="T245" s="270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1" t="s">
        <v>147</v>
      </c>
      <c r="AU245" s="271" t="s">
        <v>83</v>
      </c>
      <c r="AV245" s="15" t="s">
        <v>81</v>
      </c>
      <c r="AW245" s="15" t="s">
        <v>30</v>
      </c>
      <c r="AX245" s="15" t="s">
        <v>73</v>
      </c>
      <c r="AY245" s="271" t="s">
        <v>134</v>
      </c>
    </row>
    <row r="246" s="13" customFormat="1">
      <c r="A246" s="13"/>
      <c r="B246" s="240"/>
      <c r="C246" s="241"/>
      <c r="D246" s="233" t="s">
        <v>147</v>
      </c>
      <c r="E246" s="242" t="s">
        <v>1</v>
      </c>
      <c r="F246" s="243" t="s">
        <v>324</v>
      </c>
      <c r="G246" s="241"/>
      <c r="H246" s="244">
        <v>418.935</v>
      </c>
      <c r="I246" s="245"/>
      <c r="J246" s="241"/>
      <c r="K246" s="241"/>
      <c r="L246" s="246"/>
      <c r="M246" s="247"/>
      <c r="N246" s="248"/>
      <c r="O246" s="248"/>
      <c r="P246" s="248"/>
      <c r="Q246" s="248"/>
      <c r="R246" s="248"/>
      <c r="S246" s="248"/>
      <c r="T246" s="24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0" t="s">
        <v>147</v>
      </c>
      <c r="AU246" s="250" t="s">
        <v>83</v>
      </c>
      <c r="AV246" s="13" t="s">
        <v>83</v>
      </c>
      <c r="AW246" s="13" t="s">
        <v>30</v>
      </c>
      <c r="AX246" s="13" t="s">
        <v>81</v>
      </c>
      <c r="AY246" s="250" t="s">
        <v>134</v>
      </c>
    </row>
    <row r="247" s="2" customFormat="1" ht="24.15" customHeight="1">
      <c r="A247" s="39"/>
      <c r="B247" s="40"/>
      <c r="C247" s="220" t="s">
        <v>325</v>
      </c>
      <c r="D247" s="220" t="s">
        <v>136</v>
      </c>
      <c r="E247" s="221" t="s">
        <v>326</v>
      </c>
      <c r="F247" s="222" t="s">
        <v>327</v>
      </c>
      <c r="G247" s="223" t="s">
        <v>223</v>
      </c>
      <c r="H247" s="224">
        <v>1702.934</v>
      </c>
      <c r="I247" s="225"/>
      <c r="J247" s="226">
        <f>ROUND(I247*H247,2)</f>
        <v>0</v>
      </c>
      <c r="K247" s="222" t="s">
        <v>1</v>
      </c>
      <c r="L247" s="45"/>
      <c r="M247" s="227" t="s">
        <v>1</v>
      </c>
      <c r="N247" s="228" t="s">
        <v>38</v>
      </c>
      <c r="O247" s="92"/>
      <c r="P247" s="229">
        <f>O247*H247</f>
        <v>0</v>
      </c>
      <c r="Q247" s="229">
        <v>0</v>
      </c>
      <c r="R247" s="229">
        <f>Q247*H247</f>
        <v>0</v>
      </c>
      <c r="S247" s="229">
        <v>0</v>
      </c>
      <c r="T247" s="23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1" t="s">
        <v>141</v>
      </c>
      <c r="AT247" s="231" t="s">
        <v>136</v>
      </c>
      <c r="AU247" s="231" t="s">
        <v>83</v>
      </c>
      <c r="AY247" s="18" t="s">
        <v>134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81</v>
      </c>
      <c r="BK247" s="232">
        <f>ROUND(I247*H247,2)</f>
        <v>0</v>
      </c>
      <c r="BL247" s="18" t="s">
        <v>141</v>
      </c>
      <c r="BM247" s="231" t="s">
        <v>328</v>
      </c>
    </row>
    <row r="248" s="2" customFormat="1">
      <c r="A248" s="39"/>
      <c r="B248" s="40"/>
      <c r="C248" s="41"/>
      <c r="D248" s="233" t="s">
        <v>143</v>
      </c>
      <c r="E248" s="41"/>
      <c r="F248" s="234" t="s">
        <v>329</v>
      </c>
      <c r="G248" s="41"/>
      <c r="H248" s="41"/>
      <c r="I248" s="235"/>
      <c r="J248" s="41"/>
      <c r="K248" s="41"/>
      <c r="L248" s="45"/>
      <c r="M248" s="236"/>
      <c r="N248" s="237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143</v>
      </c>
      <c r="AU248" s="18" t="s">
        <v>83</v>
      </c>
    </row>
    <row r="249" s="13" customFormat="1">
      <c r="A249" s="13"/>
      <c r="B249" s="240"/>
      <c r="C249" s="241"/>
      <c r="D249" s="233" t="s">
        <v>147</v>
      </c>
      <c r="E249" s="242" t="s">
        <v>1</v>
      </c>
      <c r="F249" s="243" t="s">
        <v>330</v>
      </c>
      <c r="G249" s="241"/>
      <c r="H249" s="244">
        <v>479.09399999999999</v>
      </c>
      <c r="I249" s="245"/>
      <c r="J249" s="241"/>
      <c r="K249" s="241"/>
      <c r="L249" s="246"/>
      <c r="M249" s="247"/>
      <c r="N249" s="248"/>
      <c r="O249" s="248"/>
      <c r="P249" s="248"/>
      <c r="Q249" s="248"/>
      <c r="R249" s="248"/>
      <c r="S249" s="248"/>
      <c r="T249" s="24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0" t="s">
        <v>147</v>
      </c>
      <c r="AU249" s="250" t="s">
        <v>83</v>
      </c>
      <c r="AV249" s="13" t="s">
        <v>83</v>
      </c>
      <c r="AW249" s="13" t="s">
        <v>30</v>
      </c>
      <c r="AX249" s="13" t="s">
        <v>73</v>
      </c>
      <c r="AY249" s="250" t="s">
        <v>134</v>
      </c>
    </row>
    <row r="250" s="13" customFormat="1">
      <c r="A250" s="13"/>
      <c r="B250" s="240"/>
      <c r="C250" s="241"/>
      <c r="D250" s="233" t="s">
        <v>147</v>
      </c>
      <c r="E250" s="242" t="s">
        <v>1</v>
      </c>
      <c r="F250" s="243" t="s">
        <v>331</v>
      </c>
      <c r="G250" s="241"/>
      <c r="H250" s="244">
        <v>17.094000000000001</v>
      </c>
      <c r="I250" s="245"/>
      <c r="J250" s="241"/>
      <c r="K250" s="241"/>
      <c r="L250" s="246"/>
      <c r="M250" s="247"/>
      <c r="N250" s="248"/>
      <c r="O250" s="248"/>
      <c r="P250" s="248"/>
      <c r="Q250" s="248"/>
      <c r="R250" s="248"/>
      <c r="S250" s="248"/>
      <c r="T250" s="24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0" t="s">
        <v>147</v>
      </c>
      <c r="AU250" s="250" t="s">
        <v>83</v>
      </c>
      <c r="AV250" s="13" t="s">
        <v>83</v>
      </c>
      <c r="AW250" s="13" t="s">
        <v>30</v>
      </c>
      <c r="AX250" s="13" t="s">
        <v>73</v>
      </c>
      <c r="AY250" s="250" t="s">
        <v>134</v>
      </c>
    </row>
    <row r="251" s="13" customFormat="1">
      <c r="A251" s="13"/>
      <c r="B251" s="240"/>
      <c r="C251" s="241"/>
      <c r="D251" s="233" t="s">
        <v>147</v>
      </c>
      <c r="E251" s="242" t="s">
        <v>1</v>
      </c>
      <c r="F251" s="243" t="s">
        <v>332</v>
      </c>
      <c r="G251" s="241"/>
      <c r="H251" s="244">
        <v>15.824</v>
      </c>
      <c r="I251" s="245"/>
      <c r="J251" s="241"/>
      <c r="K251" s="241"/>
      <c r="L251" s="246"/>
      <c r="M251" s="247"/>
      <c r="N251" s="248"/>
      <c r="O251" s="248"/>
      <c r="P251" s="248"/>
      <c r="Q251" s="248"/>
      <c r="R251" s="248"/>
      <c r="S251" s="248"/>
      <c r="T251" s="24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0" t="s">
        <v>147</v>
      </c>
      <c r="AU251" s="250" t="s">
        <v>83</v>
      </c>
      <c r="AV251" s="13" t="s">
        <v>83</v>
      </c>
      <c r="AW251" s="13" t="s">
        <v>30</v>
      </c>
      <c r="AX251" s="13" t="s">
        <v>73</v>
      </c>
      <c r="AY251" s="250" t="s">
        <v>134</v>
      </c>
    </row>
    <row r="252" s="13" customFormat="1">
      <c r="A252" s="13"/>
      <c r="B252" s="240"/>
      <c r="C252" s="241"/>
      <c r="D252" s="233" t="s">
        <v>147</v>
      </c>
      <c r="E252" s="242" t="s">
        <v>1</v>
      </c>
      <c r="F252" s="243" t="s">
        <v>333</v>
      </c>
      <c r="G252" s="241"/>
      <c r="H252" s="244">
        <v>592.28399999999999</v>
      </c>
      <c r="I252" s="245"/>
      <c r="J252" s="241"/>
      <c r="K252" s="241"/>
      <c r="L252" s="246"/>
      <c r="M252" s="247"/>
      <c r="N252" s="248"/>
      <c r="O252" s="248"/>
      <c r="P252" s="248"/>
      <c r="Q252" s="248"/>
      <c r="R252" s="248"/>
      <c r="S252" s="248"/>
      <c r="T252" s="24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0" t="s">
        <v>147</v>
      </c>
      <c r="AU252" s="250" t="s">
        <v>83</v>
      </c>
      <c r="AV252" s="13" t="s">
        <v>83</v>
      </c>
      <c r="AW252" s="13" t="s">
        <v>30</v>
      </c>
      <c r="AX252" s="13" t="s">
        <v>73</v>
      </c>
      <c r="AY252" s="250" t="s">
        <v>134</v>
      </c>
    </row>
    <row r="253" s="13" customFormat="1">
      <c r="A253" s="13"/>
      <c r="B253" s="240"/>
      <c r="C253" s="241"/>
      <c r="D253" s="233" t="s">
        <v>147</v>
      </c>
      <c r="E253" s="242" t="s">
        <v>1</v>
      </c>
      <c r="F253" s="243" t="s">
        <v>334</v>
      </c>
      <c r="G253" s="241"/>
      <c r="H253" s="244">
        <v>70.454999999999998</v>
      </c>
      <c r="I253" s="245"/>
      <c r="J253" s="241"/>
      <c r="K253" s="241"/>
      <c r="L253" s="246"/>
      <c r="M253" s="247"/>
      <c r="N253" s="248"/>
      <c r="O253" s="248"/>
      <c r="P253" s="248"/>
      <c r="Q253" s="248"/>
      <c r="R253" s="248"/>
      <c r="S253" s="248"/>
      <c r="T253" s="24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0" t="s">
        <v>147</v>
      </c>
      <c r="AU253" s="250" t="s">
        <v>83</v>
      </c>
      <c r="AV253" s="13" t="s">
        <v>83</v>
      </c>
      <c r="AW253" s="13" t="s">
        <v>30</v>
      </c>
      <c r="AX253" s="13" t="s">
        <v>73</v>
      </c>
      <c r="AY253" s="250" t="s">
        <v>134</v>
      </c>
    </row>
    <row r="254" s="13" customFormat="1">
      <c r="A254" s="13"/>
      <c r="B254" s="240"/>
      <c r="C254" s="241"/>
      <c r="D254" s="233" t="s">
        <v>147</v>
      </c>
      <c r="E254" s="242" t="s">
        <v>1</v>
      </c>
      <c r="F254" s="243" t="s">
        <v>335</v>
      </c>
      <c r="G254" s="241"/>
      <c r="H254" s="244">
        <v>25.526</v>
      </c>
      <c r="I254" s="245"/>
      <c r="J254" s="241"/>
      <c r="K254" s="241"/>
      <c r="L254" s="246"/>
      <c r="M254" s="247"/>
      <c r="N254" s="248"/>
      <c r="O254" s="248"/>
      <c r="P254" s="248"/>
      <c r="Q254" s="248"/>
      <c r="R254" s="248"/>
      <c r="S254" s="248"/>
      <c r="T254" s="249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0" t="s">
        <v>147</v>
      </c>
      <c r="AU254" s="250" t="s">
        <v>83</v>
      </c>
      <c r="AV254" s="13" t="s">
        <v>83</v>
      </c>
      <c r="AW254" s="13" t="s">
        <v>30</v>
      </c>
      <c r="AX254" s="13" t="s">
        <v>73</v>
      </c>
      <c r="AY254" s="250" t="s">
        <v>134</v>
      </c>
    </row>
    <row r="255" s="13" customFormat="1">
      <c r="A255" s="13"/>
      <c r="B255" s="240"/>
      <c r="C255" s="241"/>
      <c r="D255" s="233" t="s">
        <v>147</v>
      </c>
      <c r="E255" s="242" t="s">
        <v>1</v>
      </c>
      <c r="F255" s="243" t="s">
        <v>336</v>
      </c>
      <c r="G255" s="241"/>
      <c r="H255" s="244">
        <v>368.67599999999999</v>
      </c>
      <c r="I255" s="245"/>
      <c r="J255" s="241"/>
      <c r="K255" s="241"/>
      <c r="L255" s="246"/>
      <c r="M255" s="247"/>
      <c r="N255" s="248"/>
      <c r="O255" s="248"/>
      <c r="P255" s="248"/>
      <c r="Q255" s="248"/>
      <c r="R255" s="248"/>
      <c r="S255" s="248"/>
      <c r="T255" s="24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0" t="s">
        <v>147</v>
      </c>
      <c r="AU255" s="250" t="s">
        <v>83</v>
      </c>
      <c r="AV255" s="13" t="s">
        <v>83</v>
      </c>
      <c r="AW255" s="13" t="s">
        <v>30</v>
      </c>
      <c r="AX255" s="13" t="s">
        <v>73</v>
      </c>
      <c r="AY255" s="250" t="s">
        <v>134</v>
      </c>
    </row>
    <row r="256" s="13" customFormat="1">
      <c r="A256" s="13"/>
      <c r="B256" s="240"/>
      <c r="C256" s="241"/>
      <c r="D256" s="233" t="s">
        <v>147</v>
      </c>
      <c r="E256" s="242" t="s">
        <v>1</v>
      </c>
      <c r="F256" s="243" t="s">
        <v>337</v>
      </c>
      <c r="G256" s="241"/>
      <c r="H256" s="244">
        <v>97.135999999999996</v>
      </c>
      <c r="I256" s="245"/>
      <c r="J256" s="241"/>
      <c r="K256" s="241"/>
      <c r="L256" s="246"/>
      <c r="M256" s="247"/>
      <c r="N256" s="248"/>
      <c r="O256" s="248"/>
      <c r="P256" s="248"/>
      <c r="Q256" s="248"/>
      <c r="R256" s="248"/>
      <c r="S256" s="248"/>
      <c r="T256" s="24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0" t="s">
        <v>147</v>
      </c>
      <c r="AU256" s="250" t="s">
        <v>83</v>
      </c>
      <c r="AV256" s="13" t="s">
        <v>83</v>
      </c>
      <c r="AW256" s="13" t="s">
        <v>30</v>
      </c>
      <c r="AX256" s="13" t="s">
        <v>73</v>
      </c>
      <c r="AY256" s="250" t="s">
        <v>134</v>
      </c>
    </row>
    <row r="257" s="13" customFormat="1">
      <c r="A257" s="13"/>
      <c r="B257" s="240"/>
      <c r="C257" s="241"/>
      <c r="D257" s="233" t="s">
        <v>147</v>
      </c>
      <c r="E257" s="242" t="s">
        <v>1</v>
      </c>
      <c r="F257" s="243" t="s">
        <v>338</v>
      </c>
      <c r="G257" s="241"/>
      <c r="H257" s="244">
        <v>35.228000000000002</v>
      </c>
      <c r="I257" s="245"/>
      <c r="J257" s="241"/>
      <c r="K257" s="241"/>
      <c r="L257" s="246"/>
      <c r="M257" s="247"/>
      <c r="N257" s="248"/>
      <c r="O257" s="248"/>
      <c r="P257" s="248"/>
      <c r="Q257" s="248"/>
      <c r="R257" s="248"/>
      <c r="S257" s="248"/>
      <c r="T257" s="24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0" t="s">
        <v>147</v>
      </c>
      <c r="AU257" s="250" t="s">
        <v>83</v>
      </c>
      <c r="AV257" s="13" t="s">
        <v>83</v>
      </c>
      <c r="AW257" s="13" t="s">
        <v>30</v>
      </c>
      <c r="AX257" s="13" t="s">
        <v>73</v>
      </c>
      <c r="AY257" s="250" t="s">
        <v>134</v>
      </c>
    </row>
    <row r="258" s="13" customFormat="1">
      <c r="A258" s="13"/>
      <c r="B258" s="240"/>
      <c r="C258" s="241"/>
      <c r="D258" s="233" t="s">
        <v>147</v>
      </c>
      <c r="E258" s="242" t="s">
        <v>1</v>
      </c>
      <c r="F258" s="243" t="s">
        <v>339</v>
      </c>
      <c r="G258" s="241"/>
      <c r="H258" s="244">
        <v>1.3859999999999999</v>
      </c>
      <c r="I258" s="245"/>
      <c r="J258" s="241"/>
      <c r="K258" s="241"/>
      <c r="L258" s="246"/>
      <c r="M258" s="247"/>
      <c r="N258" s="248"/>
      <c r="O258" s="248"/>
      <c r="P258" s="248"/>
      <c r="Q258" s="248"/>
      <c r="R258" s="248"/>
      <c r="S258" s="248"/>
      <c r="T258" s="24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0" t="s">
        <v>147</v>
      </c>
      <c r="AU258" s="250" t="s">
        <v>83</v>
      </c>
      <c r="AV258" s="13" t="s">
        <v>83</v>
      </c>
      <c r="AW258" s="13" t="s">
        <v>30</v>
      </c>
      <c r="AX258" s="13" t="s">
        <v>73</v>
      </c>
      <c r="AY258" s="250" t="s">
        <v>134</v>
      </c>
    </row>
    <row r="259" s="13" customFormat="1">
      <c r="A259" s="13"/>
      <c r="B259" s="240"/>
      <c r="C259" s="241"/>
      <c r="D259" s="233" t="s">
        <v>147</v>
      </c>
      <c r="E259" s="242" t="s">
        <v>1</v>
      </c>
      <c r="F259" s="243" t="s">
        <v>340</v>
      </c>
      <c r="G259" s="241"/>
      <c r="H259" s="244">
        <v>0.23100000000000001</v>
      </c>
      <c r="I259" s="245"/>
      <c r="J259" s="241"/>
      <c r="K259" s="241"/>
      <c r="L259" s="246"/>
      <c r="M259" s="247"/>
      <c r="N259" s="248"/>
      <c r="O259" s="248"/>
      <c r="P259" s="248"/>
      <c r="Q259" s="248"/>
      <c r="R259" s="248"/>
      <c r="S259" s="248"/>
      <c r="T259" s="24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0" t="s">
        <v>147</v>
      </c>
      <c r="AU259" s="250" t="s">
        <v>83</v>
      </c>
      <c r="AV259" s="13" t="s">
        <v>83</v>
      </c>
      <c r="AW259" s="13" t="s">
        <v>30</v>
      </c>
      <c r="AX259" s="13" t="s">
        <v>73</v>
      </c>
      <c r="AY259" s="250" t="s">
        <v>134</v>
      </c>
    </row>
    <row r="260" s="14" customFormat="1">
      <c r="A260" s="14"/>
      <c r="B260" s="251"/>
      <c r="C260" s="252"/>
      <c r="D260" s="233" t="s">
        <v>147</v>
      </c>
      <c r="E260" s="253" t="s">
        <v>1</v>
      </c>
      <c r="F260" s="254" t="s">
        <v>163</v>
      </c>
      <c r="G260" s="252"/>
      <c r="H260" s="255">
        <v>1702.934</v>
      </c>
      <c r="I260" s="256"/>
      <c r="J260" s="252"/>
      <c r="K260" s="252"/>
      <c r="L260" s="257"/>
      <c r="M260" s="258"/>
      <c r="N260" s="259"/>
      <c r="O260" s="259"/>
      <c r="P260" s="259"/>
      <c r="Q260" s="259"/>
      <c r="R260" s="259"/>
      <c r="S260" s="259"/>
      <c r="T260" s="260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1" t="s">
        <v>147</v>
      </c>
      <c r="AU260" s="261" t="s">
        <v>83</v>
      </c>
      <c r="AV260" s="14" t="s">
        <v>141</v>
      </c>
      <c r="AW260" s="14" t="s">
        <v>30</v>
      </c>
      <c r="AX260" s="14" t="s">
        <v>81</v>
      </c>
      <c r="AY260" s="261" t="s">
        <v>134</v>
      </c>
    </row>
    <row r="261" s="2" customFormat="1" ht="33" customHeight="1">
      <c r="A261" s="39"/>
      <c r="B261" s="40"/>
      <c r="C261" s="220" t="s">
        <v>341</v>
      </c>
      <c r="D261" s="220" t="s">
        <v>136</v>
      </c>
      <c r="E261" s="221" t="s">
        <v>342</v>
      </c>
      <c r="F261" s="222" t="s">
        <v>343</v>
      </c>
      <c r="G261" s="223" t="s">
        <v>344</v>
      </c>
      <c r="H261" s="224">
        <v>2792.9000000000001</v>
      </c>
      <c r="I261" s="225"/>
      <c r="J261" s="226">
        <f>ROUND(I261*H261,2)</f>
        <v>0</v>
      </c>
      <c r="K261" s="222" t="s">
        <v>140</v>
      </c>
      <c r="L261" s="45"/>
      <c r="M261" s="227" t="s">
        <v>1</v>
      </c>
      <c r="N261" s="228" t="s">
        <v>38</v>
      </c>
      <c r="O261" s="92"/>
      <c r="P261" s="229">
        <f>O261*H261</f>
        <v>0</v>
      </c>
      <c r="Q261" s="229">
        <v>0</v>
      </c>
      <c r="R261" s="229">
        <f>Q261*H261</f>
        <v>0</v>
      </c>
      <c r="S261" s="229">
        <v>0</v>
      </c>
      <c r="T261" s="23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1" t="s">
        <v>141</v>
      </c>
      <c r="AT261" s="231" t="s">
        <v>136</v>
      </c>
      <c r="AU261" s="231" t="s">
        <v>83</v>
      </c>
      <c r="AY261" s="18" t="s">
        <v>134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81</v>
      </c>
      <c r="BK261" s="232">
        <f>ROUND(I261*H261,2)</f>
        <v>0</v>
      </c>
      <c r="BL261" s="18" t="s">
        <v>141</v>
      </c>
      <c r="BM261" s="231" t="s">
        <v>345</v>
      </c>
    </row>
    <row r="262" s="2" customFormat="1">
      <c r="A262" s="39"/>
      <c r="B262" s="40"/>
      <c r="C262" s="41"/>
      <c r="D262" s="233" t="s">
        <v>143</v>
      </c>
      <c r="E262" s="41"/>
      <c r="F262" s="234" t="s">
        <v>346</v>
      </c>
      <c r="G262" s="41"/>
      <c r="H262" s="41"/>
      <c r="I262" s="235"/>
      <c r="J262" s="41"/>
      <c r="K262" s="41"/>
      <c r="L262" s="45"/>
      <c r="M262" s="236"/>
      <c r="N262" s="237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143</v>
      </c>
      <c r="AU262" s="18" t="s">
        <v>83</v>
      </c>
    </row>
    <row r="263" s="2" customFormat="1">
      <c r="A263" s="39"/>
      <c r="B263" s="40"/>
      <c r="C263" s="41"/>
      <c r="D263" s="238" t="s">
        <v>145</v>
      </c>
      <c r="E263" s="41"/>
      <c r="F263" s="239" t="s">
        <v>347</v>
      </c>
      <c r="G263" s="41"/>
      <c r="H263" s="41"/>
      <c r="I263" s="235"/>
      <c r="J263" s="41"/>
      <c r="K263" s="41"/>
      <c r="L263" s="45"/>
      <c r="M263" s="236"/>
      <c r="N263" s="237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145</v>
      </c>
      <c r="AU263" s="18" t="s">
        <v>83</v>
      </c>
    </row>
    <row r="264" s="13" customFormat="1">
      <c r="A264" s="13"/>
      <c r="B264" s="240"/>
      <c r="C264" s="241"/>
      <c r="D264" s="233" t="s">
        <v>147</v>
      </c>
      <c r="E264" s="242" t="s">
        <v>1</v>
      </c>
      <c r="F264" s="243" t="s">
        <v>348</v>
      </c>
      <c r="G264" s="241"/>
      <c r="H264" s="244">
        <v>2792.9000000000001</v>
      </c>
      <c r="I264" s="245"/>
      <c r="J264" s="241"/>
      <c r="K264" s="241"/>
      <c r="L264" s="246"/>
      <c r="M264" s="247"/>
      <c r="N264" s="248"/>
      <c r="O264" s="248"/>
      <c r="P264" s="248"/>
      <c r="Q264" s="248"/>
      <c r="R264" s="248"/>
      <c r="S264" s="248"/>
      <c r="T264" s="24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0" t="s">
        <v>147</v>
      </c>
      <c r="AU264" s="250" t="s">
        <v>83</v>
      </c>
      <c r="AV264" s="13" t="s">
        <v>83</v>
      </c>
      <c r="AW264" s="13" t="s">
        <v>30</v>
      </c>
      <c r="AX264" s="13" t="s">
        <v>81</v>
      </c>
      <c r="AY264" s="250" t="s">
        <v>134</v>
      </c>
    </row>
    <row r="265" s="2" customFormat="1" ht="16.5" customHeight="1">
      <c r="A265" s="39"/>
      <c r="B265" s="40"/>
      <c r="C265" s="220" t="s">
        <v>349</v>
      </c>
      <c r="D265" s="220" t="s">
        <v>136</v>
      </c>
      <c r="E265" s="221" t="s">
        <v>350</v>
      </c>
      <c r="F265" s="222" t="s">
        <v>351</v>
      </c>
      <c r="G265" s="223" t="s">
        <v>223</v>
      </c>
      <c r="H265" s="224">
        <v>1396.4500000000001</v>
      </c>
      <c r="I265" s="225"/>
      <c r="J265" s="226">
        <f>ROUND(I265*H265,2)</f>
        <v>0</v>
      </c>
      <c r="K265" s="222" t="s">
        <v>140</v>
      </c>
      <c r="L265" s="45"/>
      <c r="M265" s="227" t="s">
        <v>1</v>
      </c>
      <c r="N265" s="228" t="s">
        <v>38</v>
      </c>
      <c r="O265" s="92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1" t="s">
        <v>141</v>
      </c>
      <c r="AT265" s="231" t="s">
        <v>136</v>
      </c>
      <c r="AU265" s="231" t="s">
        <v>83</v>
      </c>
      <c r="AY265" s="18" t="s">
        <v>134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81</v>
      </c>
      <c r="BK265" s="232">
        <f>ROUND(I265*H265,2)</f>
        <v>0</v>
      </c>
      <c r="BL265" s="18" t="s">
        <v>141</v>
      </c>
      <c r="BM265" s="231" t="s">
        <v>352</v>
      </c>
    </row>
    <row r="266" s="2" customFormat="1">
      <c r="A266" s="39"/>
      <c r="B266" s="40"/>
      <c r="C266" s="41"/>
      <c r="D266" s="233" t="s">
        <v>143</v>
      </c>
      <c r="E266" s="41"/>
      <c r="F266" s="234" t="s">
        <v>353</v>
      </c>
      <c r="G266" s="41"/>
      <c r="H266" s="41"/>
      <c r="I266" s="235"/>
      <c r="J266" s="41"/>
      <c r="K266" s="41"/>
      <c r="L266" s="45"/>
      <c r="M266" s="236"/>
      <c r="N266" s="237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143</v>
      </c>
      <c r="AU266" s="18" t="s">
        <v>83</v>
      </c>
    </row>
    <row r="267" s="2" customFormat="1">
      <c r="A267" s="39"/>
      <c r="B267" s="40"/>
      <c r="C267" s="41"/>
      <c r="D267" s="238" t="s">
        <v>145</v>
      </c>
      <c r="E267" s="41"/>
      <c r="F267" s="239" t="s">
        <v>354</v>
      </c>
      <c r="G267" s="41"/>
      <c r="H267" s="41"/>
      <c r="I267" s="235"/>
      <c r="J267" s="41"/>
      <c r="K267" s="41"/>
      <c r="L267" s="45"/>
      <c r="M267" s="236"/>
      <c r="N267" s="237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145</v>
      </c>
      <c r="AU267" s="18" t="s">
        <v>83</v>
      </c>
    </row>
    <row r="268" s="13" customFormat="1">
      <c r="A268" s="13"/>
      <c r="B268" s="240"/>
      <c r="C268" s="241"/>
      <c r="D268" s="233" t="s">
        <v>147</v>
      </c>
      <c r="E268" s="242" t="s">
        <v>1</v>
      </c>
      <c r="F268" s="243" t="s">
        <v>355</v>
      </c>
      <c r="G268" s="241"/>
      <c r="H268" s="244">
        <v>1396.4500000000001</v>
      </c>
      <c r="I268" s="245"/>
      <c r="J268" s="241"/>
      <c r="K268" s="241"/>
      <c r="L268" s="246"/>
      <c r="M268" s="247"/>
      <c r="N268" s="248"/>
      <c r="O268" s="248"/>
      <c r="P268" s="248"/>
      <c r="Q268" s="248"/>
      <c r="R268" s="248"/>
      <c r="S268" s="248"/>
      <c r="T268" s="24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0" t="s">
        <v>147</v>
      </c>
      <c r="AU268" s="250" t="s">
        <v>83</v>
      </c>
      <c r="AV268" s="13" t="s">
        <v>83</v>
      </c>
      <c r="AW268" s="13" t="s">
        <v>30</v>
      </c>
      <c r="AX268" s="13" t="s">
        <v>81</v>
      </c>
      <c r="AY268" s="250" t="s">
        <v>134</v>
      </c>
    </row>
    <row r="269" s="2" customFormat="1" ht="24.15" customHeight="1">
      <c r="A269" s="39"/>
      <c r="B269" s="40"/>
      <c r="C269" s="220" t="s">
        <v>356</v>
      </c>
      <c r="D269" s="220" t="s">
        <v>136</v>
      </c>
      <c r="E269" s="221" t="s">
        <v>357</v>
      </c>
      <c r="F269" s="222" t="s">
        <v>358</v>
      </c>
      <c r="G269" s="223" t="s">
        <v>223</v>
      </c>
      <c r="H269" s="224">
        <v>1396.4500000000001</v>
      </c>
      <c r="I269" s="225"/>
      <c r="J269" s="226">
        <f>ROUND(I269*H269,2)</f>
        <v>0</v>
      </c>
      <c r="K269" s="222" t="s">
        <v>140</v>
      </c>
      <c r="L269" s="45"/>
      <c r="M269" s="227" t="s">
        <v>1</v>
      </c>
      <c r="N269" s="228" t="s">
        <v>38</v>
      </c>
      <c r="O269" s="92"/>
      <c r="P269" s="229">
        <f>O269*H269</f>
        <v>0</v>
      </c>
      <c r="Q269" s="229">
        <v>0</v>
      </c>
      <c r="R269" s="229">
        <f>Q269*H269</f>
        <v>0</v>
      </c>
      <c r="S269" s="229">
        <v>0</v>
      </c>
      <c r="T269" s="23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1" t="s">
        <v>141</v>
      </c>
      <c r="AT269" s="231" t="s">
        <v>136</v>
      </c>
      <c r="AU269" s="231" t="s">
        <v>83</v>
      </c>
      <c r="AY269" s="18" t="s">
        <v>134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81</v>
      </c>
      <c r="BK269" s="232">
        <f>ROUND(I269*H269,2)</f>
        <v>0</v>
      </c>
      <c r="BL269" s="18" t="s">
        <v>141</v>
      </c>
      <c r="BM269" s="231" t="s">
        <v>359</v>
      </c>
    </row>
    <row r="270" s="2" customFormat="1">
      <c r="A270" s="39"/>
      <c r="B270" s="40"/>
      <c r="C270" s="41"/>
      <c r="D270" s="233" t="s">
        <v>143</v>
      </c>
      <c r="E270" s="41"/>
      <c r="F270" s="234" t="s">
        <v>360</v>
      </c>
      <c r="G270" s="41"/>
      <c r="H270" s="41"/>
      <c r="I270" s="235"/>
      <c r="J270" s="41"/>
      <c r="K270" s="41"/>
      <c r="L270" s="45"/>
      <c r="M270" s="236"/>
      <c r="N270" s="237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143</v>
      </c>
      <c r="AU270" s="18" t="s">
        <v>83</v>
      </c>
    </row>
    <row r="271" s="2" customFormat="1">
      <c r="A271" s="39"/>
      <c r="B271" s="40"/>
      <c r="C271" s="41"/>
      <c r="D271" s="238" t="s">
        <v>145</v>
      </c>
      <c r="E271" s="41"/>
      <c r="F271" s="239" t="s">
        <v>361</v>
      </c>
      <c r="G271" s="41"/>
      <c r="H271" s="41"/>
      <c r="I271" s="235"/>
      <c r="J271" s="41"/>
      <c r="K271" s="41"/>
      <c r="L271" s="45"/>
      <c r="M271" s="236"/>
      <c r="N271" s="237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145</v>
      </c>
      <c r="AU271" s="18" t="s">
        <v>83</v>
      </c>
    </row>
    <row r="272" s="13" customFormat="1">
      <c r="A272" s="13"/>
      <c r="B272" s="240"/>
      <c r="C272" s="241"/>
      <c r="D272" s="233" t="s">
        <v>147</v>
      </c>
      <c r="E272" s="242" t="s">
        <v>1</v>
      </c>
      <c r="F272" s="243" t="s">
        <v>355</v>
      </c>
      <c r="G272" s="241"/>
      <c r="H272" s="244">
        <v>1396.4500000000001</v>
      </c>
      <c r="I272" s="245"/>
      <c r="J272" s="241"/>
      <c r="K272" s="241"/>
      <c r="L272" s="246"/>
      <c r="M272" s="247"/>
      <c r="N272" s="248"/>
      <c r="O272" s="248"/>
      <c r="P272" s="248"/>
      <c r="Q272" s="248"/>
      <c r="R272" s="248"/>
      <c r="S272" s="248"/>
      <c r="T272" s="24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0" t="s">
        <v>147</v>
      </c>
      <c r="AU272" s="250" t="s">
        <v>83</v>
      </c>
      <c r="AV272" s="13" t="s">
        <v>83</v>
      </c>
      <c r="AW272" s="13" t="s">
        <v>30</v>
      </c>
      <c r="AX272" s="13" t="s">
        <v>81</v>
      </c>
      <c r="AY272" s="250" t="s">
        <v>134</v>
      </c>
    </row>
    <row r="273" s="2" customFormat="1" ht="16.5" customHeight="1">
      <c r="A273" s="39"/>
      <c r="B273" s="40"/>
      <c r="C273" s="272" t="s">
        <v>362</v>
      </c>
      <c r="D273" s="272" t="s">
        <v>363</v>
      </c>
      <c r="E273" s="273" t="s">
        <v>364</v>
      </c>
      <c r="F273" s="274" t="s">
        <v>365</v>
      </c>
      <c r="G273" s="275" t="s">
        <v>344</v>
      </c>
      <c r="H273" s="276">
        <v>2792.9000000000001</v>
      </c>
      <c r="I273" s="277"/>
      <c r="J273" s="278">
        <f>ROUND(I273*H273,2)</f>
        <v>0</v>
      </c>
      <c r="K273" s="274" t="s">
        <v>140</v>
      </c>
      <c r="L273" s="279"/>
      <c r="M273" s="280" t="s">
        <v>1</v>
      </c>
      <c r="N273" s="281" t="s">
        <v>38</v>
      </c>
      <c r="O273" s="92"/>
      <c r="P273" s="229">
        <f>O273*H273</f>
        <v>0</v>
      </c>
      <c r="Q273" s="229">
        <v>1</v>
      </c>
      <c r="R273" s="229">
        <f>Q273*H273</f>
        <v>2792.9000000000001</v>
      </c>
      <c r="S273" s="229">
        <v>0</v>
      </c>
      <c r="T273" s="23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1" t="s">
        <v>198</v>
      </c>
      <c r="AT273" s="231" t="s">
        <v>363</v>
      </c>
      <c r="AU273" s="231" t="s">
        <v>83</v>
      </c>
      <c r="AY273" s="18" t="s">
        <v>134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81</v>
      </c>
      <c r="BK273" s="232">
        <f>ROUND(I273*H273,2)</f>
        <v>0</v>
      </c>
      <c r="BL273" s="18" t="s">
        <v>141</v>
      </c>
      <c r="BM273" s="231" t="s">
        <v>366</v>
      </c>
    </row>
    <row r="274" s="2" customFormat="1">
      <c r="A274" s="39"/>
      <c r="B274" s="40"/>
      <c r="C274" s="41"/>
      <c r="D274" s="233" t="s">
        <v>143</v>
      </c>
      <c r="E274" s="41"/>
      <c r="F274" s="234" t="s">
        <v>365</v>
      </c>
      <c r="G274" s="41"/>
      <c r="H274" s="41"/>
      <c r="I274" s="235"/>
      <c r="J274" s="41"/>
      <c r="K274" s="41"/>
      <c r="L274" s="45"/>
      <c r="M274" s="236"/>
      <c r="N274" s="237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143</v>
      </c>
      <c r="AU274" s="18" t="s">
        <v>83</v>
      </c>
    </row>
    <row r="275" s="13" customFormat="1">
      <c r="A275" s="13"/>
      <c r="B275" s="240"/>
      <c r="C275" s="241"/>
      <c r="D275" s="233" t="s">
        <v>147</v>
      </c>
      <c r="E275" s="241"/>
      <c r="F275" s="243" t="s">
        <v>367</v>
      </c>
      <c r="G275" s="241"/>
      <c r="H275" s="244">
        <v>2792.9000000000001</v>
      </c>
      <c r="I275" s="245"/>
      <c r="J275" s="241"/>
      <c r="K275" s="241"/>
      <c r="L275" s="246"/>
      <c r="M275" s="247"/>
      <c r="N275" s="248"/>
      <c r="O275" s="248"/>
      <c r="P275" s="248"/>
      <c r="Q275" s="248"/>
      <c r="R275" s="248"/>
      <c r="S275" s="248"/>
      <c r="T275" s="24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0" t="s">
        <v>147</v>
      </c>
      <c r="AU275" s="250" t="s">
        <v>83</v>
      </c>
      <c r="AV275" s="13" t="s">
        <v>83</v>
      </c>
      <c r="AW275" s="13" t="s">
        <v>4</v>
      </c>
      <c r="AX275" s="13" t="s">
        <v>81</v>
      </c>
      <c r="AY275" s="250" t="s">
        <v>134</v>
      </c>
    </row>
    <row r="276" s="2" customFormat="1" ht="24.15" customHeight="1">
      <c r="A276" s="39"/>
      <c r="B276" s="40"/>
      <c r="C276" s="220" t="s">
        <v>368</v>
      </c>
      <c r="D276" s="220" t="s">
        <v>136</v>
      </c>
      <c r="E276" s="221" t="s">
        <v>369</v>
      </c>
      <c r="F276" s="222" t="s">
        <v>370</v>
      </c>
      <c r="G276" s="223" t="s">
        <v>223</v>
      </c>
      <c r="H276" s="224">
        <v>279.29000000000002</v>
      </c>
      <c r="I276" s="225"/>
      <c r="J276" s="226">
        <f>ROUND(I276*H276,2)</f>
        <v>0</v>
      </c>
      <c r="K276" s="222" t="s">
        <v>140</v>
      </c>
      <c r="L276" s="45"/>
      <c r="M276" s="227" t="s">
        <v>1</v>
      </c>
      <c r="N276" s="228" t="s">
        <v>38</v>
      </c>
      <c r="O276" s="92"/>
      <c r="P276" s="229">
        <f>O276*H276</f>
        <v>0</v>
      </c>
      <c r="Q276" s="229">
        <v>0</v>
      </c>
      <c r="R276" s="229">
        <f>Q276*H276</f>
        <v>0</v>
      </c>
      <c r="S276" s="229">
        <v>0</v>
      </c>
      <c r="T276" s="23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1" t="s">
        <v>141</v>
      </c>
      <c r="AT276" s="231" t="s">
        <v>136</v>
      </c>
      <c r="AU276" s="231" t="s">
        <v>83</v>
      </c>
      <c r="AY276" s="18" t="s">
        <v>134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81</v>
      </c>
      <c r="BK276" s="232">
        <f>ROUND(I276*H276,2)</f>
        <v>0</v>
      </c>
      <c r="BL276" s="18" t="s">
        <v>141</v>
      </c>
      <c r="BM276" s="231" t="s">
        <v>371</v>
      </c>
    </row>
    <row r="277" s="2" customFormat="1">
      <c r="A277" s="39"/>
      <c r="B277" s="40"/>
      <c r="C277" s="41"/>
      <c r="D277" s="233" t="s">
        <v>143</v>
      </c>
      <c r="E277" s="41"/>
      <c r="F277" s="234" t="s">
        <v>372</v>
      </c>
      <c r="G277" s="41"/>
      <c r="H277" s="41"/>
      <c r="I277" s="235"/>
      <c r="J277" s="41"/>
      <c r="K277" s="41"/>
      <c r="L277" s="45"/>
      <c r="M277" s="236"/>
      <c r="N277" s="237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143</v>
      </c>
      <c r="AU277" s="18" t="s">
        <v>83</v>
      </c>
    </row>
    <row r="278" s="2" customFormat="1">
      <c r="A278" s="39"/>
      <c r="B278" s="40"/>
      <c r="C278" s="41"/>
      <c r="D278" s="238" t="s">
        <v>145</v>
      </c>
      <c r="E278" s="41"/>
      <c r="F278" s="239" t="s">
        <v>373</v>
      </c>
      <c r="G278" s="41"/>
      <c r="H278" s="41"/>
      <c r="I278" s="235"/>
      <c r="J278" s="41"/>
      <c r="K278" s="41"/>
      <c r="L278" s="45"/>
      <c r="M278" s="236"/>
      <c r="N278" s="237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145</v>
      </c>
      <c r="AU278" s="18" t="s">
        <v>83</v>
      </c>
    </row>
    <row r="279" s="13" customFormat="1">
      <c r="A279" s="13"/>
      <c r="B279" s="240"/>
      <c r="C279" s="241"/>
      <c r="D279" s="233" t="s">
        <v>147</v>
      </c>
      <c r="E279" s="242" t="s">
        <v>374</v>
      </c>
      <c r="F279" s="243" t="s">
        <v>375</v>
      </c>
      <c r="G279" s="241"/>
      <c r="H279" s="244">
        <v>279.29000000000002</v>
      </c>
      <c r="I279" s="245"/>
      <c r="J279" s="241"/>
      <c r="K279" s="241"/>
      <c r="L279" s="246"/>
      <c r="M279" s="247"/>
      <c r="N279" s="248"/>
      <c r="O279" s="248"/>
      <c r="P279" s="248"/>
      <c r="Q279" s="248"/>
      <c r="R279" s="248"/>
      <c r="S279" s="248"/>
      <c r="T279" s="249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0" t="s">
        <v>147</v>
      </c>
      <c r="AU279" s="250" t="s">
        <v>83</v>
      </c>
      <c r="AV279" s="13" t="s">
        <v>83</v>
      </c>
      <c r="AW279" s="13" t="s">
        <v>30</v>
      </c>
      <c r="AX279" s="13" t="s">
        <v>81</v>
      </c>
      <c r="AY279" s="250" t="s">
        <v>134</v>
      </c>
    </row>
    <row r="280" s="2" customFormat="1" ht="16.5" customHeight="1">
      <c r="A280" s="39"/>
      <c r="B280" s="40"/>
      <c r="C280" s="272" t="s">
        <v>376</v>
      </c>
      <c r="D280" s="272" t="s">
        <v>363</v>
      </c>
      <c r="E280" s="273" t="s">
        <v>377</v>
      </c>
      <c r="F280" s="274" t="s">
        <v>378</v>
      </c>
      <c r="G280" s="275" t="s">
        <v>344</v>
      </c>
      <c r="H280" s="276">
        <v>558.58000000000004</v>
      </c>
      <c r="I280" s="277"/>
      <c r="J280" s="278">
        <f>ROUND(I280*H280,2)</f>
        <v>0</v>
      </c>
      <c r="K280" s="274" t="s">
        <v>140</v>
      </c>
      <c r="L280" s="279"/>
      <c r="M280" s="280" t="s">
        <v>1</v>
      </c>
      <c r="N280" s="281" t="s">
        <v>38</v>
      </c>
      <c r="O280" s="92"/>
      <c r="P280" s="229">
        <f>O280*H280</f>
        <v>0</v>
      </c>
      <c r="Q280" s="229">
        <v>1</v>
      </c>
      <c r="R280" s="229">
        <f>Q280*H280</f>
        <v>558.58000000000004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198</v>
      </c>
      <c r="AT280" s="231" t="s">
        <v>363</v>
      </c>
      <c r="AU280" s="231" t="s">
        <v>83</v>
      </c>
      <c r="AY280" s="18" t="s">
        <v>134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81</v>
      </c>
      <c r="BK280" s="232">
        <f>ROUND(I280*H280,2)</f>
        <v>0</v>
      </c>
      <c r="BL280" s="18" t="s">
        <v>141</v>
      </c>
      <c r="BM280" s="231" t="s">
        <v>379</v>
      </c>
    </row>
    <row r="281" s="2" customFormat="1">
      <c r="A281" s="39"/>
      <c r="B281" s="40"/>
      <c r="C281" s="41"/>
      <c r="D281" s="233" t="s">
        <v>143</v>
      </c>
      <c r="E281" s="41"/>
      <c r="F281" s="234" t="s">
        <v>378</v>
      </c>
      <c r="G281" s="41"/>
      <c r="H281" s="41"/>
      <c r="I281" s="235"/>
      <c r="J281" s="41"/>
      <c r="K281" s="41"/>
      <c r="L281" s="45"/>
      <c r="M281" s="236"/>
      <c r="N281" s="237"/>
      <c r="O281" s="92"/>
      <c r="P281" s="92"/>
      <c r="Q281" s="92"/>
      <c r="R281" s="92"/>
      <c r="S281" s="92"/>
      <c r="T281" s="93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143</v>
      </c>
      <c r="AU281" s="18" t="s">
        <v>83</v>
      </c>
    </row>
    <row r="282" s="13" customFormat="1">
      <c r="A282" s="13"/>
      <c r="B282" s="240"/>
      <c r="C282" s="241"/>
      <c r="D282" s="233" t="s">
        <v>147</v>
      </c>
      <c r="E282" s="241"/>
      <c r="F282" s="243" t="s">
        <v>380</v>
      </c>
      <c r="G282" s="241"/>
      <c r="H282" s="244">
        <v>558.58000000000004</v>
      </c>
      <c r="I282" s="245"/>
      <c r="J282" s="241"/>
      <c r="K282" s="241"/>
      <c r="L282" s="246"/>
      <c r="M282" s="247"/>
      <c r="N282" s="248"/>
      <c r="O282" s="248"/>
      <c r="P282" s="248"/>
      <c r="Q282" s="248"/>
      <c r="R282" s="248"/>
      <c r="S282" s="248"/>
      <c r="T282" s="24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0" t="s">
        <v>147</v>
      </c>
      <c r="AU282" s="250" t="s">
        <v>83</v>
      </c>
      <c r="AV282" s="13" t="s">
        <v>83</v>
      </c>
      <c r="AW282" s="13" t="s">
        <v>4</v>
      </c>
      <c r="AX282" s="13" t="s">
        <v>81</v>
      </c>
      <c r="AY282" s="250" t="s">
        <v>134</v>
      </c>
    </row>
    <row r="283" s="2" customFormat="1" ht="66.75" customHeight="1">
      <c r="A283" s="39"/>
      <c r="B283" s="40"/>
      <c r="C283" s="220" t="s">
        <v>381</v>
      </c>
      <c r="D283" s="220" t="s">
        <v>136</v>
      </c>
      <c r="E283" s="221" t="s">
        <v>382</v>
      </c>
      <c r="F283" s="222" t="s">
        <v>383</v>
      </c>
      <c r="G283" s="223" t="s">
        <v>139</v>
      </c>
      <c r="H283" s="224">
        <v>558.58000000000004</v>
      </c>
      <c r="I283" s="225"/>
      <c r="J283" s="226">
        <f>ROUND(I283*H283,2)</f>
        <v>0</v>
      </c>
      <c r="K283" s="222" t="s">
        <v>1</v>
      </c>
      <c r="L283" s="45"/>
      <c r="M283" s="227" t="s">
        <v>1</v>
      </c>
      <c r="N283" s="228" t="s">
        <v>38</v>
      </c>
      <c r="O283" s="92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1" t="s">
        <v>141</v>
      </c>
      <c r="AT283" s="231" t="s">
        <v>136</v>
      </c>
      <c r="AU283" s="231" t="s">
        <v>83</v>
      </c>
      <c r="AY283" s="18" t="s">
        <v>134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81</v>
      </c>
      <c r="BK283" s="232">
        <f>ROUND(I283*H283,2)</f>
        <v>0</v>
      </c>
      <c r="BL283" s="18" t="s">
        <v>141</v>
      </c>
      <c r="BM283" s="231" t="s">
        <v>384</v>
      </c>
    </row>
    <row r="284" s="2" customFormat="1">
      <c r="A284" s="39"/>
      <c r="B284" s="40"/>
      <c r="C284" s="41"/>
      <c r="D284" s="233" t="s">
        <v>143</v>
      </c>
      <c r="E284" s="41"/>
      <c r="F284" s="234" t="s">
        <v>383</v>
      </c>
      <c r="G284" s="41"/>
      <c r="H284" s="41"/>
      <c r="I284" s="235"/>
      <c r="J284" s="41"/>
      <c r="K284" s="41"/>
      <c r="L284" s="45"/>
      <c r="M284" s="236"/>
      <c r="N284" s="237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143</v>
      </c>
      <c r="AU284" s="18" t="s">
        <v>83</v>
      </c>
    </row>
    <row r="285" s="13" customFormat="1">
      <c r="A285" s="13"/>
      <c r="B285" s="240"/>
      <c r="C285" s="241"/>
      <c r="D285" s="233" t="s">
        <v>147</v>
      </c>
      <c r="E285" s="242" t="s">
        <v>1</v>
      </c>
      <c r="F285" s="243" t="s">
        <v>385</v>
      </c>
      <c r="G285" s="241"/>
      <c r="H285" s="244">
        <v>558.58000000000004</v>
      </c>
      <c r="I285" s="245"/>
      <c r="J285" s="241"/>
      <c r="K285" s="241"/>
      <c r="L285" s="246"/>
      <c r="M285" s="247"/>
      <c r="N285" s="248"/>
      <c r="O285" s="248"/>
      <c r="P285" s="248"/>
      <c r="Q285" s="248"/>
      <c r="R285" s="248"/>
      <c r="S285" s="248"/>
      <c r="T285" s="24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0" t="s">
        <v>147</v>
      </c>
      <c r="AU285" s="250" t="s">
        <v>83</v>
      </c>
      <c r="AV285" s="13" t="s">
        <v>83</v>
      </c>
      <c r="AW285" s="13" t="s">
        <v>30</v>
      </c>
      <c r="AX285" s="13" t="s">
        <v>73</v>
      </c>
      <c r="AY285" s="250" t="s">
        <v>134</v>
      </c>
    </row>
    <row r="286" s="14" customFormat="1">
      <c r="A286" s="14"/>
      <c r="B286" s="251"/>
      <c r="C286" s="252"/>
      <c r="D286" s="233" t="s">
        <v>147</v>
      </c>
      <c r="E286" s="253" t="s">
        <v>1</v>
      </c>
      <c r="F286" s="254" t="s">
        <v>163</v>
      </c>
      <c r="G286" s="252"/>
      <c r="H286" s="255">
        <v>558.58000000000004</v>
      </c>
      <c r="I286" s="256"/>
      <c r="J286" s="252"/>
      <c r="K286" s="252"/>
      <c r="L286" s="257"/>
      <c r="M286" s="258"/>
      <c r="N286" s="259"/>
      <c r="O286" s="259"/>
      <c r="P286" s="259"/>
      <c r="Q286" s="259"/>
      <c r="R286" s="259"/>
      <c r="S286" s="259"/>
      <c r="T286" s="260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1" t="s">
        <v>147</v>
      </c>
      <c r="AU286" s="261" t="s">
        <v>83</v>
      </c>
      <c r="AV286" s="14" t="s">
        <v>141</v>
      </c>
      <c r="AW286" s="14" t="s">
        <v>30</v>
      </c>
      <c r="AX286" s="14" t="s">
        <v>81</v>
      </c>
      <c r="AY286" s="261" t="s">
        <v>134</v>
      </c>
    </row>
    <row r="287" s="2" customFormat="1" ht="24.15" customHeight="1">
      <c r="A287" s="39"/>
      <c r="B287" s="40"/>
      <c r="C287" s="220" t="s">
        <v>386</v>
      </c>
      <c r="D287" s="220" t="s">
        <v>136</v>
      </c>
      <c r="E287" s="221" t="s">
        <v>387</v>
      </c>
      <c r="F287" s="222" t="s">
        <v>388</v>
      </c>
      <c r="G287" s="223" t="s">
        <v>139</v>
      </c>
      <c r="H287" s="224">
        <v>609.36000000000001</v>
      </c>
      <c r="I287" s="225"/>
      <c r="J287" s="226">
        <f>ROUND(I287*H287,2)</f>
        <v>0</v>
      </c>
      <c r="K287" s="222" t="s">
        <v>140</v>
      </c>
      <c r="L287" s="45"/>
      <c r="M287" s="227" t="s">
        <v>1</v>
      </c>
      <c r="N287" s="228" t="s">
        <v>38</v>
      </c>
      <c r="O287" s="92"/>
      <c r="P287" s="229">
        <f>O287*H287</f>
        <v>0</v>
      </c>
      <c r="Q287" s="229">
        <v>0</v>
      </c>
      <c r="R287" s="229">
        <f>Q287*H287</f>
        <v>0</v>
      </c>
      <c r="S287" s="229">
        <v>0</v>
      </c>
      <c r="T287" s="230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1" t="s">
        <v>141</v>
      </c>
      <c r="AT287" s="231" t="s">
        <v>136</v>
      </c>
      <c r="AU287" s="231" t="s">
        <v>83</v>
      </c>
      <c r="AY287" s="18" t="s">
        <v>134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8" t="s">
        <v>81</v>
      </c>
      <c r="BK287" s="232">
        <f>ROUND(I287*H287,2)</f>
        <v>0</v>
      </c>
      <c r="BL287" s="18" t="s">
        <v>141</v>
      </c>
      <c r="BM287" s="231" t="s">
        <v>389</v>
      </c>
    </row>
    <row r="288" s="2" customFormat="1">
      <c r="A288" s="39"/>
      <c r="B288" s="40"/>
      <c r="C288" s="41"/>
      <c r="D288" s="233" t="s">
        <v>143</v>
      </c>
      <c r="E288" s="41"/>
      <c r="F288" s="234" t="s">
        <v>390</v>
      </c>
      <c r="G288" s="41"/>
      <c r="H288" s="41"/>
      <c r="I288" s="235"/>
      <c r="J288" s="41"/>
      <c r="K288" s="41"/>
      <c r="L288" s="45"/>
      <c r="M288" s="236"/>
      <c r="N288" s="237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143</v>
      </c>
      <c r="AU288" s="18" t="s">
        <v>83</v>
      </c>
    </row>
    <row r="289" s="2" customFormat="1">
      <c r="A289" s="39"/>
      <c r="B289" s="40"/>
      <c r="C289" s="41"/>
      <c r="D289" s="238" t="s">
        <v>145</v>
      </c>
      <c r="E289" s="41"/>
      <c r="F289" s="239" t="s">
        <v>391</v>
      </c>
      <c r="G289" s="41"/>
      <c r="H289" s="41"/>
      <c r="I289" s="235"/>
      <c r="J289" s="41"/>
      <c r="K289" s="41"/>
      <c r="L289" s="45"/>
      <c r="M289" s="236"/>
      <c r="N289" s="237"/>
      <c r="O289" s="92"/>
      <c r="P289" s="92"/>
      <c r="Q289" s="92"/>
      <c r="R289" s="92"/>
      <c r="S289" s="92"/>
      <c r="T289" s="93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145</v>
      </c>
      <c r="AU289" s="18" t="s">
        <v>83</v>
      </c>
    </row>
    <row r="290" s="13" customFormat="1">
      <c r="A290" s="13"/>
      <c r="B290" s="240"/>
      <c r="C290" s="241"/>
      <c r="D290" s="233" t="s">
        <v>147</v>
      </c>
      <c r="E290" s="242" t="s">
        <v>1</v>
      </c>
      <c r="F290" s="243" t="s">
        <v>392</v>
      </c>
      <c r="G290" s="241"/>
      <c r="H290" s="244">
        <v>609.36000000000001</v>
      </c>
      <c r="I290" s="245"/>
      <c r="J290" s="241"/>
      <c r="K290" s="241"/>
      <c r="L290" s="246"/>
      <c r="M290" s="247"/>
      <c r="N290" s="248"/>
      <c r="O290" s="248"/>
      <c r="P290" s="248"/>
      <c r="Q290" s="248"/>
      <c r="R290" s="248"/>
      <c r="S290" s="248"/>
      <c r="T290" s="24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0" t="s">
        <v>147</v>
      </c>
      <c r="AU290" s="250" t="s">
        <v>83</v>
      </c>
      <c r="AV290" s="13" t="s">
        <v>83</v>
      </c>
      <c r="AW290" s="13" t="s">
        <v>30</v>
      </c>
      <c r="AX290" s="13" t="s">
        <v>81</v>
      </c>
      <c r="AY290" s="250" t="s">
        <v>134</v>
      </c>
    </row>
    <row r="291" s="2" customFormat="1" ht="16.5" customHeight="1">
      <c r="A291" s="39"/>
      <c r="B291" s="40"/>
      <c r="C291" s="220" t="s">
        <v>393</v>
      </c>
      <c r="D291" s="220" t="s">
        <v>136</v>
      </c>
      <c r="E291" s="221" t="s">
        <v>394</v>
      </c>
      <c r="F291" s="222" t="s">
        <v>395</v>
      </c>
      <c r="G291" s="223" t="s">
        <v>223</v>
      </c>
      <c r="H291" s="224">
        <v>173.16</v>
      </c>
      <c r="I291" s="225"/>
      <c r="J291" s="226">
        <f>ROUND(I291*H291,2)</f>
        <v>0</v>
      </c>
      <c r="K291" s="222" t="s">
        <v>1</v>
      </c>
      <c r="L291" s="45"/>
      <c r="M291" s="227" t="s">
        <v>1</v>
      </c>
      <c r="N291" s="228" t="s">
        <v>38</v>
      </c>
      <c r="O291" s="92"/>
      <c r="P291" s="229">
        <f>O291*H291</f>
        <v>0</v>
      </c>
      <c r="Q291" s="229">
        <v>0</v>
      </c>
      <c r="R291" s="229">
        <f>Q291*H291</f>
        <v>0</v>
      </c>
      <c r="S291" s="229">
        <v>0</v>
      </c>
      <c r="T291" s="23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1" t="s">
        <v>141</v>
      </c>
      <c r="AT291" s="231" t="s">
        <v>136</v>
      </c>
      <c r="AU291" s="231" t="s">
        <v>83</v>
      </c>
      <c r="AY291" s="18" t="s">
        <v>134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81</v>
      </c>
      <c r="BK291" s="232">
        <f>ROUND(I291*H291,2)</f>
        <v>0</v>
      </c>
      <c r="BL291" s="18" t="s">
        <v>141</v>
      </c>
      <c r="BM291" s="231" t="s">
        <v>396</v>
      </c>
    </row>
    <row r="292" s="2" customFormat="1">
      <c r="A292" s="39"/>
      <c r="B292" s="40"/>
      <c r="C292" s="41"/>
      <c r="D292" s="233" t="s">
        <v>143</v>
      </c>
      <c r="E292" s="41"/>
      <c r="F292" s="234" t="s">
        <v>395</v>
      </c>
      <c r="G292" s="41"/>
      <c r="H292" s="41"/>
      <c r="I292" s="235"/>
      <c r="J292" s="41"/>
      <c r="K292" s="41"/>
      <c r="L292" s="45"/>
      <c r="M292" s="236"/>
      <c r="N292" s="237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143</v>
      </c>
      <c r="AU292" s="18" t="s">
        <v>83</v>
      </c>
    </row>
    <row r="293" s="13" customFormat="1">
      <c r="A293" s="13"/>
      <c r="B293" s="240"/>
      <c r="C293" s="241"/>
      <c r="D293" s="233" t="s">
        <v>147</v>
      </c>
      <c r="E293" s="242" t="s">
        <v>1</v>
      </c>
      <c r="F293" s="243" t="s">
        <v>397</v>
      </c>
      <c r="G293" s="241"/>
      <c r="H293" s="244">
        <v>167.57400000000001</v>
      </c>
      <c r="I293" s="245"/>
      <c r="J293" s="241"/>
      <c r="K293" s="241"/>
      <c r="L293" s="246"/>
      <c r="M293" s="247"/>
      <c r="N293" s="248"/>
      <c r="O293" s="248"/>
      <c r="P293" s="248"/>
      <c r="Q293" s="248"/>
      <c r="R293" s="248"/>
      <c r="S293" s="248"/>
      <c r="T293" s="24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0" t="s">
        <v>147</v>
      </c>
      <c r="AU293" s="250" t="s">
        <v>83</v>
      </c>
      <c r="AV293" s="13" t="s">
        <v>83</v>
      </c>
      <c r="AW293" s="13" t="s">
        <v>30</v>
      </c>
      <c r="AX293" s="13" t="s">
        <v>73</v>
      </c>
      <c r="AY293" s="250" t="s">
        <v>134</v>
      </c>
    </row>
    <row r="294" s="13" customFormat="1">
      <c r="A294" s="13"/>
      <c r="B294" s="240"/>
      <c r="C294" s="241"/>
      <c r="D294" s="233" t="s">
        <v>147</v>
      </c>
      <c r="E294" s="242" t="s">
        <v>1</v>
      </c>
      <c r="F294" s="243" t="s">
        <v>398</v>
      </c>
      <c r="G294" s="241"/>
      <c r="H294" s="244">
        <v>5.5860000000000003</v>
      </c>
      <c r="I294" s="245"/>
      <c r="J294" s="241"/>
      <c r="K294" s="241"/>
      <c r="L294" s="246"/>
      <c r="M294" s="247"/>
      <c r="N294" s="248"/>
      <c r="O294" s="248"/>
      <c r="P294" s="248"/>
      <c r="Q294" s="248"/>
      <c r="R294" s="248"/>
      <c r="S294" s="248"/>
      <c r="T294" s="249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0" t="s">
        <v>147</v>
      </c>
      <c r="AU294" s="250" t="s">
        <v>83</v>
      </c>
      <c r="AV294" s="13" t="s">
        <v>83</v>
      </c>
      <c r="AW294" s="13" t="s">
        <v>30</v>
      </c>
      <c r="AX294" s="13" t="s">
        <v>73</v>
      </c>
      <c r="AY294" s="250" t="s">
        <v>134</v>
      </c>
    </row>
    <row r="295" s="14" customFormat="1">
      <c r="A295" s="14"/>
      <c r="B295" s="251"/>
      <c r="C295" s="252"/>
      <c r="D295" s="233" t="s">
        <v>147</v>
      </c>
      <c r="E295" s="253" t="s">
        <v>1</v>
      </c>
      <c r="F295" s="254" t="s">
        <v>163</v>
      </c>
      <c r="G295" s="252"/>
      <c r="H295" s="255">
        <v>173.16000000000003</v>
      </c>
      <c r="I295" s="256"/>
      <c r="J295" s="252"/>
      <c r="K295" s="252"/>
      <c r="L295" s="257"/>
      <c r="M295" s="258"/>
      <c r="N295" s="259"/>
      <c r="O295" s="259"/>
      <c r="P295" s="259"/>
      <c r="Q295" s="259"/>
      <c r="R295" s="259"/>
      <c r="S295" s="259"/>
      <c r="T295" s="26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1" t="s">
        <v>147</v>
      </c>
      <c r="AU295" s="261" t="s">
        <v>83</v>
      </c>
      <c r="AV295" s="14" t="s">
        <v>141</v>
      </c>
      <c r="AW295" s="14" t="s">
        <v>30</v>
      </c>
      <c r="AX295" s="14" t="s">
        <v>81</v>
      </c>
      <c r="AY295" s="261" t="s">
        <v>134</v>
      </c>
    </row>
    <row r="296" s="2" customFormat="1" ht="33" customHeight="1">
      <c r="A296" s="39"/>
      <c r="B296" s="40"/>
      <c r="C296" s="220" t="s">
        <v>399</v>
      </c>
      <c r="D296" s="220" t="s">
        <v>136</v>
      </c>
      <c r="E296" s="221" t="s">
        <v>400</v>
      </c>
      <c r="F296" s="222" t="s">
        <v>401</v>
      </c>
      <c r="G296" s="223" t="s">
        <v>186</v>
      </c>
      <c r="H296" s="224">
        <v>18.699999999999999</v>
      </c>
      <c r="I296" s="225"/>
      <c r="J296" s="226">
        <f>ROUND(I296*H296,2)</f>
        <v>0</v>
      </c>
      <c r="K296" s="222" t="s">
        <v>1</v>
      </c>
      <c r="L296" s="45"/>
      <c r="M296" s="227" t="s">
        <v>1</v>
      </c>
      <c r="N296" s="228" t="s">
        <v>38</v>
      </c>
      <c r="O296" s="92"/>
      <c r="P296" s="229">
        <f>O296*H296</f>
        <v>0</v>
      </c>
      <c r="Q296" s="229">
        <v>0.079200000000000007</v>
      </c>
      <c r="R296" s="229">
        <f>Q296*H296</f>
        <v>1.4810400000000001</v>
      </c>
      <c r="S296" s="229">
        <v>0</v>
      </c>
      <c r="T296" s="23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1" t="s">
        <v>141</v>
      </c>
      <c r="AT296" s="231" t="s">
        <v>136</v>
      </c>
      <c r="AU296" s="231" t="s">
        <v>83</v>
      </c>
      <c r="AY296" s="18" t="s">
        <v>134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8" t="s">
        <v>81</v>
      </c>
      <c r="BK296" s="232">
        <f>ROUND(I296*H296,2)</f>
        <v>0</v>
      </c>
      <c r="BL296" s="18" t="s">
        <v>141</v>
      </c>
      <c r="BM296" s="231" t="s">
        <v>402</v>
      </c>
    </row>
    <row r="297" s="2" customFormat="1">
      <c r="A297" s="39"/>
      <c r="B297" s="40"/>
      <c r="C297" s="41"/>
      <c r="D297" s="233" t="s">
        <v>143</v>
      </c>
      <c r="E297" s="41"/>
      <c r="F297" s="234" t="s">
        <v>403</v>
      </c>
      <c r="G297" s="41"/>
      <c r="H297" s="41"/>
      <c r="I297" s="235"/>
      <c r="J297" s="41"/>
      <c r="K297" s="41"/>
      <c r="L297" s="45"/>
      <c r="M297" s="236"/>
      <c r="N297" s="237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143</v>
      </c>
      <c r="AU297" s="18" t="s">
        <v>83</v>
      </c>
    </row>
    <row r="298" s="13" customFormat="1">
      <c r="A298" s="13"/>
      <c r="B298" s="240"/>
      <c r="C298" s="241"/>
      <c r="D298" s="233" t="s">
        <v>147</v>
      </c>
      <c r="E298" s="242" t="s">
        <v>1</v>
      </c>
      <c r="F298" s="243" t="s">
        <v>404</v>
      </c>
      <c r="G298" s="241"/>
      <c r="H298" s="244">
        <v>18.699999999999999</v>
      </c>
      <c r="I298" s="245"/>
      <c r="J298" s="241"/>
      <c r="K298" s="241"/>
      <c r="L298" s="246"/>
      <c r="M298" s="247"/>
      <c r="N298" s="248"/>
      <c r="O298" s="248"/>
      <c r="P298" s="248"/>
      <c r="Q298" s="248"/>
      <c r="R298" s="248"/>
      <c r="S298" s="248"/>
      <c r="T298" s="249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0" t="s">
        <v>147</v>
      </c>
      <c r="AU298" s="250" t="s">
        <v>83</v>
      </c>
      <c r="AV298" s="13" t="s">
        <v>83</v>
      </c>
      <c r="AW298" s="13" t="s">
        <v>30</v>
      </c>
      <c r="AX298" s="13" t="s">
        <v>73</v>
      </c>
      <c r="AY298" s="250" t="s">
        <v>134</v>
      </c>
    </row>
    <row r="299" s="14" customFormat="1">
      <c r="A299" s="14"/>
      <c r="B299" s="251"/>
      <c r="C299" s="252"/>
      <c r="D299" s="233" t="s">
        <v>147</v>
      </c>
      <c r="E299" s="253" t="s">
        <v>1</v>
      </c>
      <c r="F299" s="254" t="s">
        <v>163</v>
      </c>
      <c r="G299" s="252"/>
      <c r="H299" s="255">
        <v>18.699999999999999</v>
      </c>
      <c r="I299" s="256"/>
      <c r="J299" s="252"/>
      <c r="K299" s="252"/>
      <c r="L299" s="257"/>
      <c r="M299" s="258"/>
      <c r="N299" s="259"/>
      <c r="O299" s="259"/>
      <c r="P299" s="259"/>
      <c r="Q299" s="259"/>
      <c r="R299" s="259"/>
      <c r="S299" s="259"/>
      <c r="T299" s="260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1" t="s">
        <v>147</v>
      </c>
      <c r="AU299" s="261" t="s">
        <v>83</v>
      </c>
      <c r="AV299" s="14" t="s">
        <v>141</v>
      </c>
      <c r="AW299" s="14" t="s">
        <v>30</v>
      </c>
      <c r="AX299" s="14" t="s">
        <v>81</v>
      </c>
      <c r="AY299" s="261" t="s">
        <v>134</v>
      </c>
    </row>
    <row r="300" s="2" customFormat="1" ht="21.75" customHeight="1">
      <c r="A300" s="39"/>
      <c r="B300" s="40"/>
      <c r="C300" s="220" t="s">
        <v>405</v>
      </c>
      <c r="D300" s="220" t="s">
        <v>136</v>
      </c>
      <c r="E300" s="221" t="s">
        <v>406</v>
      </c>
      <c r="F300" s="222" t="s">
        <v>407</v>
      </c>
      <c r="G300" s="223" t="s">
        <v>186</v>
      </c>
      <c r="H300" s="224">
        <v>18.699999999999999</v>
      </c>
      <c r="I300" s="225"/>
      <c r="J300" s="226">
        <f>ROUND(I300*H300,2)</f>
        <v>0</v>
      </c>
      <c r="K300" s="222" t="s">
        <v>140</v>
      </c>
      <c r="L300" s="45"/>
      <c r="M300" s="227" t="s">
        <v>1</v>
      </c>
      <c r="N300" s="228" t="s">
        <v>38</v>
      </c>
      <c r="O300" s="92"/>
      <c r="P300" s="229">
        <f>O300*H300</f>
        <v>0</v>
      </c>
      <c r="Q300" s="229">
        <v>6.9999999999999994E-05</v>
      </c>
      <c r="R300" s="229">
        <f>Q300*H300</f>
        <v>0.0013089999999999998</v>
      </c>
      <c r="S300" s="229">
        <v>0</v>
      </c>
      <c r="T300" s="23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1" t="s">
        <v>141</v>
      </c>
      <c r="AT300" s="231" t="s">
        <v>136</v>
      </c>
      <c r="AU300" s="231" t="s">
        <v>83</v>
      </c>
      <c r="AY300" s="18" t="s">
        <v>134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8" t="s">
        <v>81</v>
      </c>
      <c r="BK300" s="232">
        <f>ROUND(I300*H300,2)</f>
        <v>0</v>
      </c>
      <c r="BL300" s="18" t="s">
        <v>141</v>
      </c>
      <c r="BM300" s="231" t="s">
        <v>408</v>
      </c>
    </row>
    <row r="301" s="2" customFormat="1">
      <c r="A301" s="39"/>
      <c r="B301" s="40"/>
      <c r="C301" s="41"/>
      <c r="D301" s="233" t="s">
        <v>143</v>
      </c>
      <c r="E301" s="41"/>
      <c r="F301" s="234" t="s">
        <v>409</v>
      </c>
      <c r="G301" s="41"/>
      <c r="H301" s="41"/>
      <c r="I301" s="235"/>
      <c r="J301" s="41"/>
      <c r="K301" s="41"/>
      <c r="L301" s="45"/>
      <c r="M301" s="236"/>
      <c r="N301" s="237"/>
      <c r="O301" s="92"/>
      <c r="P301" s="92"/>
      <c r="Q301" s="92"/>
      <c r="R301" s="92"/>
      <c r="S301" s="92"/>
      <c r="T301" s="93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143</v>
      </c>
      <c r="AU301" s="18" t="s">
        <v>83</v>
      </c>
    </row>
    <row r="302" s="2" customFormat="1">
      <c r="A302" s="39"/>
      <c r="B302" s="40"/>
      <c r="C302" s="41"/>
      <c r="D302" s="238" t="s">
        <v>145</v>
      </c>
      <c r="E302" s="41"/>
      <c r="F302" s="239" t="s">
        <v>410</v>
      </c>
      <c r="G302" s="41"/>
      <c r="H302" s="41"/>
      <c r="I302" s="235"/>
      <c r="J302" s="41"/>
      <c r="K302" s="41"/>
      <c r="L302" s="45"/>
      <c r="M302" s="236"/>
      <c r="N302" s="237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145</v>
      </c>
      <c r="AU302" s="18" t="s">
        <v>83</v>
      </c>
    </row>
    <row r="303" s="13" customFormat="1">
      <c r="A303" s="13"/>
      <c r="B303" s="240"/>
      <c r="C303" s="241"/>
      <c r="D303" s="233" t="s">
        <v>147</v>
      </c>
      <c r="E303" s="242" t="s">
        <v>1</v>
      </c>
      <c r="F303" s="243" t="s">
        <v>411</v>
      </c>
      <c r="G303" s="241"/>
      <c r="H303" s="244">
        <v>18.699999999999999</v>
      </c>
      <c r="I303" s="245"/>
      <c r="J303" s="241"/>
      <c r="K303" s="241"/>
      <c r="L303" s="246"/>
      <c r="M303" s="247"/>
      <c r="N303" s="248"/>
      <c r="O303" s="248"/>
      <c r="P303" s="248"/>
      <c r="Q303" s="248"/>
      <c r="R303" s="248"/>
      <c r="S303" s="248"/>
      <c r="T303" s="24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0" t="s">
        <v>147</v>
      </c>
      <c r="AU303" s="250" t="s">
        <v>83</v>
      </c>
      <c r="AV303" s="13" t="s">
        <v>83</v>
      </c>
      <c r="AW303" s="13" t="s">
        <v>30</v>
      </c>
      <c r="AX303" s="13" t="s">
        <v>73</v>
      </c>
      <c r="AY303" s="250" t="s">
        <v>134</v>
      </c>
    </row>
    <row r="304" s="14" customFormat="1">
      <c r="A304" s="14"/>
      <c r="B304" s="251"/>
      <c r="C304" s="252"/>
      <c r="D304" s="233" t="s">
        <v>147</v>
      </c>
      <c r="E304" s="253" t="s">
        <v>1</v>
      </c>
      <c r="F304" s="254" t="s">
        <v>163</v>
      </c>
      <c r="G304" s="252"/>
      <c r="H304" s="255">
        <v>18.699999999999999</v>
      </c>
      <c r="I304" s="256"/>
      <c r="J304" s="252"/>
      <c r="K304" s="252"/>
      <c r="L304" s="257"/>
      <c r="M304" s="258"/>
      <c r="N304" s="259"/>
      <c r="O304" s="259"/>
      <c r="P304" s="259"/>
      <c r="Q304" s="259"/>
      <c r="R304" s="259"/>
      <c r="S304" s="259"/>
      <c r="T304" s="260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1" t="s">
        <v>147</v>
      </c>
      <c r="AU304" s="261" t="s">
        <v>83</v>
      </c>
      <c r="AV304" s="14" t="s">
        <v>141</v>
      </c>
      <c r="AW304" s="14" t="s">
        <v>30</v>
      </c>
      <c r="AX304" s="14" t="s">
        <v>81</v>
      </c>
      <c r="AY304" s="261" t="s">
        <v>134</v>
      </c>
    </row>
    <row r="305" s="12" customFormat="1" ht="22.8" customHeight="1">
      <c r="A305" s="12"/>
      <c r="B305" s="204"/>
      <c r="C305" s="205"/>
      <c r="D305" s="206" t="s">
        <v>72</v>
      </c>
      <c r="E305" s="218" t="s">
        <v>155</v>
      </c>
      <c r="F305" s="218" t="s">
        <v>412</v>
      </c>
      <c r="G305" s="205"/>
      <c r="H305" s="205"/>
      <c r="I305" s="208"/>
      <c r="J305" s="219">
        <f>BK305</f>
        <v>0</v>
      </c>
      <c r="K305" s="205"/>
      <c r="L305" s="210"/>
      <c r="M305" s="211"/>
      <c r="N305" s="212"/>
      <c r="O305" s="212"/>
      <c r="P305" s="213">
        <f>SUM(P306:P321)</f>
        <v>0</v>
      </c>
      <c r="Q305" s="212"/>
      <c r="R305" s="213">
        <f>SUM(R306:R321)</f>
        <v>0</v>
      </c>
      <c r="S305" s="212"/>
      <c r="T305" s="214">
        <f>SUM(T306:T321)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15" t="s">
        <v>81</v>
      </c>
      <c r="AT305" s="216" t="s">
        <v>72</v>
      </c>
      <c r="AU305" s="216" t="s">
        <v>81</v>
      </c>
      <c r="AY305" s="215" t="s">
        <v>134</v>
      </c>
      <c r="BK305" s="217">
        <f>SUM(BK306:BK321)</f>
        <v>0</v>
      </c>
    </row>
    <row r="306" s="2" customFormat="1" ht="16.5" customHeight="1">
      <c r="A306" s="39"/>
      <c r="B306" s="40"/>
      <c r="C306" s="220" t="s">
        <v>413</v>
      </c>
      <c r="D306" s="220" t="s">
        <v>136</v>
      </c>
      <c r="E306" s="221" t="s">
        <v>414</v>
      </c>
      <c r="F306" s="222" t="s">
        <v>415</v>
      </c>
      <c r="G306" s="223" t="s">
        <v>344</v>
      </c>
      <c r="H306" s="224">
        <v>14.960000000000001</v>
      </c>
      <c r="I306" s="225"/>
      <c r="J306" s="226">
        <f>ROUND(I306*H306,2)</f>
        <v>0</v>
      </c>
      <c r="K306" s="222" t="s">
        <v>1</v>
      </c>
      <c r="L306" s="45"/>
      <c r="M306" s="227" t="s">
        <v>1</v>
      </c>
      <c r="N306" s="228" t="s">
        <v>38</v>
      </c>
      <c r="O306" s="92"/>
      <c r="P306" s="229">
        <f>O306*H306</f>
        <v>0</v>
      </c>
      <c r="Q306" s="229">
        <v>0</v>
      </c>
      <c r="R306" s="229">
        <f>Q306*H306</f>
        <v>0</v>
      </c>
      <c r="S306" s="229">
        <v>0</v>
      </c>
      <c r="T306" s="230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1" t="s">
        <v>141</v>
      </c>
      <c r="AT306" s="231" t="s">
        <v>136</v>
      </c>
      <c r="AU306" s="231" t="s">
        <v>83</v>
      </c>
      <c r="AY306" s="18" t="s">
        <v>134</v>
      </c>
      <c r="BE306" s="232">
        <f>IF(N306="základní",J306,0)</f>
        <v>0</v>
      </c>
      <c r="BF306" s="232">
        <f>IF(N306="snížená",J306,0)</f>
        <v>0</v>
      </c>
      <c r="BG306" s="232">
        <f>IF(N306="zákl. přenesená",J306,0)</f>
        <v>0</v>
      </c>
      <c r="BH306" s="232">
        <f>IF(N306="sníž. přenesená",J306,0)</f>
        <v>0</v>
      </c>
      <c r="BI306" s="232">
        <f>IF(N306="nulová",J306,0)</f>
        <v>0</v>
      </c>
      <c r="BJ306" s="18" t="s">
        <v>81</v>
      </c>
      <c r="BK306" s="232">
        <f>ROUND(I306*H306,2)</f>
        <v>0</v>
      </c>
      <c r="BL306" s="18" t="s">
        <v>141</v>
      </c>
      <c r="BM306" s="231" t="s">
        <v>416</v>
      </c>
    </row>
    <row r="307" s="2" customFormat="1">
      <c r="A307" s="39"/>
      <c r="B307" s="40"/>
      <c r="C307" s="41"/>
      <c r="D307" s="233" t="s">
        <v>143</v>
      </c>
      <c r="E307" s="41"/>
      <c r="F307" s="234" t="s">
        <v>415</v>
      </c>
      <c r="G307" s="41"/>
      <c r="H307" s="41"/>
      <c r="I307" s="235"/>
      <c r="J307" s="41"/>
      <c r="K307" s="41"/>
      <c r="L307" s="45"/>
      <c r="M307" s="236"/>
      <c r="N307" s="237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143</v>
      </c>
      <c r="AU307" s="18" t="s">
        <v>83</v>
      </c>
    </row>
    <row r="308" s="13" customFormat="1">
      <c r="A308" s="13"/>
      <c r="B308" s="240"/>
      <c r="C308" s="241"/>
      <c r="D308" s="233" t="s">
        <v>147</v>
      </c>
      <c r="E308" s="242" t="s">
        <v>1</v>
      </c>
      <c r="F308" s="243" t="s">
        <v>417</v>
      </c>
      <c r="G308" s="241"/>
      <c r="H308" s="244">
        <v>14.960000000000001</v>
      </c>
      <c r="I308" s="245"/>
      <c r="J308" s="241"/>
      <c r="K308" s="241"/>
      <c r="L308" s="246"/>
      <c r="M308" s="247"/>
      <c r="N308" s="248"/>
      <c r="O308" s="248"/>
      <c r="P308" s="248"/>
      <c r="Q308" s="248"/>
      <c r="R308" s="248"/>
      <c r="S308" s="248"/>
      <c r="T308" s="24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0" t="s">
        <v>147</v>
      </c>
      <c r="AU308" s="250" t="s">
        <v>83</v>
      </c>
      <c r="AV308" s="13" t="s">
        <v>83</v>
      </c>
      <c r="AW308" s="13" t="s">
        <v>30</v>
      </c>
      <c r="AX308" s="13" t="s">
        <v>81</v>
      </c>
      <c r="AY308" s="250" t="s">
        <v>134</v>
      </c>
    </row>
    <row r="309" s="2" customFormat="1" ht="37.8" customHeight="1">
      <c r="A309" s="39"/>
      <c r="B309" s="40"/>
      <c r="C309" s="220" t="s">
        <v>418</v>
      </c>
      <c r="D309" s="220" t="s">
        <v>136</v>
      </c>
      <c r="E309" s="221" t="s">
        <v>419</v>
      </c>
      <c r="F309" s="222" t="s">
        <v>420</v>
      </c>
      <c r="G309" s="223" t="s">
        <v>186</v>
      </c>
      <c r="H309" s="224">
        <v>3.5</v>
      </c>
      <c r="I309" s="225"/>
      <c r="J309" s="226">
        <f>ROUND(I309*H309,2)</f>
        <v>0</v>
      </c>
      <c r="K309" s="222" t="s">
        <v>1</v>
      </c>
      <c r="L309" s="45"/>
      <c r="M309" s="227" t="s">
        <v>1</v>
      </c>
      <c r="N309" s="228" t="s">
        <v>38</v>
      </c>
      <c r="O309" s="92"/>
      <c r="P309" s="229">
        <f>O309*H309</f>
        <v>0</v>
      </c>
      <c r="Q309" s="229">
        <v>0</v>
      </c>
      <c r="R309" s="229">
        <f>Q309*H309</f>
        <v>0</v>
      </c>
      <c r="S309" s="229">
        <v>0</v>
      </c>
      <c r="T309" s="230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1" t="s">
        <v>141</v>
      </c>
      <c r="AT309" s="231" t="s">
        <v>136</v>
      </c>
      <c r="AU309" s="231" t="s">
        <v>83</v>
      </c>
      <c r="AY309" s="18" t="s">
        <v>134</v>
      </c>
      <c r="BE309" s="232">
        <f>IF(N309="základní",J309,0)</f>
        <v>0</v>
      </c>
      <c r="BF309" s="232">
        <f>IF(N309="snížená",J309,0)</f>
        <v>0</v>
      </c>
      <c r="BG309" s="232">
        <f>IF(N309="zákl. přenesená",J309,0)</f>
        <v>0</v>
      </c>
      <c r="BH309" s="232">
        <f>IF(N309="sníž. přenesená",J309,0)</f>
        <v>0</v>
      </c>
      <c r="BI309" s="232">
        <f>IF(N309="nulová",J309,0)</f>
        <v>0</v>
      </c>
      <c r="BJ309" s="18" t="s">
        <v>81</v>
      </c>
      <c r="BK309" s="232">
        <f>ROUND(I309*H309,2)</f>
        <v>0</v>
      </c>
      <c r="BL309" s="18" t="s">
        <v>141</v>
      </c>
      <c r="BM309" s="231" t="s">
        <v>421</v>
      </c>
    </row>
    <row r="310" s="2" customFormat="1">
      <c r="A310" s="39"/>
      <c r="B310" s="40"/>
      <c r="C310" s="41"/>
      <c r="D310" s="233" t="s">
        <v>143</v>
      </c>
      <c r="E310" s="41"/>
      <c r="F310" s="234" t="s">
        <v>420</v>
      </c>
      <c r="G310" s="41"/>
      <c r="H310" s="41"/>
      <c r="I310" s="235"/>
      <c r="J310" s="41"/>
      <c r="K310" s="41"/>
      <c r="L310" s="45"/>
      <c r="M310" s="236"/>
      <c r="N310" s="237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143</v>
      </c>
      <c r="AU310" s="18" t="s">
        <v>83</v>
      </c>
    </row>
    <row r="311" s="13" customFormat="1">
      <c r="A311" s="13"/>
      <c r="B311" s="240"/>
      <c r="C311" s="241"/>
      <c r="D311" s="233" t="s">
        <v>147</v>
      </c>
      <c r="E311" s="242" t="s">
        <v>1</v>
      </c>
      <c r="F311" s="243" t="s">
        <v>422</v>
      </c>
      <c r="G311" s="241"/>
      <c r="H311" s="244">
        <v>3.5</v>
      </c>
      <c r="I311" s="245"/>
      <c r="J311" s="241"/>
      <c r="K311" s="241"/>
      <c r="L311" s="246"/>
      <c r="M311" s="247"/>
      <c r="N311" s="248"/>
      <c r="O311" s="248"/>
      <c r="P311" s="248"/>
      <c r="Q311" s="248"/>
      <c r="R311" s="248"/>
      <c r="S311" s="248"/>
      <c r="T311" s="249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0" t="s">
        <v>147</v>
      </c>
      <c r="AU311" s="250" t="s">
        <v>83</v>
      </c>
      <c r="AV311" s="13" t="s">
        <v>83</v>
      </c>
      <c r="AW311" s="13" t="s">
        <v>30</v>
      </c>
      <c r="AX311" s="13" t="s">
        <v>81</v>
      </c>
      <c r="AY311" s="250" t="s">
        <v>134</v>
      </c>
    </row>
    <row r="312" s="2" customFormat="1" ht="37.8" customHeight="1">
      <c r="A312" s="39"/>
      <c r="B312" s="40"/>
      <c r="C312" s="220" t="s">
        <v>423</v>
      </c>
      <c r="D312" s="220" t="s">
        <v>136</v>
      </c>
      <c r="E312" s="221" t="s">
        <v>424</v>
      </c>
      <c r="F312" s="222" t="s">
        <v>425</v>
      </c>
      <c r="G312" s="223" t="s">
        <v>186</v>
      </c>
      <c r="H312" s="224">
        <v>26.699999999999999</v>
      </c>
      <c r="I312" s="225"/>
      <c r="J312" s="226">
        <f>ROUND(I312*H312,2)</f>
        <v>0</v>
      </c>
      <c r="K312" s="222" t="s">
        <v>1</v>
      </c>
      <c r="L312" s="45"/>
      <c r="M312" s="227" t="s">
        <v>1</v>
      </c>
      <c r="N312" s="228" t="s">
        <v>38</v>
      </c>
      <c r="O312" s="92"/>
      <c r="P312" s="229">
        <f>O312*H312</f>
        <v>0</v>
      </c>
      <c r="Q312" s="229">
        <v>0</v>
      </c>
      <c r="R312" s="229">
        <f>Q312*H312</f>
        <v>0</v>
      </c>
      <c r="S312" s="229">
        <v>0</v>
      </c>
      <c r="T312" s="230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1" t="s">
        <v>141</v>
      </c>
      <c r="AT312" s="231" t="s">
        <v>136</v>
      </c>
      <c r="AU312" s="231" t="s">
        <v>83</v>
      </c>
      <c r="AY312" s="18" t="s">
        <v>134</v>
      </c>
      <c r="BE312" s="232">
        <f>IF(N312="základní",J312,0)</f>
        <v>0</v>
      </c>
      <c r="BF312" s="232">
        <f>IF(N312="snížená",J312,0)</f>
        <v>0</v>
      </c>
      <c r="BG312" s="232">
        <f>IF(N312="zákl. přenesená",J312,0)</f>
        <v>0</v>
      </c>
      <c r="BH312" s="232">
        <f>IF(N312="sníž. přenesená",J312,0)</f>
        <v>0</v>
      </c>
      <c r="BI312" s="232">
        <f>IF(N312="nulová",J312,0)</f>
        <v>0</v>
      </c>
      <c r="BJ312" s="18" t="s">
        <v>81</v>
      </c>
      <c r="BK312" s="232">
        <f>ROUND(I312*H312,2)</f>
        <v>0</v>
      </c>
      <c r="BL312" s="18" t="s">
        <v>141</v>
      </c>
      <c r="BM312" s="231" t="s">
        <v>426</v>
      </c>
    </row>
    <row r="313" s="2" customFormat="1">
      <c r="A313" s="39"/>
      <c r="B313" s="40"/>
      <c r="C313" s="41"/>
      <c r="D313" s="233" t="s">
        <v>143</v>
      </c>
      <c r="E313" s="41"/>
      <c r="F313" s="234" t="s">
        <v>427</v>
      </c>
      <c r="G313" s="41"/>
      <c r="H313" s="41"/>
      <c r="I313" s="235"/>
      <c r="J313" s="41"/>
      <c r="K313" s="41"/>
      <c r="L313" s="45"/>
      <c r="M313" s="236"/>
      <c r="N313" s="237"/>
      <c r="O313" s="92"/>
      <c r="P313" s="92"/>
      <c r="Q313" s="92"/>
      <c r="R313" s="92"/>
      <c r="S313" s="92"/>
      <c r="T313" s="93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143</v>
      </c>
      <c r="AU313" s="18" t="s">
        <v>83</v>
      </c>
    </row>
    <row r="314" s="13" customFormat="1">
      <c r="A314" s="13"/>
      <c r="B314" s="240"/>
      <c r="C314" s="241"/>
      <c r="D314" s="233" t="s">
        <v>147</v>
      </c>
      <c r="E314" s="242" t="s">
        <v>1</v>
      </c>
      <c r="F314" s="243" t="s">
        <v>428</v>
      </c>
      <c r="G314" s="241"/>
      <c r="H314" s="244">
        <v>26.699999999999999</v>
      </c>
      <c r="I314" s="245"/>
      <c r="J314" s="241"/>
      <c r="K314" s="241"/>
      <c r="L314" s="246"/>
      <c r="M314" s="247"/>
      <c r="N314" s="248"/>
      <c r="O314" s="248"/>
      <c r="P314" s="248"/>
      <c r="Q314" s="248"/>
      <c r="R314" s="248"/>
      <c r="S314" s="248"/>
      <c r="T314" s="24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0" t="s">
        <v>147</v>
      </c>
      <c r="AU314" s="250" t="s">
        <v>83</v>
      </c>
      <c r="AV314" s="13" t="s">
        <v>83</v>
      </c>
      <c r="AW314" s="13" t="s">
        <v>30</v>
      </c>
      <c r="AX314" s="13" t="s">
        <v>81</v>
      </c>
      <c r="AY314" s="250" t="s">
        <v>134</v>
      </c>
    </row>
    <row r="315" s="2" customFormat="1" ht="44.25" customHeight="1">
      <c r="A315" s="39"/>
      <c r="B315" s="40"/>
      <c r="C315" s="220" t="s">
        <v>429</v>
      </c>
      <c r="D315" s="220" t="s">
        <v>136</v>
      </c>
      <c r="E315" s="221" t="s">
        <v>430</v>
      </c>
      <c r="F315" s="222" t="s">
        <v>431</v>
      </c>
      <c r="G315" s="223" t="s">
        <v>432</v>
      </c>
      <c r="H315" s="224">
        <v>61</v>
      </c>
      <c r="I315" s="225"/>
      <c r="J315" s="226">
        <f>ROUND(I315*H315,2)</f>
        <v>0</v>
      </c>
      <c r="K315" s="222" t="s">
        <v>1</v>
      </c>
      <c r="L315" s="45"/>
      <c r="M315" s="227" t="s">
        <v>1</v>
      </c>
      <c r="N315" s="228" t="s">
        <v>38</v>
      </c>
      <c r="O315" s="92"/>
      <c r="P315" s="229">
        <f>O315*H315</f>
        <v>0</v>
      </c>
      <c r="Q315" s="229">
        <v>0</v>
      </c>
      <c r="R315" s="229">
        <f>Q315*H315</f>
        <v>0</v>
      </c>
      <c r="S315" s="229">
        <v>0</v>
      </c>
      <c r="T315" s="230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1" t="s">
        <v>141</v>
      </c>
      <c r="AT315" s="231" t="s">
        <v>136</v>
      </c>
      <c r="AU315" s="231" t="s">
        <v>83</v>
      </c>
      <c r="AY315" s="18" t="s">
        <v>134</v>
      </c>
      <c r="BE315" s="232">
        <f>IF(N315="základní",J315,0)</f>
        <v>0</v>
      </c>
      <c r="BF315" s="232">
        <f>IF(N315="snížená",J315,0)</f>
        <v>0</v>
      </c>
      <c r="BG315" s="232">
        <f>IF(N315="zákl. přenesená",J315,0)</f>
        <v>0</v>
      </c>
      <c r="BH315" s="232">
        <f>IF(N315="sníž. přenesená",J315,0)</f>
        <v>0</v>
      </c>
      <c r="BI315" s="232">
        <f>IF(N315="nulová",J315,0)</f>
        <v>0</v>
      </c>
      <c r="BJ315" s="18" t="s">
        <v>81</v>
      </c>
      <c r="BK315" s="232">
        <f>ROUND(I315*H315,2)</f>
        <v>0</v>
      </c>
      <c r="BL315" s="18" t="s">
        <v>141</v>
      </c>
      <c r="BM315" s="231" t="s">
        <v>433</v>
      </c>
    </row>
    <row r="316" s="2" customFormat="1">
      <c r="A316" s="39"/>
      <c r="B316" s="40"/>
      <c r="C316" s="41"/>
      <c r="D316" s="233" t="s">
        <v>143</v>
      </c>
      <c r="E316" s="41"/>
      <c r="F316" s="234" t="s">
        <v>431</v>
      </c>
      <c r="G316" s="41"/>
      <c r="H316" s="41"/>
      <c r="I316" s="235"/>
      <c r="J316" s="41"/>
      <c r="K316" s="41"/>
      <c r="L316" s="45"/>
      <c r="M316" s="236"/>
      <c r="N316" s="237"/>
      <c r="O316" s="92"/>
      <c r="P316" s="92"/>
      <c r="Q316" s="92"/>
      <c r="R316" s="92"/>
      <c r="S316" s="92"/>
      <c r="T316" s="93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143</v>
      </c>
      <c r="AU316" s="18" t="s">
        <v>83</v>
      </c>
    </row>
    <row r="317" s="13" customFormat="1">
      <c r="A317" s="13"/>
      <c r="B317" s="240"/>
      <c r="C317" s="241"/>
      <c r="D317" s="233" t="s">
        <v>147</v>
      </c>
      <c r="E317" s="242" t="s">
        <v>1</v>
      </c>
      <c r="F317" s="243" t="s">
        <v>434</v>
      </c>
      <c r="G317" s="241"/>
      <c r="H317" s="244">
        <v>61</v>
      </c>
      <c r="I317" s="245"/>
      <c r="J317" s="241"/>
      <c r="K317" s="241"/>
      <c r="L317" s="246"/>
      <c r="M317" s="247"/>
      <c r="N317" s="248"/>
      <c r="O317" s="248"/>
      <c r="P317" s="248"/>
      <c r="Q317" s="248"/>
      <c r="R317" s="248"/>
      <c r="S317" s="248"/>
      <c r="T317" s="249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0" t="s">
        <v>147</v>
      </c>
      <c r="AU317" s="250" t="s">
        <v>83</v>
      </c>
      <c r="AV317" s="13" t="s">
        <v>83</v>
      </c>
      <c r="AW317" s="13" t="s">
        <v>30</v>
      </c>
      <c r="AX317" s="13" t="s">
        <v>73</v>
      </c>
      <c r="AY317" s="250" t="s">
        <v>134</v>
      </c>
    </row>
    <row r="318" s="14" customFormat="1">
      <c r="A318" s="14"/>
      <c r="B318" s="251"/>
      <c r="C318" s="252"/>
      <c r="D318" s="233" t="s">
        <v>147</v>
      </c>
      <c r="E318" s="253" t="s">
        <v>1</v>
      </c>
      <c r="F318" s="254" t="s">
        <v>163</v>
      </c>
      <c r="G318" s="252"/>
      <c r="H318" s="255">
        <v>61</v>
      </c>
      <c r="I318" s="256"/>
      <c r="J318" s="252"/>
      <c r="K318" s="252"/>
      <c r="L318" s="257"/>
      <c r="M318" s="258"/>
      <c r="N318" s="259"/>
      <c r="O318" s="259"/>
      <c r="P318" s="259"/>
      <c r="Q318" s="259"/>
      <c r="R318" s="259"/>
      <c r="S318" s="259"/>
      <c r="T318" s="260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1" t="s">
        <v>147</v>
      </c>
      <c r="AU318" s="261" t="s">
        <v>83</v>
      </c>
      <c r="AV318" s="14" t="s">
        <v>141</v>
      </c>
      <c r="AW318" s="14" t="s">
        <v>30</v>
      </c>
      <c r="AX318" s="14" t="s">
        <v>81</v>
      </c>
      <c r="AY318" s="261" t="s">
        <v>134</v>
      </c>
    </row>
    <row r="319" s="2" customFormat="1" ht="44.25" customHeight="1">
      <c r="A319" s="39"/>
      <c r="B319" s="40"/>
      <c r="C319" s="220" t="s">
        <v>435</v>
      </c>
      <c r="D319" s="220" t="s">
        <v>136</v>
      </c>
      <c r="E319" s="221" t="s">
        <v>436</v>
      </c>
      <c r="F319" s="222" t="s">
        <v>437</v>
      </c>
      <c r="G319" s="223" t="s">
        <v>432</v>
      </c>
      <c r="H319" s="224">
        <v>6</v>
      </c>
      <c r="I319" s="225"/>
      <c r="J319" s="226">
        <f>ROUND(I319*H319,2)</f>
        <v>0</v>
      </c>
      <c r="K319" s="222" t="s">
        <v>1</v>
      </c>
      <c r="L319" s="45"/>
      <c r="M319" s="227" t="s">
        <v>1</v>
      </c>
      <c r="N319" s="228" t="s">
        <v>38</v>
      </c>
      <c r="O319" s="92"/>
      <c r="P319" s="229">
        <f>O319*H319</f>
        <v>0</v>
      </c>
      <c r="Q319" s="229">
        <v>0</v>
      </c>
      <c r="R319" s="229">
        <f>Q319*H319</f>
        <v>0</v>
      </c>
      <c r="S319" s="229">
        <v>0</v>
      </c>
      <c r="T319" s="23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1" t="s">
        <v>141</v>
      </c>
      <c r="AT319" s="231" t="s">
        <v>136</v>
      </c>
      <c r="AU319" s="231" t="s">
        <v>83</v>
      </c>
      <c r="AY319" s="18" t="s">
        <v>134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8" t="s">
        <v>81</v>
      </c>
      <c r="BK319" s="232">
        <f>ROUND(I319*H319,2)</f>
        <v>0</v>
      </c>
      <c r="BL319" s="18" t="s">
        <v>141</v>
      </c>
      <c r="BM319" s="231" t="s">
        <v>438</v>
      </c>
    </row>
    <row r="320" s="2" customFormat="1">
      <c r="A320" s="39"/>
      <c r="B320" s="40"/>
      <c r="C320" s="41"/>
      <c r="D320" s="233" t="s">
        <v>143</v>
      </c>
      <c r="E320" s="41"/>
      <c r="F320" s="234" t="s">
        <v>437</v>
      </c>
      <c r="G320" s="41"/>
      <c r="H320" s="41"/>
      <c r="I320" s="235"/>
      <c r="J320" s="41"/>
      <c r="K320" s="41"/>
      <c r="L320" s="45"/>
      <c r="M320" s="236"/>
      <c r="N320" s="237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143</v>
      </c>
      <c r="AU320" s="18" t="s">
        <v>83</v>
      </c>
    </row>
    <row r="321" s="13" customFormat="1">
      <c r="A321" s="13"/>
      <c r="B321" s="240"/>
      <c r="C321" s="241"/>
      <c r="D321" s="233" t="s">
        <v>147</v>
      </c>
      <c r="E321" s="242" t="s">
        <v>1</v>
      </c>
      <c r="F321" s="243" t="s">
        <v>183</v>
      </c>
      <c r="G321" s="241"/>
      <c r="H321" s="244">
        <v>6</v>
      </c>
      <c r="I321" s="245"/>
      <c r="J321" s="241"/>
      <c r="K321" s="241"/>
      <c r="L321" s="246"/>
      <c r="M321" s="247"/>
      <c r="N321" s="248"/>
      <c r="O321" s="248"/>
      <c r="P321" s="248"/>
      <c r="Q321" s="248"/>
      <c r="R321" s="248"/>
      <c r="S321" s="248"/>
      <c r="T321" s="24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0" t="s">
        <v>147</v>
      </c>
      <c r="AU321" s="250" t="s">
        <v>83</v>
      </c>
      <c r="AV321" s="13" t="s">
        <v>83</v>
      </c>
      <c r="AW321" s="13" t="s">
        <v>30</v>
      </c>
      <c r="AX321" s="13" t="s">
        <v>81</v>
      </c>
      <c r="AY321" s="250" t="s">
        <v>134</v>
      </c>
    </row>
    <row r="322" s="12" customFormat="1" ht="22.8" customHeight="1">
      <c r="A322" s="12"/>
      <c r="B322" s="204"/>
      <c r="C322" s="205"/>
      <c r="D322" s="206" t="s">
        <v>72</v>
      </c>
      <c r="E322" s="218" t="s">
        <v>141</v>
      </c>
      <c r="F322" s="218" t="s">
        <v>439</v>
      </c>
      <c r="G322" s="205"/>
      <c r="H322" s="205"/>
      <c r="I322" s="208"/>
      <c r="J322" s="219">
        <f>BK322</f>
        <v>0</v>
      </c>
      <c r="K322" s="205"/>
      <c r="L322" s="210"/>
      <c r="M322" s="211"/>
      <c r="N322" s="212"/>
      <c r="O322" s="212"/>
      <c r="P322" s="213">
        <f>SUM(P323:P326)</f>
        <v>0</v>
      </c>
      <c r="Q322" s="212"/>
      <c r="R322" s="213">
        <f>SUM(R323:R326)</f>
        <v>105.61463066</v>
      </c>
      <c r="S322" s="212"/>
      <c r="T322" s="214">
        <f>SUM(T323:T326)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15" t="s">
        <v>81</v>
      </c>
      <c r="AT322" s="216" t="s">
        <v>72</v>
      </c>
      <c r="AU322" s="216" t="s">
        <v>81</v>
      </c>
      <c r="AY322" s="215" t="s">
        <v>134</v>
      </c>
      <c r="BK322" s="217">
        <f>SUM(BK323:BK326)</f>
        <v>0</v>
      </c>
    </row>
    <row r="323" s="2" customFormat="1" ht="16.5" customHeight="1">
      <c r="A323" s="39"/>
      <c r="B323" s="40"/>
      <c r="C323" s="220" t="s">
        <v>440</v>
      </c>
      <c r="D323" s="220" t="s">
        <v>136</v>
      </c>
      <c r="E323" s="221" t="s">
        <v>441</v>
      </c>
      <c r="F323" s="222" t="s">
        <v>442</v>
      </c>
      <c r="G323" s="223" t="s">
        <v>223</v>
      </c>
      <c r="H323" s="224">
        <v>55.857999999999997</v>
      </c>
      <c r="I323" s="225"/>
      <c r="J323" s="226">
        <f>ROUND(I323*H323,2)</f>
        <v>0</v>
      </c>
      <c r="K323" s="222" t="s">
        <v>140</v>
      </c>
      <c r="L323" s="45"/>
      <c r="M323" s="227" t="s">
        <v>1</v>
      </c>
      <c r="N323" s="228" t="s">
        <v>38</v>
      </c>
      <c r="O323" s="92"/>
      <c r="P323" s="229">
        <f>O323*H323</f>
        <v>0</v>
      </c>
      <c r="Q323" s="229">
        <v>1.8907700000000001</v>
      </c>
      <c r="R323" s="229">
        <f>Q323*H323</f>
        <v>105.61463066</v>
      </c>
      <c r="S323" s="229">
        <v>0</v>
      </c>
      <c r="T323" s="230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1" t="s">
        <v>141</v>
      </c>
      <c r="AT323" s="231" t="s">
        <v>136</v>
      </c>
      <c r="AU323" s="231" t="s">
        <v>83</v>
      </c>
      <c r="AY323" s="18" t="s">
        <v>134</v>
      </c>
      <c r="BE323" s="232">
        <f>IF(N323="základní",J323,0)</f>
        <v>0</v>
      </c>
      <c r="BF323" s="232">
        <f>IF(N323="snížená",J323,0)</f>
        <v>0</v>
      </c>
      <c r="BG323" s="232">
        <f>IF(N323="zákl. přenesená",J323,0)</f>
        <v>0</v>
      </c>
      <c r="BH323" s="232">
        <f>IF(N323="sníž. přenesená",J323,0)</f>
        <v>0</v>
      </c>
      <c r="BI323" s="232">
        <f>IF(N323="nulová",J323,0)</f>
        <v>0</v>
      </c>
      <c r="BJ323" s="18" t="s">
        <v>81</v>
      </c>
      <c r="BK323" s="232">
        <f>ROUND(I323*H323,2)</f>
        <v>0</v>
      </c>
      <c r="BL323" s="18" t="s">
        <v>141</v>
      </c>
      <c r="BM323" s="231" t="s">
        <v>443</v>
      </c>
    </row>
    <row r="324" s="2" customFormat="1">
      <c r="A324" s="39"/>
      <c r="B324" s="40"/>
      <c r="C324" s="41"/>
      <c r="D324" s="233" t="s">
        <v>143</v>
      </c>
      <c r="E324" s="41"/>
      <c r="F324" s="234" t="s">
        <v>444</v>
      </c>
      <c r="G324" s="41"/>
      <c r="H324" s="41"/>
      <c r="I324" s="235"/>
      <c r="J324" s="41"/>
      <c r="K324" s="41"/>
      <c r="L324" s="45"/>
      <c r="M324" s="236"/>
      <c r="N324" s="237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143</v>
      </c>
      <c r="AU324" s="18" t="s">
        <v>83</v>
      </c>
    </row>
    <row r="325" s="2" customFormat="1">
      <c r="A325" s="39"/>
      <c r="B325" s="40"/>
      <c r="C325" s="41"/>
      <c r="D325" s="238" t="s">
        <v>145</v>
      </c>
      <c r="E325" s="41"/>
      <c r="F325" s="239" t="s">
        <v>445</v>
      </c>
      <c r="G325" s="41"/>
      <c r="H325" s="41"/>
      <c r="I325" s="235"/>
      <c r="J325" s="41"/>
      <c r="K325" s="41"/>
      <c r="L325" s="45"/>
      <c r="M325" s="236"/>
      <c r="N325" s="237"/>
      <c r="O325" s="92"/>
      <c r="P325" s="92"/>
      <c r="Q325" s="92"/>
      <c r="R325" s="92"/>
      <c r="S325" s="92"/>
      <c r="T325" s="93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145</v>
      </c>
      <c r="AU325" s="18" t="s">
        <v>83</v>
      </c>
    </row>
    <row r="326" s="13" customFormat="1">
      <c r="A326" s="13"/>
      <c r="B326" s="240"/>
      <c r="C326" s="241"/>
      <c r="D326" s="233" t="s">
        <v>147</v>
      </c>
      <c r="E326" s="242" t="s">
        <v>1</v>
      </c>
      <c r="F326" s="243" t="s">
        <v>446</v>
      </c>
      <c r="G326" s="241"/>
      <c r="H326" s="244">
        <v>55.857999999999997</v>
      </c>
      <c r="I326" s="245"/>
      <c r="J326" s="241"/>
      <c r="K326" s="241"/>
      <c r="L326" s="246"/>
      <c r="M326" s="247"/>
      <c r="N326" s="248"/>
      <c r="O326" s="248"/>
      <c r="P326" s="248"/>
      <c r="Q326" s="248"/>
      <c r="R326" s="248"/>
      <c r="S326" s="248"/>
      <c r="T326" s="24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0" t="s">
        <v>147</v>
      </c>
      <c r="AU326" s="250" t="s">
        <v>83</v>
      </c>
      <c r="AV326" s="13" t="s">
        <v>83</v>
      </c>
      <c r="AW326" s="13" t="s">
        <v>30</v>
      </c>
      <c r="AX326" s="13" t="s">
        <v>81</v>
      </c>
      <c r="AY326" s="250" t="s">
        <v>134</v>
      </c>
    </row>
    <row r="327" s="12" customFormat="1" ht="22.8" customHeight="1">
      <c r="A327" s="12"/>
      <c r="B327" s="204"/>
      <c r="C327" s="205"/>
      <c r="D327" s="206" t="s">
        <v>72</v>
      </c>
      <c r="E327" s="218" t="s">
        <v>175</v>
      </c>
      <c r="F327" s="218" t="s">
        <v>447</v>
      </c>
      <c r="G327" s="205"/>
      <c r="H327" s="205"/>
      <c r="I327" s="208"/>
      <c r="J327" s="219">
        <f>BK327</f>
        <v>0</v>
      </c>
      <c r="K327" s="205"/>
      <c r="L327" s="210"/>
      <c r="M327" s="211"/>
      <c r="N327" s="212"/>
      <c r="O327" s="212"/>
      <c r="P327" s="213">
        <f>SUM(P328:P351)</f>
        <v>0</v>
      </c>
      <c r="Q327" s="212"/>
      <c r="R327" s="213">
        <f>SUM(R328:R351)</f>
        <v>552.68748879999998</v>
      </c>
      <c r="S327" s="212"/>
      <c r="T327" s="214">
        <f>SUM(T328:T351)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15" t="s">
        <v>81</v>
      </c>
      <c r="AT327" s="216" t="s">
        <v>72</v>
      </c>
      <c r="AU327" s="216" t="s">
        <v>81</v>
      </c>
      <c r="AY327" s="215" t="s">
        <v>134</v>
      </c>
      <c r="BK327" s="217">
        <f>SUM(BK328:BK351)</f>
        <v>0</v>
      </c>
    </row>
    <row r="328" s="2" customFormat="1" ht="24.15" customHeight="1">
      <c r="A328" s="39"/>
      <c r="B328" s="40"/>
      <c r="C328" s="220" t="s">
        <v>448</v>
      </c>
      <c r="D328" s="220" t="s">
        <v>136</v>
      </c>
      <c r="E328" s="221" t="s">
        <v>449</v>
      </c>
      <c r="F328" s="222" t="s">
        <v>450</v>
      </c>
      <c r="G328" s="223" t="s">
        <v>139</v>
      </c>
      <c r="H328" s="224">
        <v>609.36000000000001</v>
      </c>
      <c r="I328" s="225"/>
      <c r="J328" s="226">
        <f>ROUND(I328*H328,2)</f>
        <v>0</v>
      </c>
      <c r="K328" s="222" t="s">
        <v>140</v>
      </c>
      <c r="L328" s="45"/>
      <c r="M328" s="227" t="s">
        <v>1</v>
      </c>
      <c r="N328" s="228" t="s">
        <v>38</v>
      </c>
      <c r="O328" s="92"/>
      <c r="P328" s="229">
        <f>O328*H328</f>
        <v>0</v>
      </c>
      <c r="Q328" s="229">
        <v>0.46000000000000002</v>
      </c>
      <c r="R328" s="229">
        <f>Q328*H328</f>
        <v>280.30560000000003</v>
      </c>
      <c r="S328" s="229">
        <v>0</v>
      </c>
      <c r="T328" s="230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1" t="s">
        <v>141</v>
      </c>
      <c r="AT328" s="231" t="s">
        <v>136</v>
      </c>
      <c r="AU328" s="231" t="s">
        <v>83</v>
      </c>
      <c r="AY328" s="18" t="s">
        <v>134</v>
      </c>
      <c r="BE328" s="232">
        <f>IF(N328="základní",J328,0)</f>
        <v>0</v>
      </c>
      <c r="BF328" s="232">
        <f>IF(N328="snížená",J328,0)</f>
        <v>0</v>
      </c>
      <c r="BG328" s="232">
        <f>IF(N328="zákl. přenesená",J328,0)</f>
        <v>0</v>
      </c>
      <c r="BH328" s="232">
        <f>IF(N328="sníž. přenesená",J328,0)</f>
        <v>0</v>
      </c>
      <c r="BI328" s="232">
        <f>IF(N328="nulová",J328,0)</f>
        <v>0</v>
      </c>
      <c r="BJ328" s="18" t="s">
        <v>81</v>
      </c>
      <c r="BK328" s="232">
        <f>ROUND(I328*H328,2)</f>
        <v>0</v>
      </c>
      <c r="BL328" s="18" t="s">
        <v>141</v>
      </c>
      <c r="BM328" s="231" t="s">
        <v>451</v>
      </c>
    </row>
    <row r="329" s="2" customFormat="1">
      <c r="A329" s="39"/>
      <c r="B329" s="40"/>
      <c r="C329" s="41"/>
      <c r="D329" s="233" t="s">
        <v>143</v>
      </c>
      <c r="E329" s="41"/>
      <c r="F329" s="234" t="s">
        <v>452</v>
      </c>
      <c r="G329" s="41"/>
      <c r="H329" s="41"/>
      <c r="I329" s="235"/>
      <c r="J329" s="41"/>
      <c r="K329" s="41"/>
      <c r="L329" s="45"/>
      <c r="M329" s="236"/>
      <c r="N329" s="237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143</v>
      </c>
      <c r="AU329" s="18" t="s">
        <v>83</v>
      </c>
    </row>
    <row r="330" s="2" customFormat="1">
      <c r="A330" s="39"/>
      <c r="B330" s="40"/>
      <c r="C330" s="41"/>
      <c r="D330" s="238" t="s">
        <v>145</v>
      </c>
      <c r="E330" s="41"/>
      <c r="F330" s="239" t="s">
        <v>453</v>
      </c>
      <c r="G330" s="41"/>
      <c r="H330" s="41"/>
      <c r="I330" s="235"/>
      <c r="J330" s="41"/>
      <c r="K330" s="41"/>
      <c r="L330" s="45"/>
      <c r="M330" s="236"/>
      <c r="N330" s="237"/>
      <c r="O330" s="92"/>
      <c r="P330" s="92"/>
      <c r="Q330" s="92"/>
      <c r="R330" s="92"/>
      <c r="S330" s="92"/>
      <c r="T330" s="93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145</v>
      </c>
      <c r="AU330" s="18" t="s">
        <v>83</v>
      </c>
    </row>
    <row r="331" s="13" customFormat="1">
      <c r="A331" s="13"/>
      <c r="B331" s="240"/>
      <c r="C331" s="241"/>
      <c r="D331" s="233" t="s">
        <v>147</v>
      </c>
      <c r="E331" s="242" t="s">
        <v>1</v>
      </c>
      <c r="F331" s="243" t="s">
        <v>392</v>
      </c>
      <c r="G331" s="241"/>
      <c r="H331" s="244">
        <v>609.36000000000001</v>
      </c>
      <c r="I331" s="245"/>
      <c r="J331" s="241"/>
      <c r="K331" s="241"/>
      <c r="L331" s="246"/>
      <c r="M331" s="247"/>
      <c r="N331" s="248"/>
      <c r="O331" s="248"/>
      <c r="P331" s="248"/>
      <c r="Q331" s="248"/>
      <c r="R331" s="248"/>
      <c r="S331" s="248"/>
      <c r="T331" s="249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0" t="s">
        <v>147</v>
      </c>
      <c r="AU331" s="250" t="s">
        <v>83</v>
      </c>
      <c r="AV331" s="13" t="s">
        <v>83</v>
      </c>
      <c r="AW331" s="13" t="s">
        <v>30</v>
      </c>
      <c r="AX331" s="13" t="s">
        <v>81</v>
      </c>
      <c r="AY331" s="250" t="s">
        <v>134</v>
      </c>
    </row>
    <row r="332" s="2" customFormat="1" ht="33" customHeight="1">
      <c r="A332" s="39"/>
      <c r="B332" s="40"/>
      <c r="C332" s="220" t="s">
        <v>454</v>
      </c>
      <c r="D332" s="220" t="s">
        <v>136</v>
      </c>
      <c r="E332" s="221" t="s">
        <v>455</v>
      </c>
      <c r="F332" s="222" t="s">
        <v>456</v>
      </c>
      <c r="G332" s="223" t="s">
        <v>139</v>
      </c>
      <c r="H332" s="224">
        <v>863.25999999999999</v>
      </c>
      <c r="I332" s="225"/>
      <c r="J332" s="226">
        <f>ROUND(I332*H332,2)</f>
        <v>0</v>
      </c>
      <c r="K332" s="222" t="s">
        <v>140</v>
      </c>
      <c r="L332" s="45"/>
      <c r="M332" s="227" t="s">
        <v>1</v>
      </c>
      <c r="N332" s="228" t="s">
        <v>38</v>
      </c>
      <c r="O332" s="92"/>
      <c r="P332" s="229">
        <f>O332*H332</f>
        <v>0</v>
      </c>
      <c r="Q332" s="229">
        <v>0</v>
      </c>
      <c r="R332" s="229">
        <f>Q332*H332</f>
        <v>0</v>
      </c>
      <c r="S332" s="229">
        <v>0</v>
      </c>
      <c r="T332" s="230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1" t="s">
        <v>141</v>
      </c>
      <c r="AT332" s="231" t="s">
        <v>136</v>
      </c>
      <c r="AU332" s="231" t="s">
        <v>83</v>
      </c>
      <c r="AY332" s="18" t="s">
        <v>134</v>
      </c>
      <c r="BE332" s="232">
        <f>IF(N332="základní",J332,0)</f>
        <v>0</v>
      </c>
      <c r="BF332" s="232">
        <f>IF(N332="snížená",J332,0)</f>
        <v>0</v>
      </c>
      <c r="BG332" s="232">
        <f>IF(N332="zákl. přenesená",J332,0)</f>
        <v>0</v>
      </c>
      <c r="BH332" s="232">
        <f>IF(N332="sníž. přenesená",J332,0)</f>
        <v>0</v>
      </c>
      <c r="BI332" s="232">
        <f>IF(N332="nulová",J332,0)</f>
        <v>0</v>
      </c>
      <c r="BJ332" s="18" t="s">
        <v>81</v>
      </c>
      <c r="BK332" s="232">
        <f>ROUND(I332*H332,2)</f>
        <v>0</v>
      </c>
      <c r="BL332" s="18" t="s">
        <v>141</v>
      </c>
      <c r="BM332" s="231" t="s">
        <v>457</v>
      </c>
    </row>
    <row r="333" s="2" customFormat="1">
      <c r="A333" s="39"/>
      <c r="B333" s="40"/>
      <c r="C333" s="41"/>
      <c r="D333" s="233" t="s">
        <v>143</v>
      </c>
      <c r="E333" s="41"/>
      <c r="F333" s="234" t="s">
        <v>458</v>
      </c>
      <c r="G333" s="41"/>
      <c r="H333" s="41"/>
      <c r="I333" s="235"/>
      <c r="J333" s="41"/>
      <c r="K333" s="41"/>
      <c r="L333" s="45"/>
      <c r="M333" s="236"/>
      <c r="N333" s="237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143</v>
      </c>
      <c r="AU333" s="18" t="s">
        <v>83</v>
      </c>
    </row>
    <row r="334" s="2" customFormat="1">
      <c r="A334" s="39"/>
      <c r="B334" s="40"/>
      <c r="C334" s="41"/>
      <c r="D334" s="238" t="s">
        <v>145</v>
      </c>
      <c r="E334" s="41"/>
      <c r="F334" s="239" t="s">
        <v>459</v>
      </c>
      <c r="G334" s="41"/>
      <c r="H334" s="41"/>
      <c r="I334" s="235"/>
      <c r="J334" s="41"/>
      <c r="K334" s="41"/>
      <c r="L334" s="45"/>
      <c r="M334" s="236"/>
      <c r="N334" s="237"/>
      <c r="O334" s="92"/>
      <c r="P334" s="92"/>
      <c r="Q334" s="92"/>
      <c r="R334" s="92"/>
      <c r="S334" s="92"/>
      <c r="T334" s="93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145</v>
      </c>
      <c r="AU334" s="18" t="s">
        <v>83</v>
      </c>
    </row>
    <row r="335" s="13" customFormat="1">
      <c r="A335" s="13"/>
      <c r="B335" s="240"/>
      <c r="C335" s="241"/>
      <c r="D335" s="233" t="s">
        <v>147</v>
      </c>
      <c r="E335" s="242" t="s">
        <v>1</v>
      </c>
      <c r="F335" s="243" t="s">
        <v>154</v>
      </c>
      <c r="G335" s="241"/>
      <c r="H335" s="244">
        <v>863.25999999999999</v>
      </c>
      <c r="I335" s="245"/>
      <c r="J335" s="241"/>
      <c r="K335" s="241"/>
      <c r="L335" s="246"/>
      <c r="M335" s="247"/>
      <c r="N335" s="248"/>
      <c r="O335" s="248"/>
      <c r="P335" s="248"/>
      <c r="Q335" s="248"/>
      <c r="R335" s="248"/>
      <c r="S335" s="248"/>
      <c r="T335" s="24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0" t="s">
        <v>147</v>
      </c>
      <c r="AU335" s="250" t="s">
        <v>83</v>
      </c>
      <c r="AV335" s="13" t="s">
        <v>83</v>
      </c>
      <c r="AW335" s="13" t="s">
        <v>30</v>
      </c>
      <c r="AX335" s="13" t="s">
        <v>81</v>
      </c>
      <c r="AY335" s="250" t="s">
        <v>134</v>
      </c>
    </row>
    <row r="336" s="2" customFormat="1" ht="24.15" customHeight="1">
      <c r="A336" s="39"/>
      <c r="B336" s="40"/>
      <c r="C336" s="220" t="s">
        <v>460</v>
      </c>
      <c r="D336" s="220" t="s">
        <v>136</v>
      </c>
      <c r="E336" s="221" t="s">
        <v>461</v>
      </c>
      <c r="F336" s="222" t="s">
        <v>462</v>
      </c>
      <c r="G336" s="223" t="s">
        <v>139</v>
      </c>
      <c r="H336" s="224">
        <v>710.91999999999996</v>
      </c>
      <c r="I336" s="225"/>
      <c r="J336" s="226">
        <f>ROUND(I336*H336,2)</f>
        <v>0</v>
      </c>
      <c r="K336" s="222" t="s">
        <v>140</v>
      </c>
      <c r="L336" s="45"/>
      <c r="M336" s="227" t="s">
        <v>1</v>
      </c>
      <c r="N336" s="228" t="s">
        <v>38</v>
      </c>
      <c r="O336" s="92"/>
      <c r="P336" s="229">
        <f>O336*H336</f>
        <v>0</v>
      </c>
      <c r="Q336" s="229">
        <v>0.38313999999999998</v>
      </c>
      <c r="R336" s="229">
        <f>Q336*H336</f>
        <v>272.38188879999996</v>
      </c>
      <c r="S336" s="229">
        <v>0</v>
      </c>
      <c r="T336" s="23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1" t="s">
        <v>141</v>
      </c>
      <c r="AT336" s="231" t="s">
        <v>136</v>
      </c>
      <c r="AU336" s="231" t="s">
        <v>83</v>
      </c>
      <c r="AY336" s="18" t="s">
        <v>134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8" t="s">
        <v>81</v>
      </c>
      <c r="BK336" s="232">
        <f>ROUND(I336*H336,2)</f>
        <v>0</v>
      </c>
      <c r="BL336" s="18" t="s">
        <v>141</v>
      </c>
      <c r="BM336" s="231" t="s">
        <v>463</v>
      </c>
    </row>
    <row r="337" s="2" customFormat="1">
      <c r="A337" s="39"/>
      <c r="B337" s="40"/>
      <c r="C337" s="41"/>
      <c r="D337" s="233" t="s">
        <v>143</v>
      </c>
      <c r="E337" s="41"/>
      <c r="F337" s="234" t="s">
        <v>464</v>
      </c>
      <c r="G337" s="41"/>
      <c r="H337" s="41"/>
      <c r="I337" s="235"/>
      <c r="J337" s="41"/>
      <c r="K337" s="41"/>
      <c r="L337" s="45"/>
      <c r="M337" s="236"/>
      <c r="N337" s="237"/>
      <c r="O337" s="92"/>
      <c r="P337" s="92"/>
      <c r="Q337" s="92"/>
      <c r="R337" s="92"/>
      <c r="S337" s="92"/>
      <c r="T337" s="93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143</v>
      </c>
      <c r="AU337" s="18" t="s">
        <v>83</v>
      </c>
    </row>
    <row r="338" s="2" customFormat="1">
      <c r="A338" s="39"/>
      <c r="B338" s="40"/>
      <c r="C338" s="41"/>
      <c r="D338" s="238" t="s">
        <v>145</v>
      </c>
      <c r="E338" s="41"/>
      <c r="F338" s="239" t="s">
        <v>465</v>
      </c>
      <c r="G338" s="41"/>
      <c r="H338" s="41"/>
      <c r="I338" s="235"/>
      <c r="J338" s="41"/>
      <c r="K338" s="41"/>
      <c r="L338" s="45"/>
      <c r="M338" s="236"/>
      <c r="N338" s="237"/>
      <c r="O338" s="92"/>
      <c r="P338" s="92"/>
      <c r="Q338" s="92"/>
      <c r="R338" s="92"/>
      <c r="S338" s="92"/>
      <c r="T338" s="93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145</v>
      </c>
      <c r="AU338" s="18" t="s">
        <v>83</v>
      </c>
    </row>
    <row r="339" s="13" customFormat="1">
      <c r="A339" s="13"/>
      <c r="B339" s="240"/>
      <c r="C339" s="241"/>
      <c r="D339" s="233" t="s">
        <v>147</v>
      </c>
      <c r="E339" s="242" t="s">
        <v>1</v>
      </c>
      <c r="F339" s="243" t="s">
        <v>466</v>
      </c>
      <c r="G339" s="241"/>
      <c r="H339" s="244">
        <v>710.91999999999996</v>
      </c>
      <c r="I339" s="245"/>
      <c r="J339" s="241"/>
      <c r="K339" s="241"/>
      <c r="L339" s="246"/>
      <c r="M339" s="247"/>
      <c r="N339" s="248"/>
      <c r="O339" s="248"/>
      <c r="P339" s="248"/>
      <c r="Q339" s="248"/>
      <c r="R339" s="248"/>
      <c r="S339" s="248"/>
      <c r="T339" s="249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0" t="s">
        <v>147</v>
      </c>
      <c r="AU339" s="250" t="s">
        <v>83</v>
      </c>
      <c r="AV339" s="13" t="s">
        <v>83</v>
      </c>
      <c r="AW339" s="13" t="s">
        <v>30</v>
      </c>
      <c r="AX339" s="13" t="s">
        <v>81</v>
      </c>
      <c r="AY339" s="250" t="s">
        <v>134</v>
      </c>
    </row>
    <row r="340" s="2" customFormat="1" ht="24.15" customHeight="1">
      <c r="A340" s="39"/>
      <c r="B340" s="40"/>
      <c r="C340" s="220" t="s">
        <v>467</v>
      </c>
      <c r="D340" s="220" t="s">
        <v>136</v>
      </c>
      <c r="E340" s="221" t="s">
        <v>468</v>
      </c>
      <c r="F340" s="222" t="s">
        <v>469</v>
      </c>
      <c r="G340" s="223" t="s">
        <v>139</v>
      </c>
      <c r="H340" s="224">
        <v>710.91999999999996</v>
      </c>
      <c r="I340" s="225"/>
      <c r="J340" s="226">
        <f>ROUND(I340*H340,2)</f>
        <v>0</v>
      </c>
      <c r="K340" s="222" t="s">
        <v>140</v>
      </c>
      <c r="L340" s="45"/>
      <c r="M340" s="227" t="s">
        <v>1</v>
      </c>
      <c r="N340" s="228" t="s">
        <v>38</v>
      </c>
      <c r="O340" s="92"/>
      <c r="P340" s="229">
        <f>O340*H340</f>
        <v>0</v>
      </c>
      <c r="Q340" s="229">
        <v>0</v>
      </c>
      <c r="R340" s="229">
        <f>Q340*H340</f>
        <v>0</v>
      </c>
      <c r="S340" s="229">
        <v>0</v>
      </c>
      <c r="T340" s="230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1" t="s">
        <v>141</v>
      </c>
      <c r="AT340" s="231" t="s">
        <v>136</v>
      </c>
      <c r="AU340" s="231" t="s">
        <v>83</v>
      </c>
      <c r="AY340" s="18" t="s">
        <v>134</v>
      </c>
      <c r="BE340" s="232">
        <f>IF(N340="základní",J340,0)</f>
        <v>0</v>
      </c>
      <c r="BF340" s="232">
        <f>IF(N340="snížená",J340,0)</f>
        <v>0</v>
      </c>
      <c r="BG340" s="232">
        <f>IF(N340="zákl. přenesená",J340,0)</f>
        <v>0</v>
      </c>
      <c r="BH340" s="232">
        <f>IF(N340="sníž. přenesená",J340,0)</f>
        <v>0</v>
      </c>
      <c r="BI340" s="232">
        <f>IF(N340="nulová",J340,0)</f>
        <v>0</v>
      </c>
      <c r="BJ340" s="18" t="s">
        <v>81</v>
      </c>
      <c r="BK340" s="232">
        <f>ROUND(I340*H340,2)</f>
        <v>0</v>
      </c>
      <c r="BL340" s="18" t="s">
        <v>141</v>
      </c>
      <c r="BM340" s="231" t="s">
        <v>470</v>
      </c>
    </row>
    <row r="341" s="2" customFormat="1">
      <c r="A341" s="39"/>
      <c r="B341" s="40"/>
      <c r="C341" s="41"/>
      <c r="D341" s="233" t="s">
        <v>143</v>
      </c>
      <c r="E341" s="41"/>
      <c r="F341" s="234" t="s">
        <v>471</v>
      </c>
      <c r="G341" s="41"/>
      <c r="H341" s="41"/>
      <c r="I341" s="235"/>
      <c r="J341" s="41"/>
      <c r="K341" s="41"/>
      <c r="L341" s="45"/>
      <c r="M341" s="236"/>
      <c r="N341" s="237"/>
      <c r="O341" s="92"/>
      <c r="P341" s="92"/>
      <c r="Q341" s="92"/>
      <c r="R341" s="92"/>
      <c r="S341" s="92"/>
      <c r="T341" s="93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143</v>
      </c>
      <c r="AU341" s="18" t="s">
        <v>83</v>
      </c>
    </row>
    <row r="342" s="2" customFormat="1">
      <c r="A342" s="39"/>
      <c r="B342" s="40"/>
      <c r="C342" s="41"/>
      <c r="D342" s="238" t="s">
        <v>145</v>
      </c>
      <c r="E342" s="41"/>
      <c r="F342" s="239" t="s">
        <v>472</v>
      </c>
      <c r="G342" s="41"/>
      <c r="H342" s="41"/>
      <c r="I342" s="235"/>
      <c r="J342" s="41"/>
      <c r="K342" s="41"/>
      <c r="L342" s="45"/>
      <c r="M342" s="236"/>
      <c r="N342" s="237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145</v>
      </c>
      <c r="AU342" s="18" t="s">
        <v>83</v>
      </c>
    </row>
    <row r="343" s="13" customFormat="1">
      <c r="A343" s="13"/>
      <c r="B343" s="240"/>
      <c r="C343" s="241"/>
      <c r="D343" s="233" t="s">
        <v>147</v>
      </c>
      <c r="E343" s="242" t="s">
        <v>1</v>
      </c>
      <c r="F343" s="243" t="s">
        <v>466</v>
      </c>
      <c r="G343" s="241"/>
      <c r="H343" s="244">
        <v>710.91999999999996</v>
      </c>
      <c r="I343" s="245"/>
      <c r="J343" s="241"/>
      <c r="K343" s="241"/>
      <c r="L343" s="246"/>
      <c r="M343" s="247"/>
      <c r="N343" s="248"/>
      <c r="O343" s="248"/>
      <c r="P343" s="248"/>
      <c r="Q343" s="248"/>
      <c r="R343" s="248"/>
      <c r="S343" s="248"/>
      <c r="T343" s="249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0" t="s">
        <v>147</v>
      </c>
      <c r="AU343" s="250" t="s">
        <v>83</v>
      </c>
      <c r="AV343" s="13" t="s">
        <v>83</v>
      </c>
      <c r="AW343" s="13" t="s">
        <v>30</v>
      </c>
      <c r="AX343" s="13" t="s">
        <v>81</v>
      </c>
      <c r="AY343" s="250" t="s">
        <v>134</v>
      </c>
    </row>
    <row r="344" s="2" customFormat="1" ht="24.15" customHeight="1">
      <c r="A344" s="39"/>
      <c r="B344" s="40"/>
      <c r="C344" s="220" t="s">
        <v>473</v>
      </c>
      <c r="D344" s="220" t="s">
        <v>136</v>
      </c>
      <c r="E344" s="221" t="s">
        <v>474</v>
      </c>
      <c r="F344" s="222" t="s">
        <v>475</v>
      </c>
      <c r="G344" s="223" t="s">
        <v>139</v>
      </c>
      <c r="H344" s="224">
        <v>863.25999999999999</v>
      </c>
      <c r="I344" s="225"/>
      <c r="J344" s="226">
        <f>ROUND(I344*H344,2)</f>
        <v>0</v>
      </c>
      <c r="K344" s="222" t="s">
        <v>140</v>
      </c>
      <c r="L344" s="45"/>
      <c r="M344" s="227" t="s">
        <v>1</v>
      </c>
      <c r="N344" s="228" t="s">
        <v>38</v>
      </c>
      <c r="O344" s="92"/>
      <c r="P344" s="229">
        <f>O344*H344</f>
        <v>0</v>
      </c>
      <c r="Q344" s="229">
        <v>0</v>
      </c>
      <c r="R344" s="229">
        <f>Q344*H344</f>
        <v>0</v>
      </c>
      <c r="S344" s="229">
        <v>0</v>
      </c>
      <c r="T344" s="230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1" t="s">
        <v>141</v>
      </c>
      <c r="AT344" s="231" t="s">
        <v>136</v>
      </c>
      <c r="AU344" s="231" t="s">
        <v>83</v>
      </c>
      <c r="AY344" s="18" t="s">
        <v>134</v>
      </c>
      <c r="BE344" s="232">
        <f>IF(N344="základní",J344,0)</f>
        <v>0</v>
      </c>
      <c r="BF344" s="232">
        <f>IF(N344="snížená",J344,0)</f>
        <v>0</v>
      </c>
      <c r="BG344" s="232">
        <f>IF(N344="zákl. přenesená",J344,0)</f>
        <v>0</v>
      </c>
      <c r="BH344" s="232">
        <f>IF(N344="sníž. přenesená",J344,0)</f>
        <v>0</v>
      </c>
      <c r="BI344" s="232">
        <f>IF(N344="nulová",J344,0)</f>
        <v>0</v>
      </c>
      <c r="BJ344" s="18" t="s">
        <v>81</v>
      </c>
      <c r="BK344" s="232">
        <f>ROUND(I344*H344,2)</f>
        <v>0</v>
      </c>
      <c r="BL344" s="18" t="s">
        <v>141</v>
      </c>
      <c r="BM344" s="231" t="s">
        <v>476</v>
      </c>
    </row>
    <row r="345" s="2" customFormat="1">
      <c r="A345" s="39"/>
      <c r="B345" s="40"/>
      <c r="C345" s="41"/>
      <c r="D345" s="233" t="s">
        <v>143</v>
      </c>
      <c r="E345" s="41"/>
      <c r="F345" s="234" t="s">
        <v>477</v>
      </c>
      <c r="G345" s="41"/>
      <c r="H345" s="41"/>
      <c r="I345" s="235"/>
      <c r="J345" s="41"/>
      <c r="K345" s="41"/>
      <c r="L345" s="45"/>
      <c r="M345" s="236"/>
      <c r="N345" s="237"/>
      <c r="O345" s="92"/>
      <c r="P345" s="92"/>
      <c r="Q345" s="92"/>
      <c r="R345" s="92"/>
      <c r="S345" s="92"/>
      <c r="T345" s="93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143</v>
      </c>
      <c r="AU345" s="18" t="s">
        <v>83</v>
      </c>
    </row>
    <row r="346" s="2" customFormat="1">
      <c r="A346" s="39"/>
      <c r="B346" s="40"/>
      <c r="C346" s="41"/>
      <c r="D346" s="238" t="s">
        <v>145</v>
      </c>
      <c r="E346" s="41"/>
      <c r="F346" s="239" t="s">
        <v>478</v>
      </c>
      <c r="G346" s="41"/>
      <c r="H346" s="41"/>
      <c r="I346" s="235"/>
      <c r="J346" s="41"/>
      <c r="K346" s="41"/>
      <c r="L346" s="45"/>
      <c r="M346" s="236"/>
      <c r="N346" s="237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145</v>
      </c>
      <c r="AU346" s="18" t="s">
        <v>83</v>
      </c>
    </row>
    <row r="347" s="13" customFormat="1">
      <c r="A347" s="13"/>
      <c r="B347" s="240"/>
      <c r="C347" s="241"/>
      <c r="D347" s="233" t="s">
        <v>147</v>
      </c>
      <c r="E347" s="242" t="s">
        <v>1</v>
      </c>
      <c r="F347" s="243" t="s">
        <v>154</v>
      </c>
      <c r="G347" s="241"/>
      <c r="H347" s="244">
        <v>863.25999999999999</v>
      </c>
      <c r="I347" s="245"/>
      <c r="J347" s="241"/>
      <c r="K347" s="241"/>
      <c r="L347" s="246"/>
      <c r="M347" s="247"/>
      <c r="N347" s="248"/>
      <c r="O347" s="248"/>
      <c r="P347" s="248"/>
      <c r="Q347" s="248"/>
      <c r="R347" s="248"/>
      <c r="S347" s="248"/>
      <c r="T347" s="249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0" t="s">
        <v>147</v>
      </c>
      <c r="AU347" s="250" t="s">
        <v>83</v>
      </c>
      <c r="AV347" s="13" t="s">
        <v>83</v>
      </c>
      <c r="AW347" s="13" t="s">
        <v>30</v>
      </c>
      <c r="AX347" s="13" t="s">
        <v>81</v>
      </c>
      <c r="AY347" s="250" t="s">
        <v>134</v>
      </c>
    </row>
    <row r="348" s="2" customFormat="1" ht="33" customHeight="1">
      <c r="A348" s="39"/>
      <c r="B348" s="40"/>
      <c r="C348" s="220" t="s">
        <v>479</v>
      </c>
      <c r="D348" s="220" t="s">
        <v>136</v>
      </c>
      <c r="E348" s="221" t="s">
        <v>480</v>
      </c>
      <c r="F348" s="222" t="s">
        <v>481</v>
      </c>
      <c r="G348" s="223" t="s">
        <v>139</v>
      </c>
      <c r="H348" s="224">
        <v>4301.1000000000004</v>
      </c>
      <c r="I348" s="225"/>
      <c r="J348" s="226">
        <f>ROUND(I348*H348,2)</f>
        <v>0</v>
      </c>
      <c r="K348" s="222" t="s">
        <v>140</v>
      </c>
      <c r="L348" s="45"/>
      <c r="M348" s="227" t="s">
        <v>1</v>
      </c>
      <c r="N348" s="228" t="s">
        <v>38</v>
      </c>
      <c r="O348" s="92"/>
      <c r="P348" s="229">
        <f>O348*H348</f>
        <v>0</v>
      </c>
      <c r="Q348" s="229">
        <v>0</v>
      </c>
      <c r="R348" s="229">
        <f>Q348*H348</f>
        <v>0</v>
      </c>
      <c r="S348" s="229">
        <v>0</v>
      </c>
      <c r="T348" s="230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1" t="s">
        <v>141</v>
      </c>
      <c r="AT348" s="231" t="s">
        <v>136</v>
      </c>
      <c r="AU348" s="231" t="s">
        <v>83</v>
      </c>
      <c r="AY348" s="18" t="s">
        <v>134</v>
      </c>
      <c r="BE348" s="232">
        <f>IF(N348="základní",J348,0)</f>
        <v>0</v>
      </c>
      <c r="BF348" s="232">
        <f>IF(N348="snížená",J348,0)</f>
        <v>0</v>
      </c>
      <c r="BG348" s="232">
        <f>IF(N348="zákl. přenesená",J348,0)</f>
        <v>0</v>
      </c>
      <c r="BH348" s="232">
        <f>IF(N348="sníž. přenesená",J348,0)</f>
        <v>0</v>
      </c>
      <c r="BI348" s="232">
        <f>IF(N348="nulová",J348,0)</f>
        <v>0</v>
      </c>
      <c r="BJ348" s="18" t="s">
        <v>81</v>
      </c>
      <c r="BK348" s="232">
        <f>ROUND(I348*H348,2)</f>
        <v>0</v>
      </c>
      <c r="BL348" s="18" t="s">
        <v>141</v>
      </c>
      <c r="BM348" s="231" t="s">
        <v>482</v>
      </c>
    </row>
    <row r="349" s="2" customFormat="1">
      <c r="A349" s="39"/>
      <c r="B349" s="40"/>
      <c r="C349" s="41"/>
      <c r="D349" s="233" t="s">
        <v>143</v>
      </c>
      <c r="E349" s="41"/>
      <c r="F349" s="234" t="s">
        <v>483</v>
      </c>
      <c r="G349" s="41"/>
      <c r="H349" s="41"/>
      <c r="I349" s="235"/>
      <c r="J349" s="41"/>
      <c r="K349" s="41"/>
      <c r="L349" s="45"/>
      <c r="M349" s="236"/>
      <c r="N349" s="237"/>
      <c r="O349" s="92"/>
      <c r="P349" s="92"/>
      <c r="Q349" s="92"/>
      <c r="R349" s="92"/>
      <c r="S349" s="92"/>
      <c r="T349" s="93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143</v>
      </c>
      <c r="AU349" s="18" t="s">
        <v>83</v>
      </c>
    </row>
    <row r="350" s="2" customFormat="1">
      <c r="A350" s="39"/>
      <c r="B350" s="40"/>
      <c r="C350" s="41"/>
      <c r="D350" s="238" t="s">
        <v>145</v>
      </c>
      <c r="E350" s="41"/>
      <c r="F350" s="239" t="s">
        <v>484</v>
      </c>
      <c r="G350" s="41"/>
      <c r="H350" s="41"/>
      <c r="I350" s="235"/>
      <c r="J350" s="41"/>
      <c r="K350" s="41"/>
      <c r="L350" s="45"/>
      <c r="M350" s="236"/>
      <c r="N350" s="237"/>
      <c r="O350" s="92"/>
      <c r="P350" s="92"/>
      <c r="Q350" s="92"/>
      <c r="R350" s="92"/>
      <c r="S350" s="92"/>
      <c r="T350" s="93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145</v>
      </c>
      <c r="AU350" s="18" t="s">
        <v>83</v>
      </c>
    </row>
    <row r="351" s="13" customFormat="1">
      <c r="A351" s="13"/>
      <c r="B351" s="240"/>
      <c r="C351" s="241"/>
      <c r="D351" s="233" t="s">
        <v>147</v>
      </c>
      <c r="E351" s="242" t="s">
        <v>1</v>
      </c>
      <c r="F351" s="243" t="s">
        <v>90</v>
      </c>
      <c r="G351" s="241"/>
      <c r="H351" s="244">
        <v>4301.1000000000004</v>
      </c>
      <c r="I351" s="245"/>
      <c r="J351" s="241"/>
      <c r="K351" s="241"/>
      <c r="L351" s="246"/>
      <c r="M351" s="247"/>
      <c r="N351" s="248"/>
      <c r="O351" s="248"/>
      <c r="P351" s="248"/>
      <c r="Q351" s="248"/>
      <c r="R351" s="248"/>
      <c r="S351" s="248"/>
      <c r="T351" s="249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0" t="s">
        <v>147</v>
      </c>
      <c r="AU351" s="250" t="s">
        <v>83</v>
      </c>
      <c r="AV351" s="13" t="s">
        <v>83</v>
      </c>
      <c r="AW351" s="13" t="s">
        <v>30</v>
      </c>
      <c r="AX351" s="13" t="s">
        <v>81</v>
      </c>
      <c r="AY351" s="250" t="s">
        <v>134</v>
      </c>
    </row>
    <row r="352" s="12" customFormat="1" ht="22.8" customHeight="1">
      <c r="A352" s="12"/>
      <c r="B352" s="204"/>
      <c r="C352" s="205"/>
      <c r="D352" s="206" t="s">
        <v>72</v>
      </c>
      <c r="E352" s="218" t="s">
        <v>198</v>
      </c>
      <c r="F352" s="218" t="s">
        <v>485</v>
      </c>
      <c r="G352" s="205"/>
      <c r="H352" s="205"/>
      <c r="I352" s="208"/>
      <c r="J352" s="219">
        <f>BK352</f>
        <v>0</v>
      </c>
      <c r="K352" s="205"/>
      <c r="L352" s="210"/>
      <c r="M352" s="211"/>
      <c r="N352" s="212"/>
      <c r="O352" s="212"/>
      <c r="P352" s="213">
        <f>P353+SUM(P354:P492)+P612</f>
        <v>0</v>
      </c>
      <c r="Q352" s="212"/>
      <c r="R352" s="213">
        <f>R353+SUM(R354:R492)+R612</f>
        <v>41.480994670000001</v>
      </c>
      <c r="S352" s="212"/>
      <c r="T352" s="214">
        <f>T353+SUM(T354:T492)+T612</f>
        <v>21.450800000000001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15" t="s">
        <v>81</v>
      </c>
      <c r="AT352" s="216" t="s">
        <v>72</v>
      </c>
      <c r="AU352" s="216" t="s">
        <v>81</v>
      </c>
      <c r="AY352" s="215" t="s">
        <v>134</v>
      </c>
      <c r="BK352" s="217">
        <f>BK353+SUM(BK354:BK492)+BK612</f>
        <v>0</v>
      </c>
    </row>
    <row r="353" s="2" customFormat="1" ht="24.15" customHeight="1">
      <c r="A353" s="39"/>
      <c r="B353" s="40"/>
      <c r="C353" s="220" t="s">
        <v>486</v>
      </c>
      <c r="D353" s="220" t="s">
        <v>136</v>
      </c>
      <c r="E353" s="221" t="s">
        <v>487</v>
      </c>
      <c r="F353" s="222" t="s">
        <v>488</v>
      </c>
      <c r="G353" s="223" t="s">
        <v>432</v>
      </c>
      <c r="H353" s="224">
        <v>20</v>
      </c>
      <c r="I353" s="225"/>
      <c r="J353" s="226">
        <f>ROUND(I353*H353,2)</f>
        <v>0</v>
      </c>
      <c r="K353" s="222" t="s">
        <v>140</v>
      </c>
      <c r="L353" s="45"/>
      <c r="M353" s="227" t="s">
        <v>1</v>
      </c>
      <c r="N353" s="228" t="s">
        <v>38</v>
      </c>
      <c r="O353" s="92"/>
      <c r="P353" s="229">
        <f>O353*H353</f>
        <v>0</v>
      </c>
      <c r="Q353" s="229">
        <v>0.00167</v>
      </c>
      <c r="R353" s="229">
        <f>Q353*H353</f>
        <v>0.033399999999999999</v>
      </c>
      <c r="S353" s="229">
        <v>0</v>
      </c>
      <c r="T353" s="230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1" t="s">
        <v>141</v>
      </c>
      <c r="AT353" s="231" t="s">
        <v>136</v>
      </c>
      <c r="AU353" s="231" t="s">
        <v>83</v>
      </c>
      <c r="AY353" s="18" t="s">
        <v>134</v>
      </c>
      <c r="BE353" s="232">
        <f>IF(N353="základní",J353,0)</f>
        <v>0</v>
      </c>
      <c r="BF353" s="232">
        <f>IF(N353="snížená",J353,0)</f>
        <v>0</v>
      </c>
      <c r="BG353" s="232">
        <f>IF(N353="zákl. přenesená",J353,0)</f>
        <v>0</v>
      </c>
      <c r="BH353" s="232">
        <f>IF(N353="sníž. přenesená",J353,0)</f>
        <v>0</v>
      </c>
      <c r="BI353" s="232">
        <f>IF(N353="nulová",J353,0)</f>
        <v>0</v>
      </c>
      <c r="BJ353" s="18" t="s">
        <v>81</v>
      </c>
      <c r="BK353" s="232">
        <f>ROUND(I353*H353,2)</f>
        <v>0</v>
      </c>
      <c r="BL353" s="18" t="s">
        <v>141</v>
      </c>
      <c r="BM353" s="231" t="s">
        <v>489</v>
      </c>
    </row>
    <row r="354" s="2" customFormat="1">
      <c r="A354" s="39"/>
      <c r="B354" s="40"/>
      <c r="C354" s="41"/>
      <c r="D354" s="233" t="s">
        <v>143</v>
      </c>
      <c r="E354" s="41"/>
      <c r="F354" s="234" t="s">
        <v>490</v>
      </c>
      <c r="G354" s="41"/>
      <c r="H354" s="41"/>
      <c r="I354" s="235"/>
      <c r="J354" s="41"/>
      <c r="K354" s="41"/>
      <c r="L354" s="45"/>
      <c r="M354" s="236"/>
      <c r="N354" s="237"/>
      <c r="O354" s="92"/>
      <c r="P354" s="92"/>
      <c r="Q354" s="92"/>
      <c r="R354" s="92"/>
      <c r="S354" s="92"/>
      <c r="T354" s="93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143</v>
      </c>
      <c r="AU354" s="18" t="s">
        <v>83</v>
      </c>
    </row>
    <row r="355" s="2" customFormat="1">
      <c r="A355" s="39"/>
      <c r="B355" s="40"/>
      <c r="C355" s="41"/>
      <c r="D355" s="238" t="s">
        <v>145</v>
      </c>
      <c r="E355" s="41"/>
      <c r="F355" s="239" t="s">
        <v>491</v>
      </c>
      <c r="G355" s="41"/>
      <c r="H355" s="41"/>
      <c r="I355" s="235"/>
      <c r="J355" s="41"/>
      <c r="K355" s="41"/>
      <c r="L355" s="45"/>
      <c r="M355" s="236"/>
      <c r="N355" s="237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145</v>
      </c>
      <c r="AU355" s="18" t="s">
        <v>83</v>
      </c>
    </row>
    <row r="356" s="13" customFormat="1">
      <c r="A356" s="13"/>
      <c r="B356" s="240"/>
      <c r="C356" s="241"/>
      <c r="D356" s="233" t="s">
        <v>147</v>
      </c>
      <c r="E356" s="242" t="s">
        <v>1</v>
      </c>
      <c r="F356" s="243" t="s">
        <v>492</v>
      </c>
      <c r="G356" s="241"/>
      <c r="H356" s="244">
        <v>20</v>
      </c>
      <c r="I356" s="245"/>
      <c r="J356" s="241"/>
      <c r="K356" s="241"/>
      <c r="L356" s="246"/>
      <c r="M356" s="247"/>
      <c r="N356" s="248"/>
      <c r="O356" s="248"/>
      <c r="P356" s="248"/>
      <c r="Q356" s="248"/>
      <c r="R356" s="248"/>
      <c r="S356" s="248"/>
      <c r="T356" s="249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0" t="s">
        <v>147</v>
      </c>
      <c r="AU356" s="250" t="s">
        <v>83</v>
      </c>
      <c r="AV356" s="13" t="s">
        <v>83</v>
      </c>
      <c r="AW356" s="13" t="s">
        <v>30</v>
      </c>
      <c r="AX356" s="13" t="s">
        <v>81</v>
      </c>
      <c r="AY356" s="250" t="s">
        <v>134</v>
      </c>
    </row>
    <row r="357" s="2" customFormat="1" ht="16.5" customHeight="1">
      <c r="A357" s="39"/>
      <c r="B357" s="40"/>
      <c r="C357" s="272" t="s">
        <v>493</v>
      </c>
      <c r="D357" s="272" t="s">
        <v>363</v>
      </c>
      <c r="E357" s="273" t="s">
        <v>494</v>
      </c>
      <c r="F357" s="274" t="s">
        <v>495</v>
      </c>
      <c r="G357" s="275" t="s">
        <v>432</v>
      </c>
      <c r="H357" s="276">
        <v>10</v>
      </c>
      <c r="I357" s="277"/>
      <c r="J357" s="278">
        <f>ROUND(I357*H357,2)</f>
        <v>0</v>
      </c>
      <c r="K357" s="274" t="s">
        <v>140</v>
      </c>
      <c r="L357" s="279"/>
      <c r="M357" s="280" t="s">
        <v>1</v>
      </c>
      <c r="N357" s="281" t="s">
        <v>38</v>
      </c>
      <c r="O357" s="92"/>
      <c r="P357" s="229">
        <f>O357*H357</f>
        <v>0</v>
      </c>
      <c r="Q357" s="229">
        <v>0.0141</v>
      </c>
      <c r="R357" s="229">
        <f>Q357*H357</f>
        <v>0.14099999999999999</v>
      </c>
      <c r="S357" s="229">
        <v>0</v>
      </c>
      <c r="T357" s="230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1" t="s">
        <v>198</v>
      </c>
      <c r="AT357" s="231" t="s">
        <v>363</v>
      </c>
      <c r="AU357" s="231" t="s">
        <v>83</v>
      </c>
      <c r="AY357" s="18" t="s">
        <v>134</v>
      </c>
      <c r="BE357" s="232">
        <f>IF(N357="základní",J357,0)</f>
        <v>0</v>
      </c>
      <c r="BF357" s="232">
        <f>IF(N357="snížená",J357,0)</f>
        <v>0</v>
      </c>
      <c r="BG357" s="232">
        <f>IF(N357="zákl. přenesená",J357,0)</f>
        <v>0</v>
      </c>
      <c r="BH357" s="232">
        <f>IF(N357="sníž. přenesená",J357,0)</f>
        <v>0</v>
      </c>
      <c r="BI357" s="232">
        <f>IF(N357="nulová",J357,0)</f>
        <v>0</v>
      </c>
      <c r="BJ357" s="18" t="s">
        <v>81</v>
      </c>
      <c r="BK357" s="232">
        <f>ROUND(I357*H357,2)</f>
        <v>0</v>
      </c>
      <c r="BL357" s="18" t="s">
        <v>141</v>
      </c>
      <c r="BM357" s="231" t="s">
        <v>496</v>
      </c>
    </row>
    <row r="358" s="2" customFormat="1">
      <c r="A358" s="39"/>
      <c r="B358" s="40"/>
      <c r="C358" s="41"/>
      <c r="D358" s="233" t="s">
        <v>143</v>
      </c>
      <c r="E358" s="41"/>
      <c r="F358" s="234" t="s">
        <v>495</v>
      </c>
      <c r="G358" s="41"/>
      <c r="H358" s="41"/>
      <c r="I358" s="235"/>
      <c r="J358" s="41"/>
      <c r="K358" s="41"/>
      <c r="L358" s="45"/>
      <c r="M358" s="236"/>
      <c r="N358" s="237"/>
      <c r="O358" s="92"/>
      <c r="P358" s="92"/>
      <c r="Q358" s="92"/>
      <c r="R358" s="92"/>
      <c r="S358" s="92"/>
      <c r="T358" s="93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143</v>
      </c>
      <c r="AU358" s="18" t="s">
        <v>83</v>
      </c>
    </row>
    <row r="359" s="2" customFormat="1" ht="24.15" customHeight="1">
      <c r="A359" s="39"/>
      <c r="B359" s="40"/>
      <c r="C359" s="272" t="s">
        <v>497</v>
      </c>
      <c r="D359" s="272" t="s">
        <v>363</v>
      </c>
      <c r="E359" s="273" t="s">
        <v>498</v>
      </c>
      <c r="F359" s="274" t="s">
        <v>499</v>
      </c>
      <c r="G359" s="275" t="s">
        <v>432</v>
      </c>
      <c r="H359" s="276">
        <v>10</v>
      </c>
      <c r="I359" s="277"/>
      <c r="J359" s="278">
        <f>ROUND(I359*H359,2)</f>
        <v>0</v>
      </c>
      <c r="K359" s="274" t="s">
        <v>140</v>
      </c>
      <c r="L359" s="279"/>
      <c r="M359" s="280" t="s">
        <v>1</v>
      </c>
      <c r="N359" s="281" t="s">
        <v>38</v>
      </c>
      <c r="O359" s="92"/>
      <c r="P359" s="229">
        <f>O359*H359</f>
        <v>0</v>
      </c>
      <c r="Q359" s="229">
        <v>0.0095999999999999992</v>
      </c>
      <c r="R359" s="229">
        <f>Q359*H359</f>
        <v>0.095999999999999988</v>
      </c>
      <c r="S359" s="229">
        <v>0</v>
      </c>
      <c r="T359" s="230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1" t="s">
        <v>198</v>
      </c>
      <c r="AT359" s="231" t="s">
        <v>363</v>
      </c>
      <c r="AU359" s="231" t="s">
        <v>83</v>
      </c>
      <c r="AY359" s="18" t="s">
        <v>134</v>
      </c>
      <c r="BE359" s="232">
        <f>IF(N359="základní",J359,0)</f>
        <v>0</v>
      </c>
      <c r="BF359" s="232">
        <f>IF(N359="snížená",J359,0)</f>
        <v>0</v>
      </c>
      <c r="BG359" s="232">
        <f>IF(N359="zákl. přenesená",J359,0)</f>
        <v>0</v>
      </c>
      <c r="BH359" s="232">
        <f>IF(N359="sníž. přenesená",J359,0)</f>
        <v>0</v>
      </c>
      <c r="BI359" s="232">
        <f>IF(N359="nulová",J359,0)</f>
        <v>0</v>
      </c>
      <c r="BJ359" s="18" t="s">
        <v>81</v>
      </c>
      <c r="BK359" s="232">
        <f>ROUND(I359*H359,2)</f>
        <v>0</v>
      </c>
      <c r="BL359" s="18" t="s">
        <v>141</v>
      </c>
      <c r="BM359" s="231" t="s">
        <v>500</v>
      </c>
    </row>
    <row r="360" s="2" customFormat="1">
      <c r="A360" s="39"/>
      <c r="B360" s="40"/>
      <c r="C360" s="41"/>
      <c r="D360" s="233" t="s">
        <v>143</v>
      </c>
      <c r="E360" s="41"/>
      <c r="F360" s="234" t="s">
        <v>499</v>
      </c>
      <c r="G360" s="41"/>
      <c r="H360" s="41"/>
      <c r="I360" s="235"/>
      <c r="J360" s="41"/>
      <c r="K360" s="41"/>
      <c r="L360" s="45"/>
      <c r="M360" s="236"/>
      <c r="N360" s="237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143</v>
      </c>
      <c r="AU360" s="18" t="s">
        <v>83</v>
      </c>
    </row>
    <row r="361" s="2" customFormat="1" ht="24.15" customHeight="1">
      <c r="A361" s="39"/>
      <c r="B361" s="40"/>
      <c r="C361" s="220" t="s">
        <v>501</v>
      </c>
      <c r="D361" s="220" t="s">
        <v>136</v>
      </c>
      <c r="E361" s="221" t="s">
        <v>502</v>
      </c>
      <c r="F361" s="222" t="s">
        <v>503</v>
      </c>
      <c r="G361" s="223" t="s">
        <v>432</v>
      </c>
      <c r="H361" s="224">
        <v>3</v>
      </c>
      <c r="I361" s="225"/>
      <c r="J361" s="226">
        <f>ROUND(I361*H361,2)</f>
        <v>0</v>
      </c>
      <c r="K361" s="222" t="s">
        <v>140</v>
      </c>
      <c r="L361" s="45"/>
      <c r="M361" s="227" t="s">
        <v>1</v>
      </c>
      <c r="N361" s="228" t="s">
        <v>38</v>
      </c>
      <c r="O361" s="92"/>
      <c r="P361" s="229">
        <f>O361*H361</f>
        <v>0</v>
      </c>
      <c r="Q361" s="229">
        <v>0.00167</v>
      </c>
      <c r="R361" s="229">
        <f>Q361*H361</f>
        <v>0.0050100000000000006</v>
      </c>
      <c r="S361" s="229">
        <v>0</v>
      </c>
      <c r="T361" s="230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1" t="s">
        <v>141</v>
      </c>
      <c r="AT361" s="231" t="s">
        <v>136</v>
      </c>
      <c r="AU361" s="231" t="s">
        <v>83</v>
      </c>
      <c r="AY361" s="18" t="s">
        <v>134</v>
      </c>
      <c r="BE361" s="232">
        <f>IF(N361="základní",J361,0)</f>
        <v>0</v>
      </c>
      <c r="BF361" s="232">
        <f>IF(N361="snížená",J361,0)</f>
        <v>0</v>
      </c>
      <c r="BG361" s="232">
        <f>IF(N361="zákl. přenesená",J361,0)</f>
        <v>0</v>
      </c>
      <c r="BH361" s="232">
        <f>IF(N361="sníž. přenesená",J361,0)</f>
        <v>0</v>
      </c>
      <c r="BI361" s="232">
        <f>IF(N361="nulová",J361,0)</f>
        <v>0</v>
      </c>
      <c r="BJ361" s="18" t="s">
        <v>81</v>
      </c>
      <c r="BK361" s="232">
        <f>ROUND(I361*H361,2)</f>
        <v>0</v>
      </c>
      <c r="BL361" s="18" t="s">
        <v>141</v>
      </c>
      <c r="BM361" s="231" t="s">
        <v>504</v>
      </c>
    </row>
    <row r="362" s="2" customFormat="1">
      <c r="A362" s="39"/>
      <c r="B362" s="40"/>
      <c r="C362" s="41"/>
      <c r="D362" s="233" t="s">
        <v>143</v>
      </c>
      <c r="E362" s="41"/>
      <c r="F362" s="234" t="s">
        <v>505</v>
      </c>
      <c r="G362" s="41"/>
      <c r="H362" s="41"/>
      <c r="I362" s="235"/>
      <c r="J362" s="41"/>
      <c r="K362" s="41"/>
      <c r="L362" s="45"/>
      <c r="M362" s="236"/>
      <c r="N362" s="237"/>
      <c r="O362" s="92"/>
      <c r="P362" s="92"/>
      <c r="Q362" s="92"/>
      <c r="R362" s="92"/>
      <c r="S362" s="92"/>
      <c r="T362" s="93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143</v>
      </c>
      <c r="AU362" s="18" t="s">
        <v>83</v>
      </c>
    </row>
    <row r="363" s="2" customFormat="1">
      <c r="A363" s="39"/>
      <c r="B363" s="40"/>
      <c r="C363" s="41"/>
      <c r="D363" s="238" t="s">
        <v>145</v>
      </c>
      <c r="E363" s="41"/>
      <c r="F363" s="239" t="s">
        <v>506</v>
      </c>
      <c r="G363" s="41"/>
      <c r="H363" s="41"/>
      <c r="I363" s="235"/>
      <c r="J363" s="41"/>
      <c r="K363" s="41"/>
      <c r="L363" s="45"/>
      <c r="M363" s="236"/>
      <c r="N363" s="237"/>
      <c r="O363" s="92"/>
      <c r="P363" s="92"/>
      <c r="Q363" s="92"/>
      <c r="R363" s="92"/>
      <c r="S363" s="92"/>
      <c r="T363" s="93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145</v>
      </c>
      <c r="AU363" s="18" t="s">
        <v>83</v>
      </c>
    </row>
    <row r="364" s="2" customFormat="1" ht="24.15" customHeight="1">
      <c r="A364" s="39"/>
      <c r="B364" s="40"/>
      <c r="C364" s="272" t="s">
        <v>507</v>
      </c>
      <c r="D364" s="272" t="s">
        <v>363</v>
      </c>
      <c r="E364" s="273" t="s">
        <v>508</v>
      </c>
      <c r="F364" s="274" t="s">
        <v>509</v>
      </c>
      <c r="G364" s="275" t="s">
        <v>432</v>
      </c>
      <c r="H364" s="276">
        <v>3</v>
      </c>
      <c r="I364" s="277"/>
      <c r="J364" s="278">
        <f>ROUND(I364*H364,2)</f>
        <v>0</v>
      </c>
      <c r="K364" s="274" t="s">
        <v>140</v>
      </c>
      <c r="L364" s="279"/>
      <c r="M364" s="280" t="s">
        <v>1</v>
      </c>
      <c r="N364" s="281" t="s">
        <v>38</v>
      </c>
      <c r="O364" s="92"/>
      <c r="P364" s="229">
        <f>O364*H364</f>
        <v>0</v>
      </c>
      <c r="Q364" s="229">
        <v>0.0077000000000000002</v>
      </c>
      <c r="R364" s="229">
        <f>Q364*H364</f>
        <v>0.023100000000000002</v>
      </c>
      <c r="S364" s="229">
        <v>0</v>
      </c>
      <c r="T364" s="230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1" t="s">
        <v>198</v>
      </c>
      <c r="AT364" s="231" t="s">
        <v>363</v>
      </c>
      <c r="AU364" s="231" t="s">
        <v>83</v>
      </c>
      <c r="AY364" s="18" t="s">
        <v>134</v>
      </c>
      <c r="BE364" s="232">
        <f>IF(N364="základní",J364,0)</f>
        <v>0</v>
      </c>
      <c r="BF364" s="232">
        <f>IF(N364="snížená",J364,0)</f>
        <v>0</v>
      </c>
      <c r="BG364" s="232">
        <f>IF(N364="zákl. přenesená",J364,0)</f>
        <v>0</v>
      </c>
      <c r="BH364" s="232">
        <f>IF(N364="sníž. přenesená",J364,0)</f>
        <v>0</v>
      </c>
      <c r="BI364" s="232">
        <f>IF(N364="nulová",J364,0)</f>
        <v>0</v>
      </c>
      <c r="BJ364" s="18" t="s">
        <v>81</v>
      </c>
      <c r="BK364" s="232">
        <f>ROUND(I364*H364,2)</f>
        <v>0</v>
      </c>
      <c r="BL364" s="18" t="s">
        <v>141</v>
      </c>
      <c r="BM364" s="231" t="s">
        <v>510</v>
      </c>
    </row>
    <row r="365" s="2" customFormat="1">
      <c r="A365" s="39"/>
      <c r="B365" s="40"/>
      <c r="C365" s="41"/>
      <c r="D365" s="233" t="s">
        <v>143</v>
      </c>
      <c r="E365" s="41"/>
      <c r="F365" s="234" t="s">
        <v>509</v>
      </c>
      <c r="G365" s="41"/>
      <c r="H365" s="41"/>
      <c r="I365" s="235"/>
      <c r="J365" s="41"/>
      <c r="K365" s="41"/>
      <c r="L365" s="45"/>
      <c r="M365" s="236"/>
      <c r="N365" s="237"/>
      <c r="O365" s="92"/>
      <c r="P365" s="92"/>
      <c r="Q365" s="92"/>
      <c r="R365" s="92"/>
      <c r="S365" s="92"/>
      <c r="T365" s="93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143</v>
      </c>
      <c r="AU365" s="18" t="s">
        <v>83</v>
      </c>
    </row>
    <row r="366" s="2" customFormat="1" ht="24.15" customHeight="1">
      <c r="A366" s="39"/>
      <c r="B366" s="40"/>
      <c r="C366" s="220" t="s">
        <v>511</v>
      </c>
      <c r="D366" s="220" t="s">
        <v>136</v>
      </c>
      <c r="E366" s="221" t="s">
        <v>512</v>
      </c>
      <c r="F366" s="222" t="s">
        <v>513</v>
      </c>
      <c r="G366" s="223" t="s">
        <v>432</v>
      </c>
      <c r="H366" s="224">
        <v>2</v>
      </c>
      <c r="I366" s="225"/>
      <c r="J366" s="226">
        <f>ROUND(I366*H366,2)</f>
        <v>0</v>
      </c>
      <c r="K366" s="222" t="s">
        <v>140</v>
      </c>
      <c r="L366" s="45"/>
      <c r="M366" s="227" t="s">
        <v>1</v>
      </c>
      <c r="N366" s="228" t="s">
        <v>38</v>
      </c>
      <c r="O366" s="92"/>
      <c r="P366" s="229">
        <f>O366*H366</f>
        <v>0</v>
      </c>
      <c r="Q366" s="229">
        <v>0</v>
      </c>
      <c r="R366" s="229">
        <f>Q366*H366</f>
        <v>0</v>
      </c>
      <c r="S366" s="229">
        <v>0</v>
      </c>
      <c r="T366" s="230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1" t="s">
        <v>141</v>
      </c>
      <c r="AT366" s="231" t="s">
        <v>136</v>
      </c>
      <c r="AU366" s="231" t="s">
        <v>83</v>
      </c>
      <c r="AY366" s="18" t="s">
        <v>134</v>
      </c>
      <c r="BE366" s="232">
        <f>IF(N366="základní",J366,0)</f>
        <v>0</v>
      </c>
      <c r="BF366" s="232">
        <f>IF(N366="snížená",J366,0)</f>
        <v>0</v>
      </c>
      <c r="BG366" s="232">
        <f>IF(N366="zákl. přenesená",J366,0)</f>
        <v>0</v>
      </c>
      <c r="BH366" s="232">
        <f>IF(N366="sníž. přenesená",J366,0)</f>
        <v>0</v>
      </c>
      <c r="BI366" s="232">
        <f>IF(N366="nulová",J366,0)</f>
        <v>0</v>
      </c>
      <c r="BJ366" s="18" t="s">
        <v>81</v>
      </c>
      <c r="BK366" s="232">
        <f>ROUND(I366*H366,2)</f>
        <v>0</v>
      </c>
      <c r="BL366" s="18" t="s">
        <v>141</v>
      </c>
      <c r="BM366" s="231" t="s">
        <v>514</v>
      </c>
    </row>
    <row r="367" s="2" customFormat="1">
      <c r="A367" s="39"/>
      <c r="B367" s="40"/>
      <c r="C367" s="41"/>
      <c r="D367" s="233" t="s">
        <v>143</v>
      </c>
      <c r="E367" s="41"/>
      <c r="F367" s="234" t="s">
        <v>515</v>
      </c>
      <c r="G367" s="41"/>
      <c r="H367" s="41"/>
      <c r="I367" s="235"/>
      <c r="J367" s="41"/>
      <c r="K367" s="41"/>
      <c r="L367" s="45"/>
      <c r="M367" s="236"/>
      <c r="N367" s="237"/>
      <c r="O367" s="92"/>
      <c r="P367" s="92"/>
      <c r="Q367" s="92"/>
      <c r="R367" s="92"/>
      <c r="S367" s="92"/>
      <c r="T367" s="93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143</v>
      </c>
      <c r="AU367" s="18" t="s">
        <v>83</v>
      </c>
    </row>
    <row r="368" s="2" customFormat="1">
      <c r="A368" s="39"/>
      <c r="B368" s="40"/>
      <c r="C368" s="41"/>
      <c r="D368" s="238" t="s">
        <v>145</v>
      </c>
      <c r="E368" s="41"/>
      <c r="F368" s="239" t="s">
        <v>516</v>
      </c>
      <c r="G368" s="41"/>
      <c r="H368" s="41"/>
      <c r="I368" s="235"/>
      <c r="J368" s="41"/>
      <c r="K368" s="41"/>
      <c r="L368" s="45"/>
      <c r="M368" s="236"/>
      <c r="N368" s="237"/>
      <c r="O368" s="92"/>
      <c r="P368" s="92"/>
      <c r="Q368" s="92"/>
      <c r="R368" s="92"/>
      <c r="S368" s="92"/>
      <c r="T368" s="93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145</v>
      </c>
      <c r="AU368" s="18" t="s">
        <v>83</v>
      </c>
    </row>
    <row r="369" s="2" customFormat="1" ht="33" customHeight="1">
      <c r="A369" s="39"/>
      <c r="B369" s="40"/>
      <c r="C369" s="272" t="s">
        <v>517</v>
      </c>
      <c r="D369" s="272" t="s">
        <v>363</v>
      </c>
      <c r="E369" s="273" t="s">
        <v>518</v>
      </c>
      <c r="F369" s="274" t="s">
        <v>519</v>
      </c>
      <c r="G369" s="275" t="s">
        <v>432</v>
      </c>
      <c r="H369" s="276">
        <v>2</v>
      </c>
      <c r="I369" s="277"/>
      <c r="J369" s="278">
        <f>ROUND(I369*H369,2)</f>
        <v>0</v>
      </c>
      <c r="K369" s="274" t="s">
        <v>140</v>
      </c>
      <c r="L369" s="279"/>
      <c r="M369" s="280" t="s">
        <v>1</v>
      </c>
      <c r="N369" s="281" t="s">
        <v>38</v>
      </c>
      <c r="O369" s="92"/>
      <c r="P369" s="229">
        <f>O369*H369</f>
        <v>0</v>
      </c>
      <c r="Q369" s="229">
        <v>0.014999999999999999</v>
      </c>
      <c r="R369" s="229">
        <f>Q369*H369</f>
        <v>0.029999999999999999</v>
      </c>
      <c r="S369" s="229">
        <v>0</v>
      </c>
      <c r="T369" s="230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1" t="s">
        <v>198</v>
      </c>
      <c r="AT369" s="231" t="s">
        <v>363</v>
      </c>
      <c r="AU369" s="231" t="s">
        <v>83</v>
      </c>
      <c r="AY369" s="18" t="s">
        <v>134</v>
      </c>
      <c r="BE369" s="232">
        <f>IF(N369="základní",J369,0)</f>
        <v>0</v>
      </c>
      <c r="BF369" s="232">
        <f>IF(N369="snížená",J369,0)</f>
        <v>0</v>
      </c>
      <c r="BG369" s="232">
        <f>IF(N369="zákl. přenesená",J369,0)</f>
        <v>0</v>
      </c>
      <c r="BH369" s="232">
        <f>IF(N369="sníž. přenesená",J369,0)</f>
        <v>0</v>
      </c>
      <c r="BI369" s="232">
        <f>IF(N369="nulová",J369,0)</f>
        <v>0</v>
      </c>
      <c r="BJ369" s="18" t="s">
        <v>81</v>
      </c>
      <c r="BK369" s="232">
        <f>ROUND(I369*H369,2)</f>
        <v>0</v>
      </c>
      <c r="BL369" s="18" t="s">
        <v>141</v>
      </c>
      <c r="BM369" s="231" t="s">
        <v>520</v>
      </c>
    </row>
    <row r="370" s="2" customFormat="1">
      <c r="A370" s="39"/>
      <c r="B370" s="40"/>
      <c r="C370" s="41"/>
      <c r="D370" s="233" t="s">
        <v>143</v>
      </c>
      <c r="E370" s="41"/>
      <c r="F370" s="234" t="s">
        <v>519</v>
      </c>
      <c r="G370" s="41"/>
      <c r="H370" s="41"/>
      <c r="I370" s="235"/>
      <c r="J370" s="41"/>
      <c r="K370" s="41"/>
      <c r="L370" s="45"/>
      <c r="M370" s="236"/>
      <c r="N370" s="237"/>
      <c r="O370" s="92"/>
      <c r="P370" s="92"/>
      <c r="Q370" s="92"/>
      <c r="R370" s="92"/>
      <c r="S370" s="92"/>
      <c r="T370" s="93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143</v>
      </c>
      <c r="AU370" s="18" t="s">
        <v>83</v>
      </c>
    </row>
    <row r="371" s="2" customFormat="1" ht="24.15" customHeight="1">
      <c r="A371" s="39"/>
      <c r="B371" s="40"/>
      <c r="C371" s="220" t="s">
        <v>521</v>
      </c>
      <c r="D371" s="220" t="s">
        <v>136</v>
      </c>
      <c r="E371" s="221" t="s">
        <v>522</v>
      </c>
      <c r="F371" s="222" t="s">
        <v>523</v>
      </c>
      <c r="G371" s="223" t="s">
        <v>432</v>
      </c>
      <c r="H371" s="224">
        <v>9</v>
      </c>
      <c r="I371" s="225"/>
      <c r="J371" s="226">
        <f>ROUND(I371*H371,2)</f>
        <v>0</v>
      </c>
      <c r="K371" s="222" t="s">
        <v>140</v>
      </c>
      <c r="L371" s="45"/>
      <c r="M371" s="227" t="s">
        <v>1</v>
      </c>
      <c r="N371" s="228" t="s">
        <v>38</v>
      </c>
      <c r="O371" s="92"/>
      <c r="P371" s="229">
        <f>O371*H371</f>
        <v>0</v>
      </c>
      <c r="Q371" s="229">
        <v>0</v>
      </c>
      <c r="R371" s="229">
        <f>Q371*H371</f>
        <v>0</v>
      </c>
      <c r="S371" s="229">
        <v>0</v>
      </c>
      <c r="T371" s="230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1" t="s">
        <v>141</v>
      </c>
      <c r="AT371" s="231" t="s">
        <v>136</v>
      </c>
      <c r="AU371" s="231" t="s">
        <v>83</v>
      </c>
      <c r="AY371" s="18" t="s">
        <v>134</v>
      </c>
      <c r="BE371" s="232">
        <f>IF(N371="základní",J371,0)</f>
        <v>0</v>
      </c>
      <c r="BF371" s="232">
        <f>IF(N371="snížená",J371,0)</f>
        <v>0</v>
      </c>
      <c r="BG371" s="232">
        <f>IF(N371="zákl. přenesená",J371,0)</f>
        <v>0</v>
      </c>
      <c r="BH371" s="232">
        <f>IF(N371="sníž. přenesená",J371,0)</f>
        <v>0</v>
      </c>
      <c r="BI371" s="232">
        <f>IF(N371="nulová",J371,0)</f>
        <v>0</v>
      </c>
      <c r="BJ371" s="18" t="s">
        <v>81</v>
      </c>
      <c r="BK371" s="232">
        <f>ROUND(I371*H371,2)</f>
        <v>0</v>
      </c>
      <c r="BL371" s="18" t="s">
        <v>141</v>
      </c>
      <c r="BM371" s="231" t="s">
        <v>524</v>
      </c>
    </row>
    <row r="372" s="2" customFormat="1">
      <c r="A372" s="39"/>
      <c r="B372" s="40"/>
      <c r="C372" s="41"/>
      <c r="D372" s="233" t="s">
        <v>143</v>
      </c>
      <c r="E372" s="41"/>
      <c r="F372" s="234" t="s">
        <v>525</v>
      </c>
      <c r="G372" s="41"/>
      <c r="H372" s="41"/>
      <c r="I372" s="235"/>
      <c r="J372" s="41"/>
      <c r="K372" s="41"/>
      <c r="L372" s="45"/>
      <c r="M372" s="236"/>
      <c r="N372" s="237"/>
      <c r="O372" s="92"/>
      <c r="P372" s="92"/>
      <c r="Q372" s="92"/>
      <c r="R372" s="92"/>
      <c r="S372" s="92"/>
      <c r="T372" s="93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143</v>
      </c>
      <c r="AU372" s="18" t="s">
        <v>83</v>
      </c>
    </row>
    <row r="373" s="2" customFormat="1">
      <c r="A373" s="39"/>
      <c r="B373" s="40"/>
      <c r="C373" s="41"/>
      <c r="D373" s="238" t="s">
        <v>145</v>
      </c>
      <c r="E373" s="41"/>
      <c r="F373" s="239" t="s">
        <v>526</v>
      </c>
      <c r="G373" s="41"/>
      <c r="H373" s="41"/>
      <c r="I373" s="235"/>
      <c r="J373" s="41"/>
      <c r="K373" s="41"/>
      <c r="L373" s="45"/>
      <c r="M373" s="236"/>
      <c r="N373" s="237"/>
      <c r="O373" s="92"/>
      <c r="P373" s="92"/>
      <c r="Q373" s="92"/>
      <c r="R373" s="92"/>
      <c r="S373" s="92"/>
      <c r="T373" s="93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145</v>
      </c>
      <c r="AU373" s="18" t="s">
        <v>83</v>
      </c>
    </row>
    <row r="374" s="13" customFormat="1">
      <c r="A374" s="13"/>
      <c r="B374" s="240"/>
      <c r="C374" s="241"/>
      <c r="D374" s="233" t="s">
        <v>147</v>
      </c>
      <c r="E374" s="242" t="s">
        <v>1</v>
      </c>
      <c r="F374" s="243" t="s">
        <v>527</v>
      </c>
      <c r="G374" s="241"/>
      <c r="H374" s="244">
        <v>9</v>
      </c>
      <c r="I374" s="245"/>
      <c r="J374" s="241"/>
      <c r="K374" s="241"/>
      <c r="L374" s="246"/>
      <c r="M374" s="247"/>
      <c r="N374" s="248"/>
      <c r="O374" s="248"/>
      <c r="P374" s="248"/>
      <c r="Q374" s="248"/>
      <c r="R374" s="248"/>
      <c r="S374" s="248"/>
      <c r="T374" s="249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0" t="s">
        <v>147</v>
      </c>
      <c r="AU374" s="250" t="s">
        <v>83</v>
      </c>
      <c r="AV374" s="13" t="s">
        <v>83</v>
      </c>
      <c r="AW374" s="13" t="s">
        <v>30</v>
      </c>
      <c r="AX374" s="13" t="s">
        <v>81</v>
      </c>
      <c r="AY374" s="250" t="s">
        <v>134</v>
      </c>
    </row>
    <row r="375" s="2" customFormat="1" ht="24.15" customHeight="1">
      <c r="A375" s="39"/>
      <c r="B375" s="40"/>
      <c r="C375" s="272" t="s">
        <v>528</v>
      </c>
      <c r="D375" s="272" t="s">
        <v>363</v>
      </c>
      <c r="E375" s="273" t="s">
        <v>529</v>
      </c>
      <c r="F375" s="274" t="s">
        <v>530</v>
      </c>
      <c r="G375" s="275" t="s">
        <v>432</v>
      </c>
      <c r="H375" s="276">
        <v>1</v>
      </c>
      <c r="I375" s="277"/>
      <c r="J375" s="278">
        <f>ROUND(I375*H375,2)</f>
        <v>0</v>
      </c>
      <c r="K375" s="274" t="s">
        <v>140</v>
      </c>
      <c r="L375" s="279"/>
      <c r="M375" s="280" t="s">
        <v>1</v>
      </c>
      <c r="N375" s="281" t="s">
        <v>38</v>
      </c>
      <c r="O375" s="92"/>
      <c r="P375" s="229">
        <f>O375*H375</f>
        <v>0</v>
      </c>
      <c r="Q375" s="229">
        <v>0.0144</v>
      </c>
      <c r="R375" s="229">
        <f>Q375*H375</f>
        <v>0.0144</v>
      </c>
      <c r="S375" s="229">
        <v>0</v>
      </c>
      <c r="T375" s="230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1" t="s">
        <v>198</v>
      </c>
      <c r="AT375" s="231" t="s">
        <v>363</v>
      </c>
      <c r="AU375" s="231" t="s">
        <v>83</v>
      </c>
      <c r="AY375" s="18" t="s">
        <v>134</v>
      </c>
      <c r="BE375" s="232">
        <f>IF(N375="základní",J375,0)</f>
        <v>0</v>
      </c>
      <c r="BF375" s="232">
        <f>IF(N375="snížená",J375,0)</f>
        <v>0</v>
      </c>
      <c r="BG375" s="232">
        <f>IF(N375="zákl. přenesená",J375,0)</f>
        <v>0</v>
      </c>
      <c r="BH375" s="232">
        <f>IF(N375="sníž. přenesená",J375,0)</f>
        <v>0</v>
      </c>
      <c r="BI375" s="232">
        <f>IF(N375="nulová",J375,0)</f>
        <v>0</v>
      </c>
      <c r="BJ375" s="18" t="s">
        <v>81</v>
      </c>
      <c r="BK375" s="232">
        <f>ROUND(I375*H375,2)</f>
        <v>0</v>
      </c>
      <c r="BL375" s="18" t="s">
        <v>141</v>
      </c>
      <c r="BM375" s="231" t="s">
        <v>531</v>
      </c>
    </row>
    <row r="376" s="2" customFormat="1">
      <c r="A376" s="39"/>
      <c r="B376" s="40"/>
      <c r="C376" s="41"/>
      <c r="D376" s="233" t="s">
        <v>143</v>
      </c>
      <c r="E376" s="41"/>
      <c r="F376" s="234" t="s">
        <v>530</v>
      </c>
      <c r="G376" s="41"/>
      <c r="H376" s="41"/>
      <c r="I376" s="235"/>
      <c r="J376" s="41"/>
      <c r="K376" s="41"/>
      <c r="L376" s="45"/>
      <c r="M376" s="236"/>
      <c r="N376" s="237"/>
      <c r="O376" s="92"/>
      <c r="P376" s="92"/>
      <c r="Q376" s="92"/>
      <c r="R376" s="92"/>
      <c r="S376" s="92"/>
      <c r="T376" s="93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143</v>
      </c>
      <c r="AU376" s="18" t="s">
        <v>83</v>
      </c>
    </row>
    <row r="377" s="2" customFormat="1" ht="24.15" customHeight="1">
      <c r="A377" s="39"/>
      <c r="B377" s="40"/>
      <c r="C377" s="272" t="s">
        <v>532</v>
      </c>
      <c r="D377" s="272" t="s">
        <v>363</v>
      </c>
      <c r="E377" s="273" t="s">
        <v>533</v>
      </c>
      <c r="F377" s="274" t="s">
        <v>534</v>
      </c>
      <c r="G377" s="275" t="s">
        <v>432</v>
      </c>
      <c r="H377" s="276">
        <v>2</v>
      </c>
      <c r="I377" s="277"/>
      <c r="J377" s="278">
        <f>ROUND(I377*H377,2)</f>
        <v>0</v>
      </c>
      <c r="K377" s="274" t="s">
        <v>140</v>
      </c>
      <c r="L377" s="279"/>
      <c r="M377" s="280" t="s">
        <v>1</v>
      </c>
      <c r="N377" s="281" t="s">
        <v>38</v>
      </c>
      <c r="O377" s="92"/>
      <c r="P377" s="229">
        <f>O377*H377</f>
        <v>0</v>
      </c>
      <c r="Q377" s="229">
        <v>0.016500000000000001</v>
      </c>
      <c r="R377" s="229">
        <f>Q377*H377</f>
        <v>0.033000000000000002</v>
      </c>
      <c r="S377" s="229">
        <v>0</v>
      </c>
      <c r="T377" s="230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1" t="s">
        <v>198</v>
      </c>
      <c r="AT377" s="231" t="s">
        <v>363</v>
      </c>
      <c r="AU377" s="231" t="s">
        <v>83</v>
      </c>
      <c r="AY377" s="18" t="s">
        <v>134</v>
      </c>
      <c r="BE377" s="232">
        <f>IF(N377="základní",J377,0)</f>
        <v>0</v>
      </c>
      <c r="BF377" s="232">
        <f>IF(N377="snížená",J377,0)</f>
        <v>0</v>
      </c>
      <c r="BG377" s="232">
        <f>IF(N377="zákl. přenesená",J377,0)</f>
        <v>0</v>
      </c>
      <c r="BH377" s="232">
        <f>IF(N377="sníž. přenesená",J377,0)</f>
        <v>0</v>
      </c>
      <c r="BI377" s="232">
        <f>IF(N377="nulová",J377,0)</f>
        <v>0</v>
      </c>
      <c r="BJ377" s="18" t="s">
        <v>81</v>
      </c>
      <c r="BK377" s="232">
        <f>ROUND(I377*H377,2)</f>
        <v>0</v>
      </c>
      <c r="BL377" s="18" t="s">
        <v>141</v>
      </c>
      <c r="BM377" s="231" t="s">
        <v>535</v>
      </c>
    </row>
    <row r="378" s="2" customFormat="1">
      <c r="A378" s="39"/>
      <c r="B378" s="40"/>
      <c r="C378" s="41"/>
      <c r="D378" s="233" t="s">
        <v>143</v>
      </c>
      <c r="E378" s="41"/>
      <c r="F378" s="234" t="s">
        <v>534</v>
      </c>
      <c r="G378" s="41"/>
      <c r="H378" s="41"/>
      <c r="I378" s="235"/>
      <c r="J378" s="41"/>
      <c r="K378" s="41"/>
      <c r="L378" s="45"/>
      <c r="M378" s="236"/>
      <c r="N378" s="237"/>
      <c r="O378" s="92"/>
      <c r="P378" s="92"/>
      <c r="Q378" s="92"/>
      <c r="R378" s="92"/>
      <c r="S378" s="92"/>
      <c r="T378" s="93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143</v>
      </c>
      <c r="AU378" s="18" t="s">
        <v>83</v>
      </c>
    </row>
    <row r="379" s="2" customFormat="1" ht="37.8" customHeight="1">
      <c r="A379" s="39"/>
      <c r="B379" s="40"/>
      <c r="C379" s="272" t="s">
        <v>434</v>
      </c>
      <c r="D379" s="272" t="s">
        <v>363</v>
      </c>
      <c r="E379" s="273" t="s">
        <v>536</v>
      </c>
      <c r="F379" s="274" t="s">
        <v>537</v>
      </c>
      <c r="G379" s="275" t="s">
        <v>432</v>
      </c>
      <c r="H379" s="276">
        <v>4</v>
      </c>
      <c r="I379" s="277"/>
      <c r="J379" s="278">
        <f>ROUND(I379*H379,2)</f>
        <v>0</v>
      </c>
      <c r="K379" s="274" t="s">
        <v>140</v>
      </c>
      <c r="L379" s="279"/>
      <c r="M379" s="280" t="s">
        <v>1</v>
      </c>
      <c r="N379" s="281" t="s">
        <v>38</v>
      </c>
      <c r="O379" s="92"/>
      <c r="P379" s="229">
        <f>O379*H379</f>
        <v>0</v>
      </c>
      <c r="Q379" s="229">
        <v>0.0123</v>
      </c>
      <c r="R379" s="229">
        <f>Q379*H379</f>
        <v>0.049200000000000001</v>
      </c>
      <c r="S379" s="229">
        <v>0</v>
      </c>
      <c r="T379" s="230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1" t="s">
        <v>198</v>
      </c>
      <c r="AT379" s="231" t="s">
        <v>363</v>
      </c>
      <c r="AU379" s="231" t="s">
        <v>83</v>
      </c>
      <c r="AY379" s="18" t="s">
        <v>134</v>
      </c>
      <c r="BE379" s="232">
        <f>IF(N379="základní",J379,0)</f>
        <v>0</v>
      </c>
      <c r="BF379" s="232">
        <f>IF(N379="snížená",J379,0)</f>
        <v>0</v>
      </c>
      <c r="BG379" s="232">
        <f>IF(N379="zákl. přenesená",J379,0)</f>
        <v>0</v>
      </c>
      <c r="BH379" s="232">
        <f>IF(N379="sníž. přenesená",J379,0)</f>
        <v>0</v>
      </c>
      <c r="BI379" s="232">
        <f>IF(N379="nulová",J379,0)</f>
        <v>0</v>
      </c>
      <c r="BJ379" s="18" t="s">
        <v>81</v>
      </c>
      <c r="BK379" s="232">
        <f>ROUND(I379*H379,2)</f>
        <v>0</v>
      </c>
      <c r="BL379" s="18" t="s">
        <v>141</v>
      </c>
      <c r="BM379" s="231" t="s">
        <v>538</v>
      </c>
    </row>
    <row r="380" s="2" customFormat="1">
      <c r="A380" s="39"/>
      <c r="B380" s="40"/>
      <c r="C380" s="41"/>
      <c r="D380" s="233" t="s">
        <v>143</v>
      </c>
      <c r="E380" s="41"/>
      <c r="F380" s="234" t="s">
        <v>537</v>
      </c>
      <c r="G380" s="41"/>
      <c r="H380" s="41"/>
      <c r="I380" s="235"/>
      <c r="J380" s="41"/>
      <c r="K380" s="41"/>
      <c r="L380" s="45"/>
      <c r="M380" s="236"/>
      <c r="N380" s="237"/>
      <c r="O380" s="92"/>
      <c r="P380" s="92"/>
      <c r="Q380" s="92"/>
      <c r="R380" s="92"/>
      <c r="S380" s="92"/>
      <c r="T380" s="93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143</v>
      </c>
      <c r="AU380" s="18" t="s">
        <v>83</v>
      </c>
    </row>
    <row r="381" s="2" customFormat="1" ht="33" customHeight="1">
      <c r="A381" s="39"/>
      <c r="B381" s="40"/>
      <c r="C381" s="272" t="s">
        <v>539</v>
      </c>
      <c r="D381" s="272" t="s">
        <v>363</v>
      </c>
      <c r="E381" s="273" t="s">
        <v>540</v>
      </c>
      <c r="F381" s="274" t="s">
        <v>541</v>
      </c>
      <c r="G381" s="275" t="s">
        <v>432</v>
      </c>
      <c r="H381" s="276">
        <v>2</v>
      </c>
      <c r="I381" s="277"/>
      <c r="J381" s="278">
        <f>ROUND(I381*H381,2)</f>
        <v>0</v>
      </c>
      <c r="K381" s="274" t="s">
        <v>140</v>
      </c>
      <c r="L381" s="279"/>
      <c r="M381" s="280" t="s">
        <v>1</v>
      </c>
      <c r="N381" s="281" t="s">
        <v>38</v>
      </c>
      <c r="O381" s="92"/>
      <c r="P381" s="229">
        <f>O381*H381</f>
        <v>0</v>
      </c>
      <c r="Q381" s="229">
        <v>0.016</v>
      </c>
      <c r="R381" s="229">
        <f>Q381*H381</f>
        <v>0.032000000000000001</v>
      </c>
      <c r="S381" s="229">
        <v>0</v>
      </c>
      <c r="T381" s="230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1" t="s">
        <v>198</v>
      </c>
      <c r="AT381" s="231" t="s">
        <v>363</v>
      </c>
      <c r="AU381" s="231" t="s">
        <v>83</v>
      </c>
      <c r="AY381" s="18" t="s">
        <v>134</v>
      </c>
      <c r="BE381" s="232">
        <f>IF(N381="základní",J381,0)</f>
        <v>0</v>
      </c>
      <c r="BF381" s="232">
        <f>IF(N381="snížená",J381,0)</f>
        <v>0</v>
      </c>
      <c r="BG381" s="232">
        <f>IF(N381="zákl. přenesená",J381,0)</f>
        <v>0</v>
      </c>
      <c r="BH381" s="232">
        <f>IF(N381="sníž. přenesená",J381,0)</f>
        <v>0</v>
      </c>
      <c r="BI381" s="232">
        <f>IF(N381="nulová",J381,0)</f>
        <v>0</v>
      </c>
      <c r="BJ381" s="18" t="s">
        <v>81</v>
      </c>
      <c r="BK381" s="232">
        <f>ROUND(I381*H381,2)</f>
        <v>0</v>
      </c>
      <c r="BL381" s="18" t="s">
        <v>141</v>
      </c>
      <c r="BM381" s="231" t="s">
        <v>542</v>
      </c>
    </row>
    <row r="382" s="2" customFormat="1">
      <c r="A382" s="39"/>
      <c r="B382" s="40"/>
      <c r="C382" s="41"/>
      <c r="D382" s="233" t="s">
        <v>143</v>
      </c>
      <c r="E382" s="41"/>
      <c r="F382" s="234" t="s">
        <v>541</v>
      </c>
      <c r="G382" s="41"/>
      <c r="H382" s="41"/>
      <c r="I382" s="235"/>
      <c r="J382" s="41"/>
      <c r="K382" s="41"/>
      <c r="L382" s="45"/>
      <c r="M382" s="236"/>
      <c r="N382" s="237"/>
      <c r="O382" s="92"/>
      <c r="P382" s="92"/>
      <c r="Q382" s="92"/>
      <c r="R382" s="92"/>
      <c r="S382" s="92"/>
      <c r="T382" s="93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143</v>
      </c>
      <c r="AU382" s="18" t="s">
        <v>83</v>
      </c>
    </row>
    <row r="383" s="2" customFormat="1" ht="24.15" customHeight="1">
      <c r="A383" s="39"/>
      <c r="B383" s="40"/>
      <c r="C383" s="220" t="s">
        <v>543</v>
      </c>
      <c r="D383" s="220" t="s">
        <v>136</v>
      </c>
      <c r="E383" s="221" t="s">
        <v>544</v>
      </c>
      <c r="F383" s="222" t="s">
        <v>545</v>
      </c>
      <c r="G383" s="223" t="s">
        <v>432</v>
      </c>
      <c r="H383" s="224">
        <v>6</v>
      </c>
      <c r="I383" s="225"/>
      <c r="J383" s="226">
        <f>ROUND(I383*H383,2)</f>
        <v>0</v>
      </c>
      <c r="K383" s="222" t="s">
        <v>140</v>
      </c>
      <c r="L383" s="45"/>
      <c r="M383" s="227" t="s">
        <v>1</v>
      </c>
      <c r="N383" s="228" t="s">
        <v>38</v>
      </c>
      <c r="O383" s="92"/>
      <c r="P383" s="229">
        <f>O383*H383</f>
        <v>0</v>
      </c>
      <c r="Q383" s="229">
        <v>0.00282</v>
      </c>
      <c r="R383" s="229">
        <f>Q383*H383</f>
        <v>0.016920000000000001</v>
      </c>
      <c r="S383" s="229">
        <v>0</v>
      </c>
      <c r="T383" s="230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1" t="s">
        <v>141</v>
      </c>
      <c r="AT383" s="231" t="s">
        <v>136</v>
      </c>
      <c r="AU383" s="231" t="s">
        <v>83</v>
      </c>
      <c r="AY383" s="18" t="s">
        <v>134</v>
      </c>
      <c r="BE383" s="232">
        <f>IF(N383="základní",J383,0)</f>
        <v>0</v>
      </c>
      <c r="BF383" s="232">
        <f>IF(N383="snížená",J383,0)</f>
        <v>0</v>
      </c>
      <c r="BG383" s="232">
        <f>IF(N383="zákl. přenesená",J383,0)</f>
        <v>0</v>
      </c>
      <c r="BH383" s="232">
        <f>IF(N383="sníž. přenesená",J383,0)</f>
        <v>0</v>
      </c>
      <c r="BI383" s="232">
        <f>IF(N383="nulová",J383,0)</f>
        <v>0</v>
      </c>
      <c r="BJ383" s="18" t="s">
        <v>81</v>
      </c>
      <c r="BK383" s="232">
        <f>ROUND(I383*H383,2)</f>
        <v>0</v>
      </c>
      <c r="BL383" s="18" t="s">
        <v>141</v>
      </c>
      <c r="BM383" s="231" t="s">
        <v>546</v>
      </c>
    </row>
    <row r="384" s="2" customFormat="1">
      <c r="A384" s="39"/>
      <c r="B384" s="40"/>
      <c r="C384" s="41"/>
      <c r="D384" s="233" t="s">
        <v>143</v>
      </c>
      <c r="E384" s="41"/>
      <c r="F384" s="234" t="s">
        <v>547</v>
      </c>
      <c r="G384" s="41"/>
      <c r="H384" s="41"/>
      <c r="I384" s="235"/>
      <c r="J384" s="41"/>
      <c r="K384" s="41"/>
      <c r="L384" s="45"/>
      <c r="M384" s="236"/>
      <c r="N384" s="237"/>
      <c r="O384" s="92"/>
      <c r="P384" s="92"/>
      <c r="Q384" s="92"/>
      <c r="R384" s="92"/>
      <c r="S384" s="92"/>
      <c r="T384" s="93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143</v>
      </c>
      <c r="AU384" s="18" t="s">
        <v>83</v>
      </c>
    </row>
    <row r="385" s="2" customFormat="1">
      <c r="A385" s="39"/>
      <c r="B385" s="40"/>
      <c r="C385" s="41"/>
      <c r="D385" s="238" t="s">
        <v>145</v>
      </c>
      <c r="E385" s="41"/>
      <c r="F385" s="239" t="s">
        <v>548</v>
      </c>
      <c r="G385" s="41"/>
      <c r="H385" s="41"/>
      <c r="I385" s="235"/>
      <c r="J385" s="41"/>
      <c r="K385" s="41"/>
      <c r="L385" s="45"/>
      <c r="M385" s="236"/>
      <c r="N385" s="237"/>
      <c r="O385" s="92"/>
      <c r="P385" s="92"/>
      <c r="Q385" s="92"/>
      <c r="R385" s="92"/>
      <c r="S385" s="92"/>
      <c r="T385" s="93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8" t="s">
        <v>145</v>
      </c>
      <c r="AU385" s="18" t="s">
        <v>83</v>
      </c>
    </row>
    <row r="386" s="13" customFormat="1">
      <c r="A386" s="13"/>
      <c r="B386" s="240"/>
      <c r="C386" s="241"/>
      <c r="D386" s="233" t="s">
        <v>147</v>
      </c>
      <c r="E386" s="242" t="s">
        <v>1</v>
      </c>
      <c r="F386" s="243" t="s">
        <v>549</v>
      </c>
      <c r="G386" s="241"/>
      <c r="H386" s="244">
        <v>6</v>
      </c>
      <c r="I386" s="245"/>
      <c r="J386" s="241"/>
      <c r="K386" s="241"/>
      <c r="L386" s="246"/>
      <c r="M386" s="247"/>
      <c r="N386" s="248"/>
      <c r="O386" s="248"/>
      <c r="P386" s="248"/>
      <c r="Q386" s="248"/>
      <c r="R386" s="248"/>
      <c r="S386" s="248"/>
      <c r="T386" s="249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0" t="s">
        <v>147</v>
      </c>
      <c r="AU386" s="250" t="s">
        <v>83</v>
      </c>
      <c r="AV386" s="13" t="s">
        <v>83</v>
      </c>
      <c r="AW386" s="13" t="s">
        <v>30</v>
      </c>
      <c r="AX386" s="13" t="s">
        <v>81</v>
      </c>
      <c r="AY386" s="250" t="s">
        <v>134</v>
      </c>
    </row>
    <row r="387" s="2" customFormat="1" ht="24.15" customHeight="1">
      <c r="A387" s="39"/>
      <c r="B387" s="40"/>
      <c r="C387" s="272" t="s">
        <v>550</v>
      </c>
      <c r="D387" s="272" t="s">
        <v>363</v>
      </c>
      <c r="E387" s="273" t="s">
        <v>551</v>
      </c>
      <c r="F387" s="274" t="s">
        <v>552</v>
      </c>
      <c r="G387" s="275" t="s">
        <v>432</v>
      </c>
      <c r="H387" s="276">
        <v>2</v>
      </c>
      <c r="I387" s="277"/>
      <c r="J387" s="278">
        <f>ROUND(I387*H387,2)</f>
        <v>0</v>
      </c>
      <c r="K387" s="274" t="s">
        <v>140</v>
      </c>
      <c r="L387" s="279"/>
      <c r="M387" s="280" t="s">
        <v>1</v>
      </c>
      <c r="N387" s="281" t="s">
        <v>38</v>
      </c>
      <c r="O387" s="92"/>
      <c r="P387" s="229">
        <f>O387*H387</f>
        <v>0</v>
      </c>
      <c r="Q387" s="229">
        <v>0.015599999999999999</v>
      </c>
      <c r="R387" s="229">
        <f>Q387*H387</f>
        <v>0.031199999999999999</v>
      </c>
      <c r="S387" s="229">
        <v>0</v>
      </c>
      <c r="T387" s="230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1" t="s">
        <v>198</v>
      </c>
      <c r="AT387" s="231" t="s">
        <v>363</v>
      </c>
      <c r="AU387" s="231" t="s">
        <v>83</v>
      </c>
      <c r="AY387" s="18" t="s">
        <v>134</v>
      </c>
      <c r="BE387" s="232">
        <f>IF(N387="základní",J387,0)</f>
        <v>0</v>
      </c>
      <c r="BF387" s="232">
        <f>IF(N387="snížená",J387,0)</f>
        <v>0</v>
      </c>
      <c r="BG387" s="232">
        <f>IF(N387="zákl. přenesená",J387,0)</f>
        <v>0</v>
      </c>
      <c r="BH387" s="232">
        <f>IF(N387="sníž. přenesená",J387,0)</f>
        <v>0</v>
      </c>
      <c r="BI387" s="232">
        <f>IF(N387="nulová",J387,0)</f>
        <v>0</v>
      </c>
      <c r="BJ387" s="18" t="s">
        <v>81</v>
      </c>
      <c r="BK387" s="232">
        <f>ROUND(I387*H387,2)</f>
        <v>0</v>
      </c>
      <c r="BL387" s="18" t="s">
        <v>141</v>
      </c>
      <c r="BM387" s="231" t="s">
        <v>553</v>
      </c>
    </row>
    <row r="388" s="2" customFormat="1">
      <c r="A388" s="39"/>
      <c r="B388" s="40"/>
      <c r="C388" s="41"/>
      <c r="D388" s="233" t="s">
        <v>143</v>
      </c>
      <c r="E388" s="41"/>
      <c r="F388" s="234" t="s">
        <v>552</v>
      </c>
      <c r="G388" s="41"/>
      <c r="H388" s="41"/>
      <c r="I388" s="235"/>
      <c r="J388" s="41"/>
      <c r="K388" s="41"/>
      <c r="L388" s="45"/>
      <c r="M388" s="236"/>
      <c r="N388" s="237"/>
      <c r="O388" s="92"/>
      <c r="P388" s="92"/>
      <c r="Q388" s="92"/>
      <c r="R388" s="92"/>
      <c r="S388" s="92"/>
      <c r="T388" s="93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143</v>
      </c>
      <c r="AU388" s="18" t="s">
        <v>83</v>
      </c>
    </row>
    <row r="389" s="2" customFormat="1" ht="24.15" customHeight="1">
      <c r="A389" s="39"/>
      <c r="B389" s="40"/>
      <c r="C389" s="272" t="s">
        <v>554</v>
      </c>
      <c r="D389" s="272" t="s">
        <v>363</v>
      </c>
      <c r="E389" s="273" t="s">
        <v>555</v>
      </c>
      <c r="F389" s="274" t="s">
        <v>556</v>
      </c>
      <c r="G389" s="275" t="s">
        <v>432</v>
      </c>
      <c r="H389" s="276">
        <v>4</v>
      </c>
      <c r="I389" s="277"/>
      <c r="J389" s="278">
        <f>ROUND(I389*H389,2)</f>
        <v>0</v>
      </c>
      <c r="K389" s="274" t="s">
        <v>140</v>
      </c>
      <c r="L389" s="279"/>
      <c r="M389" s="280" t="s">
        <v>1</v>
      </c>
      <c r="N389" s="281" t="s">
        <v>38</v>
      </c>
      <c r="O389" s="92"/>
      <c r="P389" s="229">
        <f>O389*H389</f>
        <v>0</v>
      </c>
      <c r="Q389" s="229">
        <v>0.013899999999999999</v>
      </c>
      <c r="R389" s="229">
        <f>Q389*H389</f>
        <v>0.055599999999999997</v>
      </c>
      <c r="S389" s="229">
        <v>0</v>
      </c>
      <c r="T389" s="230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1" t="s">
        <v>198</v>
      </c>
      <c r="AT389" s="231" t="s">
        <v>363</v>
      </c>
      <c r="AU389" s="231" t="s">
        <v>83</v>
      </c>
      <c r="AY389" s="18" t="s">
        <v>134</v>
      </c>
      <c r="BE389" s="232">
        <f>IF(N389="základní",J389,0)</f>
        <v>0</v>
      </c>
      <c r="BF389" s="232">
        <f>IF(N389="snížená",J389,0)</f>
        <v>0</v>
      </c>
      <c r="BG389" s="232">
        <f>IF(N389="zákl. přenesená",J389,0)</f>
        <v>0</v>
      </c>
      <c r="BH389" s="232">
        <f>IF(N389="sníž. přenesená",J389,0)</f>
        <v>0</v>
      </c>
      <c r="BI389" s="232">
        <f>IF(N389="nulová",J389,0)</f>
        <v>0</v>
      </c>
      <c r="BJ389" s="18" t="s">
        <v>81</v>
      </c>
      <c r="BK389" s="232">
        <f>ROUND(I389*H389,2)</f>
        <v>0</v>
      </c>
      <c r="BL389" s="18" t="s">
        <v>141</v>
      </c>
      <c r="BM389" s="231" t="s">
        <v>557</v>
      </c>
    </row>
    <row r="390" s="2" customFormat="1">
      <c r="A390" s="39"/>
      <c r="B390" s="40"/>
      <c r="C390" s="41"/>
      <c r="D390" s="233" t="s">
        <v>143</v>
      </c>
      <c r="E390" s="41"/>
      <c r="F390" s="234" t="s">
        <v>556</v>
      </c>
      <c r="G390" s="41"/>
      <c r="H390" s="41"/>
      <c r="I390" s="235"/>
      <c r="J390" s="41"/>
      <c r="K390" s="41"/>
      <c r="L390" s="45"/>
      <c r="M390" s="236"/>
      <c r="N390" s="237"/>
      <c r="O390" s="92"/>
      <c r="P390" s="92"/>
      <c r="Q390" s="92"/>
      <c r="R390" s="92"/>
      <c r="S390" s="92"/>
      <c r="T390" s="93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143</v>
      </c>
      <c r="AU390" s="18" t="s">
        <v>83</v>
      </c>
    </row>
    <row r="391" s="15" customFormat="1">
      <c r="A391" s="15"/>
      <c r="B391" s="262"/>
      <c r="C391" s="263"/>
      <c r="D391" s="233" t="s">
        <v>147</v>
      </c>
      <c r="E391" s="264" t="s">
        <v>1</v>
      </c>
      <c r="F391" s="265" t="s">
        <v>558</v>
      </c>
      <c r="G391" s="263"/>
      <c r="H391" s="264" t="s">
        <v>1</v>
      </c>
      <c r="I391" s="266"/>
      <c r="J391" s="263"/>
      <c r="K391" s="263"/>
      <c r="L391" s="267"/>
      <c r="M391" s="268"/>
      <c r="N391" s="269"/>
      <c r="O391" s="269"/>
      <c r="P391" s="269"/>
      <c r="Q391" s="269"/>
      <c r="R391" s="269"/>
      <c r="S391" s="269"/>
      <c r="T391" s="270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71" t="s">
        <v>147</v>
      </c>
      <c r="AU391" s="271" t="s">
        <v>83</v>
      </c>
      <c r="AV391" s="15" t="s">
        <v>81</v>
      </c>
      <c r="AW391" s="15" t="s">
        <v>30</v>
      </c>
      <c r="AX391" s="15" t="s">
        <v>73</v>
      </c>
      <c r="AY391" s="271" t="s">
        <v>134</v>
      </c>
    </row>
    <row r="392" s="13" customFormat="1">
      <c r="A392" s="13"/>
      <c r="B392" s="240"/>
      <c r="C392" s="241"/>
      <c r="D392" s="233" t="s">
        <v>147</v>
      </c>
      <c r="E392" s="242" t="s">
        <v>1</v>
      </c>
      <c r="F392" s="243" t="s">
        <v>141</v>
      </c>
      <c r="G392" s="241"/>
      <c r="H392" s="244">
        <v>4</v>
      </c>
      <c r="I392" s="245"/>
      <c r="J392" s="241"/>
      <c r="K392" s="241"/>
      <c r="L392" s="246"/>
      <c r="M392" s="247"/>
      <c r="N392" s="248"/>
      <c r="O392" s="248"/>
      <c r="P392" s="248"/>
      <c r="Q392" s="248"/>
      <c r="R392" s="248"/>
      <c r="S392" s="248"/>
      <c r="T392" s="249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0" t="s">
        <v>147</v>
      </c>
      <c r="AU392" s="250" t="s">
        <v>83</v>
      </c>
      <c r="AV392" s="13" t="s">
        <v>83</v>
      </c>
      <c r="AW392" s="13" t="s">
        <v>30</v>
      </c>
      <c r="AX392" s="13" t="s">
        <v>81</v>
      </c>
      <c r="AY392" s="250" t="s">
        <v>134</v>
      </c>
    </row>
    <row r="393" s="2" customFormat="1" ht="24.15" customHeight="1">
      <c r="A393" s="39"/>
      <c r="B393" s="40"/>
      <c r="C393" s="220" t="s">
        <v>559</v>
      </c>
      <c r="D393" s="220" t="s">
        <v>136</v>
      </c>
      <c r="E393" s="221" t="s">
        <v>560</v>
      </c>
      <c r="F393" s="222" t="s">
        <v>561</v>
      </c>
      <c r="G393" s="223" t="s">
        <v>432</v>
      </c>
      <c r="H393" s="224">
        <v>3</v>
      </c>
      <c r="I393" s="225"/>
      <c r="J393" s="226">
        <f>ROUND(I393*H393,2)</f>
        <v>0</v>
      </c>
      <c r="K393" s="222" t="s">
        <v>140</v>
      </c>
      <c r="L393" s="45"/>
      <c r="M393" s="227" t="s">
        <v>1</v>
      </c>
      <c r="N393" s="228" t="s">
        <v>38</v>
      </c>
      <c r="O393" s="92"/>
      <c r="P393" s="229">
        <f>O393*H393</f>
        <v>0</v>
      </c>
      <c r="Q393" s="229">
        <v>0</v>
      </c>
      <c r="R393" s="229">
        <f>Q393*H393</f>
        <v>0</v>
      </c>
      <c r="S393" s="229">
        <v>0</v>
      </c>
      <c r="T393" s="230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1" t="s">
        <v>141</v>
      </c>
      <c r="AT393" s="231" t="s">
        <v>136</v>
      </c>
      <c r="AU393" s="231" t="s">
        <v>83</v>
      </c>
      <c r="AY393" s="18" t="s">
        <v>134</v>
      </c>
      <c r="BE393" s="232">
        <f>IF(N393="základní",J393,0)</f>
        <v>0</v>
      </c>
      <c r="BF393" s="232">
        <f>IF(N393="snížená",J393,0)</f>
        <v>0</v>
      </c>
      <c r="BG393" s="232">
        <f>IF(N393="zákl. přenesená",J393,0)</f>
        <v>0</v>
      </c>
      <c r="BH393" s="232">
        <f>IF(N393="sníž. přenesená",J393,0)</f>
        <v>0</v>
      </c>
      <c r="BI393" s="232">
        <f>IF(N393="nulová",J393,0)</f>
        <v>0</v>
      </c>
      <c r="BJ393" s="18" t="s">
        <v>81</v>
      </c>
      <c r="BK393" s="232">
        <f>ROUND(I393*H393,2)</f>
        <v>0</v>
      </c>
      <c r="BL393" s="18" t="s">
        <v>141</v>
      </c>
      <c r="BM393" s="231" t="s">
        <v>562</v>
      </c>
    </row>
    <row r="394" s="2" customFormat="1">
      <c r="A394" s="39"/>
      <c r="B394" s="40"/>
      <c r="C394" s="41"/>
      <c r="D394" s="233" t="s">
        <v>143</v>
      </c>
      <c r="E394" s="41"/>
      <c r="F394" s="234" t="s">
        <v>563</v>
      </c>
      <c r="G394" s="41"/>
      <c r="H394" s="41"/>
      <c r="I394" s="235"/>
      <c r="J394" s="41"/>
      <c r="K394" s="41"/>
      <c r="L394" s="45"/>
      <c r="M394" s="236"/>
      <c r="N394" s="237"/>
      <c r="O394" s="92"/>
      <c r="P394" s="92"/>
      <c r="Q394" s="92"/>
      <c r="R394" s="92"/>
      <c r="S394" s="92"/>
      <c r="T394" s="93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143</v>
      </c>
      <c r="AU394" s="18" t="s">
        <v>83</v>
      </c>
    </row>
    <row r="395" s="2" customFormat="1">
      <c r="A395" s="39"/>
      <c r="B395" s="40"/>
      <c r="C395" s="41"/>
      <c r="D395" s="238" t="s">
        <v>145</v>
      </c>
      <c r="E395" s="41"/>
      <c r="F395" s="239" t="s">
        <v>564</v>
      </c>
      <c r="G395" s="41"/>
      <c r="H395" s="41"/>
      <c r="I395" s="235"/>
      <c r="J395" s="41"/>
      <c r="K395" s="41"/>
      <c r="L395" s="45"/>
      <c r="M395" s="236"/>
      <c r="N395" s="237"/>
      <c r="O395" s="92"/>
      <c r="P395" s="92"/>
      <c r="Q395" s="92"/>
      <c r="R395" s="92"/>
      <c r="S395" s="92"/>
      <c r="T395" s="93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145</v>
      </c>
      <c r="AU395" s="18" t="s">
        <v>83</v>
      </c>
    </row>
    <row r="396" s="2" customFormat="1" ht="33" customHeight="1">
      <c r="A396" s="39"/>
      <c r="B396" s="40"/>
      <c r="C396" s="272" t="s">
        <v>565</v>
      </c>
      <c r="D396" s="272" t="s">
        <v>363</v>
      </c>
      <c r="E396" s="273" t="s">
        <v>566</v>
      </c>
      <c r="F396" s="274" t="s">
        <v>567</v>
      </c>
      <c r="G396" s="275" t="s">
        <v>432</v>
      </c>
      <c r="H396" s="276">
        <v>3</v>
      </c>
      <c r="I396" s="277"/>
      <c r="J396" s="278">
        <f>ROUND(I396*H396,2)</f>
        <v>0</v>
      </c>
      <c r="K396" s="274" t="s">
        <v>140</v>
      </c>
      <c r="L396" s="279"/>
      <c r="M396" s="280" t="s">
        <v>1</v>
      </c>
      <c r="N396" s="281" t="s">
        <v>38</v>
      </c>
      <c r="O396" s="92"/>
      <c r="P396" s="229">
        <f>O396*H396</f>
        <v>0</v>
      </c>
      <c r="Q396" s="229">
        <v>0.0212</v>
      </c>
      <c r="R396" s="229">
        <f>Q396*H396</f>
        <v>0.063600000000000004</v>
      </c>
      <c r="S396" s="229">
        <v>0</v>
      </c>
      <c r="T396" s="230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1" t="s">
        <v>198</v>
      </c>
      <c r="AT396" s="231" t="s">
        <v>363</v>
      </c>
      <c r="AU396" s="231" t="s">
        <v>83</v>
      </c>
      <c r="AY396" s="18" t="s">
        <v>134</v>
      </c>
      <c r="BE396" s="232">
        <f>IF(N396="základní",J396,0)</f>
        <v>0</v>
      </c>
      <c r="BF396" s="232">
        <f>IF(N396="snížená",J396,0)</f>
        <v>0</v>
      </c>
      <c r="BG396" s="232">
        <f>IF(N396="zákl. přenesená",J396,0)</f>
        <v>0</v>
      </c>
      <c r="BH396" s="232">
        <f>IF(N396="sníž. přenesená",J396,0)</f>
        <v>0</v>
      </c>
      <c r="BI396" s="232">
        <f>IF(N396="nulová",J396,0)</f>
        <v>0</v>
      </c>
      <c r="BJ396" s="18" t="s">
        <v>81</v>
      </c>
      <c r="BK396" s="232">
        <f>ROUND(I396*H396,2)</f>
        <v>0</v>
      </c>
      <c r="BL396" s="18" t="s">
        <v>141</v>
      </c>
      <c r="BM396" s="231" t="s">
        <v>568</v>
      </c>
    </row>
    <row r="397" s="2" customFormat="1">
      <c r="A397" s="39"/>
      <c r="B397" s="40"/>
      <c r="C397" s="41"/>
      <c r="D397" s="233" t="s">
        <v>143</v>
      </c>
      <c r="E397" s="41"/>
      <c r="F397" s="234" t="s">
        <v>567</v>
      </c>
      <c r="G397" s="41"/>
      <c r="H397" s="41"/>
      <c r="I397" s="235"/>
      <c r="J397" s="41"/>
      <c r="K397" s="41"/>
      <c r="L397" s="45"/>
      <c r="M397" s="236"/>
      <c r="N397" s="237"/>
      <c r="O397" s="92"/>
      <c r="P397" s="92"/>
      <c r="Q397" s="92"/>
      <c r="R397" s="92"/>
      <c r="S397" s="92"/>
      <c r="T397" s="93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143</v>
      </c>
      <c r="AU397" s="18" t="s">
        <v>83</v>
      </c>
    </row>
    <row r="398" s="2" customFormat="1" ht="24.15" customHeight="1">
      <c r="A398" s="39"/>
      <c r="B398" s="40"/>
      <c r="C398" s="220" t="s">
        <v>569</v>
      </c>
      <c r="D398" s="220" t="s">
        <v>136</v>
      </c>
      <c r="E398" s="221" t="s">
        <v>570</v>
      </c>
      <c r="F398" s="222" t="s">
        <v>571</v>
      </c>
      <c r="G398" s="223" t="s">
        <v>432</v>
      </c>
      <c r="H398" s="224">
        <v>17</v>
      </c>
      <c r="I398" s="225"/>
      <c r="J398" s="226">
        <f>ROUND(I398*H398,2)</f>
        <v>0</v>
      </c>
      <c r="K398" s="222" t="s">
        <v>140</v>
      </c>
      <c r="L398" s="45"/>
      <c r="M398" s="227" t="s">
        <v>1</v>
      </c>
      <c r="N398" s="228" t="s">
        <v>38</v>
      </c>
      <c r="O398" s="92"/>
      <c r="P398" s="229">
        <f>O398*H398</f>
        <v>0</v>
      </c>
      <c r="Q398" s="229">
        <v>0</v>
      </c>
      <c r="R398" s="229">
        <f>Q398*H398</f>
        <v>0</v>
      </c>
      <c r="S398" s="229">
        <v>0</v>
      </c>
      <c r="T398" s="230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1" t="s">
        <v>141</v>
      </c>
      <c r="AT398" s="231" t="s">
        <v>136</v>
      </c>
      <c r="AU398" s="231" t="s">
        <v>83</v>
      </c>
      <c r="AY398" s="18" t="s">
        <v>134</v>
      </c>
      <c r="BE398" s="232">
        <f>IF(N398="základní",J398,0)</f>
        <v>0</v>
      </c>
      <c r="BF398" s="232">
        <f>IF(N398="snížená",J398,0)</f>
        <v>0</v>
      </c>
      <c r="BG398" s="232">
        <f>IF(N398="zákl. přenesená",J398,0)</f>
        <v>0</v>
      </c>
      <c r="BH398" s="232">
        <f>IF(N398="sníž. přenesená",J398,0)</f>
        <v>0</v>
      </c>
      <c r="BI398" s="232">
        <f>IF(N398="nulová",J398,0)</f>
        <v>0</v>
      </c>
      <c r="BJ398" s="18" t="s">
        <v>81</v>
      </c>
      <c r="BK398" s="232">
        <f>ROUND(I398*H398,2)</f>
        <v>0</v>
      </c>
      <c r="BL398" s="18" t="s">
        <v>141</v>
      </c>
      <c r="BM398" s="231" t="s">
        <v>572</v>
      </c>
    </row>
    <row r="399" s="2" customFormat="1">
      <c r="A399" s="39"/>
      <c r="B399" s="40"/>
      <c r="C399" s="41"/>
      <c r="D399" s="233" t="s">
        <v>143</v>
      </c>
      <c r="E399" s="41"/>
      <c r="F399" s="234" t="s">
        <v>573</v>
      </c>
      <c r="G399" s="41"/>
      <c r="H399" s="41"/>
      <c r="I399" s="235"/>
      <c r="J399" s="41"/>
      <c r="K399" s="41"/>
      <c r="L399" s="45"/>
      <c r="M399" s="236"/>
      <c r="N399" s="237"/>
      <c r="O399" s="92"/>
      <c r="P399" s="92"/>
      <c r="Q399" s="92"/>
      <c r="R399" s="92"/>
      <c r="S399" s="92"/>
      <c r="T399" s="93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143</v>
      </c>
      <c r="AU399" s="18" t="s">
        <v>83</v>
      </c>
    </row>
    <row r="400" s="2" customFormat="1">
      <c r="A400" s="39"/>
      <c r="B400" s="40"/>
      <c r="C400" s="41"/>
      <c r="D400" s="238" t="s">
        <v>145</v>
      </c>
      <c r="E400" s="41"/>
      <c r="F400" s="239" t="s">
        <v>574</v>
      </c>
      <c r="G400" s="41"/>
      <c r="H400" s="41"/>
      <c r="I400" s="235"/>
      <c r="J400" s="41"/>
      <c r="K400" s="41"/>
      <c r="L400" s="45"/>
      <c r="M400" s="236"/>
      <c r="N400" s="237"/>
      <c r="O400" s="92"/>
      <c r="P400" s="92"/>
      <c r="Q400" s="92"/>
      <c r="R400" s="92"/>
      <c r="S400" s="92"/>
      <c r="T400" s="93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18" t="s">
        <v>145</v>
      </c>
      <c r="AU400" s="18" t="s">
        <v>83</v>
      </c>
    </row>
    <row r="401" s="13" customFormat="1">
      <c r="A401" s="13"/>
      <c r="B401" s="240"/>
      <c r="C401" s="241"/>
      <c r="D401" s="233" t="s">
        <v>147</v>
      </c>
      <c r="E401" s="242" t="s">
        <v>1</v>
      </c>
      <c r="F401" s="243" t="s">
        <v>575</v>
      </c>
      <c r="G401" s="241"/>
      <c r="H401" s="244">
        <v>17</v>
      </c>
      <c r="I401" s="245"/>
      <c r="J401" s="241"/>
      <c r="K401" s="241"/>
      <c r="L401" s="246"/>
      <c r="M401" s="247"/>
      <c r="N401" s="248"/>
      <c r="O401" s="248"/>
      <c r="P401" s="248"/>
      <c r="Q401" s="248"/>
      <c r="R401" s="248"/>
      <c r="S401" s="248"/>
      <c r="T401" s="249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50" t="s">
        <v>147</v>
      </c>
      <c r="AU401" s="250" t="s">
        <v>83</v>
      </c>
      <c r="AV401" s="13" t="s">
        <v>83</v>
      </c>
      <c r="AW401" s="13" t="s">
        <v>30</v>
      </c>
      <c r="AX401" s="13" t="s">
        <v>81</v>
      </c>
      <c r="AY401" s="250" t="s">
        <v>134</v>
      </c>
    </row>
    <row r="402" s="2" customFormat="1" ht="24.15" customHeight="1">
      <c r="A402" s="39"/>
      <c r="B402" s="40"/>
      <c r="C402" s="272" t="s">
        <v>576</v>
      </c>
      <c r="D402" s="272" t="s">
        <v>363</v>
      </c>
      <c r="E402" s="273" t="s">
        <v>577</v>
      </c>
      <c r="F402" s="274" t="s">
        <v>578</v>
      </c>
      <c r="G402" s="275" t="s">
        <v>432</v>
      </c>
      <c r="H402" s="276">
        <v>1</v>
      </c>
      <c r="I402" s="277"/>
      <c r="J402" s="278">
        <f>ROUND(I402*H402,2)</f>
        <v>0</v>
      </c>
      <c r="K402" s="274" t="s">
        <v>140</v>
      </c>
      <c r="L402" s="279"/>
      <c r="M402" s="280" t="s">
        <v>1</v>
      </c>
      <c r="N402" s="281" t="s">
        <v>38</v>
      </c>
      <c r="O402" s="92"/>
      <c r="P402" s="229">
        <f>O402*H402</f>
        <v>0</v>
      </c>
      <c r="Q402" s="229">
        <v>0.021299999999999999</v>
      </c>
      <c r="R402" s="229">
        <f>Q402*H402</f>
        <v>0.021299999999999999</v>
      </c>
      <c r="S402" s="229">
        <v>0</v>
      </c>
      <c r="T402" s="230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1" t="s">
        <v>198</v>
      </c>
      <c r="AT402" s="231" t="s">
        <v>363</v>
      </c>
      <c r="AU402" s="231" t="s">
        <v>83</v>
      </c>
      <c r="AY402" s="18" t="s">
        <v>134</v>
      </c>
      <c r="BE402" s="232">
        <f>IF(N402="základní",J402,0)</f>
        <v>0</v>
      </c>
      <c r="BF402" s="232">
        <f>IF(N402="snížená",J402,0)</f>
        <v>0</v>
      </c>
      <c r="BG402" s="232">
        <f>IF(N402="zákl. přenesená",J402,0)</f>
        <v>0</v>
      </c>
      <c r="BH402" s="232">
        <f>IF(N402="sníž. přenesená",J402,0)</f>
        <v>0</v>
      </c>
      <c r="BI402" s="232">
        <f>IF(N402="nulová",J402,0)</f>
        <v>0</v>
      </c>
      <c r="BJ402" s="18" t="s">
        <v>81</v>
      </c>
      <c r="BK402" s="232">
        <f>ROUND(I402*H402,2)</f>
        <v>0</v>
      </c>
      <c r="BL402" s="18" t="s">
        <v>141</v>
      </c>
      <c r="BM402" s="231" t="s">
        <v>579</v>
      </c>
    </row>
    <row r="403" s="2" customFormat="1">
      <c r="A403" s="39"/>
      <c r="B403" s="40"/>
      <c r="C403" s="41"/>
      <c r="D403" s="233" t="s">
        <v>143</v>
      </c>
      <c r="E403" s="41"/>
      <c r="F403" s="234" t="s">
        <v>578</v>
      </c>
      <c r="G403" s="41"/>
      <c r="H403" s="41"/>
      <c r="I403" s="235"/>
      <c r="J403" s="41"/>
      <c r="K403" s="41"/>
      <c r="L403" s="45"/>
      <c r="M403" s="236"/>
      <c r="N403" s="237"/>
      <c r="O403" s="92"/>
      <c r="P403" s="92"/>
      <c r="Q403" s="92"/>
      <c r="R403" s="92"/>
      <c r="S403" s="92"/>
      <c r="T403" s="93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143</v>
      </c>
      <c r="AU403" s="18" t="s">
        <v>83</v>
      </c>
    </row>
    <row r="404" s="2" customFormat="1" ht="24.15" customHeight="1">
      <c r="A404" s="39"/>
      <c r="B404" s="40"/>
      <c r="C404" s="272" t="s">
        <v>580</v>
      </c>
      <c r="D404" s="272" t="s">
        <v>363</v>
      </c>
      <c r="E404" s="273" t="s">
        <v>581</v>
      </c>
      <c r="F404" s="274" t="s">
        <v>582</v>
      </c>
      <c r="G404" s="275" t="s">
        <v>432</v>
      </c>
      <c r="H404" s="276">
        <v>1</v>
      </c>
      <c r="I404" s="277"/>
      <c r="J404" s="278">
        <f>ROUND(I404*H404,2)</f>
        <v>0</v>
      </c>
      <c r="K404" s="274" t="s">
        <v>140</v>
      </c>
      <c r="L404" s="279"/>
      <c r="M404" s="280" t="s">
        <v>1</v>
      </c>
      <c r="N404" s="281" t="s">
        <v>38</v>
      </c>
      <c r="O404" s="92"/>
      <c r="P404" s="229">
        <f>O404*H404</f>
        <v>0</v>
      </c>
      <c r="Q404" s="229">
        <v>0.019900000000000001</v>
      </c>
      <c r="R404" s="229">
        <f>Q404*H404</f>
        <v>0.019900000000000001</v>
      </c>
      <c r="S404" s="229">
        <v>0</v>
      </c>
      <c r="T404" s="230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31" t="s">
        <v>198</v>
      </c>
      <c r="AT404" s="231" t="s">
        <v>363</v>
      </c>
      <c r="AU404" s="231" t="s">
        <v>83</v>
      </c>
      <c r="AY404" s="18" t="s">
        <v>134</v>
      </c>
      <c r="BE404" s="232">
        <f>IF(N404="základní",J404,0)</f>
        <v>0</v>
      </c>
      <c r="BF404" s="232">
        <f>IF(N404="snížená",J404,0)</f>
        <v>0</v>
      </c>
      <c r="BG404" s="232">
        <f>IF(N404="zákl. přenesená",J404,0)</f>
        <v>0</v>
      </c>
      <c r="BH404" s="232">
        <f>IF(N404="sníž. přenesená",J404,0)</f>
        <v>0</v>
      </c>
      <c r="BI404" s="232">
        <f>IF(N404="nulová",J404,0)</f>
        <v>0</v>
      </c>
      <c r="BJ404" s="18" t="s">
        <v>81</v>
      </c>
      <c r="BK404" s="232">
        <f>ROUND(I404*H404,2)</f>
        <v>0</v>
      </c>
      <c r="BL404" s="18" t="s">
        <v>141</v>
      </c>
      <c r="BM404" s="231" t="s">
        <v>583</v>
      </c>
    </row>
    <row r="405" s="2" customFormat="1">
      <c r="A405" s="39"/>
      <c r="B405" s="40"/>
      <c r="C405" s="41"/>
      <c r="D405" s="233" t="s">
        <v>143</v>
      </c>
      <c r="E405" s="41"/>
      <c r="F405" s="234" t="s">
        <v>582</v>
      </c>
      <c r="G405" s="41"/>
      <c r="H405" s="41"/>
      <c r="I405" s="235"/>
      <c r="J405" s="41"/>
      <c r="K405" s="41"/>
      <c r="L405" s="45"/>
      <c r="M405" s="236"/>
      <c r="N405" s="237"/>
      <c r="O405" s="92"/>
      <c r="P405" s="92"/>
      <c r="Q405" s="92"/>
      <c r="R405" s="92"/>
      <c r="S405" s="92"/>
      <c r="T405" s="93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18" t="s">
        <v>143</v>
      </c>
      <c r="AU405" s="18" t="s">
        <v>83</v>
      </c>
    </row>
    <row r="406" s="2" customFormat="1" ht="24.15" customHeight="1">
      <c r="A406" s="39"/>
      <c r="B406" s="40"/>
      <c r="C406" s="272" t="s">
        <v>584</v>
      </c>
      <c r="D406" s="272" t="s">
        <v>363</v>
      </c>
      <c r="E406" s="273" t="s">
        <v>585</v>
      </c>
      <c r="F406" s="274" t="s">
        <v>586</v>
      </c>
      <c r="G406" s="275" t="s">
        <v>432</v>
      </c>
      <c r="H406" s="276">
        <v>1</v>
      </c>
      <c r="I406" s="277"/>
      <c r="J406" s="278">
        <f>ROUND(I406*H406,2)</f>
        <v>0</v>
      </c>
      <c r="K406" s="274" t="s">
        <v>140</v>
      </c>
      <c r="L406" s="279"/>
      <c r="M406" s="280" t="s">
        <v>1</v>
      </c>
      <c r="N406" s="281" t="s">
        <v>38</v>
      </c>
      <c r="O406" s="92"/>
      <c r="P406" s="229">
        <f>O406*H406</f>
        <v>0</v>
      </c>
      <c r="Q406" s="229">
        <v>0.0178</v>
      </c>
      <c r="R406" s="229">
        <f>Q406*H406</f>
        <v>0.0178</v>
      </c>
      <c r="S406" s="229">
        <v>0</v>
      </c>
      <c r="T406" s="230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1" t="s">
        <v>198</v>
      </c>
      <c r="AT406" s="231" t="s">
        <v>363</v>
      </c>
      <c r="AU406" s="231" t="s">
        <v>83</v>
      </c>
      <c r="AY406" s="18" t="s">
        <v>134</v>
      </c>
      <c r="BE406" s="232">
        <f>IF(N406="základní",J406,0)</f>
        <v>0</v>
      </c>
      <c r="BF406" s="232">
        <f>IF(N406="snížená",J406,0)</f>
        <v>0</v>
      </c>
      <c r="BG406" s="232">
        <f>IF(N406="zákl. přenesená",J406,0)</f>
        <v>0</v>
      </c>
      <c r="BH406" s="232">
        <f>IF(N406="sníž. přenesená",J406,0)</f>
        <v>0</v>
      </c>
      <c r="BI406" s="232">
        <f>IF(N406="nulová",J406,0)</f>
        <v>0</v>
      </c>
      <c r="BJ406" s="18" t="s">
        <v>81</v>
      </c>
      <c r="BK406" s="232">
        <f>ROUND(I406*H406,2)</f>
        <v>0</v>
      </c>
      <c r="BL406" s="18" t="s">
        <v>141</v>
      </c>
      <c r="BM406" s="231" t="s">
        <v>587</v>
      </c>
    </row>
    <row r="407" s="2" customFormat="1">
      <c r="A407" s="39"/>
      <c r="B407" s="40"/>
      <c r="C407" s="41"/>
      <c r="D407" s="233" t="s">
        <v>143</v>
      </c>
      <c r="E407" s="41"/>
      <c r="F407" s="234" t="s">
        <v>586</v>
      </c>
      <c r="G407" s="41"/>
      <c r="H407" s="41"/>
      <c r="I407" s="235"/>
      <c r="J407" s="41"/>
      <c r="K407" s="41"/>
      <c r="L407" s="45"/>
      <c r="M407" s="236"/>
      <c r="N407" s="237"/>
      <c r="O407" s="92"/>
      <c r="P407" s="92"/>
      <c r="Q407" s="92"/>
      <c r="R407" s="92"/>
      <c r="S407" s="92"/>
      <c r="T407" s="93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8" t="s">
        <v>143</v>
      </c>
      <c r="AU407" s="18" t="s">
        <v>83</v>
      </c>
    </row>
    <row r="408" s="2" customFormat="1" ht="24.15" customHeight="1">
      <c r="A408" s="39"/>
      <c r="B408" s="40"/>
      <c r="C408" s="272" t="s">
        <v>588</v>
      </c>
      <c r="D408" s="272" t="s">
        <v>363</v>
      </c>
      <c r="E408" s="273" t="s">
        <v>589</v>
      </c>
      <c r="F408" s="274" t="s">
        <v>590</v>
      </c>
      <c r="G408" s="275" t="s">
        <v>432</v>
      </c>
      <c r="H408" s="276">
        <v>1</v>
      </c>
      <c r="I408" s="277"/>
      <c r="J408" s="278">
        <f>ROUND(I408*H408,2)</f>
        <v>0</v>
      </c>
      <c r="K408" s="274" t="s">
        <v>140</v>
      </c>
      <c r="L408" s="279"/>
      <c r="M408" s="280" t="s">
        <v>1</v>
      </c>
      <c r="N408" s="281" t="s">
        <v>38</v>
      </c>
      <c r="O408" s="92"/>
      <c r="P408" s="229">
        <f>O408*H408</f>
        <v>0</v>
      </c>
      <c r="Q408" s="229">
        <v>0.0183</v>
      </c>
      <c r="R408" s="229">
        <f>Q408*H408</f>
        <v>0.0183</v>
      </c>
      <c r="S408" s="229">
        <v>0</v>
      </c>
      <c r="T408" s="230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1" t="s">
        <v>198</v>
      </c>
      <c r="AT408" s="231" t="s">
        <v>363</v>
      </c>
      <c r="AU408" s="231" t="s">
        <v>83</v>
      </c>
      <c r="AY408" s="18" t="s">
        <v>134</v>
      </c>
      <c r="BE408" s="232">
        <f>IF(N408="základní",J408,0)</f>
        <v>0</v>
      </c>
      <c r="BF408" s="232">
        <f>IF(N408="snížená",J408,0)</f>
        <v>0</v>
      </c>
      <c r="BG408" s="232">
        <f>IF(N408="zákl. přenesená",J408,0)</f>
        <v>0</v>
      </c>
      <c r="BH408" s="232">
        <f>IF(N408="sníž. přenesená",J408,0)</f>
        <v>0</v>
      </c>
      <c r="BI408" s="232">
        <f>IF(N408="nulová",J408,0)</f>
        <v>0</v>
      </c>
      <c r="BJ408" s="18" t="s">
        <v>81</v>
      </c>
      <c r="BK408" s="232">
        <f>ROUND(I408*H408,2)</f>
        <v>0</v>
      </c>
      <c r="BL408" s="18" t="s">
        <v>141</v>
      </c>
      <c r="BM408" s="231" t="s">
        <v>591</v>
      </c>
    </row>
    <row r="409" s="2" customFormat="1">
      <c r="A409" s="39"/>
      <c r="B409" s="40"/>
      <c r="C409" s="41"/>
      <c r="D409" s="233" t="s">
        <v>143</v>
      </c>
      <c r="E409" s="41"/>
      <c r="F409" s="234" t="s">
        <v>590</v>
      </c>
      <c r="G409" s="41"/>
      <c r="H409" s="41"/>
      <c r="I409" s="235"/>
      <c r="J409" s="41"/>
      <c r="K409" s="41"/>
      <c r="L409" s="45"/>
      <c r="M409" s="236"/>
      <c r="N409" s="237"/>
      <c r="O409" s="92"/>
      <c r="P409" s="92"/>
      <c r="Q409" s="92"/>
      <c r="R409" s="92"/>
      <c r="S409" s="92"/>
      <c r="T409" s="93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143</v>
      </c>
      <c r="AU409" s="18" t="s">
        <v>83</v>
      </c>
    </row>
    <row r="410" s="2" customFormat="1" ht="24.15" customHeight="1">
      <c r="A410" s="39"/>
      <c r="B410" s="40"/>
      <c r="C410" s="272" t="s">
        <v>592</v>
      </c>
      <c r="D410" s="272" t="s">
        <v>363</v>
      </c>
      <c r="E410" s="273" t="s">
        <v>593</v>
      </c>
      <c r="F410" s="274" t="s">
        <v>594</v>
      </c>
      <c r="G410" s="275" t="s">
        <v>432</v>
      </c>
      <c r="H410" s="276">
        <v>2</v>
      </c>
      <c r="I410" s="277"/>
      <c r="J410" s="278">
        <f>ROUND(I410*H410,2)</f>
        <v>0</v>
      </c>
      <c r="K410" s="274" t="s">
        <v>140</v>
      </c>
      <c r="L410" s="279"/>
      <c r="M410" s="280" t="s">
        <v>1</v>
      </c>
      <c r="N410" s="281" t="s">
        <v>38</v>
      </c>
      <c r="O410" s="92"/>
      <c r="P410" s="229">
        <f>O410*H410</f>
        <v>0</v>
      </c>
      <c r="Q410" s="229">
        <v>0.0241</v>
      </c>
      <c r="R410" s="229">
        <f>Q410*H410</f>
        <v>0.0482</v>
      </c>
      <c r="S410" s="229">
        <v>0</v>
      </c>
      <c r="T410" s="230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1" t="s">
        <v>198</v>
      </c>
      <c r="AT410" s="231" t="s">
        <v>363</v>
      </c>
      <c r="AU410" s="231" t="s">
        <v>83</v>
      </c>
      <c r="AY410" s="18" t="s">
        <v>134</v>
      </c>
      <c r="BE410" s="232">
        <f>IF(N410="základní",J410,0)</f>
        <v>0</v>
      </c>
      <c r="BF410" s="232">
        <f>IF(N410="snížená",J410,0)</f>
        <v>0</v>
      </c>
      <c r="BG410" s="232">
        <f>IF(N410="zákl. přenesená",J410,0)</f>
        <v>0</v>
      </c>
      <c r="BH410" s="232">
        <f>IF(N410="sníž. přenesená",J410,0)</f>
        <v>0</v>
      </c>
      <c r="BI410" s="232">
        <f>IF(N410="nulová",J410,0)</f>
        <v>0</v>
      </c>
      <c r="BJ410" s="18" t="s">
        <v>81</v>
      </c>
      <c r="BK410" s="232">
        <f>ROUND(I410*H410,2)</f>
        <v>0</v>
      </c>
      <c r="BL410" s="18" t="s">
        <v>141</v>
      </c>
      <c r="BM410" s="231" t="s">
        <v>595</v>
      </c>
    </row>
    <row r="411" s="2" customFormat="1">
      <c r="A411" s="39"/>
      <c r="B411" s="40"/>
      <c r="C411" s="41"/>
      <c r="D411" s="233" t="s">
        <v>143</v>
      </c>
      <c r="E411" s="41"/>
      <c r="F411" s="234" t="s">
        <v>594</v>
      </c>
      <c r="G411" s="41"/>
      <c r="H411" s="41"/>
      <c r="I411" s="235"/>
      <c r="J411" s="41"/>
      <c r="K411" s="41"/>
      <c r="L411" s="45"/>
      <c r="M411" s="236"/>
      <c r="N411" s="237"/>
      <c r="O411" s="92"/>
      <c r="P411" s="92"/>
      <c r="Q411" s="92"/>
      <c r="R411" s="92"/>
      <c r="S411" s="92"/>
      <c r="T411" s="93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143</v>
      </c>
      <c r="AU411" s="18" t="s">
        <v>83</v>
      </c>
    </row>
    <row r="412" s="2" customFormat="1" ht="33" customHeight="1">
      <c r="A412" s="39"/>
      <c r="B412" s="40"/>
      <c r="C412" s="272" t="s">
        <v>596</v>
      </c>
      <c r="D412" s="272" t="s">
        <v>363</v>
      </c>
      <c r="E412" s="273" t="s">
        <v>597</v>
      </c>
      <c r="F412" s="274" t="s">
        <v>598</v>
      </c>
      <c r="G412" s="275" t="s">
        <v>432</v>
      </c>
      <c r="H412" s="276">
        <v>6</v>
      </c>
      <c r="I412" s="277"/>
      <c r="J412" s="278">
        <f>ROUND(I412*H412,2)</f>
        <v>0</v>
      </c>
      <c r="K412" s="274" t="s">
        <v>140</v>
      </c>
      <c r="L412" s="279"/>
      <c r="M412" s="280" t="s">
        <v>1</v>
      </c>
      <c r="N412" s="281" t="s">
        <v>38</v>
      </c>
      <c r="O412" s="92"/>
      <c r="P412" s="229">
        <f>O412*H412</f>
        <v>0</v>
      </c>
      <c r="Q412" s="229">
        <v>0.018599999999999998</v>
      </c>
      <c r="R412" s="229">
        <f>Q412*H412</f>
        <v>0.11159999999999999</v>
      </c>
      <c r="S412" s="229">
        <v>0</v>
      </c>
      <c r="T412" s="230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1" t="s">
        <v>198</v>
      </c>
      <c r="AT412" s="231" t="s">
        <v>363</v>
      </c>
      <c r="AU412" s="231" t="s">
        <v>83</v>
      </c>
      <c r="AY412" s="18" t="s">
        <v>134</v>
      </c>
      <c r="BE412" s="232">
        <f>IF(N412="základní",J412,0)</f>
        <v>0</v>
      </c>
      <c r="BF412" s="232">
        <f>IF(N412="snížená",J412,0)</f>
        <v>0</v>
      </c>
      <c r="BG412" s="232">
        <f>IF(N412="zákl. přenesená",J412,0)</f>
        <v>0</v>
      </c>
      <c r="BH412" s="232">
        <f>IF(N412="sníž. přenesená",J412,0)</f>
        <v>0</v>
      </c>
      <c r="BI412" s="232">
        <f>IF(N412="nulová",J412,0)</f>
        <v>0</v>
      </c>
      <c r="BJ412" s="18" t="s">
        <v>81</v>
      </c>
      <c r="BK412" s="232">
        <f>ROUND(I412*H412,2)</f>
        <v>0</v>
      </c>
      <c r="BL412" s="18" t="s">
        <v>141</v>
      </c>
      <c r="BM412" s="231" t="s">
        <v>599</v>
      </c>
    </row>
    <row r="413" s="2" customFormat="1">
      <c r="A413" s="39"/>
      <c r="B413" s="40"/>
      <c r="C413" s="41"/>
      <c r="D413" s="233" t="s">
        <v>143</v>
      </c>
      <c r="E413" s="41"/>
      <c r="F413" s="234" t="s">
        <v>598</v>
      </c>
      <c r="G413" s="41"/>
      <c r="H413" s="41"/>
      <c r="I413" s="235"/>
      <c r="J413" s="41"/>
      <c r="K413" s="41"/>
      <c r="L413" s="45"/>
      <c r="M413" s="236"/>
      <c r="N413" s="237"/>
      <c r="O413" s="92"/>
      <c r="P413" s="92"/>
      <c r="Q413" s="92"/>
      <c r="R413" s="92"/>
      <c r="S413" s="92"/>
      <c r="T413" s="93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143</v>
      </c>
      <c r="AU413" s="18" t="s">
        <v>83</v>
      </c>
    </row>
    <row r="414" s="2" customFormat="1" ht="37.8" customHeight="1">
      <c r="A414" s="39"/>
      <c r="B414" s="40"/>
      <c r="C414" s="272" t="s">
        <v>600</v>
      </c>
      <c r="D414" s="272" t="s">
        <v>363</v>
      </c>
      <c r="E414" s="273" t="s">
        <v>601</v>
      </c>
      <c r="F414" s="274" t="s">
        <v>602</v>
      </c>
      <c r="G414" s="275" t="s">
        <v>432</v>
      </c>
      <c r="H414" s="276">
        <v>1</v>
      </c>
      <c r="I414" s="277"/>
      <c r="J414" s="278">
        <f>ROUND(I414*H414,2)</f>
        <v>0</v>
      </c>
      <c r="K414" s="274" t="s">
        <v>140</v>
      </c>
      <c r="L414" s="279"/>
      <c r="M414" s="280" t="s">
        <v>1</v>
      </c>
      <c r="N414" s="281" t="s">
        <v>38</v>
      </c>
      <c r="O414" s="92"/>
      <c r="P414" s="229">
        <f>O414*H414</f>
        <v>0</v>
      </c>
      <c r="Q414" s="229">
        <v>0.0167</v>
      </c>
      <c r="R414" s="229">
        <f>Q414*H414</f>
        <v>0.0167</v>
      </c>
      <c r="S414" s="229">
        <v>0</v>
      </c>
      <c r="T414" s="230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1" t="s">
        <v>198</v>
      </c>
      <c r="AT414" s="231" t="s">
        <v>363</v>
      </c>
      <c r="AU414" s="231" t="s">
        <v>83</v>
      </c>
      <c r="AY414" s="18" t="s">
        <v>134</v>
      </c>
      <c r="BE414" s="232">
        <f>IF(N414="základní",J414,0)</f>
        <v>0</v>
      </c>
      <c r="BF414" s="232">
        <f>IF(N414="snížená",J414,0)</f>
        <v>0</v>
      </c>
      <c r="BG414" s="232">
        <f>IF(N414="zákl. přenesená",J414,0)</f>
        <v>0</v>
      </c>
      <c r="BH414" s="232">
        <f>IF(N414="sníž. přenesená",J414,0)</f>
        <v>0</v>
      </c>
      <c r="BI414" s="232">
        <f>IF(N414="nulová",J414,0)</f>
        <v>0</v>
      </c>
      <c r="BJ414" s="18" t="s">
        <v>81</v>
      </c>
      <c r="BK414" s="232">
        <f>ROUND(I414*H414,2)</f>
        <v>0</v>
      </c>
      <c r="BL414" s="18" t="s">
        <v>141</v>
      </c>
      <c r="BM414" s="231" t="s">
        <v>603</v>
      </c>
    </row>
    <row r="415" s="2" customFormat="1">
      <c r="A415" s="39"/>
      <c r="B415" s="40"/>
      <c r="C415" s="41"/>
      <c r="D415" s="233" t="s">
        <v>143</v>
      </c>
      <c r="E415" s="41"/>
      <c r="F415" s="234" t="s">
        <v>602</v>
      </c>
      <c r="G415" s="41"/>
      <c r="H415" s="41"/>
      <c r="I415" s="235"/>
      <c r="J415" s="41"/>
      <c r="K415" s="41"/>
      <c r="L415" s="45"/>
      <c r="M415" s="236"/>
      <c r="N415" s="237"/>
      <c r="O415" s="92"/>
      <c r="P415" s="92"/>
      <c r="Q415" s="92"/>
      <c r="R415" s="92"/>
      <c r="S415" s="92"/>
      <c r="T415" s="93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143</v>
      </c>
      <c r="AU415" s="18" t="s">
        <v>83</v>
      </c>
    </row>
    <row r="416" s="2" customFormat="1" ht="24.15" customHeight="1">
      <c r="A416" s="39"/>
      <c r="B416" s="40"/>
      <c r="C416" s="220" t="s">
        <v>604</v>
      </c>
      <c r="D416" s="220" t="s">
        <v>136</v>
      </c>
      <c r="E416" s="221" t="s">
        <v>605</v>
      </c>
      <c r="F416" s="222" t="s">
        <v>606</v>
      </c>
      <c r="G416" s="223" t="s">
        <v>432</v>
      </c>
      <c r="H416" s="224">
        <v>6</v>
      </c>
      <c r="I416" s="225"/>
      <c r="J416" s="226">
        <f>ROUND(I416*H416,2)</f>
        <v>0</v>
      </c>
      <c r="K416" s="222" t="s">
        <v>140</v>
      </c>
      <c r="L416" s="45"/>
      <c r="M416" s="227" t="s">
        <v>1</v>
      </c>
      <c r="N416" s="228" t="s">
        <v>38</v>
      </c>
      <c r="O416" s="92"/>
      <c r="P416" s="229">
        <f>O416*H416</f>
        <v>0</v>
      </c>
      <c r="Q416" s="229">
        <v>0.0028700000000000002</v>
      </c>
      <c r="R416" s="229">
        <f>Q416*H416</f>
        <v>0.017219999999999999</v>
      </c>
      <c r="S416" s="229">
        <v>0</v>
      </c>
      <c r="T416" s="230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1" t="s">
        <v>141</v>
      </c>
      <c r="AT416" s="231" t="s">
        <v>136</v>
      </c>
      <c r="AU416" s="231" t="s">
        <v>83</v>
      </c>
      <c r="AY416" s="18" t="s">
        <v>134</v>
      </c>
      <c r="BE416" s="232">
        <f>IF(N416="základní",J416,0)</f>
        <v>0</v>
      </c>
      <c r="BF416" s="232">
        <f>IF(N416="snížená",J416,0)</f>
        <v>0</v>
      </c>
      <c r="BG416" s="232">
        <f>IF(N416="zákl. přenesená",J416,0)</f>
        <v>0</v>
      </c>
      <c r="BH416" s="232">
        <f>IF(N416="sníž. přenesená",J416,0)</f>
        <v>0</v>
      </c>
      <c r="BI416" s="232">
        <f>IF(N416="nulová",J416,0)</f>
        <v>0</v>
      </c>
      <c r="BJ416" s="18" t="s">
        <v>81</v>
      </c>
      <c r="BK416" s="232">
        <f>ROUND(I416*H416,2)</f>
        <v>0</v>
      </c>
      <c r="BL416" s="18" t="s">
        <v>141</v>
      </c>
      <c r="BM416" s="231" t="s">
        <v>607</v>
      </c>
    </row>
    <row r="417" s="2" customFormat="1">
      <c r="A417" s="39"/>
      <c r="B417" s="40"/>
      <c r="C417" s="41"/>
      <c r="D417" s="233" t="s">
        <v>143</v>
      </c>
      <c r="E417" s="41"/>
      <c r="F417" s="234" t="s">
        <v>608</v>
      </c>
      <c r="G417" s="41"/>
      <c r="H417" s="41"/>
      <c r="I417" s="235"/>
      <c r="J417" s="41"/>
      <c r="K417" s="41"/>
      <c r="L417" s="45"/>
      <c r="M417" s="236"/>
      <c r="N417" s="237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143</v>
      </c>
      <c r="AU417" s="18" t="s">
        <v>83</v>
      </c>
    </row>
    <row r="418" s="2" customFormat="1">
      <c r="A418" s="39"/>
      <c r="B418" s="40"/>
      <c r="C418" s="41"/>
      <c r="D418" s="238" t="s">
        <v>145</v>
      </c>
      <c r="E418" s="41"/>
      <c r="F418" s="239" t="s">
        <v>609</v>
      </c>
      <c r="G418" s="41"/>
      <c r="H418" s="41"/>
      <c r="I418" s="235"/>
      <c r="J418" s="41"/>
      <c r="K418" s="41"/>
      <c r="L418" s="45"/>
      <c r="M418" s="236"/>
      <c r="N418" s="237"/>
      <c r="O418" s="92"/>
      <c r="P418" s="92"/>
      <c r="Q418" s="92"/>
      <c r="R418" s="92"/>
      <c r="S418" s="92"/>
      <c r="T418" s="93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145</v>
      </c>
      <c r="AU418" s="18" t="s">
        <v>83</v>
      </c>
    </row>
    <row r="419" s="13" customFormat="1">
      <c r="A419" s="13"/>
      <c r="B419" s="240"/>
      <c r="C419" s="241"/>
      <c r="D419" s="233" t="s">
        <v>147</v>
      </c>
      <c r="E419" s="242" t="s">
        <v>1</v>
      </c>
      <c r="F419" s="243" t="s">
        <v>610</v>
      </c>
      <c r="G419" s="241"/>
      <c r="H419" s="244">
        <v>6</v>
      </c>
      <c r="I419" s="245"/>
      <c r="J419" s="241"/>
      <c r="K419" s="241"/>
      <c r="L419" s="246"/>
      <c r="M419" s="247"/>
      <c r="N419" s="248"/>
      <c r="O419" s="248"/>
      <c r="P419" s="248"/>
      <c r="Q419" s="248"/>
      <c r="R419" s="248"/>
      <c r="S419" s="248"/>
      <c r="T419" s="249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0" t="s">
        <v>147</v>
      </c>
      <c r="AU419" s="250" t="s">
        <v>83</v>
      </c>
      <c r="AV419" s="13" t="s">
        <v>83</v>
      </c>
      <c r="AW419" s="13" t="s">
        <v>30</v>
      </c>
      <c r="AX419" s="13" t="s">
        <v>81</v>
      </c>
      <c r="AY419" s="250" t="s">
        <v>134</v>
      </c>
    </row>
    <row r="420" s="2" customFormat="1" ht="24.15" customHeight="1">
      <c r="A420" s="39"/>
      <c r="B420" s="40"/>
      <c r="C420" s="272" t="s">
        <v>611</v>
      </c>
      <c r="D420" s="272" t="s">
        <v>363</v>
      </c>
      <c r="E420" s="273" t="s">
        <v>612</v>
      </c>
      <c r="F420" s="274" t="s">
        <v>613</v>
      </c>
      <c r="G420" s="275" t="s">
        <v>432</v>
      </c>
      <c r="H420" s="276">
        <v>5</v>
      </c>
      <c r="I420" s="277"/>
      <c r="J420" s="278">
        <f>ROUND(I420*H420,2)</f>
        <v>0</v>
      </c>
      <c r="K420" s="274" t="s">
        <v>140</v>
      </c>
      <c r="L420" s="279"/>
      <c r="M420" s="280" t="s">
        <v>1</v>
      </c>
      <c r="N420" s="281" t="s">
        <v>38</v>
      </c>
      <c r="O420" s="92"/>
      <c r="P420" s="229">
        <f>O420*H420</f>
        <v>0</v>
      </c>
      <c r="Q420" s="229">
        <v>0.023</v>
      </c>
      <c r="R420" s="229">
        <f>Q420*H420</f>
        <v>0.11499999999999999</v>
      </c>
      <c r="S420" s="229">
        <v>0</v>
      </c>
      <c r="T420" s="230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1" t="s">
        <v>198</v>
      </c>
      <c r="AT420" s="231" t="s">
        <v>363</v>
      </c>
      <c r="AU420" s="231" t="s">
        <v>83</v>
      </c>
      <c r="AY420" s="18" t="s">
        <v>134</v>
      </c>
      <c r="BE420" s="232">
        <f>IF(N420="základní",J420,0)</f>
        <v>0</v>
      </c>
      <c r="BF420" s="232">
        <f>IF(N420="snížená",J420,0)</f>
        <v>0</v>
      </c>
      <c r="BG420" s="232">
        <f>IF(N420="zákl. přenesená",J420,0)</f>
        <v>0</v>
      </c>
      <c r="BH420" s="232">
        <f>IF(N420="sníž. přenesená",J420,0)</f>
        <v>0</v>
      </c>
      <c r="BI420" s="232">
        <f>IF(N420="nulová",J420,0)</f>
        <v>0</v>
      </c>
      <c r="BJ420" s="18" t="s">
        <v>81</v>
      </c>
      <c r="BK420" s="232">
        <f>ROUND(I420*H420,2)</f>
        <v>0</v>
      </c>
      <c r="BL420" s="18" t="s">
        <v>141</v>
      </c>
      <c r="BM420" s="231" t="s">
        <v>614</v>
      </c>
    </row>
    <row r="421" s="2" customFormat="1">
      <c r="A421" s="39"/>
      <c r="B421" s="40"/>
      <c r="C421" s="41"/>
      <c r="D421" s="233" t="s">
        <v>143</v>
      </c>
      <c r="E421" s="41"/>
      <c r="F421" s="234" t="s">
        <v>613</v>
      </c>
      <c r="G421" s="41"/>
      <c r="H421" s="41"/>
      <c r="I421" s="235"/>
      <c r="J421" s="41"/>
      <c r="K421" s="41"/>
      <c r="L421" s="45"/>
      <c r="M421" s="236"/>
      <c r="N421" s="237"/>
      <c r="O421" s="92"/>
      <c r="P421" s="92"/>
      <c r="Q421" s="92"/>
      <c r="R421" s="92"/>
      <c r="S421" s="92"/>
      <c r="T421" s="93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143</v>
      </c>
      <c r="AU421" s="18" t="s">
        <v>83</v>
      </c>
    </row>
    <row r="422" s="2" customFormat="1" ht="21.75" customHeight="1">
      <c r="A422" s="39"/>
      <c r="B422" s="40"/>
      <c r="C422" s="272" t="s">
        <v>615</v>
      </c>
      <c r="D422" s="272" t="s">
        <v>363</v>
      </c>
      <c r="E422" s="273" t="s">
        <v>616</v>
      </c>
      <c r="F422" s="274" t="s">
        <v>617</v>
      </c>
      <c r="G422" s="275" t="s">
        <v>432</v>
      </c>
      <c r="H422" s="276">
        <v>1</v>
      </c>
      <c r="I422" s="277"/>
      <c r="J422" s="278">
        <f>ROUND(I422*H422,2)</f>
        <v>0</v>
      </c>
      <c r="K422" s="274" t="s">
        <v>140</v>
      </c>
      <c r="L422" s="279"/>
      <c r="M422" s="280" t="s">
        <v>1</v>
      </c>
      <c r="N422" s="281" t="s">
        <v>38</v>
      </c>
      <c r="O422" s="92"/>
      <c r="P422" s="229">
        <f>O422*H422</f>
        <v>0</v>
      </c>
      <c r="Q422" s="229">
        <v>0.022800000000000001</v>
      </c>
      <c r="R422" s="229">
        <f>Q422*H422</f>
        <v>0.022800000000000001</v>
      </c>
      <c r="S422" s="229">
        <v>0</v>
      </c>
      <c r="T422" s="230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31" t="s">
        <v>198</v>
      </c>
      <c r="AT422" s="231" t="s">
        <v>363</v>
      </c>
      <c r="AU422" s="231" t="s">
        <v>83</v>
      </c>
      <c r="AY422" s="18" t="s">
        <v>134</v>
      </c>
      <c r="BE422" s="232">
        <f>IF(N422="základní",J422,0)</f>
        <v>0</v>
      </c>
      <c r="BF422" s="232">
        <f>IF(N422="snížená",J422,0)</f>
        <v>0</v>
      </c>
      <c r="BG422" s="232">
        <f>IF(N422="zákl. přenesená",J422,0)</f>
        <v>0</v>
      </c>
      <c r="BH422" s="232">
        <f>IF(N422="sníž. přenesená",J422,0)</f>
        <v>0</v>
      </c>
      <c r="BI422" s="232">
        <f>IF(N422="nulová",J422,0)</f>
        <v>0</v>
      </c>
      <c r="BJ422" s="18" t="s">
        <v>81</v>
      </c>
      <c r="BK422" s="232">
        <f>ROUND(I422*H422,2)</f>
        <v>0</v>
      </c>
      <c r="BL422" s="18" t="s">
        <v>141</v>
      </c>
      <c r="BM422" s="231" t="s">
        <v>618</v>
      </c>
    </row>
    <row r="423" s="2" customFormat="1">
      <c r="A423" s="39"/>
      <c r="B423" s="40"/>
      <c r="C423" s="41"/>
      <c r="D423" s="233" t="s">
        <v>143</v>
      </c>
      <c r="E423" s="41"/>
      <c r="F423" s="234" t="s">
        <v>617</v>
      </c>
      <c r="G423" s="41"/>
      <c r="H423" s="41"/>
      <c r="I423" s="235"/>
      <c r="J423" s="41"/>
      <c r="K423" s="41"/>
      <c r="L423" s="45"/>
      <c r="M423" s="236"/>
      <c r="N423" s="237"/>
      <c r="O423" s="92"/>
      <c r="P423" s="92"/>
      <c r="Q423" s="92"/>
      <c r="R423" s="92"/>
      <c r="S423" s="92"/>
      <c r="T423" s="93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T423" s="18" t="s">
        <v>143</v>
      </c>
      <c r="AU423" s="18" t="s">
        <v>83</v>
      </c>
    </row>
    <row r="424" s="15" customFormat="1">
      <c r="A424" s="15"/>
      <c r="B424" s="262"/>
      <c r="C424" s="263"/>
      <c r="D424" s="233" t="s">
        <v>147</v>
      </c>
      <c r="E424" s="264" t="s">
        <v>1</v>
      </c>
      <c r="F424" s="265" t="s">
        <v>558</v>
      </c>
      <c r="G424" s="263"/>
      <c r="H424" s="264" t="s">
        <v>1</v>
      </c>
      <c r="I424" s="266"/>
      <c r="J424" s="263"/>
      <c r="K424" s="263"/>
      <c r="L424" s="267"/>
      <c r="M424" s="268"/>
      <c r="N424" s="269"/>
      <c r="O424" s="269"/>
      <c r="P424" s="269"/>
      <c r="Q424" s="269"/>
      <c r="R424" s="269"/>
      <c r="S424" s="269"/>
      <c r="T424" s="270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71" t="s">
        <v>147</v>
      </c>
      <c r="AU424" s="271" t="s">
        <v>83</v>
      </c>
      <c r="AV424" s="15" t="s">
        <v>81</v>
      </c>
      <c r="AW424" s="15" t="s">
        <v>30</v>
      </c>
      <c r="AX424" s="15" t="s">
        <v>73</v>
      </c>
      <c r="AY424" s="271" t="s">
        <v>134</v>
      </c>
    </row>
    <row r="425" s="13" customFormat="1">
      <c r="A425" s="13"/>
      <c r="B425" s="240"/>
      <c r="C425" s="241"/>
      <c r="D425" s="233" t="s">
        <v>147</v>
      </c>
      <c r="E425" s="242" t="s">
        <v>1</v>
      </c>
      <c r="F425" s="243" t="s">
        <v>81</v>
      </c>
      <c r="G425" s="241"/>
      <c r="H425" s="244">
        <v>1</v>
      </c>
      <c r="I425" s="245"/>
      <c r="J425" s="241"/>
      <c r="K425" s="241"/>
      <c r="L425" s="246"/>
      <c r="M425" s="247"/>
      <c r="N425" s="248"/>
      <c r="O425" s="248"/>
      <c r="P425" s="248"/>
      <c r="Q425" s="248"/>
      <c r="R425" s="248"/>
      <c r="S425" s="248"/>
      <c r="T425" s="249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0" t="s">
        <v>147</v>
      </c>
      <c r="AU425" s="250" t="s">
        <v>83</v>
      </c>
      <c r="AV425" s="13" t="s">
        <v>83</v>
      </c>
      <c r="AW425" s="13" t="s">
        <v>30</v>
      </c>
      <c r="AX425" s="13" t="s">
        <v>81</v>
      </c>
      <c r="AY425" s="250" t="s">
        <v>134</v>
      </c>
    </row>
    <row r="426" s="2" customFormat="1" ht="24.15" customHeight="1">
      <c r="A426" s="39"/>
      <c r="B426" s="40"/>
      <c r="C426" s="220" t="s">
        <v>619</v>
      </c>
      <c r="D426" s="220" t="s">
        <v>136</v>
      </c>
      <c r="E426" s="221" t="s">
        <v>620</v>
      </c>
      <c r="F426" s="222" t="s">
        <v>621</v>
      </c>
      <c r="G426" s="223" t="s">
        <v>432</v>
      </c>
      <c r="H426" s="224">
        <v>4</v>
      </c>
      <c r="I426" s="225"/>
      <c r="J426" s="226">
        <f>ROUND(I426*H426,2)</f>
        <v>0</v>
      </c>
      <c r="K426" s="222" t="s">
        <v>140</v>
      </c>
      <c r="L426" s="45"/>
      <c r="M426" s="227" t="s">
        <v>1</v>
      </c>
      <c r="N426" s="228" t="s">
        <v>38</v>
      </c>
      <c r="O426" s="92"/>
      <c r="P426" s="229">
        <f>O426*H426</f>
        <v>0</v>
      </c>
      <c r="Q426" s="229">
        <v>0</v>
      </c>
      <c r="R426" s="229">
        <f>Q426*H426</f>
        <v>0</v>
      </c>
      <c r="S426" s="229">
        <v>0</v>
      </c>
      <c r="T426" s="230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31" t="s">
        <v>141</v>
      </c>
      <c r="AT426" s="231" t="s">
        <v>136</v>
      </c>
      <c r="AU426" s="231" t="s">
        <v>83</v>
      </c>
      <c r="AY426" s="18" t="s">
        <v>134</v>
      </c>
      <c r="BE426" s="232">
        <f>IF(N426="základní",J426,0)</f>
        <v>0</v>
      </c>
      <c r="BF426" s="232">
        <f>IF(N426="snížená",J426,0)</f>
        <v>0</v>
      </c>
      <c r="BG426" s="232">
        <f>IF(N426="zákl. přenesená",J426,0)</f>
        <v>0</v>
      </c>
      <c r="BH426" s="232">
        <f>IF(N426="sníž. přenesená",J426,0)</f>
        <v>0</v>
      </c>
      <c r="BI426" s="232">
        <f>IF(N426="nulová",J426,0)</f>
        <v>0</v>
      </c>
      <c r="BJ426" s="18" t="s">
        <v>81</v>
      </c>
      <c r="BK426" s="232">
        <f>ROUND(I426*H426,2)</f>
        <v>0</v>
      </c>
      <c r="BL426" s="18" t="s">
        <v>141</v>
      </c>
      <c r="BM426" s="231" t="s">
        <v>622</v>
      </c>
    </row>
    <row r="427" s="2" customFormat="1">
      <c r="A427" s="39"/>
      <c r="B427" s="40"/>
      <c r="C427" s="41"/>
      <c r="D427" s="233" t="s">
        <v>143</v>
      </c>
      <c r="E427" s="41"/>
      <c r="F427" s="234" t="s">
        <v>623</v>
      </c>
      <c r="G427" s="41"/>
      <c r="H427" s="41"/>
      <c r="I427" s="235"/>
      <c r="J427" s="41"/>
      <c r="K427" s="41"/>
      <c r="L427" s="45"/>
      <c r="M427" s="236"/>
      <c r="N427" s="237"/>
      <c r="O427" s="92"/>
      <c r="P427" s="92"/>
      <c r="Q427" s="92"/>
      <c r="R427" s="92"/>
      <c r="S427" s="92"/>
      <c r="T427" s="93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T427" s="18" t="s">
        <v>143</v>
      </c>
      <c r="AU427" s="18" t="s">
        <v>83</v>
      </c>
    </row>
    <row r="428" s="2" customFormat="1">
      <c r="A428" s="39"/>
      <c r="B428" s="40"/>
      <c r="C428" s="41"/>
      <c r="D428" s="238" t="s">
        <v>145</v>
      </c>
      <c r="E428" s="41"/>
      <c r="F428" s="239" t="s">
        <v>624</v>
      </c>
      <c r="G428" s="41"/>
      <c r="H428" s="41"/>
      <c r="I428" s="235"/>
      <c r="J428" s="41"/>
      <c r="K428" s="41"/>
      <c r="L428" s="45"/>
      <c r="M428" s="236"/>
      <c r="N428" s="237"/>
      <c r="O428" s="92"/>
      <c r="P428" s="92"/>
      <c r="Q428" s="92"/>
      <c r="R428" s="92"/>
      <c r="S428" s="92"/>
      <c r="T428" s="93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T428" s="18" t="s">
        <v>145</v>
      </c>
      <c r="AU428" s="18" t="s">
        <v>83</v>
      </c>
    </row>
    <row r="429" s="13" customFormat="1">
      <c r="A429" s="13"/>
      <c r="B429" s="240"/>
      <c r="C429" s="241"/>
      <c r="D429" s="233" t="s">
        <v>147</v>
      </c>
      <c r="E429" s="242" t="s">
        <v>1</v>
      </c>
      <c r="F429" s="243" t="s">
        <v>141</v>
      </c>
      <c r="G429" s="241"/>
      <c r="H429" s="244">
        <v>4</v>
      </c>
      <c r="I429" s="245"/>
      <c r="J429" s="241"/>
      <c r="K429" s="241"/>
      <c r="L429" s="246"/>
      <c r="M429" s="247"/>
      <c r="N429" s="248"/>
      <c r="O429" s="248"/>
      <c r="P429" s="248"/>
      <c r="Q429" s="248"/>
      <c r="R429" s="248"/>
      <c r="S429" s="248"/>
      <c r="T429" s="249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50" t="s">
        <v>147</v>
      </c>
      <c r="AU429" s="250" t="s">
        <v>83</v>
      </c>
      <c r="AV429" s="13" t="s">
        <v>83</v>
      </c>
      <c r="AW429" s="13" t="s">
        <v>30</v>
      </c>
      <c r="AX429" s="13" t="s">
        <v>81</v>
      </c>
      <c r="AY429" s="250" t="s">
        <v>134</v>
      </c>
    </row>
    <row r="430" s="2" customFormat="1" ht="33" customHeight="1">
      <c r="A430" s="39"/>
      <c r="B430" s="40"/>
      <c r="C430" s="272" t="s">
        <v>625</v>
      </c>
      <c r="D430" s="272" t="s">
        <v>363</v>
      </c>
      <c r="E430" s="273" t="s">
        <v>626</v>
      </c>
      <c r="F430" s="274" t="s">
        <v>627</v>
      </c>
      <c r="G430" s="275" t="s">
        <v>432</v>
      </c>
      <c r="H430" s="276">
        <v>4</v>
      </c>
      <c r="I430" s="277"/>
      <c r="J430" s="278">
        <f>ROUND(I430*H430,2)</f>
        <v>0</v>
      </c>
      <c r="K430" s="274" t="s">
        <v>140</v>
      </c>
      <c r="L430" s="279"/>
      <c r="M430" s="280" t="s">
        <v>1</v>
      </c>
      <c r="N430" s="281" t="s">
        <v>38</v>
      </c>
      <c r="O430" s="92"/>
      <c r="P430" s="229">
        <f>O430*H430</f>
        <v>0</v>
      </c>
      <c r="Q430" s="229">
        <v>0.032000000000000001</v>
      </c>
      <c r="R430" s="229">
        <f>Q430*H430</f>
        <v>0.128</v>
      </c>
      <c r="S430" s="229">
        <v>0</v>
      </c>
      <c r="T430" s="230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1" t="s">
        <v>198</v>
      </c>
      <c r="AT430" s="231" t="s">
        <v>363</v>
      </c>
      <c r="AU430" s="231" t="s">
        <v>83</v>
      </c>
      <c r="AY430" s="18" t="s">
        <v>134</v>
      </c>
      <c r="BE430" s="232">
        <f>IF(N430="základní",J430,0)</f>
        <v>0</v>
      </c>
      <c r="BF430" s="232">
        <f>IF(N430="snížená",J430,0)</f>
        <v>0</v>
      </c>
      <c r="BG430" s="232">
        <f>IF(N430="zákl. přenesená",J430,0)</f>
        <v>0</v>
      </c>
      <c r="BH430" s="232">
        <f>IF(N430="sníž. přenesená",J430,0)</f>
        <v>0</v>
      </c>
      <c r="BI430" s="232">
        <f>IF(N430="nulová",J430,0)</f>
        <v>0</v>
      </c>
      <c r="BJ430" s="18" t="s">
        <v>81</v>
      </c>
      <c r="BK430" s="232">
        <f>ROUND(I430*H430,2)</f>
        <v>0</v>
      </c>
      <c r="BL430" s="18" t="s">
        <v>141</v>
      </c>
      <c r="BM430" s="231" t="s">
        <v>628</v>
      </c>
    </row>
    <row r="431" s="2" customFormat="1">
      <c r="A431" s="39"/>
      <c r="B431" s="40"/>
      <c r="C431" s="41"/>
      <c r="D431" s="233" t="s">
        <v>143</v>
      </c>
      <c r="E431" s="41"/>
      <c r="F431" s="234" t="s">
        <v>627</v>
      </c>
      <c r="G431" s="41"/>
      <c r="H431" s="41"/>
      <c r="I431" s="235"/>
      <c r="J431" s="41"/>
      <c r="K431" s="41"/>
      <c r="L431" s="45"/>
      <c r="M431" s="236"/>
      <c r="N431" s="237"/>
      <c r="O431" s="92"/>
      <c r="P431" s="92"/>
      <c r="Q431" s="92"/>
      <c r="R431" s="92"/>
      <c r="S431" s="92"/>
      <c r="T431" s="93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T431" s="18" t="s">
        <v>143</v>
      </c>
      <c r="AU431" s="18" t="s">
        <v>83</v>
      </c>
    </row>
    <row r="432" s="2" customFormat="1" ht="24.15" customHeight="1">
      <c r="A432" s="39"/>
      <c r="B432" s="40"/>
      <c r="C432" s="220" t="s">
        <v>629</v>
      </c>
      <c r="D432" s="220" t="s">
        <v>136</v>
      </c>
      <c r="E432" s="221" t="s">
        <v>630</v>
      </c>
      <c r="F432" s="222" t="s">
        <v>631</v>
      </c>
      <c r="G432" s="223" t="s">
        <v>432</v>
      </c>
      <c r="H432" s="224">
        <v>9</v>
      </c>
      <c r="I432" s="225"/>
      <c r="J432" s="226">
        <f>ROUND(I432*H432,2)</f>
        <v>0</v>
      </c>
      <c r="K432" s="222" t="s">
        <v>140</v>
      </c>
      <c r="L432" s="45"/>
      <c r="M432" s="227" t="s">
        <v>1</v>
      </c>
      <c r="N432" s="228" t="s">
        <v>38</v>
      </c>
      <c r="O432" s="92"/>
      <c r="P432" s="229">
        <f>O432*H432</f>
        <v>0</v>
      </c>
      <c r="Q432" s="229">
        <v>0.0042900000000000004</v>
      </c>
      <c r="R432" s="229">
        <f>Q432*H432</f>
        <v>0.038610000000000005</v>
      </c>
      <c r="S432" s="229">
        <v>0</v>
      </c>
      <c r="T432" s="230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31" t="s">
        <v>141</v>
      </c>
      <c r="AT432" s="231" t="s">
        <v>136</v>
      </c>
      <c r="AU432" s="231" t="s">
        <v>83</v>
      </c>
      <c r="AY432" s="18" t="s">
        <v>134</v>
      </c>
      <c r="BE432" s="232">
        <f>IF(N432="základní",J432,0)</f>
        <v>0</v>
      </c>
      <c r="BF432" s="232">
        <f>IF(N432="snížená",J432,0)</f>
        <v>0</v>
      </c>
      <c r="BG432" s="232">
        <f>IF(N432="zákl. přenesená",J432,0)</f>
        <v>0</v>
      </c>
      <c r="BH432" s="232">
        <f>IF(N432="sníž. přenesená",J432,0)</f>
        <v>0</v>
      </c>
      <c r="BI432" s="232">
        <f>IF(N432="nulová",J432,0)</f>
        <v>0</v>
      </c>
      <c r="BJ432" s="18" t="s">
        <v>81</v>
      </c>
      <c r="BK432" s="232">
        <f>ROUND(I432*H432,2)</f>
        <v>0</v>
      </c>
      <c r="BL432" s="18" t="s">
        <v>141</v>
      </c>
      <c r="BM432" s="231" t="s">
        <v>632</v>
      </c>
    </row>
    <row r="433" s="2" customFormat="1">
      <c r="A433" s="39"/>
      <c r="B433" s="40"/>
      <c r="C433" s="41"/>
      <c r="D433" s="233" t="s">
        <v>143</v>
      </c>
      <c r="E433" s="41"/>
      <c r="F433" s="234" t="s">
        <v>633</v>
      </c>
      <c r="G433" s="41"/>
      <c r="H433" s="41"/>
      <c r="I433" s="235"/>
      <c r="J433" s="41"/>
      <c r="K433" s="41"/>
      <c r="L433" s="45"/>
      <c r="M433" s="236"/>
      <c r="N433" s="237"/>
      <c r="O433" s="92"/>
      <c r="P433" s="92"/>
      <c r="Q433" s="92"/>
      <c r="R433" s="92"/>
      <c r="S433" s="92"/>
      <c r="T433" s="93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143</v>
      </c>
      <c r="AU433" s="18" t="s">
        <v>83</v>
      </c>
    </row>
    <row r="434" s="2" customFormat="1">
      <c r="A434" s="39"/>
      <c r="B434" s="40"/>
      <c r="C434" s="41"/>
      <c r="D434" s="238" t="s">
        <v>145</v>
      </c>
      <c r="E434" s="41"/>
      <c r="F434" s="239" t="s">
        <v>634</v>
      </c>
      <c r="G434" s="41"/>
      <c r="H434" s="41"/>
      <c r="I434" s="235"/>
      <c r="J434" s="41"/>
      <c r="K434" s="41"/>
      <c r="L434" s="45"/>
      <c r="M434" s="236"/>
      <c r="N434" s="237"/>
      <c r="O434" s="92"/>
      <c r="P434" s="92"/>
      <c r="Q434" s="92"/>
      <c r="R434" s="92"/>
      <c r="S434" s="92"/>
      <c r="T434" s="93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145</v>
      </c>
      <c r="AU434" s="18" t="s">
        <v>83</v>
      </c>
    </row>
    <row r="435" s="13" customFormat="1">
      <c r="A435" s="13"/>
      <c r="B435" s="240"/>
      <c r="C435" s="241"/>
      <c r="D435" s="233" t="s">
        <v>147</v>
      </c>
      <c r="E435" s="242" t="s">
        <v>1</v>
      </c>
      <c r="F435" s="243" t="s">
        <v>635</v>
      </c>
      <c r="G435" s="241"/>
      <c r="H435" s="244">
        <v>9</v>
      </c>
      <c r="I435" s="245"/>
      <c r="J435" s="241"/>
      <c r="K435" s="241"/>
      <c r="L435" s="246"/>
      <c r="M435" s="247"/>
      <c r="N435" s="248"/>
      <c r="O435" s="248"/>
      <c r="P435" s="248"/>
      <c r="Q435" s="248"/>
      <c r="R435" s="248"/>
      <c r="S435" s="248"/>
      <c r="T435" s="249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50" t="s">
        <v>147</v>
      </c>
      <c r="AU435" s="250" t="s">
        <v>83</v>
      </c>
      <c r="AV435" s="13" t="s">
        <v>83</v>
      </c>
      <c r="AW435" s="13" t="s">
        <v>30</v>
      </c>
      <c r="AX435" s="13" t="s">
        <v>81</v>
      </c>
      <c r="AY435" s="250" t="s">
        <v>134</v>
      </c>
    </row>
    <row r="436" s="2" customFormat="1" ht="33" customHeight="1">
      <c r="A436" s="39"/>
      <c r="B436" s="40"/>
      <c r="C436" s="272" t="s">
        <v>636</v>
      </c>
      <c r="D436" s="272" t="s">
        <v>363</v>
      </c>
      <c r="E436" s="273" t="s">
        <v>637</v>
      </c>
      <c r="F436" s="274" t="s">
        <v>638</v>
      </c>
      <c r="G436" s="275" t="s">
        <v>432</v>
      </c>
      <c r="H436" s="276">
        <v>3</v>
      </c>
      <c r="I436" s="277"/>
      <c r="J436" s="278">
        <f>ROUND(I436*H436,2)</f>
        <v>0</v>
      </c>
      <c r="K436" s="274" t="s">
        <v>140</v>
      </c>
      <c r="L436" s="279"/>
      <c r="M436" s="280" t="s">
        <v>1</v>
      </c>
      <c r="N436" s="281" t="s">
        <v>38</v>
      </c>
      <c r="O436" s="92"/>
      <c r="P436" s="229">
        <f>O436*H436</f>
        <v>0</v>
      </c>
      <c r="Q436" s="229">
        <v>0.042000000000000003</v>
      </c>
      <c r="R436" s="229">
        <f>Q436*H436</f>
        <v>0.126</v>
      </c>
      <c r="S436" s="229">
        <v>0</v>
      </c>
      <c r="T436" s="230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31" t="s">
        <v>198</v>
      </c>
      <c r="AT436" s="231" t="s">
        <v>363</v>
      </c>
      <c r="AU436" s="231" t="s">
        <v>83</v>
      </c>
      <c r="AY436" s="18" t="s">
        <v>134</v>
      </c>
      <c r="BE436" s="232">
        <f>IF(N436="základní",J436,0)</f>
        <v>0</v>
      </c>
      <c r="BF436" s="232">
        <f>IF(N436="snížená",J436,0)</f>
        <v>0</v>
      </c>
      <c r="BG436" s="232">
        <f>IF(N436="zákl. přenesená",J436,0)</f>
        <v>0</v>
      </c>
      <c r="BH436" s="232">
        <f>IF(N436="sníž. přenesená",J436,0)</f>
        <v>0</v>
      </c>
      <c r="BI436" s="232">
        <f>IF(N436="nulová",J436,0)</f>
        <v>0</v>
      </c>
      <c r="BJ436" s="18" t="s">
        <v>81</v>
      </c>
      <c r="BK436" s="232">
        <f>ROUND(I436*H436,2)</f>
        <v>0</v>
      </c>
      <c r="BL436" s="18" t="s">
        <v>141</v>
      </c>
      <c r="BM436" s="231" t="s">
        <v>639</v>
      </c>
    </row>
    <row r="437" s="2" customFormat="1">
      <c r="A437" s="39"/>
      <c r="B437" s="40"/>
      <c r="C437" s="41"/>
      <c r="D437" s="233" t="s">
        <v>143</v>
      </c>
      <c r="E437" s="41"/>
      <c r="F437" s="234" t="s">
        <v>638</v>
      </c>
      <c r="G437" s="41"/>
      <c r="H437" s="41"/>
      <c r="I437" s="235"/>
      <c r="J437" s="41"/>
      <c r="K437" s="41"/>
      <c r="L437" s="45"/>
      <c r="M437" s="236"/>
      <c r="N437" s="237"/>
      <c r="O437" s="92"/>
      <c r="P437" s="92"/>
      <c r="Q437" s="92"/>
      <c r="R437" s="92"/>
      <c r="S437" s="92"/>
      <c r="T437" s="93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143</v>
      </c>
      <c r="AU437" s="18" t="s">
        <v>83</v>
      </c>
    </row>
    <row r="438" s="2" customFormat="1" ht="33" customHeight="1">
      <c r="A438" s="39"/>
      <c r="B438" s="40"/>
      <c r="C438" s="272" t="s">
        <v>640</v>
      </c>
      <c r="D438" s="272" t="s">
        <v>363</v>
      </c>
      <c r="E438" s="273" t="s">
        <v>641</v>
      </c>
      <c r="F438" s="274" t="s">
        <v>642</v>
      </c>
      <c r="G438" s="275" t="s">
        <v>432</v>
      </c>
      <c r="H438" s="276">
        <v>2</v>
      </c>
      <c r="I438" s="277"/>
      <c r="J438" s="278">
        <f>ROUND(I438*H438,2)</f>
        <v>0</v>
      </c>
      <c r="K438" s="274" t="s">
        <v>140</v>
      </c>
      <c r="L438" s="279"/>
      <c r="M438" s="280" t="s">
        <v>1</v>
      </c>
      <c r="N438" s="281" t="s">
        <v>38</v>
      </c>
      <c r="O438" s="92"/>
      <c r="P438" s="229">
        <f>O438*H438</f>
        <v>0</v>
      </c>
      <c r="Q438" s="229">
        <v>0.042999999999999997</v>
      </c>
      <c r="R438" s="229">
        <f>Q438*H438</f>
        <v>0.085999999999999993</v>
      </c>
      <c r="S438" s="229">
        <v>0</v>
      </c>
      <c r="T438" s="230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31" t="s">
        <v>198</v>
      </c>
      <c r="AT438" s="231" t="s">
        <v>363</v>
      </c>
      <c r="AU438" s="231" t="s">
        <v>83</v>
      </c>
      <c r="AY438" s="18" t="s">
        <v>134</v>
      </c>
      <c r="BE438" s="232">
        <f>IF(N438="základní",J438,0)</f>
        <v>0</v>
      </c>
      <c r="BF438" s="232">
        <f>IF(N438="snížená",J438,0)</f>
        <v>0</v>
      </c>
      <c r="BG438" s="232">
        <f>IF(N438="zákl. přenesená",J438,0)</f>
        <v>0</v>
      </c>
      <c r="BH438" s="232">
        <f>IF(N438="sníž. přenesená",J438,0)</f>
        <v>0</v>
      </c>
      <c r="BI438" s="232">
        <f>IF(N438="nulová",J438,0)</f>
        <v>0</v>
      </c>
      <c r="BJ438" s="18" t="s">
        <v>81</v>
      </c>
      <c r="BK438" s="232">
        <f>ROUND(I438*H438,2)</f>
        <v>0</v>
      </c>
      <c r="BL438" s="18" t="s">
        <v>141</v>
      </c>
      <c r="BM438" s="231" t="s">
        <v>643</v>
      </c>
    </row>
    <row r="439" s="2" customFormat="1">
      <c r="A439" s="39"/>
      <c r="B439" s="40"/>
      <c r="C439" s="41"/>
      <c r="D439" s="233" t="s">
        <v>143</v>
      </c>
      <c r="E439" s="41"/>
      <c r="F439" s="234" t="s">
        <v>642</v>
      </c>
      <c r="G439" s="41"/>
      <c r="H439" s="41"/>
      <c r="I439" s="235"/>
      <c r="J439" s="41"/>
      <c r="K439" s="41"/>
      <c r="L439" s="45"/>
      <c r="M439" s="236"/>
      <c r="N439" s="237"/>
      <c r="O439" s="92"/>
      <c r="P439" s="92"/>
      <c r="Q439" s="92"/>
      <c r="R439" s="92"/>
      <c r="S439" s="92"/>
      <c r="T439" s="93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T439" s="18" t="s">
        <v>143</v>
      </c>
      <c r="AU439" s="18" t="s">
        <v>83</v>
      </c>
    </row>
    <row r="440" s="2" customFormat="1" ht="33" customHeight="1">
      <c r="A440" s="39"/>
      <c r="B440" s="40"/>
      <c r="C440" s="272" t="s">
        <v>644</v>
      </c>
      <c r="D440" s="272" t="s">
        <v>363</v>
      </c>
      <c r="E440" s="273" t="s">
        <v>645</v>
      </c>
      <c r="F440" s="274" t="s">
        <v>646</v>
      </c>
      <c r="G440" s="275" t="s">
        <v>432</v>
      </c>
      <c r="H440" s="276">
        <v>3</v>
      </c>
      <c r="I440" s="277"/>
      <c r="J440" s="278">
        <f>ROUND(I440*H440,2)</f>
        <v>0</v>
      </c>
      <c r="K440" s="274" t="s">
        <v>140</v>
      </c>
      <c r="L440" s="279"/>
      <c r="M440" s="280" t="s">
        <v>1</v>
      </c>
      <c r="N440" s="281" t="s">
        <v>38</v>
      </c>
      <c r="O440" s="92"/>
      <c r="P440" s="229">
        <f>O440*H440</f>
        <v>0</v>
      </c>
      <c r="Q440" s="229">
        <v>0.0465</v>
      </c>
      <c r="R440" s="229">
        <f>Q440*H440</f>
        <v>0.13950000000000001</v>
      </c>
      <c r="S440" s="229">
        <v>0</v>
      </c>
      <c r="T440" s="230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31" t="s">
        <v>198</v>
      </c>
      <c r="AT440" s="231" t="s">
        <v>363</v>
      </c>
      <c r="AU440" s="231" t="s">
        <v>83</v>
      </c>
      <c r="AY440" s="18" t="s">
        <v>134</v>
      </c>
      <c r="BE440" s="232">
        <f>IF(N440="základní",J440,0)</f>
        <v>0</v>
      </c>
      <c r="BF440" s="232">
        <f>IF(N440="snížená",J440,0)</f>
        <v>0</v>
      </c>
      <c r="BG440" s="232">
        <f>IF(N440="zákl. přenesená",J440,0)</f>
        <v>0</v>
      </c>
      <c r="BH440" s="232">
        <f>IF(N440="sníž. přenesená",J440,0)</f>
        <v>0</v>
      </c>
      <c r="BI440" s="232">
        <f>IF(N440="nulová",J440,0)</f>
        <v>0</v>
      </c>
      <c r="BJ440" s="18" t="s">
        <v>81</v>
      </c>
      <c r="BK440" s="232">
        <f>ROUND(I440*H440,2)</f>
        <v>0</v>
      </c>
      <c r="BL440" s="18" t="s">
        <v>141</v>
      </c>
      <c r="BM440" s="231" t="s">
        <v>647</v>
      </c>
    </row>
    <row r="441" s="2" customFormat="1">
      <c r="A441" s="39"/>
      <c r="B441" s="40"/>
      <c r="C441" s="41"/>
      <c r="D441" s="233" t="s">
        <v>143</v>
      </c>
      <c r="E441" s="41"/>
      <c r="F441" s="234" t="s">
        <v>646</v>
      </c>
      <c r="G441" s="41"/>
      <c r="H441" s="41"/>
      <c r="I441" s="235"/>
      <c r="J441" s="41"/>
      <c r="K441" s="41"/>
      <c r="L441" s="45"/>
      <c r="M441" s="236"/>
      <c r="N441" s="237"/>
      <c r="O441" s="92"/>
      <c r="P441" s="92"/>
      <c r="Q441" s="92"/>
      <c r="R441" s="92"/>
      <c r="S441" s="92"/>
      <c r="T441" s="93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143</v>
      </c>
      <c r="AU441" s="18" t="s">
        <v>83</v>
      </c>
    </row>
    <row r="442" s="2" customFormat="1" ht="33" customHeight="1">
      <c r="A442" s="39"/>
      <c r="B442" s="40"/>
      <c r="C442" s="272" t="s">
        <v>648</v>
      </c>
      <c r="D442" s="272" t="s">
        <v>363</v>
      </c>
      <c r="E442" s="273" t="s">
        <v>649</v>
      </c>
      <c r="F442" s="274" t="s">
        <v>650</v>
      </c>
      <c r="G442" s="275" t="s">
        <v>432</v>
      </c>
      <c r="H442" s="276">
        <v>1</v>
      </c>
      <c r="I442" s="277"/>
      <c r="J442" s="278">
        <f>ROUND(I442*H442,2)</f>
        <v>0</v>
      </c>
      <c r="K442" s="274" t="s">
        <v>140</v>
      </c>
      <c r="L442" s="279"/>
      <c r="M442" s="280" t="s">
        <v>1</v>
      </c>
      <c r="N442" s="281" t="s">
        <v>38</v>
      </c>
      <c r="O442" s="92"/>
      <c r="P442" s="229">
        <f>O442*H442</f>
        <v>0</v>
      </c>
      <c r="Q442" s="229">
        <v>0.050000000000000003</v>
      </c>
      <c r="R442" s="229">
        <f>Q442*H442</f>
        <v>0.050000000000000003</v>
      </c>
      <c r="S442" s="229">
        <v>0</v>
      </c>
      <c r="T442" s="230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1" t="s">
        <v>198</v>
      </c>
      <c r="AT442" s="231" t="s">
        <v>363</v>
      </c>
      <c r="AU442" s="231" t="s">
        <v>83</v>
      </c>
      <c r="AY442" s="18" t="s">
        <v>134</v>
      </c>
      <c r="BE442" s="232">
        <f>IF(N442="základní",J442,0)</f>
        <v>0</v>
      </c>
      <c r="BF442" s="232">
        <f>IF(N442="snížená",J442,0)</f>
        <v>0</v>
      </c>
      <c r="BG442" s="232">
        <f>IF(N442="zákl. přenesená",J442,0)</f>
        <v>0</v>
      </c>
      <c r="BH442" s="232">
        <f>IF(N442="sníž. přenesená",J442,0)</f>
        <v>0</v>
      </c>
      <c r="BI442" s="232">
        <f>IF(N442="nulová",J442,0)</f>
        <v>0</v>
      </c>
      <c r="BJ442" s="18" t="s">
        <v>81</v>
      </c>
      <c r="BK442" s="232">
        <f>ROUND(I442*H442,2)</f>
        <v>0</v>
      </c>
      <c r="BL442" s="18" t="s">
        <v>141</v>
      </c>
      <c r="BM442" s="231" t="s">
        <v>651</v>
      </c>
    </row>
    <row r="443" s="2" customFormat="1">
      <c r="A443" s="39"/>
      <c r="B443" s="40"/>
      <c r="C443" s="41"/>
      <c r="D443" s="233" t="s">
        <v>143</v>
      </c>
      <c r="E443" s="41"/>
      <c r="F443" s="234" t="s">
        <v>650</v>
      </c>
      <c r="G443" s="41"/>
      <c r="H443" s="41"/>
      <c r="I443" s="235"/>
      <c r="J443" s="41"/>
      <c r="K443" s="41"/>
      <c r="L443" s="45"/>
      <c r="M443" s="236"/>
      <c r="N443" s="237"/>
      <c r="O443" s="92"/>
      <c r="P443" s="92"/>
      <c r="Q443" s="92"/>
      <c r="R443" s="92"/>
      <c r="S443" s="92"/>
      <c r="T443" s="93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143</v>
      </c>
      <c r="AU443" s="18" t="s">
        <v>83</v>
      </c>
    </row>
    <row r="444" s="2" customFormat="1" ht="24.15" customHeight="1">
      <c r="A444" s="39"/>
      <c r="B444" s="40"/>
      <c r="C444" s="220" t="s">
        <v>652</v>
      </c>
      <c r="D444" s="220" t="s">
        <v>136</v>
      </c>
      <c r="E444" s="221" t="s">
        <v>653</v>
      </c>
      <c r="F444" s="222" t="s">
        <v>654</v>
      </c>
      <c r="G444" s="223" t="s">
        <v>223</v>
      </c>
      <c r="H444" s="224">
        <v>10.99</v>
      </c>
      <c r="I444" s="225"/>
      <c r="J444" s="226">
        <f>ROUND(I444*H444,2)</f>
        <v>0</v>
      </c>
      <c r="K444" s="222" t="s">
        <v>140</v>
      </c>
      <c r="L444" s="45"/>
      <c r="M444" s="227" t="s">
        <v>1</v>
      </c>
      <c r="N444" s="228" t="s">
        <v>38</v>
      </c>
      <c r="O444" s="92"/>
      <c r="P444" s="229">
        <f>O444*H444</f>
        <v>0</v>
      </c>
      <c r="Q444" s="229">
        <v>0</v>
      </c>
      <c r="R444" s="229">
        <f>Q444*H444</f>
        <v>0</v>
      </c>
      <c r="S444" s="229">
        <v>1.9199999999999999</v>
      </c>
      <c r="T444" s="230">
        <f>S444*H444</f>
        <v>21.1008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31" t="s">
        <v>141</v>
      </c>
      <c r="AT444" s="231" t="s">
        <v>136</v>
      </c>
      <c r="AU444" s="231" t="s">
        <v>83</v>
      </c>
      <c r="AY444" s="18" t="s">
        <v>134</v>
      </c>
      <c r="BE444" s="232">
        <f>IF(N444="základní",J444,0)</f>
        <v>0</v>
      </c>
      <c r="BF444" s="232">
        <f>IF(N444="snížená",J444,0)</f>
        <v>0</v>
      </c>
      <c r="BG444" s="232">
        <f>IF(N444="zákl. přenesená",J444,0)</f>
        <v>0</v>
      </c>
      <c r="BH444" s="232">
        <f>IF(N444="sníž. přenesená",J444,0)</f>
        <v>0</v>
      </c>
      <c r="BI444" s="232">
        <f>IF(N444="nulová",J444,0)</f>
        <v>0</v>
      </c>
      <c r="BJ444" s="18" t="s">
        <v>81</v>
      </c>
      <c r="BK444" s="232">
        <f>ROUND(I444*H444,2)</f>
        <v>0</v>
      </c>
      <c r="BL444" s="18" t="s">
        <v>141</v>
      </c>
      <c r="BM444" s="231" t="s">
        <v>655</v>
      </c>
    </row>
    <row r="445" s="2" customFormat="1">
      <c r="A445" s="39"/>
      <c r="B445" s="40"/>
      <c r="C445" s="41"/>
      <c r="D445" s="233" t="s">
        <v>143</v>
      </c>
      <c r="E445" s="41"/>
      <c r="F445" s="234" t="s">
        <v>656</v>
      </c>
      <c r="G445" s="41"/>
      <c r="H445" s="41"/>
      <c r="I445" s="235"/>
      <c r="J445" s="41"/>
      <c r="K445" s="41"/>
      <c r="L445" s="45"/>
      <c r="M445" s="236"/>
      <c r="N445" s="237"/>
      <c r="O445" s="92"/>
      <c r="P445" s="92"/>
      <c r="Q445" s="92"/>
      <c r="R445" s="92"/>
      <c r="S445" s="92"/>
      <c r="T445" s="93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143</v>
      </c>
      <c r="AU445" s="18" t="s">
        <v>83</v>
      </c>
    </row>
    <row r="446" s="2" customFormat="1">
      <c r="A446" s="39"/>
      <c r="B446" s="40"/>
      <c r="C446" s="41"/>
      <c r="D446" s="238" t="s">
        <v>145</v>
      </c>
      <c r="E446" s="41"/>
      <c r="F446" s="239" t="s">
        <v>657</v>
      </c>
      <c r="G446" s="41"/>
      <c r="H446" s="41"/>
      <c r="I446" s="235"/>
      <c r="J446" s="41"/>
      <c r="K446" s="41"/>
      <c r="L446" s="45"/>
      <c r="M446" s="236"/>
      <c r="N446" s="237"/>
      <c r="O446" s="92"/>
      <c r="P446" s="92"/>
      <c r="Q446" s="92"/>
      <c r="R446" s="92"/>
      <c r="S446" s="92"/>
      <c r="T446" s="93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T446" s="18" t="s">
        <v>145</v>
      </c>
      <c r="AU446" s="18" t="s">
        <v>83</v>
      </c>
    </row>
    <row r="447" s="15" customFormat="1">
      <c r="A447" s="15"/>
      <c r="B447" s="262"/>
      <c r="C447" s="263"/>
      <c r="D447" s="233" t="s">
        <v>147</v>
      </c>
      <c r="E447" s="264" t="s">
        <v>1</v>
      </c>
      <c r="F447" s="265" t="s">
        <v>658</v>
      </c>
      <c r="G447" s="263"/>
      <c r="H447" s="264" t="s">
        <v>1</v>
      </c>
      <c r="I447" s="266"/>
      <c r="J447" s="263"/>
      <c r="K447" s="263"/>
      <c r="L447" s="267"/>
      <c r="M447" s="268"/>
      <c r="N447" s="269"/>
      <c r="O447" s="269"/>
      <c r="P447" s="269"/>
      <c r="Q447" s="269"/>
      <c r="R447" s="269"/>
      <c r="S447" s="269"/>
      <c r="T447" s="270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71" t="s">
        <v>147</v>
      </c>
      <c r="AU447" s="271" t="s">
        <v>83</v>
      </c>
      <c r="AV447" s="15" t="s">
        <v>81</v>
      </c>
      <c r="AW447" s="15" t="s">
        <v>30</v>
      </c>
      <c r="AX447" s="15" t="s">
        <v>73</v>
      </c>
      <c r="AY447" s="271" t="s">
        <v>134</v>
      </c>
    </row>
    <row r="448" s="13" customFormat="1">
      <c r="A448" s="13"/>
      <c r="B448" s="240"/>
      <c r="C448" s="241"/>
      <c r="D448" s="233" t="s">
        <v>147</v>
      </c>
      <c r="E448" s="242" t="s">
        <v>1</v>
      </c>
      <c r="F448" s="243" t="s">
        <v>659</v>
      </c>
      <c r="G448" s="241"/>
      <c r="H448" s="244">
        <v>10.99</v>
      </c>
      <c r="I448" s="245"/>
      <c r="J448" s="241"/>
      <c r="K448" s="241"/>
      <c r="L448" s="246"/>
      <c r="M448" s="247"/>
      <c r="N448" s="248"/>
      <c r="O448" s="248"/>
      <c r="P448" s="248"/>
      <c r="Q448" s="248"/>
      <c r="R448" s="248"/>
      <c r="S448" s="248"/>
      <c r="T448" s="249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50" t="s">
        <v>147</v>
      </c>
      <c r="AU448" s="250" t="s">
        <v>83</v>
      </c>
      <c r="AV448" s="13" t="s">
        <v>83</v>
      </c>
      <c r="AW448" s="13" t="s">
        <v>30</v>
      </c>
      <c r="AX448" s="13" t="s">
        <v>81</v>
      </c>
      <c r="AY448" s="250" t="s">
        <v>134</v>
      </c>
    </row>
    <row r="449" s="2" customFormat="1" ht="21.75" customHeight="1">
      <c r="A449" s="39"/>
      <c r="B449" s="40"/>
      <c r="C449" s="220" t="s">
        <v>660</v>
      </c>
      <c r="D449" s="220" t="s">
        <v>136</v>
      </c>
      <c r="E449" s="221" t="s">
        <v>661</v>
      </c>
      <c r="F449" s="222" t="s">
        <v>662</v>
      </c>
      <c r="G449" s="223" t="s">
        <v>432</v>
      </c>
      <c r="H449" s="224">
        <v>10</v>
      </c>
      <c r="I449" s="225"/>
      <c r="J449" s="226">
        <f>ROUND(I449*H449,2)</f>
        <v>0</v>
      </c>
      <c r="K449" s="222" t="s">
        <v>140</v>
      </c>
      <c r="L449" s="45"/>
      <c r="M449" s="227" t="s">
        <v>1</v>
      </c>
      <c r="N449" s="228" t="s">
        <v>38</v>
      </c>
      <c r="O449" s="92"/>
      <c r="P449" s="229">
        <f>O449*H449</f>
        <v>0</v>
      </c>
      <c r="Q449" s="229">
        <v>0.0016199999999999999</v>
      </c>
      <c r="R449" s="229">
        <f>Q449*H449</f>
        <v>0.016199999999999999</v>
      </c>
      <c r="S449" s="229">
        <v>0</v>
      </c>
      <c r="T449" s="230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31" t="s">
        <v>141</v>
      </c>
      <c r="AT449" s="231" t="s">
        <v>136</v>
      </c>
      <c r="AU449" s="231" t="s">
        <v>83</v>
      </c>
      <c r="AY449" s="18" t="s">
        <v>134</v>
      </c>
      <c r="BE449" s="232">
        <f>IF(N449="základní",J449,0)</f>
        <v>0</v>
      </c>
      <c r="BF449" s="232">
        <f>IF(N449="snížená",J449,0)</f>
        <v>0</v>
      </c>
      <c r="BG449" s="232">
        <f>IF(N449="zákl. přenesená",J449,0)</f>
        <v>0</v>
      </c>
      <c r="BH449" s="232">
        <f>IF(N449="sníž. přenesená",J449,0)</f>
        <v>0</v>
      </c>
      <c r="BI449" s="232">
        <f>IF(N449="nulová",J449,0)</f>
        <v>0</v>
      </c>
      <c r="BJ449" s="18" t="s">
        <v>81</v>
      </c>
      <c r="BK449" s="232">
        <f>ROUND(I449*H449,2)</f>
        <v>0</v>
      </c>
      <c r="BL449" s="18" t="s">
        <v>141</v>
      </c>
      <c r="BM449" s="231" t="s">
        <v>663</v>
      </c>
    </row>
    <row r="450" s="2" customFormat="1">
      <c r="A450" s="39"/>
      <c r="B450" s="40"/>
      <c r="C450" s="41"/>
      <c r="D450" s="233" t="s">
        <v>143</v>
      </c>
      <c r="E450" s="41"/>
      <c r="F450" s="234" t="s">
        <v>664</v>
      </c>
      <c r="G450" s="41"/>
      <c r="H450" s="41"/>
      <c r="I450" s="235"/>
      <c r="J450" s="41"/>
      <c r="K450" s="41"/>
      <c r="L450" s="45"/>
      <c r="M450" s="236"/>
      <c r="N450" s="237"/>
      <c r="O450" s="92"/>
      <c r="P450" s="92"/>
      <c r="Q450" s="92"/>
      <c r="R450" s="92"/>
      <c r="S450" s="92"/>
      <c r="T450" s="93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143</v>
      </c>
      <c r="AU450" s="18" t="s">
        <v>83</v>
      </c>
    </row>
    <row r="451" s="2" customFormat="1">
      <c r="A451" s="39"/>
      <c r="B451" s="40"/>
      <c r="C451" s="41"/>
      <c r="D451" s="238" t="s">
        <v>145</v>
      </c>
      <c r="E451" s="41"/>
      <c r="F451" s="239" t="s">
        <v>665</v>
      </c>
      <c r="G451" s="41"/>
      <c r="H451" s="41"/>
      <c r="I451" s="235"/>
      <c r="J451" s="41"/>
      <c r="K451" s="41"/>
      <c r="L451" s="45"/>
      <c r="M451" s="236"/>
      <c r="N451" s="237"/>
      <c r="O451" s="92"/>
      <c r="P451" s="92"/>
      <c r="Q451" s="92"/>
      <c r="R451" s="92"/>
      <c r="S451" s="92"/>
      <c r="T451" s="93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T451" s="18" t="s">
        <v>145</v>
      </c>
      <c r="AU451" s="18" t="s">
        <v>83</v>
      </c>
    </row>
    <row r="452" s="2" customFormat="1" ht="24.15" customHeight="1">
      <c r="A452" s="39"/>
      <c r="B452" s="40"/>
      <c r="C452" s="272" t="s">
        <v>666</v>
      </c>
      <c r="D452" s="272" t="s">
        <v>363</v>
      </c>
      <c r="E452" s="273" t="s">
        <v>667</v>
      </c>
      <c r="F452" s="274" t="s">
        <v>668</v>
      </c>
      <c r="G452" s="275" t="s">
        <v>432</v>
      </c>
      <c r="H452" s="276">
        <v>10</v>
      </c>
      <c r="I452" s="277"/>
      <c r="J452" s="278">
        <f>ROUND(I452*H452,2)</f>
        <v>0</v>
      </c>
      <c r="K452" s="274" t="s">
        <v>140</v>
      </c>
      <c r="L452" s="279"/>
      <c r="M452" s="280" t="s">
        <v>1</v>
      </c>
      <c r="N452" s="281" t="s">
        <v>38</v>
      </c>
      <c r="O452" s="92"/>
      <c r="P452" s="229">
        <f>O452*H452</f>
        <v>0</v>
      </c>
      <c r="Q452" s="229">
        <v>0.017999999999999999</v>
      </c>
      <c r="R452" s="229">
        <f>Q452*H452</f>
        <v>0.17999999999999999</v>
      </c>
      <c r="S452" s="229">
        <v>0</v>
      </c>
      <c r="T452" s="230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31" t="s">
        <v>198</v>
      </c>
      <c r="AT452" s="231" t="s">
        <v>363</v>
      </c>
      <c r="AU452" s="231" t="s">
        <v>83</v>
      </c>
      <c r="AY452" s="18" t="s">
        <v>134</v>
      </c>
      <c r="BE452" s="232">
        <f>IF(N452="základní",J452,0)</f>
        <v>0</v>
      </c>
      <c r="BF452" s="232">
        <f>IF(N452="snížená",J452,0)</f>
        <v>0</v>
      </c>
      <c r="BG452" s="232">
        <f>IF(N452="zákl. přenesená",J452,0)</f>
        <v>0</v>
      </c>
      <c r="BH452" s="232">
        <f>IF(N452="sníž. přenesená",J452,0)</f>
        <v>0</v>
      </c>
      <c r="BI452" s="232">
        <f>IF(N452="nulová",J452,0)</f>
        <v>0</v>
      </c>
      <c r="BJ452" s="18" t="s">
        <v>81</v>
      </c>
      <c r="BK452" s="232">
        <f>ROUND(I452*H452,2)</f>
        <v>0</v>
      </c>
      <c r="BL452" s="18" t="s">
        <v>141</v>
      </c>
      <c r="BM452" s="231" t="s">
        <v>669</v>
      </c>
    </row>
    <row r="453" s="2" customFormat="1">
      <c r="A453" s="39"/>
      <c r="B453" s="40"/>
      <c r="C453" s="41"/>
      <c r="D453" s="233" t="s">
        <v>143</v>
      </c>
      <c r="E453" s="41"/>
      <c r="F453" s="234" t="s">
        <v>668</v>
      </c>
      <c r="G453" s="41"/>
      <c r="H453" s="41"/>
      <c r="I453" s="235"/>
      <c r="J453" s="41"/>
      <c r="K453" s="41"/>
      <c r="L453" s="45"/>
      <c r="M453" s="236"/>
      <c r="N453" s="237"/>
      <c r="O453" s="92"/>
      <c r="P453" s="92"/>
      <c r="Q453" s="92"/>
      <c r="R453" s="92"/>
      <c r="S453" s="92"/>
      <c r="T453" s="93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T453" s="18" t="s">
        <v>143</v>
      </c>
      <c r="AU453" s="18" t="s">
        <v>83</v>
      </c>
    </row>
    <row r="454" s="2" customFormat="1" ht="21.75" customHeight="1">
      <c r="A454" s="39"/>
      <c r="B454" s="40"/>
      <c r="C454" s="220" t="s">
        <v>670</v>
      </c>
      <c r="D454" s="220" t="s">
        <v>136</v>
      </c>
      <c r="E454" s="221" t="s">
        <v>671</v>
      </c>
      <c r="F454" s="222" t="s">
        <v>672</v>
      </c>
      <c r="G454" s="223" t="s">
        <v>432</v>
      </c>
      <c r="H454" s="224">
        <v>2</v>
      </c>
      <c r="I454" s="225"/>
      <c r="J454" s="226">
        <f>ROUND(I454*H454,2)</f>
        <v>0</v>
      </c>
      <c r="K454" s="222" t="s">
        <v>140</v>
      </c>
      <c r="L454" s="45"/>
      <c r="M454" s="227" t="s">
        <v>1</v>
      </c>
      <c r="N454" s="228" t="s">
        <v>38</v>
      </c>
      <c r="O454" s="92"/>
      <c r="P454" s="229">
        <f>O454*H454</f>
        <v>0</v>
      </c>
      <c r="Q454" s="229">
        <v>0.00165</v>
      </c>
      <c r="R454" s="229">
        <f>Q454*H454</f>
        <v>0.0033</v>
      </c>
      <c r="S454" s="229">
        <v>0</v>
      </c>
      <c r="T454" s="230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31" t="s">
        <v>141</v>
      </c>
      <c r="AT454" s="231" t="s">
        <v>136</v>
      </c>
      <c r="AU454" s="231" t="s">
        <v>83</v>
      </c>
      <c r="AY454" s="18" t="s">
        <v>134</v>
      </c>
      <c r="BE454" s="232">
        <f>IF(N454="základní",J454,0)</f>
        <v>0</v>
      </c>
      <c r="BF454" s="232">
        <f>IF(N454="snížená",J454,0)</f>
        <v>0</v>
      </c>
      <c r="BG454" s="232">
        <f>IF(N454="zákl. přenesená",J454,0)</f>
        <v>0</v>
      </c>
      <c r="BH454" s="232">
        <f>IF(N454="sníž. přenesená",J454,0)</f>
        <v>0</v>
      </c>
      <c r="BI454" s="232">
        <f>IF(N454="nulová",J454,0)</f>
        <v>0</v>
      </c>
      <c r="BJ454" s="18" t="s">
        <v>81</v>
      </c>
      <c r="BK454" s="232">
        <f>ROUND(I454*H454,2)</f>
        <v>0</v>
      </c>
      <c r="BL454" s="18" t="s">
        <v>141</v>
      </c>
      <c r="BM454" s="231" t="s">
        <v>673</v>
      </c>
    </row>
    <row r="455" s="2" customFormat="1">
      <c r="A455" s="39"/>
      <c r="B455" s="40"/>
      <c r="C455" s="41"/>
      <c r="D455" s="233" t="s">
        <v>143</v>
      </c>
      <c r="E455" s="41"/>
      <c r="F455" s="234" t="s">
        <v>674</v>
      </c>
      <c r="G455" s="41"/>
      <c r="H455" s="41"/>
      <c r="I455" s="235"/>
      <c r="J455" s="41"/>
      <c r="K455" s="41"/>
      <c r="L455" s="45"/>
      <c r="M455" s="236"/>
      <c r="N455" s="237"/>
      <c r="O455" s="92"/>
      <c r="P455" s="92"/>
      <c r="Q455" s="92"/>
      <c r="R455" s="92"/>
      <c r="S455" s="92"/>
      <c r="T455" s="93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T455" s="18" t="s">
        <v>143</v>
      </c>
      <c r="AU455" s="18" t="s">
        <v>83</v>
      </c>
    </row>
    <row r="456" s="2" customFormat="1">
      <c r="A456" s="39"/>
      <c r="B456" s="40"/>
      <c r="C456" s="41"/>
      <c r="D456" s="238" t="s">
        <v>145</v>
      </c>
      <c r="E456" s="41"/>
      <c r="F456" s="239" t="s">
        <v>675</v>
      </c>
      <c r="G456" s="41"/>
      <c r="H456" s="41"/>
      <c r="I456" s="235"/>
      <c r="J456" s="41"/>
      <c r="K456" s="41"/>
      <c r="L456" s="45"/>
      <c r="M456" s="236"/>
      <c r="N456" s="237"/>
      <c r="O456" s="92"/>
      <c r="P456" s="92"/>
      <c r="Q456" s="92"/>
      <c r="R456" s="92"/>
      <c r="S456" s="92"/>
      <c r="T456" s="93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145</v>
      </c>
      <c r="AU456" s="18" t="s">
        <v>83</v>
      </c>
    </row>
    <row r="457" s="2" customFormat="1" ht="24.15" customHeight="1">
      <c r="A457" s="39"/>
      <c r="B457" s="40"/>
      <c r="C457" s="272" t="s">
        <v>676</v>
      </c>
      <c r="D457" s="272" t="s">
        <v>363</v>
      </c>
      <c r="E457" s="273" t="s">
        <v>677</v>
      </c>
      <c r="F457" s="274" t="s">
        <v>678</v>
      </c>
      <c r="G457" s="275" t="s">
        <v>432</v>
      </c>
      <c r="H457" s="276">
        <v>2</v>
      </c>
      <c r="I457" s="277"/>
      <c r="J457" s="278">
        <f>ROUND(I457*H457,2)</f>
        <v>0</v>
      </c>
      <c r="K457" s="274" t="s">
        <v>1</v>
      </c>
      <c r="L457" s="279"/>
      <c r="M457" s="280" t="s">
        <v>1</v>
      </c>
      <c r="N457" s="281" t="s">
        <v>38</v>
      </c>
      <c r="O457" s="92"/>
      <c r="P457" s="229">
        <f>O457*H457</f>
        <v>0</v>
      </c>
      <c r="Q457" s="229">
        <v>0.023</v>
      </c>
      <c r="R457" s="229">
        <f>Q457*H457</f>
        <v>0.045999999999999999</v>
      </c>
      <c r="S457" s="229">
        <v>0</v>
      </c>
      <c r="T457" s="230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1" t="s">
        <v>198</v>
      </c>
      <c r="AT457" s="231" t="s">
        <v>363</v>
      </c>
      <c r="AU457" s="231" t="s">
        <v>83</v>
      </c>
      <c r="AY457" s="18" t="s">
        <v>134</v>
      </c>
      <c r="BE457" s="232">
        <f>IF(N457="základní",J457,0)</f>
        <v>0</v>
      </c>
      <c r="BF457" s="232">
        <f>IF(N457="snížená",J457,0)</f>
        <v>0</v>
      </c>
      <c r="BG457" s="232">
        <f>IF(N457="zákl. přenesená",J457,0)</f>
        <v>0</v>
      </c>
      <c r="BH457" s="232">
        <f>IF(N457="sníž. přenesená",J457,0)</f>
        <v>0</v>
      </c>
      <c r="BI457" s="232">
        <f>IF(N457="nulová",J457,0)</f>
        <v>0</v>
      </c>
      <c r="BJ457" s="18" t="s">
        <v>81</v>
      </c>
      <c r="BK457" s="232">
        <f>ROUND(I457*H457,2)</f>
        <v>0</v>
      </c>
      <c r="BL457" s="18" t="s">
        <v>141</v>
      </c>
      <c r="BM457" s="231" t="s">
        <v>679</v>
      </c>
    </row>
    <row r="458" s="2" customFormat="1">
      <c r="A458" s="39"/>
      <c r="B458" s="40"/>
      <c r="C458" s="41"/>
      <c r="D458" s="233" t="s">
        <v>143</v>
      </c>
      <c r="E458" s="41"/>
      <c r="F458" s="234" t="s">
        <v>678</v>
      </c>
      <c r="G458" s="41"/>
      <c r="H458" s="41"/>
      <c r="I458" s="235"/>
      <c r="J458" s="41"/>
      <c r="K458" s="41"/>
      <c r="L458" s="45"/>
      <c r="M458" s="236"/>
      <c r="N458" s="237"/>
      <c r="O458" s="92"/>
      <c r="P458" s="92"/>
      <c r="Q458" s="92"/>
      <c r="R458" s="92"/>
      <c r="S458" s="92"/>
      <c r="T458" s="93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18" t="s">
        <v>143</v>
      </c>
      <c r="AU458" s="18" t="s">
        <v>83</v>
      </c>
    </row>
    <row r="459" s="13" customFormat="1">
      <c r="A459" s="13"/>
      <c r="B459" s="240"/>
      <c r="C459" s="241"/>
      <c r="D459" s="233" t="s">
        <v>147</v>
      </c>
      <c r="E459" s="242" t="s">
        <v>1</v>
      </c>
      <c r="F459" s="243" t="s">
        <v>83</v>
      </c>
      <c r="G459" s="241"/>
      <c r="H459" s="244">
        <v>2</v>
      </c>
      <c r="I459" s="245"/>
      <c r="J459" s="241"/>
      <c r="K459" s="241"/>
      <c r="L459" s="246"/>
      <c r="M459" s="247"/>
      <c r="N459" s="248"/>
      <c r="O459" s="248"/>
      <c r="P459" s="248"/>
      <c r="Q459" s="248"/>
      <c r="R459" s="248"/>
      <c r="S459" s="248"/>
      <c r="T459" s="249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50" t="s">
        <v>147</v>
      </c>
      <c r="AU459" s="250" t="s">
        <v>83</v>
      </c>
      <c r="AV459" s="13" t="s">
        <v>83</v>
      </c>
      <c r="AW459" s="13" t="s">
        <v>30</v>
      </c>
      <c r="AX459" s="13" t="s">
        <v>73</v>
      </c>
      <c r="AY459" s="250" t="s">
        <v>134</v>
      </c>
    </row>
    <row r="460" s="14" customFormat="1">
      <c r="A460" s="14"/>
      <c r="B460" s="251"/>
      <c r="C460" s="252"/>
      <c r="D460" s="233" t="s">
        <v>147</v>
      </c>
      <c r="E460" s="253" t="s">
        <v>1</v>
      </c>
      <c r="F460" s="254" t="s">
        <v>163</v>
      </c>
      <c r="G460" s="252"/>
      <c r="H460" s="255">
        <v>2</v>
      </c>
      <c r="I460" s="256"/>
      <c r="J460" s="252"/>
      <c r="K460" s="252"/>
      <c r="L460" s="257"/>
      <c r="M460" s="258"/>
      <c r="N460" s="259"/>
      <c r="O460" s="259"/>
      <c r="P460" s="259"/>
      <c r="Q460" s="259"/>
      <c r="R460" s="259"/>
      <c r="S460" s="259"/>
      <c r="T460" s="260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61" t="s">
        <v>147</v>
      </c>
      <c r="AU460" s="261" t="s">
        <v>83</v>
      </c>
      <c r="AV460" s="14" t="s">
        <v>141</v>
      </c>
      <c r="AW460" s="14" t="s">
        <v>30</v>
      </c>
      <c r="AX460" s="14" t="s">
        <v>81</v>
      </c>
      <c r="AY460" s="261" t="s">
        <v>134</v>
      </c>
    </row>
    <row r="461" s="2" customFormat="1" ht="24.15" customHeight="1">
      <c r="A461" s="39"/>
      <c r="B461" s="40"/>
      <c r="C461" s="272" t="s">
        <v>680</v>
      </c>
      <c r="D461" s="272" t="s">
        <v>363</v>
      </c>
      <c r="E461" s="273" t="s">
        <v>681</v>
      </c>
      <c r="F461" s="274" t="s">
        <v>682</v>
      </c>
      <c r="G461" s="275" t="s">
        <v>432</v>
      </c>
      <c r="H461" s="276">
        <v>26</v>
      </c>
      <c r="I461" s="277"/>
      <c r="J461" s="278">
        <f>ROUND(I461*H461,2)</f>
        <v>0</v>
      </c>
      <c r="K461" s="274" t="s">
        <v>1</v>
      </c>
      <c r="L461" s="279"/>
      <c r="M461" s="280" t="s">
        <v>1</v>
      </c>
      <c r="N461" s="281" t="s">
        <v>38</v>
      </c>
      <c r="O461" s="92"/>
      <c r="P461" s="229">
        <f>O461*H461</f>
        <v>0</v>
      </c>
      <c r="Q461" s="229">
        <v>0.0040000000000000001</v>
      </c>
      <c r="R461" s="229">
        <f>Q461*H461</f>
        <v>0.10400000000000001</v>
      </c>
      <c r="S461" s="229">
        <v>0</v>
      </c>
      <c r="T461" s="230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31" t="s">
        <v>198</v>
      </c>
      <c r="AT461" s="231" t="s">
        <v>363</v>
      </c>
      <c r="AU461" s="231" t="s">
        <v>83</v>
      </c>
      <c r="AY461" s="18" t="s">
        <v>134</v>
      </c>
      <c r="BE461" s="232">
        <f>IF(N461="základní",J461,0)</f>
        <v>0</v>
      </c>
      <c r="BF461" s="232">
        <f>IF(N461="snížená",J461,0)</f>
        <v>0</v>
      </c>
      <c r="BG461" s="232">
        <f>IF(N461="zákl. přenesená",J461,0)</f>
        <v>0</v>
      </c>
      <c r="BH461" s="232">
        <f>IF(N461="sníž. přenesená",J461,0)</f>
        <v>0</v>
      </c>
      <c r="BI461" s="232">
        <f>IF(N461="nulová",J461,0)</f>
        <v>0</v>
      </c>
      <c r="BJ461" s="18" t="s">
        <v>81</v>
      </c>
      <c r="BK461" s="232">
        <f>ROUND(I461*H461,2)</f>
        <v>0</v>
      </c>
      <c r="BL461" s="18" t="s">
        <v>141</v>
      </c>
      <c r="BM461" s="231" t="s">
        <v>683</v>
      </c>
    </row>
    <row r="462" s="2" customFormat="1">
      <c r="A462" s="39"/>
      <c r="B462" s="40"/>
      <c r="C462" s="41"/>
      <c r="D462" s="233" t="s">
        <v>143</v>
      </c>
      <c r="E462" s="41"/>
      <c r="F462" s="234" t="s">
        <v>684</v>
      </c>
      <c r="G462" s="41"/>
      <c r="H462" s="41"/>
      <c r="I462" s="235"/>
      <c r="J462" s="41"/>
      <c r="K462" s="41"/>
      <c r="L462" s="45"/>
      <c r="M462" s="236"/>
      <c r="N462" s="237"/>
      <c r="O462" s="92"/>
      <c r="P462" s="92"/>
      <c r="Q462" s="92"/>
      <c r="R462" s="92"/>
      <c r="S462" s="92"/>
      <c r="T462" s="93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T462" s="18" t="s">
        <v>143</v>
      </c>
      <c r="AU462" s="18" t="s">
        <v>83</v>
      </c>
    </row>
    <row r="463" s="13" customFormat="1">
      <c r="A463" s="13"/>
      <c r="B463" s="240"/>
      <c r="C463" s="241"/>
      <c r="D463" s="233" t="s">
        <v>147</v>
      </c>
      <c r="E463" s="242" t="s">
        <v>1</v>
      </c>
      <c r="F463" s="243" t="s">
        <v>685</v>
      </c>
      <c r="G463" s="241"/>
      <c r="H463" s="244">
        <v>26</v>
      </c>
      <c r="I463" s="245"/>
      <c r="J463" s="241"/>
      <c r="K463" s="241"/>
      <c r="L463" s="246"/>
      <c r="M463" s="247"/>
      <c r="N463" s="248"/>
      <c r="O463" s="248"/>
      <c r="P463" s="248"/>
      <c r="Q463" s="248"/>
      <c r="R463" s="248"/>
      <c r="S463" s="248"/>
      <c r="T463" s="249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50" t="s">
        <v>147</v>
      </c>
      <c r="AU463" s="250" t="s">
        <v>83</v>
      </c>
      <c r="AV463" s="13" t="s">
        <v>83</v>
      </c>
      <c r="AW463" s="13" t="s">
        <v>30</v>
      </c>
      <c r="AX463" s="13" t="s">
        <v>73</v>
      </c>
      <c r="AY463" s="250" t="s">
        <v>134</v>
      </c>
    </row>
    <row r="464" s="14" customFormat="1">
      <c r="A464" s="14"/>
      <c r="B464" s="251"/>
      <c r="C464" s="252"/>
      <c r="D464" s="233" t="s">
        <v>147</v>
      </c>
      <c r="E464" s="253" t="s">
        <v>1</v>
      </c>
      <c r="F464" s="254" t="s">
        <v>163</v>
      </c>
      <c r="G464" s="252"/>
      <c r="H464" s="255">
        <v>26</v>
      </c>
      <c r="I464" s="256"/>
      <c r="J464" s="252"/>
      <c r="K464" s="252"/>
      <c r="L464" s="257"/>
      <c r="M464" s="258"/>
      <c r="N464" s="259"/>
      <c r="O464" s="259"/>
      <c r="P464" s="259"/>
      <c r="Q464" s="259"/>
      <c r="R464" s="259"/>
      <c r="S464" s="259"/>
      <c r="T464" s="260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1" t="s">
        <v>147</v>
      </c>
      <c r="AU464" s="261" t="s">
        <v>83</v>
      </c>
      <c r="AV464" s="14" t="s">
        <v>141</v>
      </c>
      <c r="AW464" s="14" t="s">
        <v>30</v>
      </c>
      <c r="AX464" s="14" t="s">
        <v>81</v>
      </c>
      <c r="AY464" s="261" t="s">
        <v>134</v>
      </c>
    </row>
    <row r="465" s="2" customFormat="1" ht="21.75" customHeight="1">
      <c r="A465" s="39"/>
      <c r="B465" s="40"/>
      <c r="C465" s="220" t="s">
        <v>686</v>
      </c>
      <c r="D465" s="220" t="s">
        <v>136</v>
      </c>
      <c r="E465" s="221" t="s">
        <v>687</v>
      </c>
      <c r="F465" s="222" t="s">
        <v>688</v>
      </c>
      <c r="G465" s="223" t="s">
        <v>432</v>
      </c>
      <c r="H465" s="224">
        <v>4</v>
      </c>
      <c r="I465" s="225"/>
      <c r="J465" s="226">
        <f>ROUND(I465*H465,2)</f>
        <v>0</v>
      </c>
      <c r="K465" s="222" t="s">
        <v>140</v>
      </c>
      <c r="L465" s="45"/>
      <c r="M465" s="227" t="s">
        <v>1</v>
      </c>
      <c r="N465" s="228" t="s">
        <v>38</v>
      </c>
      <c r="O465" s="92"/>
      <c r="P465" s="229">
        <f>O465*H465</f>
        <v>0</v>
      </c>
      <c r="Q465" s="229">
        <v>0.00281</v>
      </c>
      <c r="R465" s="229">
        <f>Q465*H465</f>
        <v>0.01124</v>
      </c>
      <c r="S465" s="229">
        <v>0</v>
      </c>
      <c r="T465" s="230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1" t="s">
        <v>141</v>
      </c>
      <c r="AT465" s="231" t="s">
        <v>136</v>
      </c>
      <c r="AU465" s="231" t="s">
        <v>83</v>
      </c>
      <c r="AY465" s="18" t="s">
        <v>134</v>
      </c>
      <c r="BE465" s="232">
        <f>IF(N465="základní",J465,0)</f>
        <v>0</v>
      </c>
      <c r="BF465" s="232">
        <f>IF(N465="snížená",J465,0)</f>
        <v>0</v>
      </c>
      <c r="BG465" s="232">
        <f>IF(N465="zákl. přenesená",J465,0)</f>
        <v>0</v>
      </c>
      <c r="BH465" s="232">
        <f>IF(N465="sníž. přenesená",J465,0)</f>
        <v>0</v>
      </c>
      <c r="BI465" s="232">
        <f>IF(N465="nulová",J465,0)</f>
        <v>0</v>
      </c>
      <c r="BJ465" s="18" t="s">
        <v>81</v>
      </c>
      <c r="BK465" s="232">
        <f>ROUND(I465*H465,2)</f>
        <v>0</v>
      </c>
      <c r="BL465" s="18" t="s">
        <v>141</v>
      </c>
      <c r="BM465" s="231" t="s">
        <v>689</v>
      </c>
    </row>
    <row r="466" s="2" customFormat="1">
      <c r="A466" s="39"/>
      <c r="B466" s="40"/>
      <c r="C466" s="41"/>
      <c r="D466" s="233" t="s">
        <v>143</v>
      </c>
      <c r="E466" s="41"/>
      <c r="F466" s="234" t="s">
        <v>690</v>
      </c>
      <c r="G466" s="41"/>
      <c r="H466" s="41"/>
      <c r="I466" s="235"/>
      <c r="J466" s="41"/>
      <c r="K466" s="41"/>
      <c r="L466" s="45"/>
      <c r="M466" s="236"/>
      <c r="N466" s="237"/>
      <c r="O466" s="92"/>
      <c r="P466" s="92"/>
      <c r="Q466" s="92"/>
      <c r="R466" s="92"/>
      <c r="S466" s="92"/>
      <c r="T466" s="93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T466" s="18" t="s">
        <v>143</v>
      </c>
      <c r="AU466" s="18" t="s">
        <v>83</v>
      </c>
    </row>
    <row r="467" s="2" customFormat="1">
      <c r="A467" s="39"/>
      <c r="B467" s="40"/>
      <c r="C467" s="41"/>
      <c r="D467" s="238" t="s">
        <v>145</v>
      </c>
      <c r="E467" s="41"/>
      <c r="F467" s="239" t="s">
        <v>691</v>
      </c>
      <c r="G467" s="41"/>
      <c r="H467" s="41"/>
      <c r="I467" s="235"/>
      <c r="J467" s="41"/>
      <c r="K467" s="41"/>
      <c r="L467" s="45"/>
      <c r="M467" s="236"/>
      <c r="N467" s="237"/>
      <c r="O467" s="92"/>
      <c r="P467" s="92"/>
      <c r="Q467" s="92"/>
      <c r="R467" s="92"/>
      <c r="S467" s="92"/>
      <c r="T467" s="93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145</v>
      </c>
      <c r="AU467" s="18" t="s">
        <v>83</v>
      </c>
    </row>
    <row r="468" s="2" customFormat="1" ht="24.15" customHeight="1">
      <c r="A468" s="39"/>
      <c r="B468" s="40"/>
      <c r="C468" s="272" t="s">
        <v>692</v>
      </c>
      <c r="D468" s="272" t="s">
        <v>363</v>
      </c>
      <c r="E468" s="273" t="s">
        <v>693</v>
      </c>
      <c r="F468" s="274" t="s">
        <v>694</v>
      </c>
      <c r="G468" s="275" t="s">
        <v>432</v>
      </c>
      <c r="H468" s="276">
        <v>4</v>
      </c>
      <c r="I468" s="277"/>
      <c r="J468" s="278">
        <f>ROUND(I468*H468,2)</f>
        <v>0</v>
      </c>
      <c r="K468" s="274" t="s">
        <v>140</v>
      </c>
      <c r="L468" s="279"/>
      <c r="M468" s="280" t="s">
        <v>1</v>
      </c>
      <c r="N468" s="281" t="s">
        <v>38</v>
      </c>
      <c r="O468" s="92"/>
      <c r="P468" s="229">
        <f>O468*H468</f>
        <v>0</v>
      </c>
      <c r="Q468" s="229">
        <v>0.045999999999999999</v>
      </c>
      <c r="R468" s="229">
        <f>Q468*H468</f>
        <v>0.184</v>
      </c>
      <c r="S468" s="229">
        <v>0</v>
      </c>
      <c r="T468" s="230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31" t="s">
        <v>198</v>
      </c>
      <c r="AT468" s="231" t="s">
        <v>363</v>
      </c>
      <c r="AU468" s="231" t="s">
        <v>83</v>
      </c>
      <c r="AY468" s="18" t="s">
        <v>134</v>
      </c>
      <c r="BE468" s="232">
        <f>IF(N468="základní",J468,0)</f>
        <v>0</v>
      </c>
      <c r="BF468" s="232">
        <f>IF(N468="snížená",J468,0)</f>
        <v>0</v>
      </c>
      <c r="BG468" s="232">
        <f>IF(N468="zákl. přenesená",J468,0)</f>
        <v>0</v>
      </c>
      <c r="BH468" s="232">
        <f>IF(N468="sníž. přenesená",J468,0)</f>
        <v>0</v>
      </c>
      <c r="BI468" s="232">
        <f>IF(N468="nulová",J468,0)</f>
        <v>0</v>
      </c>
      <c r="BJ468" s="18" t="s">
        <v>81</v>
      </c>
      <c r="BK468" s="232">
        <f>ROUND(I468*H468,2)</f>
        <v>0</v>
      </c>
      <c r="BL468" s="18" t="s">
        <v>141</v>
      </c>
      <c r="BM468" s="231" t="s">
        <v>695</v>
      </c>
    </row>
    <row r="469" s="2" customFormat="1">
      <c r="A469" s="39"/>
      <c r="B469" s="40"/>
      <c r="C469" s="41"/>
      <c r="D469" s="233" t="s">
        <v>143</v>
      </c>
      <c r="E469" s="41"/>
      <c r="F469" s="234" t="s">
        <v>694</v>
      </c>
      <c r="G469" s="41"/>
      <c r="H469" s="41"/>
      <c r="I469" s="235"/>
      <c r="J469" s="41"/>
      <c r="K469" s="41"/>
      <c r="L469" s="45"/>
      <c r="M469" s="236"/>
      <c r="N469" s="237"/>
      <c r="O469" s="92"/>
      <c r="P469" s="92"/>
      <c r="Q469" s="92"/>
      <c r="R469" s="92"/>
      <c r="S469" s="92"/>
      <c r="T469" s="93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T469" s="18" t="s">
        <v>143</v>
      </c>
      <c r="AU469" s="18" t="s">
        <v>83</v>
      </c>
    </row>
    <row r="470" s="2" customFormat="1" ht="21.75" customHeight="1">
      <c r="A470" s="39"/>
      <c r="B470" s="40"/>
      <c r="C470" s="220" t="s">
        <v>696</v>
      </c>
      <c r="D470" s="220" t="s">
        <v>136</v>
      </c>
      <c r="E470" s="221" t="s">
        <v>697</v>
      </c>
      <c r="F470" s="222" t="s">
        <v>698</v>
      </c>
      <c r="G470" s="223" t="s">
        <v>432</v>
      </c>
      <c r="H470" s="224">
        <v>10</v>
      </c>
      <c r="I470" s="225"/>
      <c r="J470" s="226">
        <f>ROUND(I470*H470,2)</f>
        <v>0</v>
      </c>
      <c r="K470" s="222" t="s">
        <v>140</v>
      </c>
      <c r="L470" s="45"/>
      <c r="M470" s="227" t="s">
        <v>1</v>
      </c>
      <c r="N470" s="228" t="s">
        <v>38</v>
      </c>
      <c r="O470" s="92"/>
      <c r="P470" s="229">
        <f>O470*H470</f>
        <v>0</v>
      </c>
      <c r="Q470" s="229">
        <v>0.0028600000000000001</v>
      </c>
      <c r="R470" s="229">
        <f>Q470*H470</f>
        <v>0.0286</v>
      </c>
      <c r="S470" s="229">
        <v>0</v>
      </c>
      <c r="T470" s="230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31" t="s">
        <v>141</v>
      </c>
      <c r="AT470" s="231" t="s">
        <v>136</v>
      </c>
      <c r="AU470" s="231" t="s">
        <v>83</v>
      </c>
      <c r="AY470" s="18" t="s">
        <v>134</v>
      </c>
      <c r="BE470" s="232">
        <f>IF(N470="základní",J470,0)</f>
        <v>0</v>
      </c>
      <c r="BF470" s="232">
        <f>IF(N470="snížená",J470,0)</f>
        <v>0</v>
      </c>
      <c r="BG470" s="232">
        <f>IF(N470="zákl. přenesená",J470,0)</f>
        <v>0</v>
      </c>
      <c r="BH470" s="232">
        <f>IF(N470="sníž. přenesená",J470,0)</f>
        <v>0</v>
      </c>
      <c r="BI470" s="232">
        <f>IF(N470="nulová",J470,0)</f>
        <v>0</v>
      </c>
      <c r="BJ470" s="18" t="s">
        <v>81</v>
      </c>
      <c r="BK470" s="232">
        <f>ROUND(I470*H470,2)</f>
        <v>0</v>
      </c>
      <c r="BL470" s="18" t="s">
        <v>141</v>
      </c>
      <c r="BM470" s="231" t="s">
        <v>699</v>
      </c>
    </row>
    <row r="471" s="2" customFormat="1">
      <c r="A471" s="39"/>
      <c r="B471" s="40"/>
      <c r="C471" s="41"/>
      <c r="D471" s="233" t="s">
        <v>143</v>
      </c>
      <c r="E471" s="41"/>
      <c r="F471" s="234" t="s">
        <v>700</v>
      </c>
      <c r="G471" s="41"/>
      <c r="H471" s="41"/>
      <c r="I471" s="235"/>
      <c r="J471" s="41"/>
      <c r="K471" s="41"/>
      <c r="L471" s="45"/>
      <c r="M471" s="236"/>
      <c r="N471" s="237"/>
      <c r="O471" s="92"/>
      <c r="P471" s="92"/>
      <c r="Q471" s="92"/>
      <c r="R471" s="92"/>
      <c r="S471" s="92"/>
      <c r="T471" s="93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8" t="s">
        <v>143</v>
      </c>
      <c r="AU471" s="18" t="s">
        <v>83</v>
      </c>
    </row>
    <row r="472" s="2" customFormat="1">
      <c r="A472" s="39"/>
      <c r="B472" s="40"/>
      <c r="C472" s="41"/>
      <c r="D472" s="238" t="s">
        <v>145</v>
      </c>
      <c r="E472" s="41"/>
      <c r="F472" s="239" t="s">
        <v>701</v>
      </c>
      <c r="G472" s="41"/>
      <c r="H472" s="41"/>
      <c r="I472" s="235"/>
      <c r="J472" s="41"/>
      <c r="K472" s="41"/>
      <c r="L472" s="45"/>
      <c r="M472" s="236"/>
      <c r="N472" s="237"/>
      <c r="O472" s="92"/>
      <c r="P472" s="92"/>
      <c r="Q472" s="92"/>
      <c r="R472" s="92"/>
      <c r="S472" s="92"/>
      <c r="T472" s="93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T472" s="18" t="s">
        <v>145</v>
      </c>
      <c r="AU472" s="18" t="s">
        <v>83</v>
      </c>
    </row>
    <row r="473" s="2" customFormat="1" ht="24.15" customHeight="1">
      <c r="A473" s="39"/>
      <c r="B473" s="40"/>
      <c r="C473" s="272" t="s">
        <v>702</v>
      </c>
      <c r="D473" s="272" t="s">
        <v>363</v>
      </c>
      <c r="E473" s="273" t="s">
        <v>703</v>
      </c>
      <c r="F473" s="274" t="s">
        <v>704</v>
      </c>
      <c r="G473" s="275" t="s">
        <v>432</v>
      </c>
      <c r="H473" s="276">
        <v>10</v>
      </c>
      <c r="I473" s="277"/>
      <c r="J473" s="278">
        <f>ROUND(I473*H473,2)</f>
        <v>0</v>
      </c>
      <c r="K473" s="274" t="s">
        <v>140</v>
      </c>
      <c r="L473" s="279"/>
      <c r="M473" s="280" t="s">
        <v>1</v>
      </c>
      <c r="N473" s="281" t="s">
        <v>38</v>
      </c>
      <c r="O473" s="92"/>
      <c r="P473" s="229">
        <f>O473*H473</f>
        <v>0</v>
      </c>
      <c r="Q473" s="229">
        <v>0.065000000000000002</v>
      </c>
      <c r="R473" s="229">
        <f>Q473*H473</f>
        <v>0.65000000000000002</v>
      </c>
      <c r="S473" s="229">
        <v>0</v>
      </c>
      <c r="T473" s="230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31" t="s">
        <v>198</v>
      </c>
      <c r="AT473" s="231" t="s">
        <v>363</v>
      </c>
      <c r="AU473" s="231" t="s">
        <v>83</v>
      </c>
      <c r="AY473" s="18" t="s">
        <v>134</v>
      </c>
      <c r="BE473" s="232">
        <f>IF(N473="základní",J473,0)</f>
        <v>0</v>
      </c>
      <c r="BF473" s="232">
        <f>IF(N473="snížená",J473,0)</f>
        <v>0</v>
      </c>
      <c r="BG473" s="232">
        <f>IF(N473="zákl. přenesená",J473,0)</f>
        <v>0</v>
      </c>
      <c r="BH473" s="232">
        <f>IF(N473="sníž. přenesená",J473,0)</f>
        <v>0</v>
      </c>
      <c r="BI473" s="232">
        <f>IF(N473="nulová",J473,0)</f>
        <v>0</v>
      </c>
      <c r="BJ473" s="18" t="s">
        <v>81</v>
      </c>
      <c r="BK473" s="232">
        <f>ROUND(I473*H473,2)</f>
        <v>0</v>
      </c>
      <c r="BL473" s="18" t="s">
        <v>141</v>
      </c>
      <c r="BM473" s="231" t="s">
        <v>705</v>
      </c>
    </row>
    <row r="474" s="2" customFormat="1">
      <c r="A474" s="39"/>
      <c r="B474" s="40"/>
      <c r="C474" s="41"/>
      <c r="D474" s="233" t="s">
        <v>143</v>
      </c>
      <c r="E474" s="41"/>
      <c r="F474" s="234" t="s">
        <v>704</v>
      </c>
      <c r="G474" s="41"/>
      <c r="H474" s="41"/>
      <c r="I474" s="235"/>
      <c r="J474" s="41"/>
      <c r="K474" s="41"/>
      <c r="L474" s="45"/>
      <c r="M474" s="236"/>
      <c r="N474" s="237"/>
      <c r="O474" s="92"/>
      <c r="P474" s="92"/>
      <c r="Q474" s="92"/>
      <c r="R474" s="92"/>
      <c r="S474" s="92"/>
      <c r="T474" s="93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T474" s="18" t="s">
        <v>143</v>
      </c>
      <c r="AU474" s="18" t="s">
        <v>83</v>
      </c>
    </row>
    <row r="475" s="2" customFormat="1" ht="33" customHeight="1">
      <c r="A475" s="39"/>
      <c r="B475" s="40"/>
      <c r="C475" s="220" t="s">
        <v>706</v>
      </c>
      <c r="D475" s="220" t="s">
        <v>136</v>
      </c>
      <c r="E475" s="221" t="s">
        <v>707</v>
      </c>
      <c r="F475" s="222" t="s">
        <v>708</v>
      </c>
      <c r="G475" s="223" t="s">
        <v>709</v>
      </c>
      <c r="H475" s="224">
        <v>1</v>
      </c>
      <c r="I475" s="225"/>
      <c r="J475" s="226">
        <f>ROUND(I475*H475,2)</f>
        <v>0</v>
      </c>
      <c r="K475" s="222" t="s">
        <v>140</v>
      </c>
      <c r="L475" s="45"/>
      <c r="M475" s="227" t="s">
        <v>1</v>
      </c>
      <c r="N475" s="228" t="s">
        <v>38</v>
      </c>
      <c r="O475" s="92"/>
      <c r="P475" s="229">
        <f>O475*H475</f>
        <v>0</v>
      </c>
      <c r="Q475" s="229">
        <v>0</v>
      </c>
      <c r="R475" s="229">
        <f>Q475*H475</f>
        <v>0</v>
      </c>
      <c r="S475" s="229">
        <v>0</v>
      </c>
      <c r="T475" s="230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31" t="s">
        <v>141</v>
      </c>
      <c r="AT475" s="231" t="s">
        <v>136</v>
      </c>
      <c r="AU475" s="231" t="s">
        <v>83</v>
      </c>
      <c r="AY475" s="18" t="s">
        <v>134</v>
      </c>
      <c r="BE475" s="232">
        <f>IF(N475="základní",J475,0)</f>
        <v>0</v>
      </c>
      <c r="BF475" s="232">
        <f>IF(N475="snížená",J475,0)</f>
        <v>0</v>
      </c>
      <c r="BG475" s="232">
        <f>IF(N475="zákl. přenesená",J475,0)</f>
        <v>0</v>
      </c>
      <c r="BH475" s="232">
        <f>IF(N475="sníž. přenesená",J475,0)</f>
        <v>0</v>
      </c>
      <c r="BI475" s="232">
        <f>IF(N475="nulová",J475,0)</f>
        <v>0</v>
      </c>
      <c r="BJ475" s="18" t="s">
        <v>81</v>
      </c>
      <c r="BK475" s="232">
        <f>ROUND(I475*H475,2)</f>
        <v>0</v>
      </c>
      <c r="BL475" s="18" t="s">
        <v>141</v>
      </c>
      <c r="BM475" s="231" t="s">
        <v>710</v>
      </c>
    </row>
    <row r="476" s="2" customFormat="1">
      <c r="A476" s="39"/>
      <c r="B476" s="40"/>
      <c r="C476" s="41"/>
      <c r="D476" s="233" t="s">
        <v>143</v>
      </c>
      <c r="E476" s="41"/>
      <c r="F476" s="234" t="s">
        <v>711</v>
      </c>
      <c r="G476" s="41"/>
      <c r="H476" s="41"/>
      <c r="I476" s="235"/>
      <c r="J476" s="41"/>
      <c r="K476" s="41"/>
      <c r="L476" s="45"/>
      <c r="M476" s="236"/>
      <c r="N476" s="237"/>
      <c r="O476" s="92"/>
      <c r="P476" s="92"/>
      <c r="Q476" s="92"/>
      <c r="R476" s="92"/>
      <c r="S476" s="92"/>
      <c r="T476" s="93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143</v>
      </c>
      <c r="AU476" s="18" t="s">
        <v>83</v>
      </c>
    </row>
    <row r="477" s="2" customFormat="1">
      <c r="A477" s="39"/>
      <c r="B477" s="40"/>
      <c r="C477" s="41"/>
      <c r="D477" s="238" t="s">
        <v>145</v>
      </c>
      <c r="E477" s="41"/>
      <c r="F477" s="239" t="s">
        <v>712</v>
      </c>
      <c r="G477" s="41"/>
      <c r="H477" s="41"/>
      <c r="I477" s="235"/>
      <c r="J477" s="41"/>
      <c r="K477" s="41"/>
      <c r="L477" s="45"/>
      <c r="M477" s="236"/>
      <c r="N477" s="237"/>
      <c r="O477" s="92"/>
      <c r="P477" s="92"/>
      <c r="Q477" s="92"/>
      <c r="R477" s="92"/>
      <c r="S477" s="92"/>
      <c r="T477" s="93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T477" s="18" t="s">
        <v>145</v>
      </c>
      <c r="AU477" s="18" t="s">
        <v>83</v>
      </c>
    </row>
    <row r="478" s="2" customFormat="1" ht="24.15" customHeight="1">
      <c r="A478" s="39"/>
      <c r="B478" s="40"/>
      <c r="C478" s="220" t="s">
        <v>713</v>
      </c>
      <c r="D478" s="220" t="s">
        <v>136</v>
      </c>
      <c r="E478" s="221" t="s">
        <v>714</v>
      </c>
      <c r="F478" s="222" t="s">
        <v>715</v>
      </c>
      <c r="G478" s="223" t="s">
        <v>709</v>
      </c>
      <c r="H478" s="224">
        <v>1</v>
      </c>
      <c r="I478" s="225"/>
      <c r="J478" s="226">
        <f>ROUND(I478*H478,2)</f>
        <v>0</v>
      </c>
      <c r="K478" s="222" t="s">
        <v>1</v>
      </c>
      <c r="L478" s="45"/>
      <c r="M478" s="227" t="s">
        <v>1</v>
      </c>
      <c r="N478" s="228" t="s">
        <v>38</v>
      </c>
      <c r="O478" s="92"/>
      <c r="P478" s="229">
        <f>O478*H478</f>
        <v>0</v>
      </c>
      <c r="Q478" s="229">
        <v>0</v>
      </c>
      <c r="R478" s="229">
        <f>Q478*H478</f>
        <v>0</v>
      </c>
      <c r="S478" s="229">
        <v>0</v>
      </c>
      <c r="T478" s="230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31" t="s">
        <v>141</v>
      </c>
      <c r="AT478" s="231" t="s">
        <v>136</v>
      </c>
      <c r="AU478" s="231" t="s">
        <v>83</v>
      </c>
      <c r="AY478" s="18" t="s">
        <v>134</v>
      </c>
      <c r="BE478" s="232">
        <f>IF(N478="základní",J478,0)</f>
        <v>0</v>
      </c>
      <c r="BF478" s="232">
        <f>IF(N478="snížená",J478,0)</f>
        <v>0</v>
      </c>
      <c r="BG478" s="232">
        <f>IF(N478="zákl. přenesená",J478,0)</f>
        <v>0</v>
      </c>
      <c r="BH478" s="232">
        <f>IF(N478="sníž. přenesená",J478,0)</f>
        <v>0</v>
      </c>
      <c r="BI478" s="232">
        <f>IF(N478="nulová",J478,0)</f>
        <v>0</v>
      </c>
      <c r="BJ478" s="18" t="s">
        <v>81</v>
      </c>
      <c r="BK478" s="232">
        <f>ROUND(I478*H478,2)</f>
        <v>0</v>
      </c>
      <c r="BL478" s="18" t="s">
        <v>141</v>
      </c>
      <c r="BM478" s="231" t="s">
        <v>716</v>
      </c>
    </row>
    <row r="479" s="2" customFormat="1">
      <c r="A479" s="39"/>
      <c r="B479" s="40"/>
      <c r="C479" s="41"/>
      <c r="D479" s="233" t="s">
        <v>143</v>
      </c>
      <c r="E479" s="41"/>
      <c r="F479" s="234" t="s">
        <v>715</v>
      </c>
      <c r="G479" s="41"/>
      <c r="H479" s="41"/>
      <c r="I479" s="235"/>
      <c r="J479" s="41"/>
      <c r="K479" s="41"/>
      <c r="L479" s="45"/>
      <c r="M479" s="236"/>
      <c r="N479" s="237"/>
      <c r="O479" s="92"/>
      <c r="P479" s="92"/>
      <c r="Q479" s="92"/>
      <c r="R479" s="92"/>
      <c r="S479" s="92"/>
      <c r="T479" s="93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T479" s="18" t="s">
        <v>143</v>
      </c>
      <c r="AU479" s="18" t="s">
        <v>83</v>
      </c>
    </row>
    <row r="480" s="13" customFormat="1">
      <c r="A480" s="13"/>
      <c r="B480" s="240"/>
      <c r="C480" s="241"/>
      <c r="D480" s="233" t="s">
        <v>147</v>
      </c>
      <c r="E480" s="242" t="s">
        <v>1</v>
      </c>
      <c r="F480" s="243" t="s">
        <v>81</v>
      </c>
      <c r="G480" s="241"/>
      <c r="H480" s="244">
        <v>1</v>
      </c>
      <c r="I480" s="245"/>
      <c r="J480" s="241"/>
      <c r="K480" s="241"/>
      <c r="L480" s="246"/>
      <c r="M480" s="247"/>
      <c r="N480" s="248"/>
      <c r="O480" s="248"/>
      <c r="P480" s="248"/>
      <c r="Q480" s="248"/>
      <c r="R480" s="248"/>
      <c r="S480" s="248"/>
      <c r="T480" s="249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0" t="s">
        <v>147</v>
      </c>
      <c r="AU480" s="250" t="s">
        <v>83</v>
      </c>
      <c r="AV480" s="13" t="s">
        <v>83</v>
      </c>
      <c r="AW480" s="13" t="s">
        <v>30</v>
      </c>
      <c r="AX480" s="13" t="s">
        <v>81</v>
      </c>
      <c r="AY480" s="250" t="s">
        <v>134</v>
      </c>
    </row>
    <row r="481" s="2" customFormat="1" ht="24.15" customHeight="1">
      <c r="A481" s="39"/>
      <c r="B481" s="40"/>
      <c r="C481" s="220" t="s">
        <v>717</v>
      </c>
      <c r="D481" s="220" t="s">
        <v>136</v>
      </c>
      <c r="E481" s="221" t="s">
        <v>718</v>
      </c>
      <c r="F481" s="222" t="s">
        <v>719</v>
      </c>
      <c r="G481" s="223" t="s">
        <v>432</v>
      </c>
      <c r="H481" s="224">
        <v>7</v>
      </c>
      <c r="I481" s="225"/>
      <c r="J481" s="226">
        <f>ROUND(I481*H481,2)</f>
        <v>0</v>
      </c>
      <c r="K481" s="222" t="s">
        <v>140</v>
      </c>
      <c r="L481" s="45"/>
      <c r="M481" s="227" t="s">
        <v>1</v>
      </c>
      <c r="N481" s="228" t="s">
        <v>38</v>
      </c>
      <c r="O481" s="92"/>
      <c r="P481" s="229">
        <f>O481*H481</f>
        <v>0</v>
      </c>
      <c r="Q481" s="229">
        <v>0</v>
      </c>
      <c r="R481" s="229">
        <f>Q481*H481</f>
        <v>0</v>
      </c>
      <c r="S481" s="229">
        <v>0.050000000000000003</v>
      </c>
      <c r="T481" s="230">
        <f>S481*H481</f>
        <v>0.35000000000000003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1" t="s">
        <v>141</v>
      </c>
      <c r="AT481" s="231" t="s">
        <v>136</v>
      </c>
      <c r="AU481" s="231" t="s">
        <v>83</v>
      </c>
      <c r="AY481" s="18" t="s">
        <v>134</v>
      </c>
      <c r="BE481" s="232">
        <f>IF(N481="základní",J481,0)</f>
        <v>0</v>
      </c>
      <c r="BF481" s="232">
        <f>IF(N481="snížená",J481,0)</f>
        <v>0</v>
      </c>
      <c r="BG481" s="232">
        <f>IF(N481="zákl. přenesená",J481,0)</f>
        <v>0</v>
      </c>
      <c r="BH481" s="232">
        <f>IF(N481="sníž. přenesená",J481,0)</f>
        <v>0</v>
      </c>
      <c r="BI481" s="232">
        <f>IF(N481="nulová",J481,0)</f>
        <v>0</v>
      </c>
      <c r="BJ481" s="18" t="s">
        <v>81</v>
      </c>
      <c r="BK481" s="232">
        <f>ROUND(I481*H481,2)</f>
        <v>0</v>
      </c>
      <c r="BL481" s="18" t="s">
        <v>141</v>
      </c>
      <c r="BM481" s="231" t="s">
        <v>720</v>
      </c>
    </row>
    <row r="482" s="2" customFormat="1">
      <c r="A482" s="39"/>
      <c r="B482" s="40"/>
      <c r="C482" s="41"/>
      <c r="D482" s="233" t="s">
        <v>143</v>
      </c>
      <c r="E482" s="41"/>
      <c r="F482" s="234" t="s">
        <v>721</v>
      </c>
      <c r="G482" s="41"/>
      <c r="H482" s="41"/>
      <c r="I482" s="235"/>
      <c r="J482" s="41"/>
      <c r="K482" s="41"/>
      <c r="L482" s="45"/>
      <c r="M482" s="236"/>
      <c r="N482" s="237"/>
      <c r="O482" s="92"/>
      <c r="P482" s="92"/>
      <c r="Q482" s="92"/>
      <c r="R482" s="92"/>
      <c r="S482" s="92"/>
      <c r="T482" s="93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8" t="s">
        <v>143</v>
      </c>
      <c r="AU482" s="18" t="s">
        <v>83</v>
      </c>
    </row>
    <row r="483" s="2" customFormat="1">
      <c r="A483" s="39"/>
      <c r="B483" s="40"/>
      <c r="C483" s="41"/>
      <c r="D483" s="238" t="s">
        <v>145</v>
      </c>
      <c r="E483" s="41"/>
      <c r="F483" s="239" t="s">
        <v>722</v>
      </c>
      <c r="G483" s="41"/>
      <c r="H483" s="41"/>
      <c r="I483" s="235"/>
      <c r="J483" s="41"/>
      <c r="K483" s="41"/>
      <c r="L483" s="45"/>
      <c r="M483" s="236"/>
      <c r="N483" s="237"/>
      <c r="O483" s="92"/>
      <c r="P483" s="92"/>
      <c r="Q483" s="92"/>
      <c r="R483" s="92"/>
      <c r="S483" s="92"/>
      <c r="T483" s="93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8" t="s">
        <v>145</v>
      </c>
      <c r="AU483" s="18" t="s">
        <v>83</v>
      </c>
    </row>
    <row r="484" s="2" customFormat="1" ht="24.15" customHeight="1">
      <c r="A484" s="39"/>
      <c r="B484" s="40"/>
      <c r="C484" s="220" t="s">
        <v>723</v>
      </c>
      <c r="D484" s="220" t="s">
        <v>136</v>
      </c>
      <c r="E484" s="221" t="s">
        <v>724</v>
      </c>
      <c r="F484" s="222" t="s">
        <v>725</v>
      </c>
      <c r="G484" s="223" t="s">
        <v>223</v>
      </c>
      <c r="H484" s="224">
        <v>1</v>
      </c>
      <c r="I484" s="225"/>
      <c r="J484" s="226">
        <f>ROUND(I484*H484,2)</f>
        <v>0</v>
      </c>
      <c r="K484" s="222" t="s">
        <v>140</v>
      </c>
      <c r="L484" s="45"/>
      <c r="M484" s="227" t="s">
        <v>1</v>
      </c>
      <c r="N484" s="228" t="s">
        <v>38</v>
      </c>
      <c r="O484" s="92"/>
      <c r="P484" s="229">
        <f>O484*H484</f>
        <v>0</v>
      </c>
      <c r="Q484" s="229">
        <v>0</v>
      </c>
      <c r="R484" s="229">
        <f>Q484*H484</f>
        <v>0</v>
      </c>
      <c r="S484" s="229">
        <v>0</v>
      </c>
      <c r="T484" s="230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31" t="s">
        <v>141</v>
      </c>
      <c r="AT484" s="231" t="s">
        <v>136</v>
      </c>
      <c r="AU484" s="231" t="s">
        <v>83</v>
      </c>
      <c r="AY484" s="18" t="s">
        <v>134</v>
      </c>
      <c r="BE484" s="232">
        <f>IF(N484="základní",J484,0)</f>
        <v>0</v>
      </c>
      <c r="BF484" s="232">
        <f>IF(N484="snížená",J484,0)</f>
        <v>0</v>
      </c>
      <c r="BG484" s="232">
        <f>IF(N484="zákl. přenesená",J484,0)</f>
        <v>0</v>
      </c>
      <c r="BH484" s="232">
        <f>IF(N484="sníž. přenesená",J484,0)</f>
        <v>0</v>
      </c>
      <c r="BI484" s="232">
        <f>IF(N484="nulová",J484,0)</f>
        <v>0</v>
      </c>
      <c r="BJ484" s="18" t="s">
        <v>81</v>
      </c>
      <c r="BK484" s="232">
        <f>ROUND(I484*H484,2)</f>
        <v>0</v>
      </c>
      <c r="BL484" s="18" t="s">
        <v>141</v>
      </c>
      <c r="BM484" s="231" t="s">
        <v>726</v>
      </c>
    </row>
    <row r="485" s="2" customFormat="1">
      <c r="A485" s="39"/>
      <c r="B485" s="40"/>
      <c r="C485" s="41"/>
      <c r="D485" s="233" t="s">
        <v>143</v>
      </c>
      <c r="E485" s="41"/>
      <c r="F485" s="234" t="s">
        <v>727</v>
      </c>
      <c r="G485" s="41"/>
      <c r="H485" s="41"/>
      <c r="I485" s="235"/>
      <c r="J485" s="41"/>
      <c r="K485" s="41"/>
      <c r="L485" s="45"/>
      <c r="M485" s="236"/>
      <c r="N485" s="237"/>
      <c r="O485" s="92"/>
      <c r="P485" s="92"/>
      <c r="Q485" s="92"/>
      <c r="R485" s="92"/>
      <c r="S485" s="92"/>
      <c r="T485" s="93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T485" s="18" t="s">
        <v>143</v>
      </c>
      <c r="AU485" s="18" t="s">
        <v>83</v>
      </c>
    </row>
    <row r="486" s="2" customFormat="1">
      <c r="A486" s="39"/>
      <c r="B486" s="40"/>
      <c r="C486" s="41"/>
      <c r="D486" s="238" t="s">
        <v>145</v>
      </c>
      <c r="E486" s="41"/>
      <c r="F486" s="239" t="s">
        <v>728</v>
      </c>
      <c r="G486" s="41"/>
      <c r="H486" s="41"/>
      <c r="I486" s="235"/>
      <c r="J486" s="41"/>
      <c r="K486" s="41"/>
      <c r="L486" s="45"/>
      <c r="M486" s="236"/>
      <c r="N486" s="237"/>
      <c r="O486" s="92"/>
      <c r="P486" s="92"/>
      <c r="Q486" s="92"/>
      <c r="R486" s="92"/>
      <c r="S486" s="92"/>
      <c r="T486" s="93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145</v>
      </c>
      <c r="AU486" s="18" t="s">
        <v>83</v>
      </c>
    </row>
    <row r="487" s="13" customFormat="1">
      <c r="A487" s="13"/>
      <c r="B487" s="240"/>
      <c r="C487" s="241"/>
      <c r="D487" s="233" t="s">
        <v>147</v>
      </c>
      <c r="E487" s="242" t="s">
        <v>1</v>
      </c>
      <c r="F487" s="243" t="s">
        <v>729</v>
      </c>
      <c r="G487" s="241"/>
      <c r="H487" s="244">
        <v>1</v>
      </c>
      <c r="I487" s="245"/>
      <c r="J487" s="241"/>
      <c r="K487" s="241"/>
      <c r="L487" s="246"/>
      <c r="M487" s="247"/>
      <c r="N487" s="248"/>
      <c r="O487" s="248"/>
      <c r="P487" s="248"/>
      <c r="Q487" s="248"/>
      <c r="R487" s="248"/>
      <c r="S487" s="248"/>
      <c r="T487" s="249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50" t="s">
        <v>147</v>
      </c>
      <c r="AU487" s="250" t="s">
        <v>83</v>
      </c>
      <c r="AV487" s="13" t="s">
        <v>83</v>
      </c>
      <c r="AW487" s="13" t="s">
        <v>30</v>
      </c>
      <c r="AX487" s="13" t="s">
        <v>81</v>
      </c>
      <c r="AY487" s="250" t="s">
        <v>134</v>
      </c>
    </row>
    <row r="488" s="2" customFormat="1" ht="44.25" customHeight="1">
      <c r="A488" s="39"/>
      <c r="B488" s="40"/>
      <c r="C488" s="220" t="s">
        <v>730</v>
      </c>
      <c r="D488" s="220" t="s">
        <v>136</v>
      </c>
      <c r="E488" s="221" t="s">
        <v>731</v>
      </c>
      <c r="F488" s="222" t="s">
        <v>732</v>
      </c>
      <c r="G488" s="223" t="s">
        <v>709</v>
      </c>
      <c r="H488" s="224">
        <v>7.0700000000000003</v>
      </c>
      <c r="I488" s="225"/>
      <c r="J488" s="226">
        <f>ROUND(I488*H488,2)</f>
        <v>0</v>
      </c>
      <c r="K488" s="222" t="s">
        <v>1</v>
      </c>
      <c r="L488" s="45"/>
      <c r="M488" s="227" t="s">
        <v>1</v>
      </c>
      <c r="N488" s="228" t="s">
        <v>38</v>
      </c>
      <c r="O488" s="92"/>
      <c r="P488" s="229">
        <f>O488*H488</f>
        <v>0</v>
      </c>
      <c r="Q488" s="229">
        <v>0.82525999999999999</v>
      </c>
      <c r="R488" s="229">
        <f>Q488*H488</f>
        <v>5.8345881999999998</v>
      </c>
      <c r="S488" s="229">
        <v>0</v>
      </c>
      <c r="T488" s="230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31" t="s">
        <v>141</v>
      </c>
      <c r="AT488" s="231" t="s">
        <v>136</v>
      </c>
      <c r="AU488" s="231" t="s">
        <v>83</v>
      </c>
      <c r="AY488" s="18" t="s">
        <v>134</v>
      </c>
      <c r="BE488" s="232">
        <f>IF(N488="základní",J488,0)</f>
        <v>0</v>
      </c>
      <c r="BF488" s="232">
        <f>IF(N488="snížená",J488,0)</f>
        <v>0</v>
      </c>
      <c r="BG488" s="232">
        <f>IF(N488="zákl. přenesená",J488,0)</f>
        <v>0</v>
      </c>
      <c r="BH488" s="232">
        <f>IF(N488="sníž. přenesená",J488,0)</f>
        <v>0</v>
      </c>
      <c r="BI488" s="232">
        <f>IF(N488="nulová",J488,0)</f>
        <v>0</v>
      </c>
      <c r="BJ488" s="18" t="s">
        <v>81</v>
      </c>
      <c r="BK488" s="232">
        <f>ROUND(I488*H488,2)</f>
        <v>0</v>
      </c>
      <c r="BL488" s="18" t="s">
        <v>141</v>
      </c>
      <c r="BM488" s="231" t="s">
        <v>733</v>
      </c>
    </row>
    <row r="489" s="2" customFormat="1">
      <c r="A489" s="39"/>
      <c r="B489" s="40"/>
      <c r="C489" s="41"/>
      <c r="D489" s="233" t="s">
        <v>143</v>
      </c>
      <c r="E489" s="41"/>
      <c r="F489" s="234" t="s">
        <v>732</v>
      </c>
      <c r="G489" s="41"/>
      <c r="H489" s="41"/>
      <c r="I489" s="235"/>
      <c r="J489" s="41"/>
      <c r="K489" s="41"/>
      <c r="L489" s="45"/>
      <c r="M489" s="236"/>
      <c r="N489" s="237"/>
      <c r="O489" s="92"/>
      <c r="P489" s="92"/>
      <c r="Q489" s="92"/>
      <c r="R489" s="92"/>
      <c r="S489" s="92"/>
      <c r="T489" s="93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T489" s="18" t="s">
        <v>143</v>
      </c>
      <c r="AU489" s="18" t="s">
        <v>83</v>
      </c>
    </row>
    <row r="490" s="13" customFormat="1">
      <c r="A490" s="13"/>
      <c r="B490" s="240"/>
      <c r="C490" s="241"/>
      <c r="D490" s="233" t="s">
        <v>147</v>
      </c>
      <c r="E490" s="242" t="s">
        <v>1</v>
      </c>
      <c r="F490" s="243" t="s">
        <v>191</v>
      </c>
      <c r="G490" s="241"/>
      <c r="H490" s="244">
        <v>7</v>
      </c>
      <c r="I490" s="245"/>
      <c r="J490" s="241"/>
      <c r="K490" s="241"/>
      <c r="L490" s="246"/>
      <c r="M490" s="247"/>
      <c r="N490" s="248"/>
      <c r="O490" s="248"/>
      <c r="P490" s="248"/>
      <c r="Q490" s="248"/>
      <c r="R490" s="248"/>
      <c r="S490" s="248"/>
      <c r="T490" s="249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50" t="s">
        <v>147</v>
      </c>
      <c r="AU490" s="250" t="s">
        <v>83</v>
      </c>
      <c r="AV490" s="13" t="s">
        <v>83</v>
      </c>
      <c r="AW490" s="13" t="s">
        <v>30</v>
      </c>
      <c r="AX490" s="13" t="s">
        <v>81</v>
      </c>
      <c r="AY490" s="250" t="s">
        <v>134</v>
      </c>
    </row>
    <row r="491" s="13" customFormat="1">
      <c r="A491" s="13"/>
      <c r="B491" s="240"/>
      <c r="C491" s="241"/>
      <c r="D491" s="233" t="s">
        <v>147</v>
      </c>
      <c r="E491" s="241"/>
      <c r="F491" s="243" t="s">
        <v>734</v>
      </c>
      <c r="G491" s="241"/>
      <c r="H491" s="244">
        <v>7.0700000000000003</v>
      </c>
      <c r="I491" s="245"/>
      <c r="J491" s="241"/>
      <c r="K491" s="241"/>
      <c r="L491" s="246"/>
      <c r="M491" s="247"/>
      <c r="N491" s="248"/>
      <c r="O491" s="248"/>
      <c r="P491" s="248"/>
      <c r="Q491" s="248"/>
      <c r="R491" s="248"/>
      <c r="S491" s="248"/>
      <c r="T491" s="249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50" t="s">
        <v>147</v>
      </c>
      <c r="AU491" s="250" t="s">
        <v>83</v>
      </c>
      <c r="AV491" s="13" t="s">
        <v>83</v>
      </c>
      <c r="AW491" s="13" t="s">
        <v>4</v>
      </c>
      <c r="AX491" s="13" t="s">
        <v>81</v>
      </c>
      <c r="AY491" s="250" t="s">
        <v>134</v>
      </c>
    </row>
    <row r="492" s="12" customFormat="1" ht="20.88" customHeight="1">
      <c r="A492" s="12"/>
      <c r="B492" s="204"/>
      <c r="C492" s="205"/>
      <c r="D492" s="206" t="s">
        <v>72</v>
      </c>
      <c r="E492" s="218" t="s">
        <v>648</v>
      </c>
      <c r="F492" s="218" t="s">
        <v>735</v>
      </c>
      <c r="G492" s="205"/>
      <c r="H492" s="205"/>
      <c r="I492" s="208"/>
      <c r="J492" s="219">
        <f>BK492</f>
        <v>0</v>
      </c>
      <c r="K492" s="205"/>
      <c r="L492" s="210"/>
      <c r="M492" s="211"/>
      <c r="N492" s="212"/>
      <c r="O492" s="212"/>
      <c r="P492" s="213">
        <f>SUM(P493:P611)</f>
        <v>0</v>
      </c>
      <c r="Q492" s="212"/>
      <c r="R492" s="213">
        <f>SUM(R493:R611)</f>
        <v>27.835585999999996</v>
      </c>
      <c r="S492" s="212"/>
      <c r="T492" s="214">
        <f>SUM(T493:T611)</f>
        <v>0</v>
      </c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R492" s="215" t="s">
        <v>81</v>
      </c>
      <c r="AT492" s="216" t="s">
        <v>72</v>
      </c>
      <c r="AU492" s="216" t="s">
        <v>83</v>
      </c>
      <c r="AY492" s="215" t="s">
        <v>134</v>
      </c>
      <c r="BK492" s="217">
        <f>SUM(BK493:BK611)</f>
        <v>0</v>
      </c>
    </row>
    <row r="493" s="2" customFormat="1" ht="16.5" customHeight="1">
      <c r="A493" s="39"/>
      <c r="B493" s="40"/>
      <c r="C493" s="220" t="s">
        <v>736</v>
      </c>
      <c r="D493" s="220" t="s">
        <v>136</v>
      </c>
      <c r="E493" s="221" t="s">
        <v>737</v>
      </c>
      <c r="F493" s="222" t="s">
        <v>738</v>
      </c>
      <c r="G493" s="223" t="s">
        <v>709</v>
      </c>
      <c r="H493" s="224">
        <v>1</v>
      </c>
      <c r="I493" s="225"/>
      <c r="J493" s="226">
        <f>ROUND(I493*H493,2)</f>
        <v>0</v>
      </c>
      <c r="K493" s="222" t="s">
        <v>1</v>
      </c>
      <c r="L493" s="45"/>
      <c r="M493" s="227" t="s">
        <v>1</v>
      </c>
      <c r="N493" s="228" t="s">
        <v>38</v>
      </c>
      <c r="O493" s="92"/>
      <c r="P493" s="229">
        <f>O493*H493</f>
        <v>0</v>
      </c>
      <c r="Q493" s="229">
        <v>0</v>
      </c>
      <c r="R493" s="229">
        <f>Q493*H493</f>
        <v>0</v>
      </c>
      <c r="S493" s="229">
        <v>0</v>
      </c>
      <c r="T493" s="230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31" t="s">
        <v>141</v>
      </c>
      <c r="AT493" s="231" t="s">
        <v>136</v>
      </c>
      <c r="AU493" s="231" t="s">
        <v>155</v>
      </c>
      <c r="AY493" s="18" t="s">
        <v>134</v>
      </c>
      <c r="BE493" s="232">
        <f>IF(N493="základní",J493,0)</f>
        <v>0</v>
      </c>
      <c r="BF493" s="232">
        <f>IF(N493="snížená",J493,0)</f>
        <v>0</v>
      </c>
      <c r="BG493" s="232">
        <f>IF(N493="zákl. přenesená",J493,0)</f>
        <v>0</v>
      </c>
      <c r="BH493" s="232">
        <f>IF(N493="sníž. přenesená",J493,0)</f>
        <v>0</v>
      </c>
      <c r="BI493" s="232">
        <f>IF(N493="nulová",J493,0)</f>
        <v>0</v>
      </c>
      <c r="BJ493" s="18" t="s">
        <v>81</v>
      </c>
      <c r="BK493" s="232">
        <f>ROUND(I493*H493,2)</f>
        <v>0</v>
      </c>
      <c r="BL493" s="18" t="s">
        <v>141</v>
      </c>
      <c r="BM493" s="231" t="s">
        <v>739</v>
      </c>
    </row>
    <row r="494" s="2" customFormat="1">
      <c r="A494" s="39"/>
      <c r="B494" s="40"/>
      <c r="C494" s="41"/>
      <c r="D494" s="233" t="s">
        <v>143</v>
      </c>
      <c r="E494" s="41"/>
      <c r="F494" s="234" t="s">
        <v>738</v>
      </c>
      <c r="G494" s="41"/>
      <c r="H494" s="41"/>
      <c r="I494" s="235"/>
      <c r="J494" s="41"/>
      <c r="K494" s="41"/>
      <c r="L494" s="45"/>
      <c r="M494" s="236"/>
      <c r="N494" s="237"/>
      <c r="O494" s="92"/>
      <c r="P494" s="92"/>
      <c r="Q494" s="92"/>
      <c r="R494" s="92"/>
      <c r="S494" s="92"/>
      <c r="T494" s="93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T494" s="18" t="s">
        <v>143</v>
      </c>
      <c r="AU494" s="18" t="s">
        <v>155</v>
      </c>
    </row>
    <row r="495" s="15" customFormat="1">
      <c r="A495" s="15"/>
      <c r="B495" s="262"/>
      <c r="C495" s="263"/>
      <c r="D495" s="233" t="s">
        <v>147</v>
      </c>
      <c r="E495" s="264" t="s">
        <v>1</v>
      </c>
      <c r="F495" s="265" t="s">
        <v>740</v>
      </c>
      <c r="G495" s="263"/>
      <c r="H495" s="264" t="s">
        <v>1</v>
      </c>
      <c r="I495" s="266"/>
      <c r="J495" s="263"/>
      <c r="K495" s="263"/>
      <c r="L495" s="267"/>
      <c r="M495" s="268"/>
      <c r="N495" s="269"/>
      <c r="O495" s="269"/>
      <c r="P495" s="269"/>
      <c r="Q495" s="269"/>
      <c r="R495" s="269"/>
      <c r="S495" s="269"/>
      <c r="T495" s="270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71" t="s">
        <v>147</v>
      </c>
      <c r="AU495" s="271" t="s">
        <v>155</v>
      </c>
      <c r="AV495" s="15" t="s">
        <v>81</v>
      </c>
      <c r="AW495" s="15" t="s">
        <v>30</v>
      </c>
      <c r="AX495" s="15" t="s">
        <v>73</v>
      </c>
      <c r="AY495" s="271" t="s">
        <v>134</v>
      </c>
    </row>
    <row r="496" s="15" customFormat="1">
      <c r="A496" s="15"/>
      <c r="B496" s="262"/>
      <c r="C496" s="263"/>
      <c r="D496" s="233" t="s">
        <v>147</v>
      </c>
      <c r="E496" s="264" t="s">
        <v>1</v>
      </c>
      <c r="F496" s="265" t="s">
        <v>741</v>
      </c>
      <c r="G496" s="263"/>
      <c r="H496" s="264" t="s">
        <v>1</v>
      </c>
      <c r="I496" s="266"/>
      <c r="J496" s="263"/>
      <c r="K496" s="263"/>
      <c r="L496" s="267"/>
      <c r="M496" s="268"/>
      <c r="N496" s="269"/>
      <c r="O496" s="269"/>
      <c r="P496" s="269"/>
      <c r="Q496" s="269"/>
      <c r="R496" s="269"/>
      <c r="S496" s="269"/>
      <c r="T496" s="270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71" t="s">
        <v>147</v>
      </c>
      <c r="AU496" s="271" t="s">
        <v>155</v>
      </c>
      <c r="AV496" s="15" t="s">
        <v>81</v>
      </c>
      <c r="AW496" s="15" t="s">
        <v>30</v>
      </c>
      <c r="AX496" s="15" t="s">
        <v>73</v>
      </c>
      <c r="AY496" s="271" t="s">
        <v>134</v>
      </c>
    </row>
    <row r="497" s="13" customFormat="1">
      <c r="A497" s="13"/>
      <c r="B497" s="240"/>
      <c r="C497" s="241"/>
      <c r="D497" s="233" t="s">
        <v>147</v>
      </c>
      <c r="E497" s="242" t="s">
        <v>1</v>
      </c>
      <c r="F497" s="243" t="s">
        <v>81</v>
      </c>
      <c r="G497" s="241"/>
      <c r="H497" s="244">
        <v>1</v>
      </c>
      <c r="I497" s="245"/>
      <c r="J497" s="241"/>
      <c r="K497" s="241"/>
      <c r="L497" s="246"/>
      <c r="M497" s="247"/>
      <c r="N497" s="248"/>
      <c r="O497" s="248"/>
      <c r="P497" s="248"/>
      <c r="Q497" s="248"/>
      <c r="R497" s="248"/>
      <c r="S497" s="248"/>
      <c r="T497" s="249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50" t="s">
        <v>147</v>
      </c>
      <c r="AU497" s="250" t="s">
        <v>155</v>
      </c>
      <c r="AV497" s="13" t="s">
        <v>83</v>
      </c>
      <c r="AW497" s="13" t="s">
        <v>30</v>
      </c>
      <c r="AX497" s="13" t="s">
        <v>81</v>
      </c>
      <c r="AY497" s="250" t="s">
        <v>134</v>
      </c>
    </row>
    <row r="498" s="2" customFormat="1" ht="16.5" customHeight="1">
      <c r="A498" s="39"/>
      <c r="B498" s="40"/>
      <c r="C498" s="220" t="s">
        <v>742</v>
      </c>
      <c r="D498" s="220" t="s">
        <v>136</v>
      </c>
      <c r="E498" s="221" t="s">
        <v>743</v>
      </c>
      <c r="F498" s="222" t="s">
        <v>744</v>
      </c>
      <c r="G498" s="223" t="s">
        <v>432</v>
      </c>
      <c r="H498" s="224">
        <v>3</v>
      </c>
      <c r="I498" s="225"/>
      <c r="J498" s="226">
        <f>ROUND(I498*H498,2)</f>
        <v>0</v>
      </c>
      <c r="K498" s="222" t="s">
        <v>1</v>
      </c>
      <c r="L498" s="45"/>
      <c r="M498" s="227" t="s">
        <v>1</v>
      </c>
      <c r="N498" s="228" t="s">
        <v>38</v>
      </c>
      <c r="O498" s="92"/>
      <c r="P498" s="229">
        <f>O498*H498</f>
        <v>0</v>
      </c>
      <c r="Q498" s="229">
        <v>0.010999999999999999</v>
      </c>
      <c r="R498" s="229">
        <f>Q498*H498</f>
        <v>0.033000000000000002</v>
      </c>
      <c r="S498" s="229">
        <v>0</v>
      </c>
      <c r="T498" s="230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31" t="s">
        <v>141</v>
      </c>
      <c r="AT498" s="231" t="s">
        <v>136</v>
      </c>
      <c r="AU498" s="231" t="s">
        <v>155</v>
      </c>
      <c r="AY498" s="18" t="s">
        <v>134</v>
      </c>
      <c r="BE498" s="232">
        <f>IF(N498="základní",J498,0)</f>
        <v>0</v>
      </c>
      <c r="BF498" s="232">
        <f>IF(N498="snížená",J498,0)</f>
        <v>0</v>
      </c>
      <c r="BG498" s="232">
        <f>IF(N498="zákl. přenesená",J498,0)</f>
        <v>0</v>
      </c>
      <c r="BH498" s="232">
        <f>IF(N498="sníž. přenesená",J498,0)</f>
        <v>0</v>
      </c>
      <c r="BI498" s="232">
        <f>IF(N498="nulová",J498,0)</f>
        <v>0</v>
      </c>
      <c r="BJ498" s="18" t="s">
        <v>81</v>
      </c>
      <c r="BK498" s="232">
        <f>ROUND(I498*H498,2)</f>
        <v>0</v>
      </c>
      <c r="BL498" s="18" t="s">
        <v>141</v>
      </c>
      <c r="BM498" s="231" t="s">
        <v>745</v>
      </c>
    </row>
    <row r="499" s="2" customFormat="1">
      <c r="A499" s="39"/>
      <c r="B499" s="40"/>
      <c r="C499" s="41"/>
      <c r="D499" s="233" t="s">
        <v>143</v>
      </c>
      <c r="E499" s="41"/>
      <c r="F499" s="234" t="s">
        <v>746</v>
      </c>
      <c r="G499" s="41"/>
      <c r="H499" s="41"/>
      <c r="I499" s="235"/>
      <c r="J499" s="41"/>
      <c r="K499" s="41"/>
      <c r="L499" s="45"/>
      <c r="M499" s="236"/>
      <c r="N499" s="237"/>
      <c r="O499" s="92"/>
      <c r="P499" s="92"/>
      <c r="Q499" s="92"/>
      <c r="R499" s="92"/>
      <c r="S499" s="92"/>
      <c r="T499" s="93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T499" s="18" t="s">
        <v>143</v>
      </c>
      <c r="AU499" s="18" t="s">
        <v>155</v>
      </c>
    </row>
    <row r="500" s="13" customFormat="1">
      <c r="A500" s="13"/>
      <c r="B500" s="240"/>
      <c r="C500" s="241"/>
      <c r="D500" s="233" t="s">
        <v>147</v>
      </c>
      <c r="E500" s="242" t="s">
        <v>1</v>
      </c>
      <c r="F500" s="243" t="s">
        <v>155</v>
      </c>
      <c r="G500" s="241"/>
      <c r="H500" s="244">
        <v>3</v>
      </c>
      <c r="I500" s="245"/>
      <c r="J500" s="241"/>
      <c r="K500" s="241"/>
      <c r="L500" s="246"/>
      <c r="M500" s="247"/>
      <c r="N500" s="248"/>
      <c r="O500" s="248"/>
      <c r="P500" s="248"/>
      <c r="Q500" s="248"/>
      <c r="R500" s="248"/>
      <c r="S500" s="248"/>
      <c r="T500" s="249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50" t="s">
        <v>147</v>
      </c>
      <c r="AU500" s="250" t="s">
        <v>155</v>
      </c>
      <c r="AV500" s="13" t="s">
        <v>83</v>
      </c>
      <c r="AW500" s="13" t="s">
        <v>30</v>
      </c>
      <c r="AX500" s="13" t="s">
        <v>81</v>
      </c>
      <c r="AY500" s="250" t="s">
        <v>134</v>
      </c>
    </row>
    <row r="501" s="2" customFormat="1" ht="16.5" customHeight="1">
      <c r="A501" s="39"/>
      <c r="B501" s="40"/>
      <c r="C501" s="220" t="s">
        <v>747</v>
      </c>
      <c r="D501" s="220" t="s">
        <v>136</v>
      </c>
      <c r="E501" s="221" t="s">
        <v>748</v>
      </c>
      <c r="F501" s="222" t="s">
        <v>749</v>
      </c>
      <c r="G501" s="223" t="s">
        <v>432</v>
      </c>
      <c r="H501" s="224">
        <v>25</v>
      </c>
      <c r="I501" s="225"/>
      <c r="J501" s="226">
        <f>ROUND(I501*H501,2)</f>
        <v>0</v>
      </c>
      <c r="K501" s="222" t="s">
        <v>1</v>
      </c>
      <c r="L501" s="45"/>
      <c r="M501" s="227" t="s">
        <v>1</v>
      </c>
      <c r="N501" s="228" t="s">
        <v>38</v>
      </c>
      <c r="O501" s="92"/>
      <c r="P501" s="229">
        <f>O501*H501</f>
        <v>0</v>
      </c>
      <c r="Q501" s="229">
        <v>0.010999999999999999</v>
      </c>
      <c r="R501" s="229">
        <f>Q501*H501</f>
        <v>0.27499999999999997</v>
      </c>
      <c r="S501" s="229">
        <v>0</v>
      </c>
      <c r="T501" s="230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31" t="s">
        <v>141</v>
      </c>
      <c r="AT501" s="231" t="s">
        <v>136</v>
      </c>
      <c r="AU501" s="231" t="s">
        <v>155</v>
      </c>
      <c r="AY501" s="18" t="s">
        <v>134</v>
      </c>
      <c r="BE501" s="232">
        <f>IF(N501="základní",J501,0)</f>
        <v>0</v>
      </c>
      <c r="BF501" s="232">
        <f>IF(N501="snížená",J501,0)</f>
        <v>0</v>
      </c>
      <c r="BG501" s="232">
        <f>IF(N501="zákl. přenesená",J501,0)</f>
        <v>0</v>
      </c>
      <c r="BH501" s="232">
        <f>IF(N501="sníž. přenesená",J501,0)</f>
        <v>0</v>
      </c>
      <c r="BI501" s="232">
        <f>IF(N501="nulová",J501,0)</f>
        <v>0</v>
      </c>
      <c r="BJ501" s="18" t="s">
        <v>81</v>
      </c>
      <c r="BK501" s="232">
        <f>ROUND(I501*H501,2)</f>
        <v>0</v>
      </c>
      <c r="BL501" s="18" t="s">
        <v>141</v>
      </c>
      <c r="BM501" s="231" t="s">
        <v>750</v>
      </c>
    </row>
    <row r="502" s="2" customFormat="1">
      <c r="A502" s="39"/>
      <c r="B502" s="40"/>
      <c r="C502" s="41"/>
      <c r="D502" s="233" t="s">
        <v>143</v>
      </c>
      <c r="E502" s="41"/>
      <c r="F502" s="234" t="s">
        <v>751</v>
      </c>
      <c r="G502" s="41"/>
      <c r="H502" s="41"/>
      <c r="I502" s="235"/>
      <c r="J502" s="41"/>
      <c r="K502" s="41"/>
      <c r="L502" s="45"/>
      <c r="M502" s="236"/>
      <c r="N502" s="237"/>
      <c r="O502" s="92"/>
      <c r="P502" s="92"/>
      <c r="Q502" s="92"/>
      <c r="R502" s="92"/>
      <c r="S502" s="92"/>
      <c r="T502" s="93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143</v>
      </c>
      <c r="AU502" s="18" t="s">
        <v>155</v>
      </c>
    </row>
    <row r="503" s="13" customFormat="1">
      <c r="A503" s="13"/>
      <c r="B503" s="240"/>
      <c r="C503" s="241"/>
      <c r="D503" s="233" t="s">
        <v>147</v>
      </c>
      <c r="E503" s="242" t="s">
        <v>1</v>
      </c>
      <c r="F503" s="243" t="s">
        <v>752</v>
      </c>
      <c r="G503" s="241"/>
      <c r="H503" s="244">
        <v>25</v>
      </c>
      <c r="I503" s="245"/>
      <c r="J503" s="241"/>
      <c r="K503" s="241"/>
      <c r="L503" s="246"/>
      <c r="M503" s="247"/>
      <c r="N503" s="248"/>
      <c r="O503" s="248"/>
      <c r="P503" s="248"/>
      <c r="Q503" s="248"/>
      <c r="R503" s="248"/>
      <c r="S503" s="248"/>
      <c r="T503" s="249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0" t="s">
        <v>147</v>
      </c>
      <c r="AU503" s="250" t="s">
        <v>155</v>
      </c>
      <c r="AV503" s="13" t="s">
        <v>83</v>
      </c>
      <c r="AW503" s="13" t="s">
        <v>30</v>
      </c>
      <c r="AX503" s="13" t="s">
        <v>81</v>
      </c>
      <c r="AY503" s="250" t="s">
        <v>134</v>
      </c>
    </row>
    <row r="504" s="2" customFormat="1" ht="16.5" customHeight="1">
      <c r="A504" s="39"/>
      <c r="B504" s="40"/>
      <c r="C504" s="220" t="s">
        <v>753</v>
      </c>
      <c r="D504" s="220" t="s">
        <v>136</v>
      </c>
      <c r="E504" s="221" t="s">
        <v>754</v>
      </c>
      <c r="F504" s="222" t="s">
        <v>755</v>
      </c>
      <c r="G504" s="223" t="s">
        <v>432</v>
      </c>
      <c r="H504" s="224">
        <v>143</v>
      </c>
      <c r="I504" s="225"/>
      <c r="J504" s="226">
        <f>ROUND(I504*H504,2)</f>
        <v>0</v>
      </c>
      <c r="K504" s="222" t="s">
        <v>1</v>
      </c>
      <c r="L504" s="45"/>
      <c r="M504" s="227" t="s">
        <v>1</v>
      </c>
      <c r="N504" s="228" t="s">
        <v>38</v>
      </c>
      <c r="O504" s="92"/>
      <c r="P504" s="229">
        <f>O504*H504</f>
        <v>0</v>
      </c>
      <c r="Q504" s="229">
        <v>0.010999999999999999</v>
      </c>
      <c r="R504" s="229">
        <f>Q504*H504</f>
        <v>1.573</v>
      </c>
      <c r="S504" s="229">
        <v>0</v>
      </c>
      <c r="T504" s="230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31" t="s">
        <v>141</v>
      </c>
      <c r="AT504" s="231" t="s">
        <v>136</v>
      </c>
      <c r="AU504" s="231" t="s">
        <v>155</v>
      </c>
      <c r="AY504" s="18" t="s">
        <v>134</v>
      </c>
      <c r="BE504" s="232">
        <f>IF(N504="základní",J504,0)</f>
        <v>0</v>
      </c>
      <c r="BF504" s="232">
        <f>IF(N504="snížená",J504,0)</f>
        <v>0</v>
      </c>
      <c r="BG504" s="232">
        <f>IF(N504="zákl. přenesená",J504,0)</f>
        <v>0</v>
      </c>
      <c r="BH504" s="232">
        <f>IF(N504="sníž. přenesená",J504,0)</f>
        <v>0</v>
      </c>
      <c r="BI504" s="232">
        <f>IF(N504="nulová",J504,0)</f>
        <v>0</v>
      </c>
      <c r="BJ504" s="18" t="s">
        <v>81</v>
      </c>
      <c r="BK504" s="232">
        <f>ROUND(I504*H504,2)</f>
        <v>0</v>
      </c>
      <c r="BL504" s="18" t="s">
        <v>141</v>
      </c>
      <c r="BM504" s="231" t="s">
        <v>756</v>
      </c>
    </row>
    <row r="505" s="2" customFormat="1">
      <c r="A505" s="39"/>
      <c r="B505" s="40"/>
      <c r="C505" s="41"/>
      <c r="D505" s="233" t="s">
        <v>143</v>
      </c>
      <c r="E505" s="41"/>
      <c r="F505" s="234" t="s">
        <v>757</v>
      </c>
      <c r="G505" s="41"/>
      <c r="H505" s="41"/>
      <c r="I505" s="235"/>
      <c r="J505" s="41"/>
      <c r="K505" s="41"/>
      <c r="L505" s="45"/>
      <c r="M505" s="236"/>
      <c r="N505" s="237"/>
      <c r="O505" s="92"/>
      <c r="P505" s="92"/>
      <c r="Q505" s="92"/>
      <c r="R505" s="92"/>
      <c r="S505" s="92"/>
      <c r="T505" s="93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T505" s="18" t="s">
        <v>143</v>
      </c>
      <c r="AU505" s="18" t="s">
        <v>155</v>
      </c>
    </row>
    <row r="506" s="13" customFormat="1">
      <c r="A506" s="13"/>
      <c r="B506" s="240"/>
      <c r="C506" s="241"/>
      <c r="D506" s="233" t="s">
        <v>147</v>
      </c>
      <c r="E506" s="242" t="s">
        <v>1</v>
      </c>
      <c r="F506" s="243" t="s">
        <v>758</v>
      </c>
      <c r="G506" s="241"/>
      <c r="H506" s="244">
        <v>143</v>
      </c>
      <c r="I506" s="245"/>
      <c r="J506" s="241"/>
      <c r="K506" s="241"/>
      <c r="L506" s="246"/>
      <c r="M506" s="247"/>
      <c r="N506" s="248"/>
      <c r="O506" s="248"/>
      <c r="P506" s="248"/>
      <c r="Q506" s="248"/>
      <c r="R506" s="248"/>
      <c r="S506" s="248"/>
      <c r="T506" s="249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50" t="s">
        <v>147</v>
      </c>
      <c r="AU506" s="250" t="s">
        <v>155</v>
      </c>
      <c r="AV506" s="13" t="s">
        <v>83</v>
      </c>
      <c r="AW506" s="13" t="s">
        <v>30</v>
      </c>
      <c r="AX506" s="13" t="s">
        <v>81</v>
      </c>
      <c r="AY506" s="250" t="s">
        <v>134</v>
      </c>
    </row>
    <row r="507" s="2" customFormat="1" ht="24.15" customHeight="1">
      <c r="A507" s="39"/>
      <c r="B507" s="40"/>
      <c r="C507" s="220" t="s">
        <v>759</v>
      </c>
      <c r="D507" s="220" t="s">
        <v>136</v>
      </c>
      <c r="E507" s="221" t="s">
        <v>760</v>
      </c>
      <c r="F507" s="222" t="s">
        <v>761</v>
      </c>
      <c r="G507" s="223" t="s">
        <v>186</v>
      </c>
      <c r="H507" s="224">
        <v>16.600000000000001</v>
      </c>
      <c r="I507" s="225"/>
      <c r="J507" s="226">
        <f>ROUND(I507*H507,2)</f>
        <v>0</v>
      </c>
      <c r="K507" s="222" t="s">
        <v>140</v>
      </c>
      <c r="L507" s="45"/>
      <c r="M507" s="227" t="s">
        <v>1</v>
      </c>
      <c r="N507" s="228" t="s">
        <v>38</v>
      </c>
      <c r="O507" s="92"/>
      <c r="P507" s="229">
        <f>O507*H507</f>
        <v>0</v>
      </c>
      <c r="Q507" s="229">
        <v>0</v>
      </c>
      <c r="R507" s="229">
        <f>Q507*H507</f>
        <v>0</v>
      </c>
      <c r="S507" s="229">
        <v>0</v>
      </c>
      <c r="T507" s="230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31" t="s">
        <v>141</v>
      </c>
      <c r="AT507" s="231" t="s">
        <v>136</v>
      </c>
      <c r="AU507" s="231" t="s">
        <v>155</v>
      </c>
      <c r="AY507" s="18" t="s">
        <v>134</v>
      </c>
      <c r="BE507" s="232">
        <f>IF(N507="základní",J507,0)</f>
        <v>0</v>
      </c>
      <c r="BF507" s="232">
        <f>IF(N507="snížená",J507,0)</f>
        <v>0</v>
      </c>
      <c r="BG507" s="232">
        <f>IF(N507="zákl. přenesená",J507,0)</f>
        <v>0</v>
      </c>
      <c r="BH507" s="232">
        <f>IF(N507="sníž. přenesená",J507,0)</f>
        <v>0</v>
      </c>
      <c r="BI507" s="232">
        <f>IF(N507="nulová",J507,0)</f>
        <v>0</v>
      </c>
      <c r="BJ507" s="18" t="s">
        <v>81</v>
      </c>
      <c r="BK507" s="232">
        <f>ROUND(I507*H507,2)</f>
        <v>0</v>
      </c>
      <c r="BL507" s="18" t="s">
        <v>141</v>
      </c>
      <c r="BM507" s="231" t="s">
        <v>762</v>
      </c>
    </row>
    <row r="508" s="2" customFormat="1">
      <c r="A508" s="39"/>
      <c r="B508" s="40"/>
      <c r="C508" s="41"/>
      <c r="D508" s="233" t="s">
        <v>143</v>
      </c>
      <c r="E508" s="41"/>
      <c r="F508" s="234" t="s">
        <v>763</v>
      </c>
      <c r="G508" s="41"/>
      <c r="H508" s="41"/>
      <c r="I508" s="235"/>
      <c r="J508" s="41"/>
      <c r="K508" s="41"/>
      <c r="L508" s="45"/>
      <c r="M508" s="236"/>
      <c r="N508" s="237"/>
      <c r="O508" s="92"/>
      <c r="P508" s="92"/>
      <c r="Q508" s="92"/>
      <c r="R508" s="92"/>
      <c r="S508" s="92"/>
      <c r="T508" s="93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T508" s="18" t="s">
        <v>143</v>
      </c>
      <c r="AU508" s="18" t="s">
        <v>155</v>
      </c>
    </row>
    <row r="509" s="2" customFormat="1">
      <c r="A509" s="39"/>
      <c r="B509" s="40"/>
      <c r="C509" s="41"/>
      <c r="D509" s="238" t="s">
        <v>145</v>
      </c>
      <c r="E509" s="41"/>
      <c r="F509" s="239" t="s">
        <v>764</v>
      </c>
      <c r="G509" s="41"/>
      <c r="H509" s="41"/>
      <c r="I509" s="235"/>
      <c r="J509" s="41"/>
      <c r="K509" s="41"/>
      <c r="L509" s="45"/>
      <c r="M509" s="236"/>
      <c r="N509" s="237"/>
      <c r="O509" s="92"/>
      <c r="P509" s="92"/>
      <c r="Q509" s="92"/>
      <c r="R509" s="92"/>
      <c r="S509" s="92"/>
      <c r="T509" s="93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T509" s="18" t="s">
        <v>145</v>
      </c>
      <c r="AU509" s="18" t="s">
        <v>155</v>
      </c>
    </row>
    <row r="510" s="13" customFormat="1">
      <c r="A510" s="13"/>
      <c r="B510" s="240"/>
      <c r="C510" s="241"/>
      <c r="D510" s="233" t="s">
        <v>147</v>
      </c>
      <c r="E510" s="242" t="s">
        <v>1</v>
      </c>
      <c r="F510" s="243" t="s">
        <v>765</v>
      </c>
      <c r="G510" s="241"/>
      <c r="H510" s="244">
        <v>16.600000000000001</v>
      </c>
      <c r="I510" s="245"/>
      <c r="J510" s="241"/>
      <c r="K510" s="241"/>
      <c r="L510" s="246"/>
      <c r="M510" s="247"/>
      <c r="N510" s="248"/>
      <c r="O510" s="248"/>
      <c r="P510" s="248"/>
      <c r="Q510" s="248"/>
      <c r="R510" s="248"/>
      <c r="S510" s="248"/>
      <c r="T510" s="249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50" t="s">
        <v>147</v>
      </c>
      <c r="AU510" s="250" t="s">
        <v>155</v>
      </c>
      <c r="AV510" s="13" t="s">
        <v>83</v>
      </c>
      <c r="AW510" s="13" t="s">
        <v>30</v>
      </c>
      <c r="AX510" s="13" t="s">
        <v>81</v>
      </c>
      <c r="AY510" s="250" t="s">
        <v>134</v>
      </c>
    </row>
    <row r="511" s="2" customFormat="1" ht="24.15" customHeight="1">
      <c r="A511" s="39"/>
      <c r="B511" s="40"/>
      <c r="C511" s="220" t="s">
        <v>766</v>
      </c>
      <c r="D511" s="220" t="s">
        <v>136</v>
      </c>
      <c r="E511" s="221" t="s">
        <v>767</v>
      </c>
      <c r="F511" s="222" t="s">
        <v>768</v>
      </c>
      <c r="G511" s="223" t="s">
        <v>186</v>
      </c>
      <c r="H511" s="224">
        <v>2</v>
      </c>
      <c r="I511" s="225"/>
      <c r="J511" s="226">
        <f>ROUND(I511*H511,2)</f>
        <v>0</v>
      </c>
      <c r="K511" s="222" t="s">
        <v>140</v>
      </c>
      <c r="L511" s="45"/>
      <c r="M511" s="227" t="s">
        <v>1</v>
      </c>
      <c r="N511" s="228" t="s">
        <v>38</v>
      </c>
      <c r="O511" s="92"/>
      <c r="P511" s="229">
        <f>O511*H511</f>
        <v>0</v>
      </c>
      <c r="Q511" s="229">
        <v>0</v>
      </c>
      <c r="R511" s="229">
        <f>Q511*H511</f>
        <v>0</v>
      </c>
      <c r="S511" s="229">
        <v>0</v>
      </c>
      <c r="T511" s="230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31" t="s">
        <v>141</v>
      </c>
      <c r="AT511" s="231" t="s">
        <v>136</v>
      </c>
      <c r="AU511" s="231" t="s">
        <v>155</v>
      </c>
      <c r="AY511" s="18" t="s">
        <v>134</v>
      </c>
      <c r="BE511" s="232">
        <f>IF(N511="základní",J511,0)</f>
        <v>0</v>
      </c>
      <c r="BF511" s="232">
        <f>IF(N511="snížená",J511,0)</f>
        <v>0</v>
      </c>
      <c r="BG511" s="232">
        <f>IF(N511="zákl. přenesená",J511,0)</f>
        <v>0</v>
      </c>
      <c r="BH511" s="232">
        <f>IF(N511="sníž. přenesená",J511,0)</f>
        <v>0</v>
      </c>
      <c r="BI511" s="232">
        <f>IF(N511="nulová",J511,0)</f>
        <v>0</v>
      </c>
      <c r="BJ511" s="18" t="s">
        <v>81</v>
      </c>
      <c r="BK511" s="232">
        <f>ROUND(I511*H511,2)</f>
        <v>0</v>
      </c>
      <c r="BL511" s="18" t="s">
        <v>141</v>
      </c>
      <c r="BM511" s="231" t="s">
        <v>769</v>
      </c>
    </row>
    <row r="512" s="2" customFormat="1">
      <c r="A512" s="39"/>
      <c r="B512" s="40"/>
      <c r="C512" s="41"/>
      <c r="D512" s="233" t="s">
        <v>143</v>
      </c>
      <c r="E512" s="41"/>
      <c r="F512" s="234" t="s">
        <v>770</v>
      </c>
      <c r="G512" s="41"/>
      <c r="H512" s="41"/>
      <c r="I512" s="235"/>
      <c r="J512" s="41"/>
      <c r="K512" s="41"/>
      <c r="L512" s="45"/>
      <c r="M512" s="236"/>
      <c r="N512" s="237"/>
      <c r="O512" s="92"/>
      <c r="P512" s="92"/>
      <c r="Q512" s="92"/>
      <c r="R512" s="92"/>
      <c r="S512" s="92"/>
      <c r="T512" s="93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T512" s="18" t="s">
        <v>143</v>
      </c>
      <c r="AU512" s="18" t="s">
        <v>155</v>
      </c>
    </row>
    <row r="513" s="2" customFormat="1">
      <c r="A513" s="39"/>
      <c r="B513" s="40"/>
      <c r="C513" s="41"/>
      <c r="D513" s="238" t="s">
        <v>145</v>
      </c>
      <c r="E513" s="41"/>
      <c r="F513" s="239" t="s">
        <v>771</v>
      </c>
      <c r="G513" s="41"/>
      <c r="H513" s="41"/>
      <c r="I513" s="235"/>
      <c r="J513" s="41"/>
      <c r="K513" s="41"/>
      <c r="L513" s="45"/>
      <c r="M513" s="236"/>
      <c r="N513" s="237"/>
      <c r="O513" s="92"/>
      <c r="P513" s="92"/>
      <c r="Q513" s="92"/>
      <c r="R513" s="92"/>
      <c r="S513" s="92"/>
      <c r="T513" s="93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T513" s="18" t="s">
        <v>145</v>
      </c>
      <c r="AU513" s="18" t="s">
        <v>155</v>
      </c>
    </row>
    <row r="514" s="2" customFormat="1" ht="24.15" customHeight="1">
      <c r="A514" s="39"/>
      <c r="B514" s="40"/>
      <c r="C514" s="220" t="s">
        <v>772</v>
      </c>
      <c r="D514" s="220" t="s">
        <v>136</v>
      </c>
      <c r="E514" s="221" t="s">
        <v>773</v>
      </c>
      <c r="F514" s="222" t="s">
        <v>774</v>
      </c>
      <c r="G514" s="223" t="s">
        <v>186</v>
      </c>
      <c r="H514" s="224">
        <v>26.199999999999999</v>
      </c>
      <c r="I514" s="225"/>
      <c r="J514" s="226">
        <f>ROUND(I514*H514,2)</f>
        <v>0</v>
      </c>
      <c r="K514" s="222" t="s">
        <v>140</v>
      </c>
      <c r="L514" s="45"/>
      <c r="M514" s="227" t="s">
        <v>1</v>
      </c>
      <c r="N514" s="228" t="s">
        <v>38</v>
      </c>
      <c r="O514" s="92"/>
      <c r="P514" s="229">
        <f>O514*H514</f>
        <v>0</v>
      </c>
      <c r="Q514" s="229">
        <v>0</v>
      </c>
      <c r="R514" s="229">
        <f>Q514*H514</f>
        <v>0</v>
      </c>
      <c r="S514" s="229">
        <v>0</v>
      </c>
      <c r="T514" s="230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31" t="s">
        <v>141</v>
      </c>
      <c r="AT514" s="231" t="s">
        <v>136</v>
      </c>
      <c r="AU514" s="231" t="s">
        <v>155</v>
      </c>
      <c r="AY514" s="18" t="s">
        <v>134</v>
      </c>
      <c r="BE514" s="232">
        <f>IF(N514="základní",J514,0)</f>
        <v>0</v>
      </c>
      <c r="BF514" s="232">
        <f>IF(N514="snížená",J514,0)</f>
        <v>0</v>
      </c>
      <c r="BG514" s="232">
        <f>IF(N514="zákl. přenesená",J514,0)</f>
        <v>0</v>
      </c>
      <c r="BH514" s="232">
        <f>IF(N514="sníž. přenesená",J514,0)</f>
        <v>0</v>
      </c>
      <c r="BI514" s="232">
        <f>IF(N514="nulová",J514,0)</f>
        <v>0</v>
      </c>
      <c r="BJ514" s="18" t="s">
        <v>81</v>
      </c>
      <c r="BK514" s="232">
        <f>ROUND(I514*H514,2)</f>
        <v>0</v>
      </c>
      <c r="BL514" s="18" t="s">
        <v>141</v>
      </c>
      <c r="BM514" s="231" t="s">
        <v>775</v>
      </c>
    </row>
    <row r="515" s="2" customFormat="1">
      <c r="A515" s="39"/>
      <c r="B515" s="40"/>
      <c r="C515" s="41"/>
      <c r="D515" s="233" t="s">
        <v>143</v>
      </c>
      <c r="E515" s="41"/>
      <c r="F515" s="234" t="s">
        <v>776</v>
      </c>
      <c r="G515" s="41"/>
      <c r="H515" s="41"/>
      <c r="I515" s="235"/>
      <c r="J515" s="41"/>
      <c r="K515" s="41"/>
      <c r="L515" s="45"/>
      <c r="M515" s="236"/>
      <c r="N515" s="237"/>
      <c r="O515" s="92"/>
      <c r="P515" s="92"/>
      <c r="Q515" s="92"/>
      <c r="R515" s="92"/>
      <c r="S515" s="92"/>
      <c r="T515" s="93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T515" s="18" t="s">
        <v>143</v>
      </c>
      <c r="AU515" s="18" t="s">
        <v>155</v>
      </c>
    </row>
    <row r="516" s="2" customFormat="1">
      <c r="A516" s="39"/>
      <c r="B516" s="40"/>
      <c r="C516" s="41"/>
      <c r="D516" s="238" t="s">
        <v>145</v>
      </c>
      <c r="E516" s="41"/>
      <c r="F516" s="239" t="s">
        <v>777</v>
      </c>
      <c r="G516" s="41"/>
      <c r="H516" s="41"/>
      <c r="I516" s="235"/>
      <c r="J516" s="41"/>
      <c r="K516" s="41"/>
      <c r="L516" s="45"/>
      <c r="M516" s="236"/>
      <c r="N516" s="237"/>
      <c r="O516" s="92"/>
      <c r="P516" s="92"/>
      <c r="Q516" s="92"/>
      <c r="R516" s="92"/>
      <c r="S516" s="92"/>
      <c r="T516" s="93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T516" s="18" t="s">
        <v>145</v>
      </c>
      <c r="AU516" s="18" t="s">
        <v>155</v>
      </c>
    </row>
    <row r="517" s="2" customFormat="1" ht="24.15" customHeight="1">
      <c r="A517" s="39"/>
      <c r="B517" s="40"/>
      <c r="C517" s="220" t="s">
        <v>778</v>
      </c>
      <c r="D517" s="220" t="s">
        <v>136</v>
      </c>
      <c r="E517" s="221" t="s">
        <v>779</v>
      </c>
      <c r="F517" s="222" t="s">
        <v>780</v>
      </c>
      <c r="G517" s="223" t="s">
        <v>186</v>
      </c>
      <c r="H517" s="224">
        <v>464.60000000000002</v>
      </c>
      <c r="I517" s="225"/>
      <c r="J517" s="226">
        <f>ROUND(I517*H517,2)</f>
        <v>0</v>
      </c>
      <c r="K517" s="222" t="s">
        <v>140</v>
      </c>
      <c r="L517" s="45"/>
      <c r="M517" s="227" t="s">
        <v>1</v>
      </c>
      <c r="N517" s="228" t="s">
        <v>38</v>
      </c>
      <c r="O517" s="92"/>
      <c r="P517" s="229">
        <f>O517*H517</f>
        <v>0</v>
      </c>
      <c r="Q517" s="229">
        <v>0</v>
      </c>
      <c r="R517" s="229">
        <f>Q517*H517</f>
        <v>0</v>
      </c>
      <c r="S517" s="229">
        <v>0</v>
      </c>
      <c r="T517" s="230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31" t="s">
        <v>141</v>
      </c>
      <c r="AT517" s="231" t="s">
        <v>136</v>
      </c>
      <c r="AU517" s="231" t="s">
        <v>155</v>
      </c>
      <c r="AY517" s="18" t="s">
        <v>134</v>
      </c>
      <c r="BE517" s="232">
        <f>IF(N517="základní",J517,0)</f>
        <v>0</v>
      </c>
      <c r="BF517" s="232">
        <f>IF(N517="snížená",J517,0)</f>
        <v>0</v>
      </c>
      <c r="BG517" s="232">
        <f>IF(N517="zákl. přenesená",J517,0)</f>
        <v>0</v>
      </c>
      <c r="BH517" s="232">
        <f>IF(N517="sníž. přenesená",J517,0)</f>
        <v>0</v>
      </c>
      <c r="BI517" s="232">
        <f>IF(N517="nulová",J517,0)</f>
        <v>0</v>
      </c>
      <c r="BJ517" s="18" t="s">
        <v>81</v>
      </c>
      <c r="BK517" s="232">
        <f>ROUND(I517*H517,2)</f>
        <v>0</v>
      </c>
      <c r="BL517" s="18" t="s">
        <v>141</v>
      </c>
      <c r="BM517" s="231" t="s">
        <v>781</v>
      </c>
    </row>
    <row r="518" s="2" customFormat="1">
      <c r="A518" s="39"/>
      <c r="B518" s="40"/>
      <c r="C518" s="41"/>
      <c r="D518" s="233" t="s">
        <v>143</v>
      </c>
      <c r="E518" s="41"/>
      <c r="F518" s="234" t="s">
        <v>782</v>
      </c>
      <c r="G518" s="41"/>
      <c r="H518" s="41"/>
      <c r="I518" s="235"/>
      <c r="J518" s="41"/>
      <c r="K518" s="41"/>
      <c r="L518" s="45"/>
      <c r="M518" s="236"/>
      <c r="N518" s="237"/>
      <c r="O518" s="92"/>
      <c r="P518" s="92"/>
      <c r="Q518" s="92"/>
      <c r="R518" s="92"/>
      <c r="S518" s="92"/>
      <c r="T518" s="93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T518" s="18" t="s">
        <v>143</v>
      </c>
      <c r="AU518" s="18" t="s">
        <v>155</v>
      </c>
    </row>
    <row r="519" s="2" customFormat="1">
      <c r="A519" s="39"/>
      <c r="B519" s="40"/>
      <c r="C519" s="41"/>
      <c r="D519" s="238" t="s">
        <v>145</v>
      </c>
      <c r="E519" s="41"/>
      <c r="F519" s="239" t="s">
        <v>783</v>
      </c>
      <c r="G519" s="41"/>
      <c r="H519" s="41"/>
      <c r="I519" s="235"/>
      <c r="J519" s="41"/>
      <c r="K519" s="41"/>
      <c r="L519" s="45"/>
      <c r="M519" s="236"/>
      <c r="N519" s="237"/>
      <c r="O519" s="92"/>
      <c r="P519" s="92"/>
      <c r="Q519" s="92"/>
      <c r="R519" s="92"/>
      <c r="S519" s="92"/>
      <c r="T519" s="93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18" t="s">
        <v>145</v>
      </c>
      <c r="AU519" s="18" t="s">
        <v>155</v>
      </c>
    </row>
    <row r="520" s="2" customFormat="1" ht="24.15" customHeight="1">
      <c r="A520" s="39"/>
      <c r="B520" s="40"/>
      <c r="C520" s="220" t="s">
        <v>784</v>
      </c>
      <c r="D520" s="220" t="s">
        <v>136</v>
      </c>
      <c r="E520" s="221" t="s">
        <v>785</v>
      </c>
      <c r="F520" s="222" t="s">
        <v>786</v>
      </c>
      <c r="G520" s="223" t="s">
        <v>709</v>
      </c>
      <c r="H520" s="224">
        <v>1</v>
      </c>
      <c r="I520" s="225"/>
      <c r="J520" s="226">
        <f>ROUND(I520*H520,2)</f>
        <v>0</v>
      </c>
      <c r="K520" s="222" t="s">
        <v>1</v>
      </c>
      <c r="L520" s="45"/>
      <c r="M520" s="227" t="s">
        <v>1</v>
      </c>
      <c r="N520" s="228" t="s">
        <v>38</v>
      </c>
      <c r="O520" s="92"/>
      <c r="P520" s="229">
        <f>O520*H520</f>
        <v>0</v>
      </c>
      <c r="Q520" s="229">
        <v>0</v>
      </c>
      <c r="R520" s="229">
        <f>Q520*H520</f>
        <v>0</v>
      </c>
      <c r="S520" s="229">
        <v>0</v>
      </c>
      <c r="T520" s="230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31" t="s">
        <v>141</v>
      </c>
      <c r="AT520" s="231" t="s">
        <v>136</v>
      </c>
      <c r="AU520" s="231" t="s">
        <v>155</v>
      </c>
      <c r="AY520" s="18" t="s">
        <v>134</v>
      </c>
      <c r="BE520" s="232">
        <f>IF(N520="základní",J520,0)</f>
        <v>0</v>
      </c>
      <c r="BF520" s="232">
        <f>IF(N520="snížená",J520,0)</f>
        <v>0</v>
      </c>
      <c r="BG520" s="232">
        <f>IF(N520="zákl. přenesená",J520,0)</f>
        <v>0</v>
      </c>
      <c r="BH520" s="232">
        <f>IF(N520="sníž. přenesená",J520,0)</f>
        <v>0</v>
      </c>
      <c r="BI520" s="232">
        <f>IF(N520="nulová",J520,0)</f>
        <v>0</v>
      </c>
      <c r="BJ520" s="18" t="s">
        <v>81</v>
      </c>
      <c r="BK520" s="232">
        <f>ROUND(I520*H520,2)</f>
        <v>0</v>
      </c>
      <c r="BL520" s="18" t="s">
        <v>141</v>
      </c>
      <c r="BM520" s="231" t="s">
        <v>787</v>
      </c>
    </row>
    <row r="521" s="2" customFormat="1">
      <c r="A521" s="39"/>
      <c r="B521" s="40"/>
      <c r="C521" s="41"/>
      <c r="D521" s="233" t="s">
        <v>143</v>
      </c>
      <c r="E521" s="41"/>
      <c r="F521" s="234" t="s">
        <v>788</v>
      </c>
      <c r="G521" s="41"/>
      <c r="H521" s="41"/>
      <c r="I521" s="235"/>
      <c r="J521" s="41"/>
      <c r="K521" s="41"/>
      <c r="L521" s="45"/>
      <c r="M521" s="236"/>
      <c r="N521" s="237"/>
      <c r="O521" s="92"/>
      <c r="P521" s="92"/>
      <c r="Q521" s="92"/>
      <c r="R521" s="92"/>
      <c r="S521" s="92"/>
      <c r="T521" s="93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T521" s="18" t="s">
        <v>143</v>
      </c>
      <c r="AU521" s="18" t="s">
        <v>155</v>
      </c>
    </row>
    <row r="522" s="13" customFormat="1">
      <c r="A522" s="13"/>
      <c r="B522" s="240"/>
      <c r="C522" s="241"/>
      <c r="D522" s="233" t="s">
        <v>147</v>
      </c>
      <c r="E522" s="242" t="s">
        <v>1</v>
      </c>
      <c r="F522" s="243" t="s">
        <v>81</v>
      </c>
      <c r="G522" s="241"/>
      <c r="H522" s="244">
        <v>1</v>
      </c>
      <c r="I522" s="245"/>
      <c r="J522" s="241"/>
      <c r="K522" s="241"/>
      <c r="L522" s="246"/>
      <c r="M522" s="247"/>
      <c r="N522" s="248"/>
      <c r="O522" s="248"/>
      <c r="P522" s="248"/>
      <c r="Q522" s="248"/>
      <c r="R522" s="248"/>
      <c r="S522" s="248"/>
      <c r="T522" s="249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50" t="s">
        <v>147</v>
      </c>
      <c r="AU522" s="250" t="s">
        <v>155</v>
      </c>
      <c r="AV522" s="13" t="s">
        <v>83</v>
      </c>
      <c r="AW522" s="13" t="s">
        <v>30</v>
      </c>
      <c r="AX522" s="13" t="s">
        <v>81</v>
      </c>
      <c r="AY522" s="250" t="s">
        <v>134</v>
      </c>
    </row>
    <row r="523" s="2" customFormat="1" ht="21.75" customHeight="1">
      <c r="A523" s="39"/>
      <c r="B523" s="40"/>
      <c r="C523" s="220" t="s">
        <v>789</v>
      </c>
      <c r="D523" s="220" t="s">
        <v>136</v>
      </c>
      <c r="E523" s="221" t="s">
        <v>790</v>
      </c>
      <c r="F523" s="222" t="s">
        <v>791</v>
      </c>
      <c r="G523" s="223" t="s">
        <v>709</v>
      </c>
      <c r="H523" s="224">
        <v>1</v>
      </c>
      <c r="I523" s="225"/>
      <c r="J523" s="226">
        <f>ROUND(I523*H523,2)</f>
        <v>0</v>
      </c>
      <c r="K523" s="222" t="s">
        <v>1</v>
      </c>
      <c r="L523" s="45"/>
      <c r="M523" s="227" t="s">
        <v>1</v>
      </c>
      <c r="N523" s="228" t="s">
        <v>38</v>
      </c>
      <c r="O523" s="92"/>
      <c r="P523" s="229">
        <f>O523*H523</f>
        <v>0</v>
      </c>
      <c r="Q523" s="229">
        <v>2.0000000000000002E-05</v>
      </c>
      <c r="R523" s="229">
        <f>Q523*H523</f>
        <v>2.0000000000000002E-05</v>
      </c>
      <c r="S523" s="229">
        <v>0</v>
      </c>
      <c r="T523" s="230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31" t="s">
        <v>141</v>
      </c>
      <c r="AT523" s="231" t="s">
        <v>136</v>
      </c>
      <c r="AU523" s="231" t="s">
        <v>155</v>
      </c>
      <c r="AY523" s="18" t="s">
        <v>134</v>
      </c>
      <c r="BE523" s="232">
        <f>IF(N523="základní",J523,0)</f>
        <v>0</v>
      </c>
      <c r="BF523" s="232">
        <f>IF(N523="snížená",J523,0)</f>
        <v>0</v>
      </c>
      <c r="BG523" s="232">
        <f>IF(N523="zákl. přenesená",J523,0)</f>
        <v>0</v>
      </c>
      <c r="BH523" s="232">
        <f>IF(N523="sníž. přenesená",J523,0)</f>
        <v>0</v>
      </c>
      <c r="BI523" s="232">
        <f>IF(N523="nulová",J523,0)</f>
        <v>0</v>
      </c>
      <c r="BJ523" s="18" t="s">
        <v>81</v>
      </c>
      <c r="BK523" s="232">
        <f>ROUND(I523*H523,2)</f>
        <v>0</v>
      </c>
      <c r="BL523" s="18" t="s">
        <v>141</v>
      </c>
      <c r="BM523" s="231" t="s">
        <v>792</v>
      </c>
    </row>
    <row r="524" s="2" customFormat="1">
      <c r="A524" s="39"/>
      <c r="B524" s="40"/>
      <c r="C524" s="41"/>
      <c r="D524" s="233" t="s">
        <v>143</v>
      </c>
      <c r="E524" s="41"/>
      <c r="F524" s="234" t="s">
        <v>793</v>
      </c>
      <c r="G524" s="41"/>
      <c r="H524" s="41"/>
      <c r="I524" s="235"/>
      <c r="J524" s="41"/>
      <c r="K524" s="41"/>
      <c r="L524" s="45"/>
      <c r="M524" s="236"/>
      <c r="N524" s="237"/>
      <c r="O524" s="92"/>
      <c r="P524" s="92"/>
      <c r="Q524" s="92"/>
      <c r="R524" s="92"/>
      <c r="S524" s="92"/>
      <c r="T524" s="93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T524" s="18" t="s">
        <v>143</v>
      </c>
      <c r="AU524" s="18" t="s">
        <v>155</v>
      </c>
    </row>
    <row r="525" s="13" customFormat="1">
      <c r="A525" s="13"/>
      <c r="B525" s="240"/>
      <c r="C525" s="241"/>
      <c r="D525" s="233" t="s">
        <v>147</v>
      </c>
      <c r="E525" s="242" t="s">
        <v>1</v>
      </c>
      <c r="F525" s="243" t="s">
        <v>81</v>
      </c>
      <c r="G525" s="241"/>
      <c r="H525" s="244">
        <v>1</v>
      </c>
      <c r="I525" s="245"/>
      <c r="J525" s="241"/>
      <c r="K525" s="241"/>
      <c r="L525" s="246"/>
      <c r="M525" s="247"/>
      <c r="N525" s="248"/>
      <c r="O525" s="248"/>
      <c r="P525" s="248"/>
      <c r="Q525" s="248"/>
      <c r="R525" s="248"/>
      <c r="S525" s="248"/>
      <c r="T525" s="249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50" t="s">
        <v>147</v>
      </c>
      <c r="AU525" s="250" t="s">
        <v>155</v>
      </c>
      <c r="AV525" s="13" t="s">
        <v>83</v>
      </c>
      <c r="AW525" s="13" t="s">
        <v>30</v>
      </c>
      <c r="AX525" s="13" t="s">
        <v>81</v>
      </c>
      <c r="AY525" s="250" t="s">
        <v>134</v>
      </c>
    </row>
    <row r="526" s="2" customFormat="1" ht="44.25" customHeight="1">
      <c r="A526" s="39"/>
      <c r="B526" s="40"/>
      <c r="C526" s="272" t="s">
        <v>794</v>
      </c>
      <c r="D526" s="272" t="s">
        <v>363</v>
      </c>
      <c r="E526" s="273" t="s">
        <v>795</v>
      </c>
      <c r="F526" s="274" t="s">
        <v>796</v>
      </c>
      <c r="G526" s="275" t="s">
        <v>186</v>
      </c>
      <c r="H526" s="276">
        <v>17.699999999999999</v>
      </c>
      <c r="I526" s="277"/>
      <c r="J526" s="278">
        <f>ROUND(I526*H526,2)</f>
        <v>0</v>
      </c>
      <c r="K526" s="274" t="s">
        <v>1</v>
      </c>
      <c r="L526" s="279"/>
      <c r="M526" s="280" t="s">
        <v>1</v>
      </c>
      <c r="N526" s="281" t="s">
        <v>38</v>
      </c>
      <c r="O526" s="92"/>
      <c r="P526" s="229">
        <f>O526*H526</f>
        <v>0</v>
      </c>
      <c r="Q526" s="229">
        <v>0.014930000000000001</v>
      </c>
      <c r="R526" s="229">
        <f>Q526*H526</f>
        <v>0.26426100000000002</v>
      </c>
      <c r="S526" s="229">
        <v>0</v>
      </c>
      <c r="T526" s="230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31" t="s">
        <v>198</v>
      </c>
      <c r="AT526" s="231" t="s">
        <v>363</v>
      </c>
      <c r="AU526" s="231" t="s">
        <v>155</v>
      </c>
      <c r="AY526" s="18" t="s">
        <v>134</v>
      </c>
      <c r="BE526" s="232">
        <f>IF(N526="základní",J526,0)</f>
        <v>0</v>
      </c>
      <c r="BF526" s="232">
        <f>IF(N526="snížená",J526,0)</f>
        <v>0</v>
      </c>
      <c r="BG526" s="232">
        <f>IF(N526="zákl. přenesená",J526,0)</f>
        <v>0</v>
      </c>
      <c r="BH526" s="232">
        <f>IF(N526="sníž. přenesená",J526,0)</f>
        <v>0</v>
      </c>
      <c r="BI526" s="232">
        <f>IF(N526="nulová",J526,0)</f>
        <v>0</v>
      </c>
      <c r="BJ526" s="18" t="s">
        <v>81</v>
      </c>
      <c r="BK526" s="232">
        <f>ROUND(I526*H526,2)</f>
        <v>0</v>
      </c>
      <c r="BL526" s="18" t="s">
        <v>141</v>
      </c>
      <c r="BM526" s="231" t="s">
        <v>797</v>
      </c>
    </row>
    <row r="527" s="2" customFormat="1">
      <c r="A527" s="39"/>
      <c r="B527" s="40"/>
      <c r="C527" s="41"/>
      <c r="D527" s="233" t="s">
        <v>143</v>
      </c>
      <c r="E527" s="41"/>
      <c r="F527" s="234" t="s">
        <v>798</v>
      </c>
      <c r="G527" s="41"/>
      <c r="H527" s="41"/>
      <c r="I527" s="235"/>
      <c r="J527" s="41"/>
      <c r="K527" s="41"/>
      <c r="L527" s="45"/>
      <c r="M527" s="236"/>
      <c r="N527" s="237"/>
      <c r="O527" s="92"/>
      <c r="P527" s="92"/>
      <c r="Q527" s="92"/>
      <c r="R527" s="92"/>
      <c r="S527" s="92"/>
      <c r="T527" s="93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T527" s="18" t="s">
        <v>143</v>
      </c>
      <c r="AU527" s="18" t="s">
        <v>155</v>
      </c>
    </row>
    <row r="528" s="13" customFormat="1">
      <c r="A528" s="13"/>
      <c r="B528" s="240"/>
      <c r="C528" s="241"/>
      <c r="D528" s="233" t="s">
        <v>147</v>
      </c>
      <c r="E528" s="242" t="s">
        <v>1</v>
      </c>
      <c r="F528" s="243" t="s">
        <v>765</v>
      </c>
      <c r="G528" s="241"/>
      <c r="H528" s="244">
        <v>16.600000000000001</v>
      </c>
      <c r="I528" s="245"/>
      <c r="J528" s="241"/>
      <c r="K528" s="241"/>
      <c r="L528" s="246"/>
      <c r="M528" s="247"/>
      <c r="N528" s="248"/>
      <c r="O528" s="248"/>
      <c r="P528" s="248"/>
      <c r="Q528" s="248"/>
      <c r="R528" s="248"/>
      <c r="S528" s="248"/>
      <c r="T528" s="249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50" t="s">
        <v>147</v>
      </c>
      <c r="AU528" s="250" t="s">
        <v>155</v>
      </c>
      <c r="AV528" s="13" t="s">
        <v>83</v>
      </c>
      <c r="AW528" s="13" t="s">
        <v>30</v>
      </c>
      <c r="AX528" s="13" t="s">
        <v>73</v>
      </c>
      <c r="AY528" s="250" t="s">
        <v>134</v>
      </c>
    </row>
    <row r="529" s="13" customFormat="1">
      <c r="A529" s="13"/>
      <c r="B529" s="240"/>
      <c r="C529" s="241"/>
      <c r="D529" s="233" t="s">
        <v>147</v>
      </c>
      <c r="E529" s="242" t="s">
        <v>1</v>
      </c>
      <c r="F529" s="243" t="s">
        <v>799</v>
      </c>
      <c r="G529" s="241"/>
      <c r="H529" s="244">
        <v>1.1000000000000001</v>
      </c>
      <c r="I529" s="245"/>
      <c r="J529" s="241"/>
      <c r="K529" s="241"/>
      <c r="L529" s="246"/>
      <c r="M529" s="247"/>
      <c r="N529" s="248"/>
      <c r="O529" s="248"/>
      <c r="P529" s="248"/>
      <c r="Q529" s="248"/>
      <c r="R529" s="248"/>
      <c r="S529" s="248"/>
      <c r="T529" s="249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50" t="s">
        <v>147</v>
      </c>
      <c r="AU529" s="250" t="s">
        <v>155</v>
      </c>
      <c r="AV529" s="13" t="s">
        <v>83</v>
      </c>
      <c r="AW529" s="13" t="s">
        <v>30</v>
      </c>
      <c r="AX529" s="13" t="s">
        <v>73</v>
      </c>
      <c r="AY529" s="250" t="s">
        <v>134</v>
      </c>
    </row>
    <row r="530" s="14" customFormat="1">
      <c r="A530" s="14"/>
      <c r="B530" s="251"/>
      <c r="C530" s="252"/>
      <c r="D530" s="233" t="s">
        <v>147</v>
      </c>
      <c r="E530" s="253" t="s">
        <v>1</v>
      </c>
      <c r="F530" s="254" t="s">
        <v>163</v>
      </c>
      <c r="G530" s="252"/>
      <c r="H530" s="255">
        <v>17.700000000000003</v>
      </c>
      <c r="I530" s="256"/>
      <c r="J530" s="252"/>
      <c r="K530" s="252"/>
      <c r="L530" s="257"/>
      <c r="M530" s="258"/>
      <c r="N530" s="259"/>
      <c r="O530" s="259"/>
      <c r="P530" s="259"/>
      <c r="Q530" s="259"/>
      <c r="R530" s="259"/>
      <c r="S530" s="259"/>
      <c r="T530" s="260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61" t="s">
        <v>147</v>
      </c>
      <c r="AU530" s="261" t="s">
        <v>155</v>
      </c>
      <c r="AV530" s="14" t="s">
        <v>141</v>
      </c>
      <c r="AW530" s="14" t="s">
        <v>30</v>
      </c>
      <c r="AX530" s="14" t="s">
        <v>81</v>
      </c>
      <c r="AY530" s="261" t="s">
        <v>134</v>
      </c>
    </row>
    <row r="531" s="2" customFormat="1" ht="44.25" customHeight="1">
      <c r="A531" s="39"/>
      <c r="B531" s="40"/>
      <c r="C531" s="272" t="s">
        <v>800</v>
      </c>
      <c r="D531" s="272" t="s">
        <v>363</v>
      </c>
      <c r="E531" s="273" t="s">
        <v>801</v>
      </c>
      <c r="F531" s="274" t="s">
        <v>802</v>
      </c>
      <c r="G531" s="275" t="s">
        <v>186</v>
      </c>
      <c r="H531" s="276">
        <v>29.108000000000001</v>
      </c>
      <c r="I531" s="277"/>
      <c r="J531" s="278">
        <f>ROUND(I531*H531,2)</f>
        <v>0</v>
      </c>
      <c r="K531" s="274" t="s">
        <v>140</v>
      </c>
      <c r="L531" s="279"/>
      <c r="M531" s="280" t="s">
        <v>1</v>
      </c>
      <c r="N531" s="281" t="s">
        <v>38</v>
      </c>
      <c r="O531" s="92"/>
      <c r="P531" s="229">
        <f>O531*H531</f>
        <v>0</v>
      </c>
      <c r="Q531" s="229">
        <v>0.033500000000000002</v>
      </c>
      <c r="R531" s="229">
        <f>Q531*H531</f>
        <v>0.97511800000000004</v>
      </c>
      <c r="S531" s="229">
        <v>0</v>
      </c>
      <c r="T531" s="230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31" t="s">
        <v>198</v>
      </c>
      <c r="AT531" s="231" t="s">
        <v>363</v>
      </c>
      <c r="AU531" s="231" t="s">
        <v>155</v>
      </c>
      <c r="AY531" s="18" t="s">
        <v>134</v>
      </c>
      <c r="BE531" s="232">
        <f>IF(N531="základní",J531,0)</f>
        <v>0</v>
      </c>
      <c r="BF531" s="232">
        <f>IF(N531="snížená",J531,0)</f>
        <v>0</v>
      </c>
      <c r="BG531" s="232">
        <f>IF(N531="zákl. přenesená",J531,0)</f>
        <v>0</v>
      </c>
      <c r="BH531" s="232">
        <f>IF(N531="sníž. přenesená",J531,0)</f>
        <v>0</v>
      </c>
      <c r="BI531" s="232">
        <f>IF(N531="nulová",J531,0)</f>
        <v>0</v>
      </c>
      <c r="BJ531" s="18" t="s">
        <v>81</v>
      </c>
      <c r="BK531" s="232">
        <f>ROUND(I531*H531,2)</f>
        <v>0</v>
      </c>
      <c r="BL531" s="18" t="s">
        <v>141</v>
      </c>
      <c r="BM531" s="231" t="s">
        <v>803</v>
      </c>
    </row>
    <row r="532" s="2" customFormat="1">
      <c r="A532" s="39"/>
      <c r="B532" s="40"/>
      <c r="C532" s="41"/>
      <c r="D532" s="233" t="s">
        <v>143</v>
      </c>
      <c r="E532" s="41"/>
      <c r="F532" s="234" t="s">
        <v>804</v>
      </c>
      <c r="G532" s="41"/>
      <c r="H532" s="41"/>
      <c r="I532" s="235"/>
      <c r="J532" s="41"/>
      <c r="K532" s="41"/>
      <c r="L532" s="45"/>
      <c r="M532" s="236"/>
      <c r="N532" s="237"/>
      <c r="O532" s="92"/>
      <c r="P532" s="92"/>
      <c r="Q532" s="92"/>
      <c r="R532" s="92"/>
      <c r="S532" s="92"/>
      <c r="T532" s="93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T532" s="18" t="s">
        <v>143</v>
      </c>
      <c r="AU532" s="18" t="s">
        <v>155</v>
      </c>
    </row>
    <row r="533" s="13" customFormat="1">
      <c r="A533" s="13"/>
      <c r="B533" s="240"/>
      <c r="C533" s="241"/>
      <c r="D533" s="233" t="s">
        <v>147</v>
      </c>
      <c r="E533" s="242" t="s">
        <v>1</v>
      </c>
      <c r="F533" s="243" t="s">
        <v>805</v>
      </c>
      <c r="G533" s="241"/>
      <c r="H533" s="244">
        <v>26.199999999999999</v>
      </c>
      <c r="I533" s="245"/>
      <c r="J533" s="241"/>
      <c r="K533" s="241"/>
      <c r="L533" s="246"/>
      <c r="M533" s="247"/>
      <c r="N533" s="248"/>
      <c r="O533" s="248"/>
      <c r="P533" s="248"/>
      <c r="Q533" s="248"/>
      <c r="R533" s="248"/>
      <c r="S533" s="248"/>
      <c r="T533" s="249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50" t="s">
        <v>147</v>
      </c>
      <c r="AU533" s="250" t="s">
        <v>155</v>
      </c>
      <c r="AV533" s="13" t="s">
        <v>83</v>
      </c>
      <c r="AW533" s="13" t="s">
        <v>30</v>
      </c>
      <c r="AX533" s="13" t="s">
        <v>73</v>
      </c>
      <c r="AY533" s="250" t="s">
        <v>134</v>
      </c>
    </row>
    <row r="534" s="13" customFormat="1">
      <c r="A534" s="13"/>
      <c r="B534" s="240"/>
      <c r="C534" s="241"/>
      <c r="D534" s="233" t="s">
        <v>147</v>
      </c>
      <c r="E534" s="242" t="s">
        <v>1</v>
      </c>
      <c r="F534" s="243" t="s">
        <v>806</v>
      </c>
      <c r="G534" s="241"/>
      <c r="H534" s="244">
        <v>2.6200000000000001</v>
      </c>
      <c r="I534" s="245"/>
      <c r="J534" s="241"/>
      <c r="K534" s="241"/>
      <c r="L534" s="246"/>
      <c r="M534" s="247"/>
      <c r="N534" s="248"/>
      <c r="O534" s="248"/>
      <c r="P534" s="248"/>
      <c r="Q534" s="248"/>
      <c r="R534" s="248"/>
      <c r="S534" s="248"/>
      <c r="T534" s="249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50" t="s">
        <v>147</v>
      </c>
      <c r="AU534" s="250" t="s">
        <v>155</v>
      </c>
      <c r="AV534" s="13" t="s">
        <v>83</v>
      </c>
      <c r="AW534" s="13" t="s">
        <v>30</v>
      </c>
      <c r="AX534" s="13" t="s">
        <v>73</v>
      </c>
      <c r="AY534" s="250" t="s">
        <v>134</v>
      </c>
    </row>
    <row r="535" s="14" customFormat="1">
      <c r="A535" s="14"/>
      <c r="B535" s="251"/>
      <c r="C535" s="252"/>
      <c r="D535" s="233" t="s">
        <v>147</v>
      </c>
      <c r="E535" s="253" t="s">
        <v>1</v>
      </c>
      <c r="F535" s="254" t="s">
        <v>163</v>
      </c>
      <c r="G535" s="252"/>
      <c r="H535" s="255">
        <v>28.82</v>
      </c>
      <c r="I535" s="256"/>
      <c r="J535" s="252"/>
      <c r="K535" s="252"/>
      <c r="L535" s="257"/>
      <c r="M535" s="258"/>
      <c r="N535" s="259"/>
      <c r="O535" s="259"/>
      <c r="P535" s="259"/>
      <c r="Q535" s="259"/>
      <c r="R535" s="259"/>
      <c r="S535" s="259"/>
      <c r="T535" s="260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61" t="s">
        <v>147</v>
      </c>
      <c r="AU535" s="261" t="s">
        <v>155</v>
      </c>
      <c r="AV535" s="14" t="s">
        <v>141</v>
      </c>
      <c r="AW535" s="14" t="s">
        <v>30</v>
      </c>
      <c r="AX535" s="14" t="s">
        <v>81</v>
      </c>
      <c r="AY535" s="261" t="s">
        <v>134</v>
      </c>
    </row>
    <row r="536" s="13" customFormat="1">
      <c r="A536" s="13"/>
      <c r="B536" s="240"/>
      <c r="C536" s="241"/>
      <c r="D536" s="233" t="s">
        <v>147</v>
      </c>
      <c r="E536" s="241"/>
      <c r="F536" s="243" t="s">
        <v>807</v>
      </c>
      <c r="G536" s="241"/>
      <c r="H536" s="244">
        <v>29.108000000000001</v>
      </c>
      <c r="I536" s="245"/>
      <c r="J536" s="241"/>
      <c r="K536" s="241"/>
      <c r="L536" s="246"/>
      <c r="M536" s="247"/>
      <c r="N536" s="248"/>
      <c r="O536" s="248"/>
      <c r="P536" s="248"/>
      <c r="Q536" s="248"/>
      <c r="R536" s="248"/>
      <c r="S536" s="248"/>
      <c r="T536" s="249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50" t="s">
        <v>147</v>
      </c>
      <c r="AU536" s="250" t="s">
        <v>155</v>
      </c>
      <c r="AV536" s="13" t="s">
        <v>83</v>
      </c>
      <c r="AW536" s="13" t="s">
        <v>4</v>
      </c>
      <c r="AX536" s="13" t="s">
        <v>81</v>
      </c>
      <c r="AY536" s="250" t="s">
        <v>134</v>
      </c>
    </row>
    <row r="537" s="2" customFormat="1" ht="44.25" customHeight="1">
      <c r="A537" s="39"/>
      <c r="B537" s="40"/>
      <c r="C537" s="272" t="s">
        <v>808</v>
      </c>
      <c r="D537" s="272" t="s">
        <v>363</v>
      </c>
      <c r="E537" s="273" t="s">
        <v>809</v>
      </c>
      <c r="F537" s="274" t="s">
        <v>810</v>
      </c>
      <c r="G537" s="275" t="s">
        <v>186</v>
      </c>
      <c r="H537" s="276">
        <v>2.2000000000000002</v>
      </c>
      <c r="I537" s="277"/>
      <c r="J537" s="278">
        <f>ROUND(I537*H537,2)</f>
        <v>0</v>
      </c>
      <c r="K537" s="274" t="s">
        <v>140</v>
      </c>
      <c r="L537" s="279"/>
      <c r="M537" s="280" t="s">
        <v>1</v>
      </c>
      <c r="N537" s="281" t="s">
        <v>38</v>
      </c>
      <c r="O537" s="92"/>
      <c r="P537" s="229">
        <f>O537*H537</f>
        <v>0</v>
      </c>
      <c r="Q537" s="229">
        <v>0.0275</v>
      </c>
      <c r="R537" s="229">
        <f>Q537*H537</f>
        <v>0.060500000000000005</v>
      </c>
      <c r="S537" s="229">
        <v>0</v>
      </c>
      <c r="T537" s="230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31" t="s">
        <v>198</v>
      </c>
      <c r="AT537" s="231" t="s">
        <v>363</v>
      </c>
      <c r="AU537" s="231" t="s">
        <v>155</v>
      </c>
      <c r="AY537" s="18" t="s">
        <v>134</v>
      </c>
      <c r="BE537" s="232">
        <f>IF(N537="základní",J537,0)</f>
        <v>0</v>
      </c>
      <c r="BF537" s="232">
        <f>IF(N537="snížená",J537,0)</f>
        <v>0</v>
      </c>
      <c r="BG537" s="232">
        <f>IF(N537="zákl. přenesená",J537,0)</f>
        <v>0</v>
      </c>
      <c r="BH537" s="232">
        <f>IF(N537="sníž. přenesená",J537,0)</f>
        <v>0</v>
      </c>
      <c r="BI537" s="232">
        <f>IF(N537="nulová",J537,0)</f>
        <v>0</v>
      </c>
      <c r="BJ537" s="18" t="s">
        <v>81</v>
      </c>
      <c r="BK537" s="232">
        <f>ROUND(I537*H537,2)</f>
        <v>0</v>
      </c>
      <c r="BL537" s="18" t="s">
        <v>141</v>
      </c>
      <c r="BM537" s="231" t="s">
        <v>811</v>
      </c>
    </row>
    <row r="538" s="2" customFormat="1">
      <c r="A538" s="39"/>
      <c r="B538" s="40"/>
      <c r="C538" s="41"/>
      <c r="D538" s="233" t="s">
        <v>143</v>
      </c>
      <c r="E538" s="41"/>
      <c r="F538" s="234" t="s">
        <v>804</v>
      </c>
      <c r="G538" s="41"/>
      <c r="H538" s="41"/>
      <c r="I538" s="235"/>
      <c r="J538" s="41"/>
      <c r="K538" s="41"/>
      <c r="L538" s="45"/>
      <c r="M538" s="236"/>
      <c r="N538" s="237"/>
      <c r="O538" s="92"/>
      <c r="P538" s="92"/>
      <c r="Q538" s="92"/>
      <c r="R538" s="92"/>
      <c r="S538" s="92"/>
      <c r="T538" s="93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T538" s="18" t="s">
        <v>143</v>
      </c>
      <c r="AU538" s="18" t="s">
        <v>155</v>
      </c>
    </row>
    <row r="539" s="13" customFormat="1">
      <c r="A539" s="13"/>
      <c r="B539" s="240"/>
      <c r="C539" s="241"/>
      <c r="D539" s="233" t="s">
        <v>147</v>
      </c>
      <c r="E539" s="242" t="s">
        <v>1</v>
      </c>
      <c r="F539" s="243" t="s">
        <v>83</v>
      </c>
      <c r="G539" s="241"/>
      <c r="H539" s="244">
        <v>2</v>
      </c>
      <c r="I539" s="245"/>
      <c r="J539" s="241"/>
      <c r="K539" s="241"/>
      <c r="L539" s="246"/>
      <c r="M539" s="247"/>
      <c r="N539" s="248"/>
      <c r="O539" s="248"/>
      <c r="P539" s="248"/>
      <c r="Q539" s="248"/>
      <c r="R539" s="248"/>
      <c r="S539" s="248"/>
      <c r="T539" s="249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50" t="s">
        <v>147</v>
      </c>
      <c r="AU539" s="250" t="s">
        <v>155</v>
      </c>
      <c r="AV539" s="13" t="s">
        <v>83</v>
      </c>
      <c r="AW539" s="13" t="s">
        <v>30</v>
      </c>
      <c r="AX539" s="13" t="s">
        <v>73</v>
      </c>
      <c r="AY539" s="250" t="s">
        <v>134</v>
      </c>
    </row>
    <row r="540" s="13" customFormat="1">
      <c r="A540" s="13"/>
      <c r="B540" s="240"/>
      <c r="C540" s="241"/>
      <c r="D540" s="233" t="s">
        <v>147</v>
      </c>
      <c r="E540" s="242" t="s">
        <v>1</v>
      </c>
      <c r="F540" s="243" t="s">
        <v>812</v>
      </c>
      <c r="G540" s="241"/>
      <c r="H540" s="244">
        <v>0.20000000000000001</v>
      </c>
      <c r="I540" s="245"/>
      <c r="J540" s="241"/>
      <c r="K540" s="241"/>
      <c r="L540" s="246"/>
      <c r="M540" s="247"/>
      <c r="N540" s="248"/>
      <c r="O540" s="248"/>
      <c r="P540" s="248"/>
      <c r="Q540" s="248"/>
      <c r="R540" s="248"/>
      <c r="S540" s="248"/>
      <c r="T540" s="249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50" t="s">
        <v>147</v>
      </c>
      <c r="AU540" s="250" t="s">
        <v>155</v>
      </c>
      <c r="AV540" s="13" t="s">
        <v>83</v>
      </c>
      <c r="AW540" s="13" t="s">
        <v>30</v>
      </c>
      <c r="AX540" s="13" t="s">
        <v>73</v>
      </c>
      <c r="AY540" s="250" t="s">
        <v>134</v>
      </c>
    </row>
    <row r="541" s="14" customFormat="1">
      <c r="A541" s="14"/>
      <c r="B541" s="251"/>
      <c r="C541" s="252"/>
      <c r="D541" s="233" t="s">
        <v>147</v>
      </c>
      <c r="E541" s="253" t="s">
        <v>1</v>
      </c>
      <c r="F541" s="254" t="s">
        <v>163</v>
      </c>
      <c r="G541" s="252"/>
      <c r="H541" s="255">
        <v>2.2000000000000002</v>
      </c>
      <c r="I541" s="256"/>
      <c r="J541" s="252"/>
      <c r="K541" s="252"/>
      <c r="L541" s="257"/>
      <c r="M541" s="258"/>
      <c r="N541" s="259"/>
      <c r="O541" s="259"/>
      <c r="P541" s="259"/>
      <c r="Q541" s="259"/>
      <c r="R541" s="259"/>
      <c r="S541" s="259"/>
      <c r="T541" s="260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61" t="s">
        <v>147</v>
      </c>
      <c r="AU541" s="261" t="s">
        <v>155</v>
      </c>
      <c r="AV541" s="14" t="s">
        <v>141</v>
      </c>
      <c r="AW541" s="14" t="s">
        <v>30</v>
      </c>
      <c r="AX541" s="14" t="s">
        <v>81</v>
      </c>
      <c r="AY541" s="261" t="s">
        <v>134</v>
      </c>
    </row>
    <row r="542" s="2" customFormat="1" ht="44.25" customHeight="1">
      <c r="A542" s="39"/>
      <c r="B542" s="40"/>
      <c r="C542" s="272" t="s">
        <v>813</v>
      </c>
      <c r="D542" s="272" t="s">
        <v>363</v>
      </c>
      <c r="E542" s="273" t="s">
        <v>814</v>
      </c>
      <c r="F542" s="274" t="s">
        <v>815</v>
      </c>
      <c r="G542" s="275" t="s">
        <v>186</v>
      </c>
      <c r="H542" s="276">
        <v>487.82999999999998</v>
      </c>
      <c r="I542" s="277"/>
      <c r="J542" s="278">
        <f>ROUND(I542*H542,2)</f>
        <v>0</v>
      </c>
      <c r="K542" s="274" t="s">
        <v>140</v>
      </c>
      <c r="L542" s="279"/>
      <c r="M542" s="280" t="s">
        <v>1</v>
      </c>
      <c r="N542" s="281" t="s">
        <v>38</v>
      </c>
      <c r="O542" s="92"/>
      <c r="P542" s="229">
        <f>O542*H542</f>
        <v>0</v>
      </c>
      <c r="Q542" s="229">
        <v>0.043799999999999999</v>
      </c>
      <c r="R542" s="229">
        <f>Q542*H542</f>
        <v>21.366954</v>
      </c>
      <c r="S542" s="229">
        <v>0</v>
      </c>
      <c r="T542" s="230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31" t="s">
        <v>198</v>
      </c>
      <c r="AT542" s="231" t="s">
        <v>363</v>
      </c>
      <c r="AU542" s="231" t="s">
        <v>155</v>
      </c>
      <c r="AY542" s="18" t="s">
        <v>134</v>
      </c>
      <c r="BE542" s="232">
        <f>IF(N542="základní",J542,0)</f>
        <v>0</v>
      </c>
      <c r="BF542" s="232">
        <f>IF(N542="snížená",J542,0)</f>
        <v>0</v>
      </c>
      <c r="BG542" s="232">
        <f>IF(N542="zákl. přenesená",J542,0)</f>
        <v>0</v>
      </c>
      <c r="BH542" s="232">
        <f>IF(N542="sníž. přenesená",J542,0)</f>
        <v>0</v>
      </c>
      <c r="BI542" s="232">
        <f>IF(N542="nulová",J542,0)</f>
        <v>0</v>
      </c>
      <c r="BJ542" s="18" t="s">
        <v>81</v>
      </c>
      <c r="BK542" s="232">
        <f>ROUND(I542*H542,2)</f>
        <v>0</v>
      </c>
      <c r="BL542" s="18" t="s">
        <v>141</v>
      </c>
      <c r="BM542" s="231" t="s">
        <v>816</v>
      </c>
    </row>
    <row r="543" s="2" customFormat="1">
      <c r="A543" s="39"/>
      <c r="B543" s="40"/>
      <c r="C543" s="41"/>
      <c r="D543" s="233" t="s">
        <v>143</v>
      </c>
      <c r="E543" s="41"/>
      <c r="F543" s="234" t="s">
        <v>817</v>
      </c>
      <c r="G543" s="41"/>
      <c r="H543" s="41"/>
      <c r="I543" s="235"/>
      <c r="J543" s="41"/>
      <c r="K543" s="41"/>
      <c r="L543" s="45"/>
      <c r="M543" s="236"/>
      <c r="N543" s="237"/>
      <c r="O543" s="92"/>
      <c r="P543" s="92"/>
      <c r="Q543" s="92"/>
      <c r="R543" s="92"/>
      <c r="S543" s="92"/>
      <c r="T543" s="93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T543" s="18" t="s">
        <v>143</v>
      </c>
      <c r="AU543" s="18" t="s">
        <v>155</v>
      </c>
    </row>
    <row r="544" s="13" customFormat="1">
      <c r="A544" s="13"/>
      <c r="B544" s="240"/>
      <c r="C544" s="241"/>
      <c r="D544" s="233" t="s">
        <v>147</v>
      </c>
      <c r="E544" s="242" t="s">
        <v>1</v>
      </c>
      <c r="F544" s="243" t="s">
        <v>818</v>
      </c>
      <c r="G544" s="241"/>
      <c r="H544" s="244">
        <v>464.60000000000002</v>
      </c>
      <c r="I544" s="245"/>
      <c r="J544" s="241"/>
      <c r="K544" s="241"/>
      <c r="L544" s="246"/>
      <c r="M544" s="247"/>
      <c r="N544" s="248"/>
      <c r="O544" s="248"/>
      <c r="P544" s="248"/>
      <c r="Q544" s="248"/>
      <c r="R544" s="248"/>
      <c r="S544" s="248"/>
      <c r="T544" s="249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50" t="s">
        <v>147</v>
      </c>
      <c r="AU544" s="250" t="s">
        <v>155</v>
      </c>
      <c r="AV544" s="13" t="s">
        <v>83</v>
      </c>
      <c r="AW544" s="13" t="s">
        <v>30</v>
      </c>
      <c r="AX544" s="13" t="s">
        <v>73</v>
      </c>
      <c r="AY544" s="250" t="s">
        <v>134</v>
      </c>
    </row>
    <row r="545" s="13" customFormat="1">
      <c r="A545" s="13"/>
      <c r="B545" s="240"/>
      <c r="C545" s="241"/>
      <c r="D545" s="233" t="s">
        <v>147</v>
      </c>
      <c r="E545" s="242" t="s">
        <v>1</v>
      </c>
      <c r="F545" s="243" t="s">
        <v>819</v>
      </c>
      <c r="G545" s="241"/>
      <c r="H545" s="244">
        <v>23.23</v>
      </c>
      <c r="I545" s="245"/>
      <c r="J545" s="241"/>
      <c r="K545" s="241"/>
      <c r="L545" s="246"/>
      <c r="M545" s="247"/>
      <c r="N545" s="248"/>
      <c r="O545" s="248"/>
      <c r="P545" s="248"/>
      <c r="Q545" s="248"/>
      <c r="R545" s="248"/>
      <c r="S545" s="248"/>
      <c r="T545" s="249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50" t="s">
        <v>147</v>
      </c>
      <c r="AU545" s="250" t="s">
        <v>155</v>
      </c>
      <c r="AV545" s="13" t="s">
        <v>83</v>
      </c>
      <c r="AW545" s="13" t="s">
        <v>30</v>
      </c>
      <c r="AX545" s="13" t="s">
        <v>73</v>
      </c>
      <c r="AY545" s="250" t="s">
        <v>134</v>
      </c>
    </row>
    <row r="546" s="14" customFormat="1">
      <c r="A546" s="14"/>
      <c r="B546" s="251"/>
      <c r="C546" s="252"/>
      <c r="D546" s="233" t="s">
        <v>147</v>
      </c>
      <c r="E546" s="253" t="s">
        <v>1</v>
      </c>
      <c r="F546" s="254" t="s">
        <v>163</v>
      </c>
      <c r="G546" s="252"/>
      <c r="H546" s="255">
        <v>487.83000000000004</v>
      </c>
      <c r="I546" s="256"/>
      <c r="J546" s="252"/>
      <c r="K546" s="252"/>
      <c r="L546" s="257"/>
      <c r="M546" s="258"/>
      <c r="N546" s="259"/>
      <c r="O546" s="259"/>
      <c r="P546" s="259"/>
      <c r="Q546" s="259"/>
      <c r="R546" s="259"/>
      <c r="S546" s="259"/>
      <c r="T546" s="260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61" t="s">
        <v>147</v>
      </c>
      <c r="AU546" s="261" t="s">
        <v>155</v>
      </c>
      <c r="AV546" s="14" t="s">
        <v>141</v>
      </c>
      <c r="AW546" s="14" t="s">
        <v>30</v>
      </c>
      <c r="AX546" s="14" t="s">
        <v>81</v>
      </c>
      <c r="AY546" s="261" t="s">
        <v>134</v>
      </c>
    </row>
    <row r="547" s="2" customFormat="1" ht="24.15" customHeight="1">
      <c r="A547" s="39"/>
      <c r="B547" s="40"/>
      <c r="C547" s="220" t="s">
        <v>820</v>
      </c>
      <c r="D547" s="220" t="s">
        <v>136</v>
      </c>
      <c r="E547" s="221" t="s">
        <v>821</v>
      </c>
      <c r="F547" s="222" t="s">
        <v>822</v>
      </c>
      <c r="G547" s="223" t="s">
        <v>432</v>
      </c>
      <c r="H547" s="224">
        <v>5</v>
      </c>
      <c r="I547" s="225"/>
      <c r="J547" s="226">
        <f>ROUND(I547*H547,2)</f>
        <v>0</v>
      </c>
      <c r="K547" s="222" t="s">
        <v>140</v>
      </c>
      <c r="L547" s="45"/>
      <c r="M547" s="227" t="s">
        <v>1</v>
      </c>
      <c r="N547" s="228" t="s">
        <v>38</v>
      </c>
      <c r="O547" s="92"/>
      <c r="P547" s="229">
        <f>O547*H547</f>
        <v>0</v>
      </c>
      <c r="Q547" s="229">
        <v>0</v>
      </c>
      <c r="R547" s="229">
        <f>Q547*H547</f>
        <v>0</v>
      </c>
      <c r="S547" s="229">
        <v>0</v>
      </c>
      <c r="T547" s="230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31" t="s">
        <v>141</v>
      </c>
      <c r="AT547" s="231" t="s">
        <v>136</v>
      </c>
      <c r="AU547" s="231" t="s">
        <v>155</v>
      </c>
      <c r="AY547" s="18" t="s">
        <v>134</v>
      </c>
      <c r="BE547" s="232">
        <f>IF(N547="základní",J547,0)</f>
        <v>0</v>
      </c>
      <c r="BF547" s="232">
        <f>IF(N547="snížená",J547,0)</f>
        <v>0</v>
      </c>
      <c r="BG547" s="232">
        <f>IF(N547="zákl. přenesená",J547,0)</f>
        <v>0</v>
      </c>
      <c r="BH547" s="232">
        <f>IF(N547="sníž. přenesená",J547,0)</f>
        <v>0</v>
      </c>
      <c r="BI547" s="232">
        <f>IF(N547="nulová",J547,0)</f>
        <v>0</v>
      </c>
      <c r="BJ547" s="18" t="s">
        <v>81</v>
      </c>
      <c r="BK547" s="232">
        <f>ROUND(I547*H547,2)</f>
        <v>0</v>
      </c>
      <c r="BL547" s="18" t="s">
        <v>141</v>
      </c>
      <c r="BM547" s="231" t="s">
        <v>823</v>
      </c>
    </row>
    <row r="548" s="2" customFormat="1">
      <c r="A548" s="39"/>
      <c r="B548" s="40"/>
      <c r="C548" s="41"/>
      <c r="D548" s="233" t="s">
        <v>143</v>
      </c>
      <c r="E548" s="41"/>
      <c r="F548" s="234" t="s">
        <v>824</v>
      </c>
      <c r="G548" s="41"/>
      <c r="H548" s="41"/>
      <c r="I548" s="235"/>
      <c r="J548" s="41"/>
      <c r="K548" s="41"/>
      <c r="L548" s="45"/>
      <c r="M548" s="236"/>
      <c r="N548" s="237"/>
      <c r="O548" s="92"/>
      <c r="P548" s="92"/>
      <c r="Q548" s="92"/>
      <c r="R548" s="92"/>
      <c r="S548" s="92"/>
      <c r="T548" s="93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T548" s="18" t="s">
        <v>143</v>
      </c>
      <c r="AU548" s="18" t="s">
        <v>155</v>
      </c>
    </row>
    <row r="549" s="2" customFormat="1">
      <c r="A549" s="39"/>
      <c r="B549" s="40"/>
      <c r="C549" s="41"/>
      <c r="D549" s="238" t="s">
        <v>145</v>
      </c>
      <c r="E549" s="41"/>
      <c r="F549" s="239" t="s">
        <v>825</v>
      </c>
      <c r="G549" s="41"/>
      <c r="H549" s="41"/>
      <c r="I549" s="235"/>
      <c r="J549" s="41"/>
      <c r="K549" s="41"/>
      <c r="L549" s="45"/>
      <c r="M549" s="236"/>
      <c r="N549" s="237"/>
      <c r="O549" s="92"/>
      <c r="P549" s="92"/>
      <c r="Q549" s="92"/>
      <c r="R549" s="92"/>
      <c r="S549" s="92"/>
      <c r="T549" s="93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T549" s="18" t="s">
        <v>145</v>
      </c>
      <c r="AU549" s="18" t="s">
        <v>155</v>
      </c>
    </row>
    <row r="550" s="13" customFormat="1">
      <c r="A550" s="13"/>
      <c r="B550" s="240"/>
      <c r="C550" s="241"/>
      <c r="D550" s="233" t="s">
        <v>147</v>
      </c>
      <c r="E550" s="242" t="s">
        <v>1</v>
      </c>
      <c r="F550" s="243" t="s">
        <v>826</v>
      </c>
      <c r="G550" s="241"/>
      <c r="H550" s="244">
        <v>5</v>
      </c>
      <c r="I550" s="245"/>
      <c r="J550" s="241"/>
      <c r="K550" s="241"/>
      <c r="L550" s="246"/>
      <c r="M550" s="247"/>
      <c r="N550" s="248"/>
      <c r="O550" s="248"/>
      <c r="P550" s="248"/>
      <c r="Q550" s="248"/>
      <c r="R550" s="248"/>
      <c r="S550" s="248"/>
      <c r="T550" s="249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50" t="s">
        <v>147</v>
      </c>
      <c r="AU550" s="250" t="s">
        <v>155</v>
      </c>
      <c r="AV550" s="13" t="s">
        <v>83</v>
      </c>
      <c r="AW550" s="13" t="s">
        <v>30</v>
      </c>
      <c r="AX550" s="13" t="s">
        <v>73</v>
      </c>
      <c r="AY550" s="250" t="s">
        <v>134</v>
      </c>
    </row>
    <row r="551" s="14" customFormat="1">
      <c r="A551" s="14"/>
      <c r="B551" s="251"/>
      <c r="C551" s="252"/>
      <c r="D551" s="233" t="s">
        <v>147</v>
      </c>
      <c r="E551" s="253" t="s">
        <v>1</v>
      </c>
      <c r="F551" s="254" t="s">
        <v>163</v>
      </c>
      <c r="G551" s="252"/>
      <c r="H551" s="255">
        <v>5</v>
      </c>
      <c r="I551" s="256"/>
      <c r="J551" s="252"/>
      <c r="K551" s="252"/>
      <c r="L551" s="257"/>
      <c r="M551" s="258"/>
      <c r="N551" s="259"/>
      <c r="O551" s="259"/>
      <c r="P551" s="259"/>
      <c r="Q551" s="259"/>
      <c r="R551" s="259"/>
      <c r="S551" s="259"/>
      <c r="T551" s="260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61" t="s">
        <v>147</v>
      </c>
      <c r="AU551" s="261" t="s">
        <v>155</v>
      </c>
      <c r="AV551" s="14" t="s">
        <v>141</v>
      </c>
      <c r="AW551" s="14" t="s">
        <v>30</v>
      </c>
      <c r="AX551" s="14" t="s">
        <v>81</v>
      </c>
      <c r="AY551" s="261" t="s">
        <v>134</v>
      </c>
    </row>
    <row r="552" s="2" customFormat="1" ht="21.75" customHeight="1">
      <c r="A552" s="39"/>
      <c r="B552" s="40"/>
      <c r="C552" s="272" t="s">
        <v>827</v>
      </c>
      <c r="D552" s="272" t="s">
        <v>363</v>
      </c>
      <c r="E552" s="273" t="s">
        <v>828</v>
      </c>
      <c r="F552" s="274" t="s">
        <v>829</v>
      </c>
      <c r="G552" s="275" t="s">
        <v>432</v>
      </c>
      <c r="H552" s="276">
        <v>1</v>
      </c>
      <c r="I552" s="277"/>
      <c r="J552" s="278">
        <f>ROUND(I552*H552,2)</f>
        <v>0</v>
      </c>
      <c r="K552" s="274" t="s">
        <v>1</v>
      </c>
      <c r="L552" s="279"/>
      <c r="M552" s="280" t="s">
        <v>1</v>
      </c>
      <c r="N552" s="281" t="s">
        <v>38</v>
      </c>
      <c r="O552" s="92"/>
      <c r="P552" s="229">
        <f>O552*H552</f>
        <v>0</v>
      </c>
      <c r="Q552" s="229">
        <v>0.0091999999999999998</v>
      </c>
      <c r="R552" s="229">
        <f>Q552*H552</f>
        <v>0.0091999999999999998</v>
      </c>
      <c r="S552" s="229">
        <v>0</v>
      </c>
      <c r="T552" s="230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31" t="s">
        <v>198</v>
      </c>
      <c r="AT552" s="231" t="s">
        <v>363</v>
      </c>
      <c r="AU552" s="231" t="s">
        <v>155</v>
      </c>
      <c r="AY552" s="18" t="s">
        <v>134</v>
      </c>
      <c r="BE552" s="232">
        <f>IF(N552="základní",J552,0)</f>
        <v>0</v>
      </c>
      <c r="BF552" s="232">
        <f>IF(N552="snížená",J552,0)</f>
        <v>0</v>
      </c>
      <c r="BG552" s="232">
        <f>IF(N552="zákl. přenesená",J552,0)</f>
        <v>0</v>
      </c>
      <c r="BH552" s="232">
        <f>IF(N552="sníž. přenesená",J552,0)</f>
        <v>0</v>
      </c>
      <c r="BI552" s="232">
        <f>IF(N552="nulová",J552,0)</f>
        <v>0</v>
      </c>
      <c r="BJ552" s="18" t="s">
        <v>81</v>
      </c>
      <c r="BK552" s="232">
        <f>ROUND(I552*H552,2)</f>
        <v>0</v>
      </c>
      <c r="BL552" s="18" t="s">
        <v>141</v>
      </c>
      <c r="BM552" s="231" t="s">
        <v>830</v>
      </c>
    </row>
    <row r="553" s="2" customFormat="1">
      <c r="A553" s="39"/>
      <c r="B553" s="40"/>
      <c r="C553" s="41"/>
      <c r="D553" s="233" t="s">
        <v>143</v>
      </c>
      <c r="E553" s="41"/>
      <c r="F553" s="234" t="s">
        <v>831</v>
      </c>
      <c r="G553" s="41"/>
      <c r="H553" s="41"/>
      <c r="I553" s="235"/>
      <c r="J553" s="41"/>
      <c r="K553" s="41"/>
      <c r="L553" s="45"/>
      <c r="M553" s="236"/>
      <c r="N553" s="237"/>
      <c r="O553" s="92"/>
      <c r="P553" s="92"/>
      <c r="Q553" s="92"/>
      <c r="R553" s="92"/>
      <c r="S553" s="92"/>
      <c r="T553" s="93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T553" s="18" t="s">
        <v>143</v>
      </c>
      <c r="AU553" s="18" t="s">
        <v>155</v>
      </c>
    </row>
    <row r="554" s="13" customFormat="1">
      <c r="A554" s="13"/>
      <c r="B554" s="240"/>
      <c r="C554" s="241"/>
      <c r="D554" s="233" t="s">
        <v>147</v>
      </c>
      <c r="E554" s="242" t="s">
        <v>1</v>
      </c>
      <c r="F554" s="243" t="s">
        <v>81</v>
      </c>
      <c r="G554" s="241"/>
      <c r="H554" s="244">
        <v>1</v>
      </c>
      <c r="I554" s="245"/>
      <c r="J554" s="241"/>
      <c r="K554" s="241"/>
      <c r="L554" s="246"/>
      <c r="M554" s="247"/>
      <c r="N554" s="248"/>
      <c r="O554" s="248"/>
      <c r="P554" s="248"/>
      <c r="Q554" s="248"/>
      <c r="R554" s="248"/>
      <c r="S554" s="248"/>
      <c r="T554" s="249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50" t="s">
        <v>147</v>
      </c>
      <c r="AU554" s="250" t="s">
        <v>155</v>
      </c>
      <c r="AV554" s="13" t="s">
        <v>83</v>
      </c>
      <c r="AW554" s="13" t="s">
        <v>30</v>
      </c>
      <c r="AX554" s="13" t="s">
        <v>73</v>
      </c>
      <c r="AY554" s="250" t="s">
        <v>134</v>
      </c>
    </row>
    <row r="555" s="14" customFormat="1">
      <c r="A555" s="14"/>
      <c r="B555" s="251"/>
      <c r="C555" s="252"/>
      <c r="D555" s="233" t="s">
        <v>147</v>
      </c>
      <c r="E555" s="253" t="s">
        <v>1</v>
      </c>
      <c r="F555" s="254" t="s">
        <v>163</v>
      </c>
      <c r="G555" s="252"/>
      <c r="H555" s="255">
        <v>1</v>
      </c>
      <c r="I555" s="256"/>
      <c r="J555" s="252"/>
      <c r="K555" s="252"/>
      <c r="L555" s="257"/>
      <c r="M555" s="258"/>
      <c r="N555" s="259"/>
      <c r="O555" s="259"/>
      <c r="P555" s="259"/>
      <c r="Q555" s="259"/>
      <c r="R555" s="259"/>
      <c r="S555" s="259"/>
      <c r="T555" s="260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61" t="s">
        <v>147</v>
      </c>
      <c r="AU555" s="261" t="s">
        <v>155</v>
      </c>
      <c r="AV555" s="14" t="s">
        <v>141</v>
      </c>
      <c r="AW555" s="14" t="s">
        <v>30</v>
      </c>
      <c r="AX555" s="14" t="s">
        <v>81</v>
      </c>
      <c r="AY555" s="261" t="s">
        <v>134</v>
      </c>
    </row>
    <row r="556" s="2" customFormat="1" ht="37.8" customHeight="1">
      <c r="A556" s="39"/>
      <c r="B556" s="40"/>
      <c r="C556" s="272" t="s">
        <v>832</v>
      </c>
      <c r="D556" s="272" t="s">
        <v>363</v>
      </c>
      <c r="E556" s="273" t="s">
        <v>833</v>
      </c>
      <c r="F556" s="274" t="s">
        <v>834</v>
      </c>
      <c r="G556" s="275" t="s">
        <v>432</v>
      </c>
      <c r="H556" s="276">
        <v>3</v>
      </c>
      <c r="I556" s="277"/>
      <c r="J556" s="278">
        <f>ROUND(I556*H556,2)</f>
        <v>0</v>
      </c>
      <c r="K556" s="274" t="s">
        <v>140</v>
      </c>
      <c r="L556" s="279"/>
      <c r="M556" s="280" t="s">
        <v>1</v>
      </c>
      <c r="N556" s="281" t="s">
        <v>38</v>
      </c>
      <c r="O556" s="92"/>
      <c r="P556" s="229">
        <f>O556*H556</f>
        <v>0</v>
      </c>
      <c r="Q556" s="229">
        <v>0.0079000000000000008</v>
      </c>
      <c r="R556" s="229">
        <f>Q556*H556</f>
        <v>0.023700000000000002</v>
      </c>
      <c r="S556" s="229">
        <v>0</v>
      </c>
      <c r="T556" s="230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31" t="s">
        <v>198</v>
      </c>
      <c r="AT556" s="231" t="s">
        <v>363</v>
      </c>
      <c r="AU556" s="231" t="s">
        <v>155</v>
      </c>
      <c r="AY556" s="18" t="s">
        <v>134</v>
      </c>
      <c r="BE556" s="232">
        <f>IF(N556="základní",J556,0)</f>
        <v>0</v>
      </c>
      <c r="BF556" s="232">
        <f>IF(N556="snížená",J556,0)</f>
        <v>0</v>
      </c>
      <c r="BG556" s="232">
        <f>IF(N556="zákl. přenesená",J556,0)</f>
        <v>0</v>
      </c>
      <c r="BH556" s="232">
        <f>IF(N556="sníž. přenesená",J556,0)</f>
        <v>0</v>
      </c>
      <c r="BI556" s="232">
        <f>IF(N556="nulová",J556,0)</f>
        <v>0</v>
      </c>
      <c r="BJ556" s="18" t="s">
        <v>81</v>
      </c>
      <c r="BK556" s="232">
        <f>ROUND(I556*H556,2)</f>
        <v>0</v>
      </c>
      <c r="BL556" s="18" t="s">
        <v>141</v>
      </c>
      <c r="BM556" s="231" t="s">
        <v>835</v>
      </c>
    </row>
    <row r="557" s="2" customFormat="1">
      <c r="A557" s="39"/>
      <c r="B557" s="40"/>
      <c r="C557" s="41"/>
      <c r="D557" s="233" t="s">
        <v>143</v>
      </c>
      <c r="E557" s="41"/>
      <c r="F557" s="234" t="s">
        <v>834</v>
      </c>
      <c r="G557" s="41"/>
      <c r="H557" s="41"/>
      <c r="I557" s="235"/>
      <c r="J557" s="41"/>
      <c r="K557" s="41"/>
      <c r="L557" s="45"/>
      <c r="M557" s="236"/>
      <c r="N557" s="237"/>
      <c r="O557" s="92"/>
      <c r="P557" s="92"/>
      <c r="Q557" s="92"/>
      <c r="R557" s="92"/>
      <c r="S557" s="92"/>
      <c r="T557" s="93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T557" s="18" t="s">
        <v>143</v>
      </c>
      <c r="AU557" s="18" t="s">
        <v>155</v>
      </c>
    </row>
    <row r="558" s="2" customFormat="1" ht="21.75" customHeight="1">
      <c r="A558" s="39"/>
      <c r="B558" s="40"/>
      <c r="C558" s="272" t="s">
        <v>836</v>
      </c>
      <c r="D558" s="272" t="s">
        <v>363</v>
      </c>
      <c r="E558" s="273" t="s">
        <v>837</v>
      </c>
      <c r="F558" s="274" t="s">
        <v>838</v>
      </c>
      <c r="G558" s="275" t="s">
        <v>432</v>
      </c>
      <c r="H558" s="276">
        <v>1</v>
      </c>
      <c r="I558" s="277"/>
      <c r="J558" s="278">
        <f>ROUND(I558*H558,2)</f>
        <v>0</v>
      </c>
      <c r="K558" s="274" t="s">
        <v>1</v>
      </c>
      <c r="L558" s="279"/>
      <c r="M558" s="280" t="s">
        <v>1</v>
      </c>
      <c r="N558" s="281" t="s">
        <v>38</v>
      </c>
      <c r="O558" s="92"/>
      <c r="P558" s="229">
        <f>O558*H558</f>
        <v>0</v>
      </c>
      <c r="Q558" s="229">
        <v>0.0101</v>
      </c>
      <c r="R558" s="229">
        <f>Q558*H558</f>
        <v>0.0101</v>
      </c>
      <c r="S558" s="229">
        <v>0</v>
      </c>
      <c r="T558" s="230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31" t="s">
        <v>198</v>
      </c>
      <c r="AT558" s="231" t="s">
        <v>363</v>
      </c>
      <c r="AU558" s="231" t="s">
        <v>155</v>
      </c>
      <c r="AY558" s="18" t="s">
        <v>134</v>
      </c>
      <c r="BE558" s="232">
        <f>IF(N558="základní",J558,0)</f>
        <v>0</v>
      </c>
      <c r="BF558" s="232">
        <f>IF(N558="snížená",J558,0)</f>
        <v>0</v>
      </c>
      <c r="BG558" s="232">
        <f>IF(N558="zákl. přenesená",J558,0)</f>
        <v>0</v>
      </c>
      <c r="BH558" s="232">
        <f>IF(N558="sníž. přenesená",J558,0)</f>
        <v>0</v>
      </c>
      <c r="BI558" s="232">
        <f>IF(N558="nulová",J558,0)</f>
        <v>0</v>
      </c>
      <c r="BJ558" s="18" t="s">
        <v>81</v>
      </c>
      <c r="BK558" s="232">
        <f>ROUND(I558*H558,2)</f>
        <v>0</v>
      </c>
      <c r="BL558" s="18" t="s">
        <v>141</v>
      </c>
      <c r="BM558" s="231" t="s">
        <v>839</v>
      </c>
    </row>
    <row r="559" s="2" customFormat="1">
      <c r="A559" s="39"/>
      <c r="B559" s="40"/>
      <c r="C559" s="41"/>
      <c r="D559" s="233" t="s">
        <v>143</v>
      </c>
      <c r="E559" s="41"/>
      <c r="F559" s="234" t="s">
        <v>840</v>
      </c>
      <c r="G559" s="41"/>
      <c r="H559" s="41"/>
      <c r="I559" s="235"/>
      <c r="J559" s="41"/>
      <c r="K559" s="41"/>
      <c r="L559" s="45"/>
      <c r="M559" s="236"/>
      <c r="N559" s="237"/>
      <c r="O559" s="92"/>
      <c r="P559" s="92"/>
      <c r="Q559" s="92"/>
      <c r="R559" s="92"/>
      <c r="S559" s="92"/>
      <c r="T559" s="93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T559" s="18" t="s">
        <v>143</v>
      </c>
      <c r="AU559" s="18" t="s">
        <v>155</v>
      </c>
    </row>
    <row r="560" s="13" customFormat="1">
      <c r="A560" s="13"/>
      <c r="B560" s="240"/>
      <c r="C560" s="241"/>
      <c r="D560" s="233" t="s">
        <v>147</v>
      </c>
      <c r="E560" s="242" t="s">
        <v>1</v>
      </c>
      <c r="F560" s="243" t="s">
        <v>81</v>
      </c>
      <c r="G560" s="241"/>
      <c r="H560" s="244">
        <v>1</v>
      </c>
      <c r="I560" s="245"/>
      <c r="J560" s="241"/>
      <c r="K560" s="241"/>
      <c r="L560" s="246"/>
      <c r="M560" s="247"/>
      <c r="N560" s="248"/>
      <c r="O560" s="248"/>
      <c r="P560" s="248"/>
      <c r="Q560" s="248"/>
      <c r="R560" s="248"/>
      <c r="S560" s="248"/>
      <c r="T560" s="249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50" t="s">
        <v>147</v>
      </c>
      <c r="AU560" s="250" t="s">
        <v>155</v>
      </c>
      <c r="AV560" s="13" t="s">
        <v>83</v>
      </c>
      <c r="AW560" s="13" t="s">
        <v>30</v>
      </c>
      <c r="AX560" s="13" t="s">
        <v>73</v>
      </c>
      <c r="AY560" s="250" t="s">
        <v>134</v>
      </c>
    </row>
    <row r="561" s="14" customFormat="1">
      <c r="A561" s="14"/>
      <c r="B561" s="251"/>
      <c r="C561" s="252"/>
      <c r="D561" s="233" t="s">
        <v>147</v>
      </c>
      <c r="E561" s="253" t="s">
        <v>1</v>
      </c>
      <c r="F561" s="254" t="s">
        <v>163</v>
      </c>
      <c r="G561" s="252"/>
      <c r="H561" s="255">
        <v>1</v>
      </c>
      <c r="I561" s="256"/>
      <c r="J561" s="252"/>
      <c r="K561" s="252"/>
      <c r="L561" s="257"/>
      <c r="M561" s="258"/>
      <c r="N561" s="259"/>
      <c r="O561" s="259"/>
      <c r="P561" s="259"/>
      <c r="Q561" s="259"/>
      <c r="R561" s="259"/>
      <c r="S561" s="259"/>
      <c r="T561" s="260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61" t="s">
        <v>147</v>
      </c>
      <c r="AU561" s="261" t="s">
        <v>155</v>
      </c>
      <c r="AV561" s="14" t="s">
        <v>141</v>
      </c>
      <c r="AW561" s="14" t="s">
        <v>30</v>
      </c>
      <c r="AX561" s="14" t="s">
        <v>81</v>
      </c>
      <c r="AY561" s="261" t="s">
        <v>134</v>
      </c>
    </row>
    <row r="562" s="2" customFormat="1" ht="24.15" customHeight="1">
      <c r="A562" s="39"/>
      <c r="B562" s="40"/>
      <c r="C562" s="220" t="s">
        <v>841</v>
      </c>
      <c r="D562" s="220" t="s">
        <v>136</v>
      </c>
      <c r="E562" s="221" t="s">
        <v>842</v>
      </c>
      <c r="F562" s="222" t="s">
        <v>843</v>
      </c>
      <c r="G562" s="223" t="s">
        <v>432</v>
      </c>
      <c r="H562" s="224">
        <v>13</v>
      </c>
      <c r="I562" s="225"/>
      <c r="J562" s="226">
        <f>ROUND(I562*H562,2)</f>
        <v>0</v>
      </c>
      <c r="K562" s="222" t="s">
        <v>1</v>
      </c>
      <c r="L562" s="45"/>
      <c r="M562" s="227" t="s">
        <v>1</v>
      </c>
      <c r="N562" s="228" t="s">
        <v>38</v>
      </c>
      <c r="O562" s="92"/>
      <c r="P562" s="229">
        <f>O562*H562</f>
        <v>0</v>
      </c>
      <c r="Q562" s="229">
        <v>0.0013600000000000001</v>
      </c>
      <c r="R562" s="229">
        <f>Q562*H562</f>
        <v>0.017680000000000001</v>
      </c>
      <c r="S562" s="229">
        <v>0</v>
      </c>
      <c r="T562" s="230">
        <f>S562*H562</f>
        <v>0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31" t="s">
        <v>141</v>
      </c>
      <c r="AT562" s="231" t="s">
        <v>136</v>
      </c>
      <c r="AU562" s="231" t="s">
        <v>155</v>
      </c>
      <c r="AY562" s="18" t="s">
        <v>134</v>
      </c>
      <c r="BE562" s="232">
        <f>IF(N562="základní",J562,0)</f>
        <v>0</v>
      </c>
      <c r="BF562" s="232">
        <f>IF(N562="snížená",J562,0)</f>
        <v>0</v>
      </c>
      <c r="BG562" s="232">
        <f>IF(N562="zákl. přenesená",J562,0)</f>
        <v>0</v>
      </c>
      <c r="BH562" s="232">
        <f>IF(N562="sníž. přenesená",J562,0)</f>
        <v>0</v>
      </c>
      <c r="BI562" s="232">
        <f>IF(N562="nulová",J562,0)</f>
        <v>0</v>
      </c>
      <c r="BJ562" s="18" t="s">
        <v>81</v>
      </c>
      <c r="BK562" s="232">
        <f>ROUND(I562*H562,2)</f>
        <v>0</v>
      </c>
      <c r="BL562" s="18" t="s">
        <v>141</v>
      </c>
      <c r="BM562" s="231" t="s">
        <v>844</v>
      </c>
    </row>
    <row r="563" s="2" customFormat="1">
      <c r="A563" s="39"/>
      <c r="B563" s="40"/>
      <c r="C563" s="41"/>
      <c r="D563" s="233" t="s">
        <v>143</v>
      </c>
      <c r="E563" s="41"/>
      <c r="F563" s="234" t="s">
        <v>845</v>
      </c>
      <c r="G563" s="41"/>
      <c r="H563" s="41"/>
      <c r="I563" s="235"/>
      <c r="J563" s="41"/>
      <c r="K563" s="41"/>
      <c r="L563" s="45"/>
      <c r="M563" s="236"/>
      <c r="N563" s="237"/>
      <c r="O563" s="92"/>
      <c r="P563" s="92"/>
      <c r="Q563" s="92"/>
      <c r="R563" s="92"/>
      <c r="S563" s="92"/>
      <c r="T563" s="93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T563" s="18" t="s">
        <v>143</v>
      </c>
      <c r="AU563" s="18" t="s">
        <v>155</v>
      </c>
    </row>
    <row r="564" s="13" customFormat="1">
      <c r="A564" s="13"/>
      <c r="B564" s="240"/>
      <c r="C564" s="241"/>
      <c r="D564" s="233" t="s">
        <v>147</v>
      </c>
      <c r="E564" s="242" t="s">
        <v>1</v>
      </c>
      <c r="F564" s="243" t="s">
        <v>235</v>
      </c>
      <c r="G564" s="241"/>
      <c r="H564" s="244">
        <v>13</v>
      </c>
      <c r="I564" s="245"/>
      <c r="J564" s="241"/>
      <c r="K564" s="241"/>
      <c r="L564" s="246"/>
      <c r="M564" s="247"/>
      <c r="N564" s="248"/>
      <c r="O564" s="248"/>
      <c r="P564" s="248"/>
      <c r="Q564" s="248"/>
      <c r="R564" s="248"/>
      <c r="S564" s="248"/>
      <c r="T564" s="249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50" t="s">
        <v>147</v>
      </c>
      <c r="AU564" s="250" t="s">
        <v>155</v>
      </c>
      <c r="AV564" s="13" t="s">
        <v>83</v>
      </c>
      <c r="AW564" s="13" t="s">
        <v>30</v>
      </c>
      <c r="AX564" s="13" t="s">
        <v>81</v>
      </c>
      <c r="AY564" s="250" t="s">
        <v>134</v>
      </c>
    </row>
    <row r="565" s="2" customFormat="1" ht="16.5" customHeight="1">
      <c r="A565" s="39"/>
      <c r="B565" s="40"/>
      <c r="C565" s="272" t="s">
        <v>846</v>
      </c>
      <c r="D565" s="272" t="s">
        <v>363</v>
      </c>
      <c r="E565" s="273" t="s">
        <v>847</v>
      </c>
      <c r="F565" s="274" t="s">
        <v>848</v>
      </c>
      <c r="G565" s="275" t="s">
        <v>432</v>
      </c>
      <c r="H565" s="276">
        <v>13.65</v>
      </c>
      <c r="I565" s="277"/>
      <c r="J565" s="278">
        <f>ROUND(I565*H565,2)</f>
        <v>0</v>
      </c>
      <c r="K565" s="274" t="s">
        <v>1</v>
      </c>
      <c r="L565" s="279"/>
      <c r="M565" s="280" t="s">
        <v>1</v>
      </c>
      <c r="N565" s="281" t="s">
        <v>38</v>
      </c>
      <c r="O565" s="92"/>
      <c r="P565" s="229">
        <f>O565*H565</f>
        <v>0</v>
      </c>
      <c r="Q565" s="229">
        <v>0</v>
      </c>
      <c r="R565" s="229">
        <f>Q565*H565</f>
        <v>0</v>
      </c>
      <c r="S565" s="229">
        <v>0</v>
      </c>
      <c r="T565" s="230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31" t="s">
        <v>198</v>
      </c>
      <c r="AT565" s="231" t="s">
        <v>363</v>
      </c>
      <c r="AU565" s="231" t="s">
        <v>155</v>
      </c>
      <c r="AY565" s="18" t="s">
        <v>134</v>
      </c>
      <c r="BE565" s="232">
        <f>IF(N565="základní",J565,0)</f>
        <v>0</v>
      </c>
      <c r="BF565" s="232">
        <f>IF(N565="snížená",J565,0)</f>
        <v>0</v>
      </c>
      <c r="BG565" s="232">
        <f>IF(N565="zákl. přenesená",J565,0)</f>
        <v>0</v>
      </c>
      <c r="BH565" s="232">
        <f>IF(N565="sníž. přenesená",J565,0)</f>
        <v>0</v>
      </c>
      <c r="BI565" s="232">
        <f>IF(N565="nulová",J565,0)</f>
        <v>0</v>
      </c>
      <c r="BJ565" s="18" t="s">
        <v>81</v>
      </c>
      <c r="BK565" s="232">
        <f>ROUND(I565*H565,2)</f>
        <v>0</v>
      </c>
      <c r="BL565" s="18" t="s">
        <v>141</v>
      </c>
      <c r="BM565" s="231" t="s">
        <v>849</v>
      </c>
    </row>
    <row r="566" s="2" customFormat="1">
      <c r="A566" s="39"/>
      <c r="B566" s="40"/>
      <c r="C566" s="41"/>
      <c r="D566" s="233" t="s">
        <v>143</v>
      </c>
      <c r="E566" s="41"/>
      <c r="F566" s="234" t="s">
        <v>848</v>
      </c>
      <c r="G566" s="41"/>
      <c r="H566" s="41"/>
      <c r="I566" s="235"/>
      <c r="J566" s="41"/>
      <c r="K566" s="41"/>
      <c r="L566" s="45"/>
      <c r="M566" s="236"/>
      <c r="N566" s="237"/>
      <c r="O566" s="92"/>
      <c r="P566" s="92"/>
      <c r="Q566" s="92"/>
      <c r="R566" s="92"/>
      <c r="S566" s="92"/>
      <c r="T566" s="93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T566" s="18" t="s">
        <v>143</v>
      </c>
      <c r="AU566" s="18" t="s">
        <v>155</v>
      </c>
    </row>
    <row r="567" s="13" customFormat="1">
      <c r="A567" s="13"/>
      <c r="B567" s="240"/>
      <c r="C567" s="241"/>
      <c r="D567" s="233" t="s">
        <v>147</v>
      </c>
      <c r="E567" s="242" t="s">
        <v>1</v>
      </c>
      <c r="F567" s="243" t="s">
        <v>850</v>
      </c>
      <c r="G567" s="241"/>
      <c r="H567" s="244">
        <v>13.65</v>
      </c>
      <c r="I567" s="245"/>
      <c r="J567" s="241"/>
      <c r="K567" s="241"/>
      <c r="L567" s="246"/>
      <c r="M567" s="247"/>
      <c r="N567" s="248"/>
      <c r="O567" s="248"/>
      <c r="P567" s="248"/>
      <c r="Q567" s="248"/>
      <c r="R567" s="248"/>
      <c r="S567" s="248"/>
      <c r="T567" s="249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50" t="s">
        <v>147</v>
      </c>
      <c r="AU567" s="250" t="s">
        <v>155</v>
      </c>
      <c r="AV567" s="13" t="s">
        <v>83</v>
      </c>
      <c r="AW567" s="13" t="s">
        <v>30</v>
      </c>
      <c r="AX567" s="13" t="s">
        <v>73</v>
      </c>
      <c r="AY567" s="250" t="s">
        <v>134</v>
      </c>
    </row>
    <row r="568" s="14" customFormat="1">
      <c r="A568" s="14"/>
      <c r="B568" s="251"/>
      <c r="C568" s="252"/>
      <c r="D568" s="233" t="s">
        <v>147</v>
      </c>
      <c r="E568" s="253" t="s">
        <v>1</v>
      </c>
      <c r="F568" s="254" t="s">
        <v>163</v>
      </c>
      <c r="G568" s="252"/>
      <c r="H568" s="255">
        <v>13.65</v>
      </c>
      <c r="I568" s="256"/>
      <c r="J568" s="252"/>
      <c r="K568" s="252"/>
      <c r="L568" s="257"/>
      <c r="M568" s="258"/>
      <c r="N568" s="259"/>
      <c r="O568" s="259"/>
      <c r="P568" s="259"/>
      <c r="Q568" s="259"/>
      <c r="R568" s="259"/>
      <c r="S568" s="259"/>
      <c r="T568" s="260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61" t="s">
        <v>147</v>
      </c>
      <c r="AU568" s="261" t="s">
        <v>155</v>
      </c>
      <c r="AV568" s="14" t="s">
        <v>141</v>
      </c>
      <c r="AW568" s="14" t="s">
        <v>30</v>
      </c>
      <c r="AX568" s="14" t="s">
        <v>81</v>
      </c>
      <c r="AY568" s="261" t="s">
        <v>134</v>
      </c>
    </row>
    <row r="569" s="2" customFormat="1" ht="24.15" customHeight="1">
      <c r="A569" s="39"/>
      <c r="B569" s="40"/>
      <c r="C569" s="272" t="s">
        <v>851</v>
      </c>
      <c r="D569" s="272" t="s">
        <v>363</v>
      </c>
      <c r="E569" s="273" t="s">
        <v>852</v>
      </c>
      <c r="F569" s="274" t="s">
        <v>853</v>
      </c>
      <c r="G569" s="275" t="s">
        <v>432</v>
      </c>
      <c r="H569" s="276">
        <v>13</v>
      </c>
      <c r="I569" s="277"/>
      <c r="J569" s="278">
        <f>ROUND(I569*H569,2)</f>
        <v>0</v>
      </c>
      <c r="K569" s="274" t="s">
        <v>1</v>
      </c>
      <c r="L569" s="279"/>
      <c r="M569" s="280" t="s">
        <v>1</v>
      </c>
      <c r="N569" s="281" t="s">
        <v>38</v>
      </c>
      <c r="O569" s="92"/>
      <c r="P569" s="229">
        <f>O569*H569</f>
        <v>0</v>
      </c>
      <c r="Q569" s="229">
        <v>0.048000000000000001</v>
      </c>
      <c r="R569" s="229">
        <f>Q569*H569</f>
        <v>0.624</v>
      </c>
      <c r="S569" s="229">
        <v>0</v>
      </c>
      <c r="T569" s="230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31" t="s">
        <v>198</v>
      </c>
      <c r="AT569" s="231" t="s">
        <v>363</v>
      </c>
      <c r="AU569" s="231" t="s">
        <v>155</v>
      </c>
      <c r="AY569" s="18" t="s">
        <v>134</v>
      </c>
      <c r="BE569" s="232">
        <f>IF(N569="základní",J569,0)</f>
        <v>0</v>
      </c>
      <c r="BF569" s="232">
        <f>IF(N569="snížená",J569,0)</f>
        <v>0</v>
      </c>
      <c r="BG569" s="232">
        <f>IF(N569="zákl. přenesená",J569,0)</f>
        <v>0</v>
      </c>
      <c r="BH569" s="232">
        <f>IF(N569="sníž. přenesená",J569,0)</f>
        <v>0</v>
      </c>
      <c r="BI569" s="232">
        <f>IF(N569="nulová",J569,0)</f>
        <v>0</v>
      </c>
      <c r="BJ569" s="18" t="s">
        <v>81</v>
      </c>
      <c r="BK569" s="232">
        <f>ROUND(I569*H569,2)</f>
        <v>0</v>
      </c>
      <c r="BL569" s="18" t="s">
        <v>141</v>
      </c>
      <c r="BM569" s="231" t="s">
        <v>854</v>
      </c>
    </row>
    <row r="570" s="2" customFormat="1">
      <c r="A570" s="39"/>
      <c r="B570" s="40"/>
      <c r="C570" s="41"/>
      <c r="D570" s="233" t="s">
        <v>143</v>
      </c>
      <c r="E570" s="41"/>
      <c r="F570" s="234" t="s">
        <v>853</v>
      </c>
      <c r="G570" s="41"/>
      <c r="H570" s="41"/>
      <c r="I570" s="235"/>
      <c r="J570" s="41"/>
      <c r="K570" s="41"/>
      <c r="L570" s="45"/>
      <c r="M570" s="236"/>
      <c r="N570" s="237"/>
      <c r="O570" s="92"/>
      <c r="P570" s="92"/>
      <c r="Q570" s="92"/>
      <c r="R570" s="92"/>
      <c r="S570" s="92"/>
      <c r="T570" s="93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T570" s="18" t="s">
        <v>143</v>
      </c>
      <c r="AU570" s="18" t="s">
        <v>155</v>
      </c>
    </row>
    <row r="571" s="13" customFormat="1">
      <c r="A571" s="13"/>
      <c r="B571" s="240"/>
      <c r="C571" s="241"/>
      <c r="D571" s="233" t="s">
        <v>147</v>
      </c>
      <c r="E571" s="242" t="s">
        <v>1</v>
      </c>
      <c r="F571" s="243" t="s">
        <v>235</v>
      </c>
      <c r="G571" s="241"/>
      <c r="H571" s="244">
        <v>13</v>
      </c>
      <c r="I571" s="245"/>
      <c r="J571" s="241"/>
      <c r="K571" s="241"/>
      <c r="L571" s="246"/>
      <c r="M571" s="247"/>
      <c r="N571" s="248"/>
      <c r="O571" s="248"/>
      <c r="P571" s="248"/>
      <c r="Q571" s="248"/>
      <c r="R571" s="248"/>
      <c r="S571" s="248"/>
      <c r="T571" s="249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50" t="s">
        <v>147</v>
      </c>
      <c r="AU571" s="250" t="s">
        <v>155</v>
      </c>
      <c r="AV571" s="13" t="s">
        <v>83</v>
      </c>
      <c r="AW571" s="13" t="s">
        <v>30</v>
      </c>
      <c r="AX571" s="13" t="s">
        <v>73</v>
      </c>
      <c r="AY571" s="250" t="s">
        <v>134</v>
      </c>
    </row>
    <row r="572" s="14" customFormat="1">
      <c r="A572" s="14"/>
      <c r="B572" s="251"/>
      <c r="C572" s="252"/>
      <c r="D572" s="233" t="s">
        <v>147</v>
      </c>
      <c r="E572" s="253" t="s">
        <v>1</v>
      </c>
      <c r="F572" s="254" t="s">
        <v>163</v>
      </c>
      <c r="G572" s="252"/>
      <c r="H572" s="255">
        <v>13</v>
      </c>
      <c r="I572" s="256"/>
      <c r="J572" s="252"/>
      <c r="K572" s="252"/>
      <c r="L572" s="257"/>
      <c r="M572" s="258"/>
      <c r="N572" s="259"/>
      <c r="O572" s="259"/>
      <c r="P572" s="259"/>
      <c r="Q572" s="259"/>
      <c r="R572" s="259"/>
      <c r="S572" s="259"/>
      <c r="T572" s="260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61" t="s">
        <v>147</v>
      </c>
      <c r="AU572" s="261" t="s">
        <v>155</v>
      </c>
      <c r="AV572" s="14" t="s">
        <v>141</v>
      </c>
      <c r="AW572" s="14" t="s">
        <v>30</v>
      </c>
      <c r="AX572" s="14" t="s">
        <v>81</v>
      </c>
      <c r="AY572" s="261" t="s">
        <v>134</v>
      </c>
    </row>
    <row r="573" s="2" customFormat="1" ht="16.5" customHeight="1">
      <c r="A573" s="39"/>
      <c r="B573" s="40"/>
      <c r="C573" s="220" t="s">
        <v>855</v>
      </c>
      <c r="D573" s="220" t="s">
        <v>136</v>
      </c>
      <c r="E573" s="221" t="s">
        <v>856</v>
      </c>
      <c r="F573" s="222" t="s">
        <v>857</v>
      </c>
      <c r="G573" s="223" t="s">
        <v>432</v>
      </c>
      <c r="H573" s="224">
        <v>39</v>
      </c>
      <c r="I573" s="225"/>
      <c r="J573" s="226">
        <f>ROUND(I573*H573,2)</f>
        <v>0</v>
      </c>
      <c r="K573" s="222" t="s">
        <v>1</v>
      </c>
      <c r="L573" s="45"/>
      <c r="M573" s="227" t="s">
        <v>1</v>
      </c>
      <c r="N573" s="228" t="s">
        <v>38</v>
      </c>
      <c r="O573" s="92"/>
      <c r="P573" s="229">
        <f>O573*H573</f>
        <v>0</v>
      </c>
      <c r="Q573" s="229">
        <v>0.00050000000000000001</v>
      </c>
      <c r="R573" s="229">
        <f>Q573*H573</f>
        <v>0.0195</v>
      </c>
      <c r="S573" s="229">
        <v>0</v>
      </c>
      <c r="T573" s="230">
        <f>S573*H573</f>
        <v>0</v>
      </c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R573" s="231" t="s">
        <v>141</v>
      </c>
      <c r="AT573" s="231" t="s">
        <v>136</v>
      </c>
      <c r="AU573" s="231" t="s">
        <v>155</v>
      </c>
      <c r="AY573" s="18" t="s">
        <v>134</v>
      </c>
      <c r="BE573" s="232">
        <f>IF(N573="základní",J573,0)</f>
        <v>0</v>
      </c>
      <c r="BF573" s="232">
        <f>IF(N573="snížená",J573,0)</f>
        <v>0</v>
      </c>
      <c r="BG573" s="232">
        <f>IF(N573="zákl. přenesená",J573,0)</f>
        <v>0</v>
      </c>
      <c r="BH573" s="232">
        <f>IF(N573="sníž. přenesená",J573,0)</f>
        <v>0</v>
      </c>
      <c r="BI573" s="232">
        <f>IF(N573="nulová",J573,0)</f>
        <v>0</v>
      </c>
      <c r="BJ573" s="18" t="s">
        <v>81</v>
      </c>
      <c r="BK573" s="232">
        <f>ROUND(I573*H573,2)</f>
        <v>0</v>
      </c>
      <c r="BL573" s="18" t="s">
        <v>141</v>
      </c>
      <c r="BM573" s="231" t="s">
        <v>858</v>
      </c>
    </row>
    <row r="574" s="2" customFormat="1">
      <c r="A574" s="39"/>
      <c r="B574" s="40"/>
      <c r="C574" s="41"/>
      <c r="D574" s="233" t="s">
        <v>143</v>
      </c>
      <c r="E574" s="41"/>
      <c r="F574" s="234" t="s">
        <v>859</v>
      </c>
      <c r="G574" s="41"/>
      <c r="H574" s="41"/>
      <c r="I574" s="235"/>
      <c r="J574" s="41"/>
      <c r="K574" s="41"/>
      <c r="L574" s="45"/>
      <c r="M574" s="236"/>
      <c r="N574" s="237"/>
      <c r="O574" s="92"/>
      <c r="P574" s="92"/>
      <c r="Q574" s="92"/>
      <c r="R574" s="92"/>
      <c r="S574" s="92"/>
      <c r="T574" s="93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T574" s="18" t="s">
        <v>143</v>
      </c>
      <c r="AU574" s="18" t="s">
        <v>155</v>
      </c>
    </row>
    <row r="575" s="13" customFormat="1">
      <c r="A575" s="13"/>
      <c r="B575" s="240"/>
      <c r="C575" s="241"/>
      <c r="D575" s="233" t="s">
        <v>147</v>
      </c>
      <c r="E575" s="242" t="s">
        <v>1</v>
      </c>
      <c r="F575" s="243" t="s">
        <v>413</v>
      </c>
      <c r="G575" s="241"/>
      <c r="H575" s="244">
        <v>39</v>
      </c>
      <c r="I575" s="245"/>
      <c r="J575" s="241"/>
      <c r="K575" s="241"/>
      <c r="L575" s="246"/>
      <c r="M575" s="247"/>
      <c r="N575" s="248"/>
      <c r="O575" s="248"/>
      <c r="P575" s="248"/>
      <c r="Q575" s="248"/>
      <c r="R575" s="248"/>
      <c r="S575" s="248"/>
      <c r="T575" s="249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50" t="s">
        <v>147</v>
      </c>
      <c r="AU575" s="250" t="s">
        <v>155</v>
      </c>
      <c r="AV575" s="13" t="s">
        <v>83</v>
      </c>
      <c r="AW575" s="13" t="s">
        <v>30</v>
      </c>
      <c r="AX575" s="13" t="s">
        <v>81</v>
      </c>
      <c r="AY575" s="250" t="s">
        <v>134</v>
      </c>
    </row>
    <row r="576" s="2" customFormat="1" ht="16.5" customHeight="1">
      <c r="A576" s="39"/>
      <c r="B576" s="40"/>
      <c r="C576" s="220" t="s">
        <v>860</v>
      </c>
      <c r="D576" s="220" t="s">
        <v>136</v>
      </c>
      <c r="E576" s="221" t="s">
        <v>861</v>
      </c>
      <c r="F576" s="222" t="s">
        <v>862</v>
      </c>
      <c r="G576" s="223" t="s">
        <v>432</v>
      </c>
      <c r="H576" s="224">
        <v>26</v>
      </c>
      <c r="I576" s="225"/>
      <c r="J576" s="226">
        <f>ROUND(I576*H576,2)</f>
        <v>0</v>
      </c>
      <c r="K576" s="222" t="s">
        <v>140</v>
      </c>
      <c r="L576" s="45"/>
      <c r="M576" s="227" t="s">
        <v>1</v>
      </c>
      <c r="N576" s="228" t="s">
        <v>38</v>
      </c>
      <c r="O576" s="92"/>
      <c r="P576" s="229">
        <f>O576*H576</f>
        <v>0</v>
      </c>
      <c r="Q576" s="229">
        <v>0.040000000000000001</v>
      </c>
      <c r="R576" s="229">
        <f>Q576*H576</f>
        <v>1.04</v>
      </c>
      <c r="S576" s="229">
        <v>0</v>
      </c>
      <c r="T576" s="230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31" t="s">
        <v>141</v>
      </c>
      <c r="AT576" s="231" t="s">
        <v>136</v>
      </c>
      <c r="AU576" s="231" t="s">
        <v>155</v>
      </c>
      <c r="AY576" s="18" t="s">
        <v>134</v>
      </c>
      <c r="BE576" s="232">
        <f>IF(N576="základní",J576,0)</f>
        <v>0</v>
      </c>
      <c r="BF576" s="232">
        <f>IF(N576="snížená",J576,0)</f>
        <v>0</v>
      </c>
      <c r="BG576" s="232">
        <f>IF(N576="zákl. přenesená",J576,0)</f>
        <v>0</v>
      </c>
      <c r="BH576" s="232">
        <f>IF(N576="sníž. přenesená",J576,0)</f>
        <v>0</v>
      </c>
      <c r="BI576" s="232">
        <f>IF(N576="nulová",J576,0)</f>
        <v>0</v>
      </c>
      <c r="BJ576" s="18" t="s">
        <v>81</v>
      </c>
      <c r="BK576" s="232">
        <f>ROUND(I576*H576,2)</f>
        <v>0</v>
      </c>
      <c r="BL576" s="18" t="s">
        <v>141</v>
      </c>
      <c r="BM576" s="231" t="s">
        <v>863</v>
      </c>
    </row>
    <row r="577" s="2" customFormat="1">
      <c r="A577" s="39"/>
      <c r="B577" s="40"/>
      <c r="C577" s="41"/>
      <c r="D577" s="233" t="s">
        <v>143</v>
      </c>
      <c r="E577" s="41"/>
      <c r="F577" s="234" t="s">
        <v>864</v>
      </c>
      <c r="G577" s="41"/>
      <c r="H577" s="41"/>
      <c r="I577" s="235"/>
      <c r="J577" s="41"/>
      <c r="K577" s="41"/>
      <c r="L577" s="45"/>
      <c r="M577" s="236"/>
      <c r="N577" s="237"/>
      <c r="O577" s="92"/>
      <c r="P577" s="92"/>
      <c r="Q577" s="92"/>
      <c r="R577" s="92"/>
      <c r="S577" s="92"/>
      <c r="T577" s="93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T577" s="18" t="s">
        <v>143</v>
      </c>
      <c r="AU577" s="18" t="s">
        <v>155</v>
      </c>
    </row>
    <row r="578" s="2" customFormat="1">
      <c r="A578" s="39"/>
      <c r="B578" s="40"/>
      <c r="C578" s="41"/>
      <c r="D578" s="238" t="s">
        <v>145</v>
      </c>
      <c r="E578" s="41"/>
      <c r="F578" s="239" t="s">
        <v>865</v>
      </c>
      <c r="G578" s="41"/>
      <c r="H578" s="41"/>
      <c r="I578" s="235"/>
      <c r="J578" s="41"/>
      <c r="K578" s="41"/>
      <c r="L578" s="45"/>
      <c r="M578" s="236"/>
      <c r="N578" s="237"/>
      <c r="O578" s="92"/>
      <c r="P578" s="92"/>
      <c r="Q578" s="92"/>
      <c r="R578" s="92"/>
      <c r="S578" s="92"/>
      <c r="T578" s="93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T578" s="18" t="s">
        <v>145</v>
      </c>
      <c r="AU578" s="18" t="s">
        <v>155</v>
      </c>
    </row>
    <row r="579" s="2" customFormat="1">
      <c r="A579" s="39"/>
      <c r="B579" s="40"/>
      <c r="C579" s="41"/>
      <c r="D579" s="233" t="s">
        <v>866</v>
      </c>
      <c r="E579" s="41"/>
      <c r="F579" s="282" t="s">
        <v>867</v>
      </c>
      <c r="G579" s="41"/>
      <c r="H579" s="41"/>
      <c r="I579" s="235"/>
      <c r="J579" s="41"/>
      <c r="K579" s="41"/>
      <c r="L579" s="45"/>
      <c r="M579" s="236"/>
      <c r="N579" s="237"/>
      <c r="O579" s="92"/>
      <c r="P579" s="92"/>
      <c r="Q579" s="92"/>
      <c r="R579" s="92"/>
      <c r="S579" s="92"/>
      <c r="T579" s="93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T579" s="18" t="s">
        <v>866</v>
      </c>
      <c r="AU579" s="18" t="s">
        <v>155</v>
      </c>
    </row>
    <row r="580" s="13" customFormat="1">
      <c r="A580" s="13"/>
      <c r="B580" s="240"/>
      <c r="C580" s="241"/>
      <c r="D580" s="233" t="s">
        <v>147</v>
      </c>
      <c r="E580" s="242" t="s">
        <v>1</v>
      </c>
      <c r="F580" s="243" t="s">
        <v>317</v>
      </c>
      <c r="G580" s="241"/>
      <c r="H580" s="244">
        <v>26</v>
      </c>
      <c r="I580" s="245"/>
      <c r="J580" s="241"/>
      <c r="K580" s="241"/>
      <c r="L580" s="246"/>
      <c r="M580" s="247"/>
      <c r="N580" s="248"/>
      <c r="O580" s="248"/>
      <c r="P580" s="248"/>
      <c r="Q580" s="248"/>
      <c r="R580" s="248"/>
      <c r="S580" s="248"/>
      <c r="T580" s="249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50" t="s">
        <v>147</v>
      </c>
      <c r="AU580" s="250" t="s">
        <v>155</v>
      </c>
      <c r="AV580" s="13" t="s">
        <v>83</v>
      </c>
      <c r="AW580" s="13" t="s">
        <v>30</v>
      </c>
      <c r="AX580" s="13" t="s">
        <v>81</v>
      </c>
      <c r="AY580" s="250" t="s">
        <v>134</v>
      </c>
    </row>
    <row r="581" s="2" customFormat="1" ht="24.15" customHeight="1">
      <c r="A581" s="39"/>
      <c r="B581" s="40"/>
      <c r="C581" s="272" t="s">
        <v>868</v>
      </c>
      <c r="D581" s="272" t="s">
        <v>363</v>
      </c>
      <c r="E581" s="273" t="s">
        <v>869</v>
      </c>
      <c r="F581" s="274" t="s">
        <v>870</v>
      </c>
      <c r="G581" s="275" t="s">
        <v>432</v>
      </c>
      <c r="H581" s="276">
        <v>26.260000000000002</v>
      </c>
      <c r="I581" s="277"/>
      <c r="J581" s="278">
        <f>ROUND(I581*H581,2)</f>
        <v>0</v>
      </c>
      <c r="K581" s="274" t="s">
        <v>140</v>
      </c>
      <c r="L581" s="279"/>
      <c r="M581" s="280" t="s">
        <v>1</v>
      </c>
      <c r="N581" s="281" t="s">
        <v>38</v>
      </c>
      <c r="O581" s="92"/>
      <c r="P581" s="229">
        <f>O581*H581</f>
        <v>0</v>
      </c>
      <c r="Q581" s="229">
        <v>0.013299999999999999</v>
      </c>
      <c r="R581" s="229">
        <f>Q581*H581</f>
        <v>0.34925800000000001</v>
      </c>
      <c r="S581" s="229">
        <v>0</v>
      </c>
      <c r="T581" s="230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31" t="s">
        <v>198</v>
      </c>
      <c r="AT581" s="231" t="s">
        <v>363</v>
      </c>
      <c r="AU581" s="231" t="s">
        <v>155</v>
      </c>
      <c r="AY581" s="18" t="s">
        <v>134</v>
      </c>
      <c r="BE581" s="232">
        <f>IF(N581="základní",J581,0)</f>
        <v>0</v>
      </c>
      <c r="BF581" s="232">
        <f>IF(N581="snížená",J581,0)</f>
        <v>0</v>
      </c>
      <c r="BG581" s="232">
        <f>IF(N581="zákl. přenesená",J581,0)</f>
        <v>0</v>
      </c>
      <c r="BH581" s="232">
        <f>IF(N581="sníž. přenesená",J581,0)</f>
        <v>0</v>
      </c>
      <c r="BI581" s="232">
        <f>IF(N581="nulová",J581,0)</f>
        <v>0</v>
      </c>
      <c r="BJ581" s="18" t="s">
        <v>81</v>
      </c>
      <c r="BK581" s="232">
        <f>ROUND(I581*H581,2)</f>
        <v>0</v>
      </c>
      <c r="BL581" s="18" t="s">
        <v>141</v>
      </c>
      <c r="BM581" s="231" t="s">
        <v>871</v>
      </c>
    </row>
    <row r="582" s="2" customFormat="1">
      <c r="A582" s="39"/>
      <c r="B582" s="40"/>
      <c r="C582" s="41"/>
      <c r="D582" s="233" t="s">
        <v>143</v>
      </c>
      <c r="E582" s="41"/>
      <c r="F582" s="234" t="s">
        <v>870</v>
      </c>
      <c r="G582" s="41"/>
      <c r="H582" s="41"/>
      <c r="I582" s="235"/>
      <c r="J582" s="41"/>
      <c r="K582" s="41"/>
      <c r="L582" s="45"/>
      <c r="M582" s="236"/>
      <c r="N582" s="237"/>
      <c r="O582" s="92"/>
      <c r="P582" s="92"/>
      <c r="Q582" s="92"/>
      <c r="R582" s="92"/>
      <c r="S582" s="92"/>
      <c r="T582" s="93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T582" s="18" t="s">
        <v>143</v>
      </c>
      <c r="AU582" s="18" t="s">
        <v>155</v>
      </c>
    </row>
    <row r="583" s="2" customFormat="1" ht="16.5" customHeight="1">
      <c r="A583" s="39"/>
      <c r="B583" s="40"/>
      <c r="C583" s="272" t="s">
        <v>872</v>
      </c>
      <c r="D583" s="272" t="s">
        <v>363</v>
      </c>
      <c r="E583" s="273" t="s">
        <v>873</v>
      </c>
      <c r="F583" s="274" t="s">
        <v>874</v>
      </c>
      <c r="G583" s="275" t="s">
        <v>875</v>
      </c>
      <c r="H583" s="276">
        <v>26.260000000000002</v>
      </c>
      <c r="I583" s="277"/>
      <c r="J583" s="278">
        <f>ROUND(I583*H583,2)</f>
        <v>0</v>
      </c>
      <c r="K583" s="274" t="s">
        <v>1</v>
      </c>
      <c r="L583" s="279"/>
      <c r="M583" s="280" t="s">
        <v>1</v>
      </c>
      <c r="N583" s="281" t="s">
        <v>38</v>
      </c>
      <c r="O583" s="92"/>
      <c r="P583" s="229">
        <f>O583*H583</f>
        <v>0</v>
      </c>
      <c r="Q583" s="229">
        <v>0</v>
      </c>
      <c r="R583" s="229">
        <f>Q583*H583</f>
        <v>0</v>
      </c>
      <c r="S583" s="229">
        <v>0</v>
      </c>
      <c r="T583" s="230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31" t="s">
        <v>198</v>
      </c>
      <c r="AT583" s="231" t="s">
        <v>363</v>
      </c>
      <c r="AU583" s="231" t="s">
        <v>155</v>
      </c>
      <c r="AY583" s="18" t="s">
        <v>134</v>
      </c>
      <c r="BE583" s="232">
        <f>IF(N583="základní",J583,0)</f>
        <v>0</v>
      </c>
      <c r="BF583" s="232">
        <f>IF(N583="snížená",J583,0)</f>
        <v>0</v>
      </c>
      <c r="BG583" s="232">
        <f>IF(N583="zákl. přenesená",J583,0)</f>
        <v>0</v>
      </c>
      <c r="BH583" s="232">
        <f>IF(N583="sníž. přenesená",J583,0)</f>
        <v>0</v>
      </c>
      <c r="BI583" s="232">
        <f>IF(N583="nulová",J583,0)</f>
        <v>0</v>
      </c>
      <c r="BJ583" s="18" t="s">
        <v>81</v>
      </c>
      <c r="BK583" s="232">
        <f>ROUND(I583*H583,2)</f>
        <v>0</v>
      </c>
      <c r="BL583" s="18" t="s">
        <v>141</v>
      </c>
      <c r="BM583" s="231" t="s">
        <v>876</v>
      </c>
    </row>
    <row r="584" s="2" customFormat="1">
      <c r="A584" s="39"/>
      <c r="B584" s="40"/>
      <c r="C584" s="41"/>
      <c r="D584" s="233" t="s">
        <v>143</v>
      </c>
      <c r="E584" s="41"/>
      <c r="F584" s="234" t="s">
        <v>874</v>
      </c>
      <c r="G584" s="41"/>
      <c r="H584" s="41"/>
      <c r="I584" s="235"/>
      <c r="J584" s="41"/>
      <c r="K584" s="41"/>
      <c r="L584" s="45"/>
      <c r="M584" s="236"/>
      <c r="N584" s="237"/>
      <c r="O584" s="92"/>
      <c r="P584" s="92"/>
      <c r="Q584" s="92"/>
      <c r="R584" s="92"/>
      <c r="S584" s="92"/>
      <c r="T584" s="93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18" t="s">
        <v>143</v>
      </c>
      <c r="AU584" s="18" t="s">
        <v>155</v>
      </c>
    </row>
    <row r="585" s="2" customFormat="1" ht="16.5" customHeight="1">
      <c r="A585" s="39"/>
      <c r="B585" s="40"/>
      <c r="C585" s="220" t="s">
        <v>877</v>
      </c>
      <c r="D585" s="220" t="s">
        <v>136</v>
      </c>
      <c r="E585" s="221" t="s">
        <v>878</v>
      </c>
      <c r="F585" s="222" t="s">
        <v>879</v>
      </c>
      <c r="G585" s="223" t="s">
        <v>432</v>
      </c>
      <c r="H585" s="224">
        <v>13</v>
      </c>
      <c r="I585" s="225"/>
      <c r="J585" s="226">
        <f>ROUND(I585*H585,2)</f>
        <v>0</v>
      </c>
      <c r="K585" s="222" t="s">
        <v>140</v>
      </c>
      <c r="L585" s="45"/>
      <c r="M585" s="227" t="s">
        <v>1</v>
      </c>
      <c r="N585" s="228" t="s">
        <v>38</v>
      </c>
      <c r="O585" s="92"/>
      <c r="P585" s="229">
        <f>O585*H585</f>
        <v>0</v>
      </c>
      <c r="Q585" s="229">
        <v>0.050000000000000003</v>
      </c>
      <c r="R585" s="229">
        <f>Q585*H585</f>
        <v>0.65000000000000002</v>
      </c>
      <c r="S585" s="229">
        <v>0</v>
      </c>
      <c r="T585" s="230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31" t="s">
        <v>141</v>
      </c>
      <c r="AT585" s="231" t="s">
        <v>136</v>
      </c>
      <c r="AU585" s="231" t="s">
        <v>155</v>
      </c>
      <c r="AY585" s="18" t="s">
        <v>134</v>
      </c>
      <c r="BE585" s="232">
        <f>IF(N585="základní",J585,0)</f>
        <v>0</v>
      </c>
      <c r="BF585" s="232">
        <f>IF(N585="snížená",J585,0)</f>
        <v>0</v>
      </c>
      <c r="BG585" s="232">
        <f>IF(N585="zákl. přenesená",J585,0)</f>
        <v>0</v>
      </c>
      <c r="BH585" s="232">
        <f>IF(N585="sníž. přenesená",J585,0)</f>
        <v>0</v>
      </c>
      <c r="BI585" s="232">
        <f>IF(N585="nulová",J585,0)</f>
        <v>0</v>
      </c>
      <c r="BJ585" s="18" t="s">
        <v>81</v>
      </c>
      <c r="BK585" s="232">
        <f>ROUND(I585*H585,2)</f>
        <v>0</v>
      </c>
      <c r="BL585" s="18" t="s">
        <v>141</v>
      </c>
      <c r="BM585" s="231" t="s">
        <v>880</v>
      </c>
    </row>
    <row r="586" s="2" customFormat="1">
      <c r="A586" s="39"/>
      <c r="B586" s="40"/>
      <c r="C586" s="41"/>
      <c r="D586" s="233" t="s">
        <v>143</v>
      </c>
      <c r="E586" s="41"/>
      <c r="F586" s="234" t="s">
        <v>881</v>
      </c>
      <c r="G586" s="41"/>
      <c r="H586" s="41"/>
      <c r="I586" s="235"/>
      <c r="J586" s="41"/>
      <c r="K586" s="41"/>
      <c r="L586" s="45"/>
      <c r="M586" s="236"/>
      <c r="N586" s="237"/>
      <c r="O586" s="92"/>
      <c r="P586" s="92"/>
      <c r="Q586" s="92"/>
      <c r="R586" s="92"/>
      <c r="S586" s="92"/>
      <c r="T586" s="93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T586" s="18" t="s">
        <v>143</v>
      </c>
      <c r="AU586" s="18" t="s">
        <v>155</v>
      </c>
    </row>
    <row r="587" s="2" customFormat="1">
      <c r="A587" s="39"/>
      <c r="B587" s="40"/>
      <c r="C587" s="41"/>
      <c r="D587" s="238" t="s">
        <v>145</v>
      </c>
      <c r="E587" s="41"/>
      <c r="F587" s="239" t="s">
        <v>882</v>
      </c>
      <c r="G587" s="41"/>
      <c r="H587" s="41"/>
      <c r="I587" s="235"/>
      <c r="J587" s="41"/>
      <c r="K587" s="41"/>
      <c r="L587" s="45"/>
      <c r="M587" s="236"/>
      <c r="N587" s="237"/>
      <c r="O587" s="92"/>
      <c r="P587" s="92"/>
      <c r="Q587" s="92"/>
      <c r="R587" s="92"/>
      <c r="S587" s="92"/>
      <c r="T587" s="93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T587" s="18" t="s">
        <v>145</v>
      </c>
      <c r="AU587" s="18" t="s">
        <v>155</v>
      </c>
    </row>
    <row r="588" s="2" customFormat="1">
      <c r="A588" s="39"/>
      <c r="B588" s="40"/>
      <c r="C588" s="41"/>
      <c r="D588" s="233" t="s">
        <v>866</v>
      </c>
      <c r="E588" s="41"/>
      <c r="F588" s="282" t="s">
        <v>867</v>
      </c>
      <c r="G588" s="41"/>
      <c r="H588" s="41"/>
      <c r="I588" s="235"/>
      <c r="J588" s="41"/>
      <c r="K588" s="41"/>
      <c r="L588" s="45"/>
      <c r="M588" s="236"/>
      <c r="N588" s="237"/>
      <c r="O588" s="92"/>
      <c r="P588" s="92"/>
      <c r="Q588" s="92"/>
      <c r="R588" s="92"/>
      <c r="S588" s="92"/>
      <c r="T588" s="93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T588" s="18" t="s">
        <v>866</v>
      </c>
      <c r="AU588" s="18" t="s">
        <v>155</v>
      </c>
    </row>
    <row r="589" s="13" customFormat="1">
      <c r="A589" s="13"/>
      <c r="B589" s="240"/>
      <c r="C589" s="241"/>
      <c r="D589" s="233" t="s">
        <v>147</v>
      </c>
      <c r="E589" s="242" t="s">
        <v>1</v>
      </c>
      <c r="F589" s="243" t="s">
        <v>235</v>
      </c>
      <c r="G589" s="241"/>
      <c r="H589" s="244">
        <v>13</v>
      </c>
      <c r="I589" s="245"/>
      <c r="J589" s="241"/>
      <c r="K589" s="241"/>
      <c r="L589" s="246"/>
      <c r="M589" s="247"/>
      <c r="N589" s="248"/>
      <c r="O589" s="248"/>
      <c r="P589" s="248"/>
      <c r="Q589" s="248"/>
      <c r="R589" s="248"/>
      <c r="S589" s="248"/>
      <c r="T589" s="249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50" t="s">
        <v>147</v>
      </c>
      <c r="AU589" s="250" t="s">
        <v>155</v>
      </c>
      <c r="AV589" s="13" t="s">
        <v>83</v>
      </c>
      <c r="AW589" s="13" t="s">
        <v>30</v>
      </c>
      <c r="AX589" s="13" t="s">
        <v>81</v>
      </c>
      <c r="AY589" s="250" t="s">
        <v>134</v>
      </c>
    </row>
    <row r="590" s="2" customFormat="1" ht="16.5" customHeight="1">
      <c r="A590" s="39"/>
      <c r="B590" s="40"/>
      <c r="C590" s="272" t="s">
        <v>883</v>
      </c>
      <c r="D590" s="272" t="s">
        <v>363</v>
      </c>
      <c r="E590" s="273" t="s">
        <v>884</v>
      </c>
      <c r="F590" s="274" t="s">
        <v>885</v>
      </c>
      <c r="G590" s="275" t="s">
        <v>432</v>
      </c>
      <c r="H590" s="276">
        <v>13</v>
      </c>
      <c r="I590" s="277"/>
      <c r="J590" s="278">
        <f>ROUND(I590*H590,2)</f>
        <v>0</v>
      </c>
      <c r="K590" s="274" t="s">
        <v>140</v>
      </c>
      <c r="L590" s="279"/>
      <c r="M590" s="280" t="s">
        <v>1</v>
      </c>
      <c r="N590" s="281" t="s">
        <v>38</v>
      </c>
      <c r="O590" s="92"/>
      <c r="P590" s="229">
        <f>O590*H590</f>
        <v>0</v>
      </c>
      <c r="Q590" s="229">
        <v>0.029499999999999998</v>
      </c>
      <c r="R590" s="229">
        <f>Q590*H590</f>
        <v>0.38349999999999995</v>
      </c>
      <c r="S590" s="229">
        <v>0</v>
      </c>
      <c r="T590" s="230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31" t="s">
        <v>198</v>
      </c>
      <c r="AT590" s="231" t="s">
        <v>363</v>
      </c>
      <c r="AU590" s="231" t="s">
        <v>155</v>
      </c>
      <c r="AY590" s="18" t="s">
        <v>134</v>
      </c>
      <c r="BE590" s="232">
        <f>IF(N590="základní",J590,0)</f>
        <v>0</v>
      </c>
      <c r="BF590" s="232">
        <f>IF(N590="snížená",J590,0)</f>
        <v>0</v>
      </c>
      <c r="BG590" s="232">
        <f>IF(N590="zákl. přenesená",J590,0)</f>
        <v>0</v>
      </c>
      <c r="BH590" s="232">
        <f>IF(N590="sníž. přenesená",J590,0)</f>
        <v>0</v>
      </c>
      <c r="BI590" s="232">
        <f>IF(N590="nulová",J590,0)</f>
        <v>0</v>
      </c>
      <c r="BJ590" s="18" t="s">
        <v>81</v>
      </c>
      <c r="BK590" s="232">
        <f>ROUND(I590*H590,2)</f>
        <v>0</v>
      </c>
      <c r="BL590" s="18" t="s">
        <v>141</v>
      </c>
      <c r="BM590" s="231" t="s">
        <v>886</v>
      </c>
    </row>
    <row r="591" s="2" customFormat="1">
      <c r="A591" s="39"/>
      <c r="B591" s="40"/>
      <c r="C591" s="41"/>
      <c r="D591" s="233" t="s">
        <v>143</v>
      </c>
      <c r="E591" s="41"/>
      <c r="F591" s="234" t="s">
        <v>885</v>
      </c>
      <c r="G591" s="41"/>
      <c r="H591" s="41"/>
      <c r="I591" s="235"/>
      <c r="J591" s="41"/>
      <c r="K591" s="41"/>
      <c r="L591" s="45"/>
      <c r="M591" s="236"/>
      <c r="N591" s="237"/>
      <c r="O591" s="92"/>
      <c r="P591" s="92"/>
      <c r="Q591" s="92"/>
      <c r="R591" s="92"/>
      <c r="S591" s="92"/>
      <c r="T591" s="93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T591" s="18" t="s">
        <v>143</v>
      </c>
      <c r="AU591" s="18" t="s">
        <v>155</v>
      </c>
    </row>
    <row r="592" s="2" customFormat="1" ht="16.5" customHeight="1">
      <c r="A592" s="39"/>
      <c r="B592" s="40"/>
      <c r="C592" s="272" t="s">
        <v>887</v>
      </c>
      <c r="D592" s="272" t="s">
        <v>363</v>
      </c>
      <c r="E592" s="273" t="s">
        <v>888</v>
      </c>
      <c r="F592" s="274" t="s">
        <v>874</v>
      </c>
      <c r="G592" s="275" t="s">
        <v>875</v>
      </c>
      <c r="H592" s="276">
        <v>13</v>
      </c>
      <c r="I592" s="277"/>
      <c r="J592" s="278">
        <f>ROUND(I592*H592,2)</f>
        <v>0</v>
      </c>
      <c r="K592" s="274" t="s">
        <v>1</v>
      </c>
      <c r="L592" s="279"/>
      <c r="M592" s="280" t="s">
        <v>1</v>
      </c>
      <c r="N592" s="281" t="s">
        <v>38</v>
      </c>
      <c r="O592" s="92"/>
      <c r="P592" s="229">
        <f>O592*H592</f>
        <v>0</v>
      </c>
      <c r="Q592" s="229">
        <v>0</v>
      </c>
      <c r="R592" s="229">
        <f>Q592*H592</f>
        <v>0</v>
      </c>
      <c r="S592" s="229">
        <v>0</v>
      </c>
      <c r="T592" s="230">
        <f>S592*H592</f>
        <v>0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231" t="s">
        <v>198</v>
      </c>
      <c r="AT592" s="231" t="s">
        <v>363</v>
      </c>
      <c r="AU592" s="231" t="s">
        <v>155</v>
      </c>
      <c r="AY592" s="18" t="s">
        <v>134</v>
      </c>
      <c r="BE592" s="232">
        <f>IF(N592="základní",J592,0)</f>
        <v>0</v>
      </c>
      <c r="BF592" s="232">
        <f>IF(N592="snížená",J592,0)</f>
        <v>0</v>
      </c>
      <c r="BG592" s="232">
        <f>IF(N592="zákl. přenesená",J592,0)</f>
        <v>0</v>
      </c>
      <c r="BH592" s="232">
        <f>IF(N592="sníž. přenesená",J592,0)</f>
        <v>0</v>
      </c>
      <c r="BI592" s="232">
        <f>IF(N592="nulová",J592,0)</f>
        <v>0</v>
      </c>
      <c r="BJ592" s="18" t="s">
        <v>81</v>
      </c>
      <c r="BK592" s="232">
        <f>ROUND(I592*H592,2)</f>
        <v>0</v>
      </c>
      <c r="BL592" s="18" t="s">
        <v>141</v>
      </c>
      <c r="BM592" s="231" t="s">
        <v>889</v>
      </c>
    </row>
    <row r="593" s="2" customFormat="1">
      <c r="A593" s="39"/>
      <c r="B593" s="40"/>
      <c r="C593" s="41"/>
      <c r="D593" s="233" t="s">
        <v>143</v>
      </c>
      <c r="E593" s="41"/>
      <c r="F593" s="234" t="s">
        <v>874</v>
      </c>
      <c r="G593" s="41"/>
      <c r="H593" s="41"/>
      <c r="I593" s="235"/>
      <c r="J593" s="41"/>
      <c r="K593" s="41"/>
      <c r="L593" s="45"/>
      <c r="M593" s="236"/>
      <c r="N593" s="237"/>
      <c r="O593" s="92"/>
      <c r="P593" s="92"/>
      <c r="Q593" s="92"/>
      <c r="R593" s="92"/>
      <c r="S593" s="92"/>
      <c r="T593" s="93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T593" s="18" t="s">
        <v>143</v>
      </c>
      <c r="AU593" s="18" t="s">
        <v>155</v>
      </c>
    </row>
    <row r="594" s="2" customFormat="1" ht="24.15" customHeight="1">
      <c r="A594" s="39"/>
      <c r="B594" s="40"/>
      <c r="C594" s="272" t="s">
        <v>890</v>
      </c>
      <c r="D594" s="272" t="s">
        <v>363</v>
      </c>
      <c r="E594" s="273" t="s">
        <v>891</v>
      </c>
      <c r="F594" s="274" t="s">
        <v>892</v>
      </c>
      <c r="G594" s="275" t="s">
        <v>709</v>
      </c>
      <c r="H594" s="276">
        <v>1</v>
      </c>
      <c r="I594" s="277"/>
      <c r="J594" s="278">
        <f>ROUND(I594*H594,2)</f>
        <v>0</v>
      </c>
      <c r="K594" s="274" t="s">
        <v>1</v>
      </c>
      <c r="L594" s="279"/>
      <c r="M594" s="280" t="s">
        <v>1</v>
      </c>
      <c r="N594" s="281" t="s">
        <v>38</v>
      </c>
      <c r="O594" s="92"/>
      <c r="P594" s="229">
        <f>O594*H594</f>
        <v>0</v>
      </c>
      <c r="Q594" s="229">
        <v>0</v>
      </c>
      <c r="R594" s="229">
        <f>Q594*H594</f>
        <v>0</v>
      </c>
      <c r="S594" s="229">
        <v>0</v>
      </c>
      <c r="T594" s="230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31" t="s">
        <v>198</v>
      </c>
      <c r="AT594" s="231" t="s">
        <v>363</v>
      </c>
      <c r="AU594" s="231" t="s">
        <v>155</v>
      </c>
      <c r="AY594" s="18" t="s">
        <v>134</v>
      </c>
      <c r="BE594" s="232">
        <f>IF(N594="základní",J594,0)</f>
        <v>0</v>
      </c>
      <c r="BF594" s="232">
        <f>IF(N594="snížená",J594,0)</f>
        <v>0</v>
      </c>
      <c r="BG594" s="232">
        <f>IF(N594="zákl. přenesená",J594,0)</f>
        <v>0</v>
      </c>
      <c r="BH594" s="232">
        <f>IF(N594="sníž. přenesená",J594,0)</f>
        <v>0</v>
      </c>
      <c r="BI594" s="232">
        <f>IF(N594="nulová",J594,0)</f>
        <v>0</v>
      </c>
      <c r="BJ594" s="18" t="s">
        <v>81</v>
      </c>
      <c r="BK594" s="232">
        <f>ROUND(I594*H594,2)</f>
        <v>0</v>
      </c>
      <c r="BL594" s="18" t="s">
        <v>141</v>
      </c>
      <c r="BM594" s="231" t="s">
        <v>893</v>
      </c>
    </row>
    <row r="595" s="2" customFormat="1">
      <c r="A595" s="39"/>
      <c r="B595" s="40"/>
      <c r="C595" s="41"/>
      <c r="D595" s="233" t="s">
        <v>143</v>
      </c>
      <c r="E595" s="41"/>
      <c r="F595" s="234" t="s">
        <v>894</v>
      </c>
      <c r="G595" s="41"/>
      <c r="H595" s="41"/>
      <c r="I595" s="235"/>
      <c r="J595" s="41"/>
      <c r="K595" s="41"/>
      <c r="L595" s="45"/>
      <c r="M595" s="236"/>
      <c r="N595" s="237"/>
      <c r="O595" s="92"/>
      <c r="P595" s="92"/>
      <c r="Q595" s="92"/>
      <c r="R595" s="92"/>
      <c r="S595" s="92"/>
      <c r="T595" s="93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T595" s="18" t="s">
        <v>143</v>
      </c>
      <c r="AU595" s="18" t="s">
        <v>155</v>
      </c>
    </row>
    <row r="596" s="15" customFormat="1">
      <c r="A596" s="15"/>
      <c r="B596" s="262"/>
      <c r="C596" s="263"/>
      <c r="D596" s="233" t="s">
        <v>147</v>
      </c>
      <c r="E596" s="264" t="s">
        <v>1</v>
      </c>
      <c r="F596" s="265" t="s">
        <v>740</v>
      </c>
      <c r="G596" s="263"/>
      <c r="H596" s="264" t="s">
        <v>1</v>
      </c>
      <c r="I596" s="266"/>
      <c r="J596" s="263"/>
      <c r="K596" s="263"/>
      <c r="L596" s="267"/>
      <c r="M596" s="268"/>
      <c r="N596" s="269"/>
      <c r="O596" s="269"/>
      <c r="P596" s="269"/>
      <c r="Q596" s="269"/>
      <c r="R596" s="269"/>
      <c r="S596" s="269"/>
      <c r="T596" s="270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T596" s="271" t="s">
        <v>147</v>
      </c>
      <c r="AU596" s="271" t="s">
        <v>155</v>
      </c>
      <c r="AV596" s="15" t="s">
        <v>81</v>
      </c>
      <c r="AW596" s="15" t="s">
        <v>30</v>
      </c>
      <c r="AX596" s="15" t="s">
        <v>73</v>
      </c>
      <c r="AY596" s="271" t="s">
        <v>134</v>
      </c>
    </row>
    <row r="597" s="15" customFormat="1">
      <c r="A597" s="15"/>
      <c r="B597" s="262"/>
      <c r="C597" s="263"/>
      <c r="D597" s="233" t="s">
        <v>147</v>
      </c>
      <c r="E597" s="264" t="s">
        <v>1</v>
      </c>
      <c r="F597" s="265" t="s">
        <v>741</v>
      </c>
      <c r="G597" s="263"/>
      <c r="H597" s="264" t="s">
        <v>1</v>
      </c>
      <c r="I597" s="266"/>
      <c r="J597" s="263"/>
      <c r="K597" s="263"/>
      <c r="L597" s="267"/>
      <c r="M597" s="268"/>
      <c r="N597" s="269"/>
      <c r="O597" s="269"/>
      <c r="P597" s="269"/>
      <c r="Q597" s="269"/>
      <c r="R597" s="269"/>
      <c r="S597" s="269"/>
      <c r="T597" s="270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71" t="s">
        <v>147</v>
      </c>
      <c r="AU597" s="271" t="s">
        <v>155</v>
      </c>
      <c r="AV597" s="15" t="s">
        <v>81</v>
      </c>
      <c r="AW597" s="15" t="s">
        <v>30</v>
      </c>
      <c r="AX597" s="15" t="s">
        <v>73</v>
      </c>
      <c r="AY597" s="271" t="s">
        <v>134</v>
      </c>
    </row>
    <row r="598" s="13" customFormat="1">
      <c r="A598" s="13"/>
      <c r="B598" s="240"/>
      <c r="C598" s="241"/>
      <c r="D598" s="233" t="s">
        <v>147</v>
      </c>
      <c r="E598" s="242" t="s">
        <v>1</v>
      </c>
      <c r="F598" s="243" t="s">
        <v>81</v>
      </c>
      <c r="G598" s="241"/>
      <c r="H598" s="244">
        <v>1</v>
      </c>
      <c r="I598" s="245"/>
      <c r="J598" s="241"/>
      <c r="K598" s="241"/>
      <c r="L598" s="246"/>
      <c r="M598" s="247"/>
      <c r="N598" s="248"/>
      <c r="O598" s="248"/>
      <c r="P598" s="248"/>
      <c r="Q598" s="248"/>
      <c r="R598" s="248"/>
      <c r="S598" s="248"/>
      <c r="T598" s="249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50" t="s">
        <v>147</v>
      </c>
      <c r="AU598" s="250" t="s">
        <v>155</v>
      </c>
      <c r="AV598" s="13" t="s">
        <v>83</v>
      </c>
      <c r="AW598" s="13" t="s">
        <v>30</v>
      </c>
      <c r="AX598" s="13" t="s">
        <v>81</v>
      </c>
      <c r="AY598" s="250" t="s">
        <v>134</v>
      </c>
    </row>
    <row r="599" s="2" customFormat="1" ht="24.15" customHeight="1">
      <c r="A599" s="39"/>
      <c r="B599" s="40"/>
      <c r="C599" s="220" t="s">
        <v>895</v>
      </c>
      <c r="D599" s="220" t="s">
        <v>136</v>
      </c>
      <c r="E599" s="221" t="s">
        <v>896</v>
      </c>
      <c r="F599" s="222" t="s">
        <v>897</v>
      </c>
      <c r="G599" s="223" t="s">
        <v>186</v>
      </c>
      <c r="H599" s="224">
        <v>597.10000000000002</v>
      </c>
      <c r="I599" s="225"/>
      <c r="J599" s="226">
        <f>ROUND(I599*H599,2)</f>
        <v>0</v>
      </c>
      <c r="K599" s="222" t="s">
        <v>1</v>
      </c>
      <c r="L599" s="45"/>
      <c r="M599" s="227" t="s">
        <v>1</v>
      </c>
      <c r="N599" s="228" t="s">
        <v>38</v>
      </c>
      <c r="O599" s="92"/>
      <c r="P599" s="229">
        <f>O599*H599</f>
        <v>0</v>
      </c>
      <c r="Q599" s="229">
        <v>0.00019000000000000001</v>
      </c>
      <c r="R599" s="229">
        <f>Q599*H599</f>
        <v>0.11344900000000001</v>
      </c>
      <c r="S599" s="229">
        <v>0</v>
      </c>
      <c r="T599" s="230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31" t="s">
        <v>141</v>
      </c>
      <c r="AT599" s="231" t="s">
        <v>136</v>
      </c>
      <c r="AU599" s="231" t="s">
        <v>155</v>
      </c>
      <c r="AY599" s="18" t="s">
        <v>134</v>
      </c>
      <c r="BE599" s="232">
        <f>IF(N599="základní",J599,0)</f>
        <v>0</v>
      </c>
      <c r="BF599" s="232">
        <f>IF(N599="snížená",J599,0)</f>
        <v>0</v>
      </c>
      <c r="BG599" s="232">
        <f>IF(N599="zákl. přenesená",J599,0)</f>
        <v>0</v>
      </c>
      <c r="BH599" s="232">
        <f>IF(N599="sníž. přenesená",J599,0)</f>
        <v>0</v>
      </c>
      <c r="BI599" s="232">
        <f>IF(N599="nulová",J599,0)</f>
        <v>0</v>
      </c>
      <c r="BJ599" s="18" t="s">
        <v>81</v>
      </c>
      <c r="BK599" s="232">
        <f>ROUND(I599*H599,2)</f>
        <v>0</v>
      </c>
      <c r="BL599" s="18" t="s">
        <v>141</v>
      </c>
      <c r="BM599" s="231" t="s">
        <v>898</v>
      </c>
    </row>
    <row r="600" s="2" customFormat="1">
      <c r="A600" s="39"/>
      <c r="B600" s="40"/>
      <c r="C600" s="41"/>
      <c r="D600" s="233" t="s">
        <v>143</v>
      </c>
      <c r="E600" s="41"/>
      <c r="F600" s="234" t="s">
        <v>899</v>
      </c>
      <c r="G600" s="41"/>
      <c r="H600" s="41"/>
      <c r="I600" s="235"/>
      <c r="J600" s="41"/>
      <c r="K600" s="41"/>
      <c r="L600" s="45"/>
      <c r="M600" s="236"/>
      <c r="N600" s="237"/>
      <c r="O600" s="92"/>
      <c r="P600" s="92"/>
      <c r="Q600" s="92"/>
      <c r="R600" s="92"/>
      <c r="S600" s="92"/>
      <c r="T600" s="93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T600" s="18" t="s">
        <v>143</v>
      </c>
      <c r="AU600" s="18" t="s">
        <v>155</v>
      </c>
    </row>
    <row r="601" s="13" customFormat="1">
      <c r="A601" s="13"/>
      <c r="B601" s="240"/>
      <c r="C601" s="241"/>
      <c r="D601" s="233" t="s">
        <v>147</v>
      </c>
      <c r="E601" s="242" t="s">
        <v>1</v>
      </c>
      <c r="F601" s="243" t="s">
        <v>900</v>
      </c>
      <c r="G601" s="241"/>
      <c r="H601" s="244">
        <v>597.10000000000002</v>
      </c>
      <c r="I601" s="245"/>
      <c r="J601" s="241"/>
      <c r="K601" s="241"/>
      <c r="L601" s="246"/>
      <c r="M601" s="247"/>
      <c r="N601" s="248"/>
      <c r="O601" s="248"/>
      <c r="P601" s="248"/>
      <c r="Q601" s="248"/>
      <c r="R601" s="248"/>
      <c r="S601" s="248"/>
      <c r="T601" s="249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50" t="s">
        <v>147</v>
      </c>
      <c r="AU601" s="250" t="s">
        <v>155</v>
      </c>
      <c r="AV601" s="13" t="s">
        <v>83</v>
      </c>
      <c r="AW601" s="13" t="s">
        <v>30</v>
      </c>
      <c r="AX601" s="13" t="s">
        <v>81</v>
      </c>
      <c r="AY601" s="250" t="s">
        <v>134</v>
      </c>
    </row>
    <row r="602" s="2" customFormat="1" ht="16.5" customHeight="1">
      <c r="A602" s="39"/>
      <c r="B602" s="40"/>
      <c r="C602" s="220" t="s">
        <v>901</v>
      </c>
      <c r="D602" s="220" t="s">
        <v>136</v>
      </c>
      <c r="E602" s="221" t="s">
        <v>902</v>
      </c>
      <c r="F602" s="222" t="s">
        <v>903</v>
      </c>
      <c r="G602" s="223" t="s">
        <v>432</v>
      </c>
      <c r="H602" s="224">
        <v>59</v>
      </c>
      <c r="I602" s="225"/>
      <c r="J602" s="226">
        <f>ROUND(I602*H602,2)</f>
        <v>0</v>
      </c>
      <c r="K602" s="222" t="s">
        <v>1</v>
      </c>
      <c r="L602" s="45"/>
      <c r="M602" s="227" t="s">
        <v>1</v>
      </c>
      <c r="N602" s="228" t="s">
        <v>38</v>
      </c>
      <c r="O602" s="92"/>
      <c r="P602" s="229">
        <f>O602*H602</f>
        <v>0</v>
      </c>
      <c r="Q602" s="229">
        <v>0.00020000000000000001</v>
      </c>
      <c r="R602" s="229">
        <f>Q602*H602</f>
        <v>0.0118</v>
      </c>
      <c r="S602" s="229">
        <v>0</v>
      </c>
      <c r="T602" s="230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31" t="s">
        <v>141</v>
      </c>
      <c r="AT602" s="231" t="s">
        <v>136</v>
      </c>
      <c r="AU602" s="231" t="s">
        <v>155</v>
      </c>
      <c r="AY602" s="18" t="s">
        <v>134</v>
      </c>
      <c r="BE602" s="232">
        <f>IF(N602="základní",J602,0)</f>
        <v>0</v>
      </c>
      <c r="BF602" s="232">
        <f>IF(N602="snížená",J602,0)</f>
        <v>0</v>
      </c>
      <c r="BG602" s="232">
        <f>IF(N602="zákl. přenesená",J602,0)</f>
        <v>0</v>
      </c>
      <c r="BH602" s="232">
        <f>IF(N602="sníž. přenesená",J602,0)</f>
        <v>0</v>
      </c>
      <c r="BI602" s="232">
        <f>IF(N602="nulová",J602,0)</f>
        <v>0</v>
      </c>
      <c r="BJ602" s="18" t="s">
        <v>81</v>
      </c>
      <c r="BK602" s="232">
        <f>ROUND(I602*H602,2)</f>
        <v>0</v>
      </c>
      <c r="BL602" s="18" t="s">
        <v>141</v>
      </c>
      <c r="BM602" s="231" t="s">
        <v>904</v>
      </c>
    </row>
    <row r="603" s="2" customFormat="1">
      <c r="A603" s="39"/>
      <c r="B603" s="40"/>
      <c r="C603" s="41"/>
      <c r="D603" s="233" t="s">
        <v>143</v>
      </c>
      <c r="E603" s="41"/>
      <c r="F603" s="234" t="s">
        <v>903</v>
      </c>
      <c r="G603" s="41"/>
      <c r="H603" s="41"/>
      <c r="I603" s="235"/>
      <c r="J603" s="41"/>
      <c r="K603" s="41"/>
      <c r="L603" s="45"/>
      <c r="M603" s="236"/>
      <c r="N603" s="237"/>
      <c r="O603" s="92"/>
      <c r="P603" s="92"/>
      <c r="Q603" s="92"/>
      <c r="R603" s="92"/>
      <c r="S603" s="92"/>
      <c r="T603" s="93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T603" s="18" t="s">
        <v>143</v>
      </c>
      <c r="AU603" s="18" t="s">
        <v>155</v>
      </c>
    </row>
    <row r="604" s="13" customFormat="1">
      <c r="A604" s="13"/>
      <c r="B604" s="240"/>
      <c r="C604" s="241"/>
      <c r="D604" s="233" t="s">
        <v>147</v>
      </c>
      <c r="E604" s="242" t="s">
        <v>1</v>
      </c>
      <c r="F604" s="243" t="s">
        <v>528</v>
      </c>
      <c r="G604" s="241"/>
      <c r="H604" s="244">
        <v>59</v>
      </c>
      <c r="I604" s="245"/>
      <c r="J604" s="241"/>
      <c r="K604" s="241"/>
      <c r="L604" s="246"/>
      <c r="M604" s="247"/>
      <c r="N604" s="248"/>
      <c r="O604" s="248"/>
      <c r="P604" s="248"/>
      <c r="Q604" s="248"/>
      <c r="R604" s="248"/>
      <c r="S604" s="248"/>
      <c r="T604" s="249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50" t="s">
        <v>147</v>
      </c>
      <c r="AU604" s="250" t="s">
        <v>155</v>
      </c>
      <c r="AV604" s="13" t="s">
        <v>83</v>
      </c>
      <c r="AW604" s="13" t="s">
        <v>30</v>
      </c>
      <c r="AX604" s="13" t="s">
        <v>81</v>
      </c>
      <c r="AY604" s="250" t="s">
        <v>134</v>
      </c>
    </row>
    <row r="605" s="2" customFormat="1" ht="24.15" customHeight="1">
      <c r="A605" s="39"/>
      <c r="B605" s="40"/>
      <c r="C605" s="220" t="s">
        <v>905</v>
      </c>
      <c r="D605" s="220" t="s">
        <v>136</v>
      </c>
      <c r="E605" s="221" t="s">
        <v>906</v>
      </c>
      <c r="F605" s="222" t="s">
        <v>907</v>
      </c>
      <c r="G605" s="223" t="s">
        <v>186</v>
      </c>
      <c r="H605" s="224">
        <v>507.80000000000001</v>
      </c>
      <c r="I605" s="225"/>
      <c r="J605" s="226">
        <f>ROUND(I605*H605,2)</f>
        <v>0</v>
      </c>
      <c r="K605" s="222" t="s">
        <v>1</v>
      </c>
      <c r="L605" s="45"/>
      <c r="M605" s="227" t="s">
        <v>1</v>
      </c>
      <c r="N605" s="228" t="s">
        <v>38</v>
      </c>
      <c r="O605" s="92"/>
      <c r="P605" s="229">
        <f>O605*H605</f>
        <v>0</v>
      </c>
      <c r="Q605" s="229">
        <v>6.9999999999999994E-05</v>
      </c>
      <c r="R605" s="229">
        <f>Q605*H605</f>
        <v>0.035545999999999994</v>
      </c>
      <c r="S605" s="229">
        <v>0</v>
      </c>
      <c r="T605" s="230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31" t="s">
        <v>141</v>
      </c>
      <c r="AT605" s="231" t="s">
        <v>136</v>
      </c>
      <c r="AU605" s="231" t="s">
        <v>155</v>
      </c>
      <c r="AY605" s="18" t="s">
        <v>134</v>
      </c>
      <c r="BE605" s="232">
        <f>IF(N605="základní",J605,0)</f>
        <v>0</v>
      </c>
      <c r="BF605" s="232">
        <f>IF(N605="snížená",J605,0)</f>
        <v>0</v>
      </c>
      <c r="BG605" s="232">
        <f>IF(N605="zákl. přenesená",J605,0)</f>
        <v>0</v>
      </c>
      <c r="BH605" s="232">
        <f>IF(N605="sníž. přenesená",J605,0)</f>
        <v>0</v>
      </c>
      <c r="BI605" s="232">
        <f>IF(N605="nulová",J605,0)</f>
        <v>0</v>
      </c>
      <c r="BJ605" s="18" t="s">
        <v>81</v>
      </c>
      <c r="BK605" s="232">
        <f>ROUND(I605*H605,2)</f>
        <v>0</v>
      </c>
      <c r="BL605" s="18" t="s">
        <v>141</v>
      </c>
      <c r="BM605" s="231" t="s">
        <v>908</v>
      </c>
    </row>
    <row r="606" s="2" customFormat="1">
      <c r="A606" s="39"/>
      <c r="B606" s="40"/>
      <c r="C606" s="41"/>
      <c r="D606" s="233" t="s">
        <v>143</v>
      </c>
      <c r="E606" s="41"/>
      <c r="F606" s="234" t="s">
        <v>909</v>
      </c>
      <c r="G606" s="41"/>
      <c r="H606" s="41"/>
      <c r="I606" s="235"/>
      <c r="J606" s="41"/>
      <c r="K606" s="41"/>
      <c r="L606" s="45"/>
      <c r="M606" s="236"/>
      <c r="N606" s="237"/>
      <c r="O606" s="92"/>
      <c r="P606" s="92"/>
      <c r="Q606" s="92"/>
      <c r="R606" s="92"/>
      <c r="S606" s="92"/>
      <c r="T606" s="93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T606" s="18" t="s">
        <v>143</v>
      </c>
      <c r="AU606" s="18" t="s">
        <v>155</v>
      </c>
    </row>
    <row r="607" s="13" customFormat="1">
      <c r="A607" s="13"/>
      <c r="B607" s="240"/>
      <c r="C607" s="241"/>
      <c r="D607" s="233" t="s">
        <v>147</v>
      </c>
      <c r="E607" s="242" t="s">
        <v>1</v>
      </c>
      <c r="F607" s="243" t="s">
        <v>92</v>
      </c>
      <c r="G607" s="241"/>
      <c r="H607" s="244">
        <v>507.80000000000001</v>
      </c>
      <c r="I607" s="245"/>
      <c r="J607" s="241"/>
      <c r="K607" s="241"/>
      <c r="L607" s="246"/>
      <c r="M607" s="247"/>
      <c r="N607" s="248"/>
      <c r="O607" s="248"/>
      <c r="P607" s="248"/>
      <c r="Q607" s="248"/>
      <c r="R607" s="248"/>
      <c r="S607" s="248"/>
      <c r="T607" s="249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50" t="s">
        <v>147</v>
      </c>
      <c r="AU607" s="250" t="s">
        <v>155</v>
      </c>
      <c r="AV607" s="13" t="s">
        <v>83</v>
      </c>
      <c r="AW607" s="13" t="s">
        <v>30</v>
      </c>
      <c r="AX607" s="13" t="s">
        <v>81</v>
      </c>
      <c r="AY607" s="250" t="s">
        <v>134</v>
      </c>
    </row>
    <row r="608" s="2" customFormat="1" ht="24.15" customHeight="1">
      <c r="A608" s="39"/>
      <c r="B608" s="40"/>
      <c r="C608" s="220" t="s">
        <v>910</v>
      </c>
      <c r="D608" s="220" t="s">
        <v>136</v>
      </c>
      <c r="E608" s="221" t="s">
        <v>911</v>
      </c>
      <c r="F608" s="222" t="s">
        <v>912</v>
      </c>
      <c r="G608" s="223" t="s">
        <v>1</v>
      </c>
      <c r="H608" s="224">
        <v>0</v>
      </c>
      <c r="I608" s="225"/>
      <c r="J608" s="226">
        <f>ROUND(I608*H608,2)</f>
        <v>0</v>
      </c>
      <c r="K608" s="222" t="s">
        <v>1</v>
      </c>
      <c r="L608" s="45"/>
      <c r="M608" s="227" t="s">
        <v>1</v>
      </c>
      <c r="N608" s="228" t="s">
        <v>38</v>
      </c>
      <c r="O608" s="92"/>
      <c r="P608" s="229">
        <f>O608*H608</f>
        <v>0</v>
      </c>
      <c r="Q608" s="229">
        <v>0</v>
      </c>
      <c r="R608" s="229">
        <f>Q608*H608</f>
        <v>0</v>
      </c>
      <c r="S608" s="229">
        <v>0</v>
      </c>
      <c r="T608" s="230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31" t="s">
        <v>141</v>
      </c>
      <c r="AT608" s="231" t="s">
        <v>136</v>
      </c>
      <c r="AU608" s="231" t="s">
        <v>155</v>
      </c>
      <c r="AY608" s="18" t="s">
        <v>134</v>
      </c>
      <c r="BE608" s="232">
        <f>IF(N608="základní",J608,0)</f>
        <v>0</v>
      </c>
      <c r="BF608" s="232">
        <f>IF(N608="snížená",J608,0)</f>
        <v>0</v>
      </c>
      <c r="BG608" s="232">
        <f>IF(N608="zákl. přenesená",J608,0)</f>
        <v>0</v>
      </c>
      <c r="BH608" s="232">
        <f>IF(N608="sníž. přenesená",J608,0)</f>
        <v>0</v>
      </c>
      <c r="BI608" s="232">
        <f>IF(N608="nulová",J608,0)</f>
        <v>0</v>
      </c>
      <c r="BJ608" s="18" t="s">
        <v>81</v>
      </c>
      <c r="BK608" s="232">
        <f>ROUND(I608*H608,2)</f>
        <v>0</v>
      </c>
      <c r="BL608" s="18" t="s">
        <v>141</v>
      </c>
      <c r="BM608" s="231" t="s">
        <v>913</v>
      </c>
    </row>
    <row r="609" s="2" customFormat="1">
      <c r="A609" s="39"/>
      <c r="B609" s="40"/>
      <c r="C609" s="41"/>
      <c r="D609" s="233" t="s">
        <v>143</v>
      </c>
      <c r="E609" s="41"/>
      <c r="F609" s="234" t="s">
        <v>912</v>
      </c>
      <c r="G609" s="41"/>
      <c r="H609" s="41"/>
      <c r="I609" s="235"/>
      <c r="J609" s="41"/>
      <c r="K609" s="41"/>
      <c r="L609" s="45"/>
      <c r="M609" s="236"/>
      <c r="N609" s="237"/>
      <c r="O609" s="92"/>
      <c r="P609" s="92"/>
      <c r="Q609" s="92"/>
      <c r="R609" s="92"/>
      <c r="S609" s="92"/>
      <c r="T609" s="93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T609" s="18" t="s">
        <v>143</v>
      </c>
      <c r="AU609" s="18" t="s">
        <v>155</v>
      </c>
    </row>
    <row r="610" s="15" customFormat="1">
      <c r="A610" s="15"/>
      <c r="B610" s="262"/>
      <c r="C610" s="263"/>
      <c r="D610" s="233" t="s">
        <v>147</v>
      </c>
      <c r="E610" s="264" t="s">
        <v>1</v>
      </c>
      <c r="F610" s="265" t="s">
        <v>914</v>
      </c>
      <c r="G610" s="263"/>
      <c r="H610" s="264" t="s">
        <v>1</v>
      </c>
      <c r="I610" s="266"/>
      <c r="J610" s="263"/>
      <c r="K610" s="263"/>
      <c r="L610" s="267"/>
      <c r="M610" s="268"/>
      <c r="N610" s="269"/>
      <c r="O610" s="269"/>
      <c r="P610" s="269"/>
      <c r="Q610" s="269"/>
      <c r="R610" s="269"/>
      <c r="S610" s="269"/>
      <c r="T610" s="270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T610" s="271" t="s">
        <v>147</v>
      </c>
      <c r="AU610" s="271" t="s">
        <v>155</v>
      </c>
      <c r="AV610" s="15" t="s">
        <v>81</v>
      </c>
      <c r="AW610" s="15" t="s">
        <v>30</v>
      </c>
      <c r="AX610" s="15" t="s">
        <v>73</v>
      </c>
      <c r="AY610" s="271" t="s">
        <v>134</v>
      </c>
    </row>
    <row r="611" s="13" customFormat="1">
      <c r="A611" s="13"/>
      <c r="B611" s="240"/>
      <c r="C611" s="241"/>
      <c r="D611" s="233" t="s">
        <v>147</v>
      </c>
      <c r="E611" s="242" t="s">
        <v>1</v>
      </c>
      <c r="F611" s="243" t="s">
        <v>73</v>
      </c>
      <c r="G611" s="241"/>
      <c r="H611" s="244">
        <v>0</v>
      </c>
      <c r="I611" s="245"/>
      <c r="J611" s="241"/>
      <c r="K611" s="241"/>
      <c r="L611" s="246"/>
      <c r="M611" s="247"/>
      <c r="N611" s="248"/>
      <c r="O611" s="248"/>
      <c r="P611" s="248"/>
      <c r="Q611" s="248"/>
      <c r="R611" s="248"/>
      <c r="S611" s="248"/>
      <c r="T611" s="249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50" t="s">
        <v>147</v>
      </c>
      <c r="AU611" s="250" t="s">
        <v>155</v>
      </c>
      <c r="AV611" s="13" t="s">
        <v>83</v>
      </c>
      <c r="AW611" s="13" t="s">
        <v>30</v>
      </c>
      <c r="AX611" s="13" t="s">
        <v>81</v>
      </c>
      <c r="AY611" s="250" t="s">
        <v>134</v>
      </c>
    </row>
    <row r="612" s="12" customFormat="1" ht="20.88" customHeight="1">
      <c r="A612" s="12"/>
      <c r="B612" s="204"/>
      <c r="C612" s="205"/>
      <c r="D612" s="206" t="s">
        <v>72</v>
      </c>
      <c r="E612" s="218" t="s">
        <v>660</v>
      </c>
      <c r="F612" s="218" t="s">
        <v>915</v>
      </c>
      <c r="G612" s="205"/>
      <c r="H612" s="205"/>
      <c r="I612" s="208"/>
      <c r="J612" s="219">
        <f>BK612</f>
        <v>0</v>
      </c>
      <c r="K612" s="205"/>
      <c r="L612" s="210"/>
      <c r="M612" s="211"/>
      <c r="N612" s="212"/>
      <c r="O612" s="212"/>
      <c r="P612" s="213">
        <f>SUM(P613:P708)</f>
        <v>0</v>
      </c>
      <c r="Q612" s="212"/>
      <c r="R612" s="213">
        <f>SUM(R613:R708)</f>
        <v>4.9861204700000012</v>
      </c>
      <c r="S612" s="212"/>
      <c r="T612" s="214">
        <f>SUM(T613:T708)</f>
        <v>0</v>
      </c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R612" s="215" t="s">
        <v>81</v>
      </c>
      <c r="AT612" s="216" t="s">
        <v>72</v>
      </c>
      <c r="AU612" s="216" t="s">
        <v>83</v>
      </c>
      <c r="AY612" s="215" t="s">
        <v>134</v>
      </c>
      <c r="BK612" s="217">
        <f>SUM(BK613:BK708)</f>
        <v>0</v>
      </c>
    </row>
    <row r="613" s="2" customFormat="1" ht="24.15" customHeight="1">
      <c r="A613" s="39"/>
      <c r="B613" s="40"/>
      <c r="C613" s="220" t="s">
        <v>916</v>
      </c>
      <c r="D613" s="220" t="s">
        <v>136</v>
      </c>
      <c r="E613" s="221" t="s">
        <v>917</v>
      </c>
      <c r="F613" s="222" t="s">
        <v>918</v>
      </c>
      <c r="G613" s="223" t="s">
        <v>709</v>
      </c>
      <c r="H613" s="224">
        <v>1</v>
      </c>
      <c r="I613" s="225"/>
      <c r="J613" s="226">
        <f>ROUND(I613*H613,2)</f>
        <v>0</v>
      </c>
      <c r="K613" s="222" t="s">
        <v>1</v>
      </c>
      <c r="L613" s="45"/>
      <c r="M613" s="227" t="s">
        <v>1</v>
      </c>
      <c r="N613" s="228" t="s">
        <v>38</v>
      </c>
      <c r="O613" s="92"/>
      <c r="P613" s="229">
        <f>O613*H613</f>
        <v>0</v>
      </c>
      <c r="Q613" s="229">
        <v>0</v>
      </c>
      <c r="R613" s="229">
        <f>Q613*H613</f>
        <v>0</v>
      </c>
      <c r="S613" s="229">
        <v>0</v>
      </c>
      <c r="T613" s="230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1" t="s">
        <v>141</v>
      </c>
      <c r="AT613" s="231" t="s">
        <v>136</v>
      </c>
      <c r="AU613" s="231" t="s">
        <v>155</v>
      </c>
      <c r="AY613" s="18" t="s">
        <v>134</v>
      </c>
      <c r="BE613" s="232">
        <f>IF(N613="základní",J613,0)</f>
        <v>0</v>
      </c>
      <c r="BF613" s="232">
        <f>IF(N613="snížená",J613,0)</f>
        <v>0</v>
      </c>
      <c r="BG613" s="232">
        <f>IF(N613="zákl. přenesená",J613,0)</f>
        <v>0</v>
      </c>
      <c r="BH613" s="232">
        <f>IF(N613="sníž. přenesená",J613,0)</f>
        <v>0</v>
      </c>
      <c r="BI613" s="232">
        <f>IF(N613="nulová",J613,0)</f>
        <v>0</v>
      </c>
      <c r="BJ613" s="18" t="s">
        <v>81</v>
      </c>
      <c r="BK613" s="232">
        <f>ROUND(I613*H613,2)</f>
        <v>0</v>
      </c>
      <c r="BL613" s="18" t="s">
        <v>141</v>
      </c>
      <c r="BM613" s="231" t="s">
        <v>919</v>
      </c>
    </row>
    <row r="614" s="2" customFormat="1">
      <c r="A614" s="39"/>
      <c r="B614" s="40"/>
      <c r="C614" s="41"/>
      <c r="D614" s="233" t="s">
        <v>143</v>
      </c>
      <c r="E614" s="41"/>
      <c r="F614" s="234" t="s">
        <v>920</v>
      </c>
      <c r="G614" s="41"/>
      <c r="H614" s="41"/>
      <c r="I614" s="235"/>
      <c r="J614" s="41"/>
      <c r="K614" s="41"/>
      <c r="L614" s="45"/>
      <c r="M614" s="236"/>
      <c r="N614" s="237"/>
      <c r="O614" s="92"/>
      <c r="P614" s="92"/>
      <c r="Q614" s="92"/>
      <c r="R614" s="92"/>
      <c r="S614" s="92"/>
      <c r="T614" s="93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T614" s="18" t="s">
        <v>143</v>
      </c>
      <c r="AU614" s="18" t="s">
        <v>155</v>
      </c>
    </row>
    <row r="615" s="13" customFormat="1">
      <c r="A615" s="13"/>
      <c r="B615" s="240"/>
      <c r="C615" s="241"/>
      <c r="D615" s="233" t="s">
        <v>147</v>
      </c>
      <c r="E615" s="242" t="s">
        <v>1</v>
      </c>
      <c r="F615" s="243" t="s">
        <v>81</v>
      </c>
      <c r="G615" s="241"/>
      <c r="H615" s="244">
        <v>1</v>
      </c>
      <c r="I615" s="245"/>
      <c r="J615" s="241"/>
      <c r="K615" s="241"/>
      <c r="L615" s="246"/>
      <c r="M615" s="247"/>
      <c r="N615" s="248"/>
      <c r="O615" s="248"/>
      <c r="P615" s="248"/>
      <c r="Q615" s="248"/>
      <c r="R615" s="248"/>
      <c r="S615" s="248"/>
      <c r="T615" s="249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50" t="s">
        <v>147</v>
      </c>
      <c r="AU615" s="250" t="s">
        <v>155</v>
      </c>
      <c r="AV615" s="13" t="s">
        <v>83</v>
      </c>
      <c r="AW615" s="13" t="s">
        <v>30</v>
      </c>
      <c r="AX615" s="13" t="s">
        <v>81</v>
      </c>
      <c r="AY615" s="250" t="s">
        <v>134</v>
      </c>
    </row>
    <row r="616" s="2" customFormat="1" ht="21.75" customHeight="1">
      <c r="A616" s="39"/>
      <c r="B616" s="40"/>
      <c r="C616" s="220" t="s">
        <v>921</v>
      </c>
      <c r="D616" s="220" t="s">
        <v>136</v>
      </c>
      <c r="E616" s="221" t="s">
        <v>922</v>
      </c>
      <c r="F616" s="222" t="s">
        <v>923</v>
      </c>
      <c r="G616" s="223" t="s">
        <v>432</v>
      </c>
      <c r="H616" s="224">
        <v>1</v>
      </c>
      <c r="I616" s="225"/>
      <c r="J616" s="226">
        <f>ROUND(I616*H616,2)</f>
        <v>0</v>
      </c>
      <c r="K616" s="222" t="s">
        <v>1</v>
      </c>
      <c r="L616" s="45"/>
      <c r="M616" s="227" t="s">
        <v>1</v>
      </c>
      <c r="N616" s="228" t="s">
        <v>38</v>
      </c>
      <c r="O616" s="92"/>
      <c r="P616" s="229">
        <f>O616*H616</f>
        <v>0</v>
      </c>
      <c r="Q616" s="229">
        <v>0.0060000000000000001</v>
      </c>
      <c r="R616" s="229">
        <f>Q616*H616</f>
        <v>0.0060000000000000001</v>
      </c>
      <c r="S616" s="229">
        <v>0</v>
      </c>
      <c r="T616" s="230">
        <f>S616*H616</f>
        <v>0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231" t="s">
        <v>141</v>
      </c>
      <c r="AT616" s="231" t="s">
        <v>136</v>
      </c>
      <c r="AU616" s="231" t="s">
        <v>155</v>
      </c>
      <c r="AY616" s="18" t="s">
        <v>134</v>
      </c>
      <c r="BE616" s="232">
        <f>IF(N616="základní",J616,0)</f>
        <v>0</v>
      </c>
      <c r="BF616" s="232">
        <f>IF(N616="snížená",J616,0)</f>
        <v>0</v>
      </c>
      <c r="BG616" s="232">
        <f>IF(N616="zákl. přenesená",J616,0)</f>
        <v>0</v>
      </c>
      <c r="BH616" s="232">
        <f>IF(N616="sníž. přenesená",J616,0)</f>
        <v>0</v>
      </c>
      <c r="BI616" s="232">
        <f>IF(N616="nulová",J616,0)</f>
        <v>0</v>
      </c>
      <c r="BJ616" s="18" t="s">
        <v>81</v>
      </c>
      <c r="BK616" s="232">
        <f>ROUND(I616*H616,2)</f>
        <v>0</v>
      </c>
      <c r="BL616" s="18" t="s">
        <v>141</v>
      </c>
      <c r="BM616" s="231" t="s">
        <v>924</v>
      </c>
    </row>
    <row r="617" s="2" customFormat="1">
      <c r="A617" s="39"/>
      <c r="B617" s="40"/>
      <c r="C617" s="41"/>
      <c r="D617" s="233" t="s">
        <v>143</v>
      </c>
      <c r="E617" s="41"/>
      <c r="F617" s="234" t="s">
        <v>923</v>
      </c>
      <c r="G617" s="41"/>
      <c r="H617" s="41"/>
      <c r="I617" s="235"/>
      <c r="J617" s="41"/>
      <c r="K617" s="41"/>
      <c r="L617" s="45"/>
      <c r="M617" s="236"/>
      <c r="N617" s="237"/>
      <c r="O617" s="92"/>
      <c r="P617" s="92"/>
      <c r="Q617" s="92"/>
      <c r="R617" s="92"/>
      <c r="S617" s="92"/>
      <c r="T617" s="93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T617" s="18" t="s">
        <v>143</v>
      </c>
      <c r="AU617" s="18" t="s">
        <v>155</v>
      </c>
    </row>
    <row r="618" s="13" customFormat="1">
      <c r="A618" s="13"/>
      <c r="B618" s="240"/>
      <c r="C618" s="241"/>
      <c r="D618" s="233" t="s">
        <v>147</v>
      </c>
      <c r="E618" s="242" t="s">
        <v>1</v>
      </c>
      <c r="F618" s="243" t="s">
        <v>81</v>
      </c>
      <c r="G618" s="241"/>
      <c r="H618" s="244">
        <v>1</v>
      </c>
      <c r="I618" s="245"/>
      <c r="J618" s="241"/>
      <c r="K618" s="241"/>
      <c r="L618" s="246"/>
      <c r="M618" s="247"/>
      <c r="N618" s="248"/>
      <c r="O618" s="248"/>
      <c r="P618" s="248"/>
      <c r="Q618" s="248"/>
      <c r="R618" s="248"/>
      <c r="S618" s="248"/>
      <c r="T618" s="249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50" t="s">
        <v>147</v>
      </c>
      <c r="AU618" s="250" t="s">
        <v>155</v>
      </c>
      <c r="AV618" s="13" t="s">
        <v>83</v>
      </c>
      <c r="AW618" s="13" t="s">
        <v>30</v>
      </c>
      <c r="AX618" s="13" t="s">
        <v>81</v>
      </c>
      <c r="AY618" s="250" t="s">
        <v>134</v>
      </c>
    </row>
    <row r="619" s="2" customFormat="1" ht="21.75" customHeight="1">
      <c r="A619" s="39"/>
      <c r="B619" s="40"/>
      <c r="C619" s="220" t="s">
        <v>925</v>
      </c>
      <c r="D619" s="220" t="s">
        <v>136</v>
      </c>
      <c r="E619" s="221" t="s">
        <v>926</v>
      </c>
      <c r="F619" s="222" t="s">
        <v>927</v>
      </c>
      <c r="G619" s="223" t="s">
        <v>432</v>
      </c>
      <c r="H619" s="224">
        <v>1</v>
      </c>
      <c r="I619" s="225"/>
      <c r="J619" s="226">
        <f>ROUND(I619*H619,2)</f>
        <v>0</v>
      </c>
      <c r="K619" s="222" t="s">
        <v>1</v>
      </c>
      <c r="L619" s="45"/>
      <c r="M619" s="227" t="s">
        <v>1</v>
      </c>
      <c r="N619" s="228" t="s">
        <v>38</v>
      </c>
      <c r="O619" s="92"/>
      <c r="P619" s="229">
        <f>O619*H619</f>
        <v>0</v>
      </c>
      <c r="Q619" s="229">
        <v>0.0060000000000000001</v>
      </c>
      <c r="R619" s="229">
        <f>Q619*H619</f>
        <v>0.0060000000000000001</v>
      </c>
      <c r="S619" s="229">
        <v>0</v>
      </c>
      <c r="T619" s="230">
        <f>S619*H619</f>
        <v>0</v>
      </c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R619" s="231" t="s">
        <v>141</v>
      </c>
      <c r="AT619" s="231" t="s">
        <v>136</v>
      </c>
      <c r="AU619" s="231" t="s">
        <v>155</v>
      </c>
      <c r="AY619" s="18" t="s">
        <v>134</v>
      </c>
      <c r="BE619" s="232">
        <f>IF(N619="základní",J619,0)</f>
        <v>0</v>
      </c>
      <c r="BF619" s="232">
        <f>IF(N619="snížená",J619,0)</f>
        <v>0</v>
      </c>
      <c r="BG619" s="232">
        <f>IF(N619="zákl. přenesená",J619,0)</f>
        <v>0</v>
      </c>
      <c r="BH619" s="232">
        <f>IF(N619="sníž. přenesená",J619,0)</f>
        <v>0</v>
      </c>
      <c r="BI619" s="232">
        <f>IF(N619="nulová",J619,0)</f>
        <v>0</v>
      </c>
      <c r="BJ619" s="18" t="s">
        <v>81</v>
      </c>
      <c r="BK619" s="232">
        <f>ROUND(I619*H619,2)</f>
        <v>0</v>
      </c>
      <c r="BL619" s="18" t="s">
        <v>141</v>
      </c>
      <c r="BM619" s="231" t="s">
        <v>928</v>
      </c>
    </row>
    <row r="620" s="2" customFormat="1">
      <c r="A620" s="39"/>
      <c r="B620" s="40"/>
      <c r="C620" s="41"/>
      <c r="D620" s="233" t="s">
        <v>143</v>
      </c>
      <c r="E620" s="41"/>
      <c r="F620" s="234" t="s">
        <v>927</v>
      </c>
      <c r="G620" s="41"/>
      <c r="H620" s="41"/>
      <c r="I620" s="235"/>
      <c r="J620" s="41"/>
      <c r="K620" s="41"/>
      <c r="L620" s="45"/>
      <c r="M620" s="236"/>
      <c r="N620" s="237"/>
      <c r="O620" s="92"/>
      <c r="P620" s="92"/>
      <c r="Q620" s="92"/>
      <c r="R620" s="92"/>
      <c r="S620" s="92"/>
      <c r="T620" s="93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T620" s="18" t="s">
        <v>143</v>
      </c>
      <c r="AU620" s="18" t="s">
        <v>155</v>
      </c>
    </row>
    <row r="621" s="13" customFormat="1">
      <c r="A621" s="13"/>
      <c r="B621" s="240"/>
      <c r="C621" s="241"/>
      <c r="D621" s="233" t="s">
        <v>147</v>
      </c>
      <c r="E621" s="242" t="s">
        <v>1</v>
      </c>
      <c r="F621" s="243" t="s">
        <v>81</v>
      </c>
      <c r="G621" s="241"/>
      <c r="H621" s="244">
        <v>1</v>
      </c>
      <c r="I621" s="245"/>
      <c r="J621" s="241"/>
      <c r="K621" s="241"/>
      <c r="L621" s="246"/>
      <c r="M621" s="247"/>
      <c r="N621" s="248"/>
      <c r="O621" s="248"/>
      <c r="P621" s="248"/>
      <c r="Q621" s="248"/>
      <c r="R621" s="248"/>
      <c r="S621" s="248"/>
      <c r="T621" s="249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50" t="s">
        <v>147</v>
      </c>
      <c r="AU621" s="250" t="s">
        <v>155</v>
      </c>
      <c r="AV621" s="13" t="s">
        <v>83</v>
      </c>
      <c r="AW621" s="13" t="s">
        <v>30</v>
      </c>
      <c r="AX621" s="13" t="s">
        <v>81</v>
      </c>
      <c r="AY621" s="250" t="s">
        <v>134</v>
      </c>
    </row>
    <row r="622" s="2" customFormat="1" ht="21.75" customHeight="1">
      <c r="A622" s="39"/>
      <c r="B622" s="40"/>
      <c r="C622" s="220" t="s">
        <v>929</v>
      </c>
      <c r="D622" s="220" t="s">
        <v>136</v>
      </c>
      <c r="E622" s="221" t="s">
        <v>930</v>
      </c>
      <c r="F622" s="222" t="s">
        <v>931</v>
      </c>
      <c r="G622" s="223" t="s">
        <v>432</v>
      </c>
      <c r="H622" s="224">
        <v>1</v>
      </c>
      <c r="I622" s="225"/>
      <c r="J622" s="226">
        <f>ROUND(I622*H622,2)</f>
        <v>0</v>
      </c>
      <c r="K622" s="222" t="s">
        <v>1</v>
      </c>
      <c r="L622" s="45"/>
      <c r="M622" s="227" t="s">
        <v>1</v>
      </c>
      <c r="N622" s="228" t="s">
        <v>38</v>
      </c>
      <c r="O622" s="92"/>
      <c r="P622" s="229">
        <f>O622*H622</f>
        <v>0</v>
      </c>
      <c r="Q622" s="229">
        <v>0.0089999999999999993</v>
      </c>
      <c r="R622" s="229">
        <f>Q622*H622</f>
        <v>0.0089999999999999993</v>
      </c>
      <c r="S622" s="229">
        <v>0</v>
      </c>
      <c r="T622" s="230">
        <f>S622*H622</f>
        <v>0</v>
      </c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R622" s="231" t="s">
        <v>141</v>
      </c>
      <c r="AT622" s="231" t="s">
        <v>136</v>
      </c>
      <c r="AU622" s="231" t="s">
        <v>155</v>
      </c>
      <c r="AY622" s="18" t="s">
        <v>134</v>
      </c>
      <c r="BE622" s="232">
        <f>IF(N622="základní",J622,0)</f>
        <v>0</v>
      </c>
      <c r="BF622" s="232">
        <f>IF(N622="snížená",J622,0)</f>
        <v>0</v>
      </c>
      <c r="BG622" s="232">
        <f>IF(N622="zákl. přenesená",J622,0)</f>
        <v>0</v>
      </c>
      <c r="BH622" s="232">
        <f>IF(N622="sníž. přenesená",J622,0)</f>
        <v>0</v>
      </c>
      <c r="BI622" s="232">
        <f>IF(N622="nulová",J622,0)</f>
        <v>0</v>
      </c>
      <c r="BJ622" s="18" t="s">
        <v>81</v>
      </c>
      <c r="BK622" s="232">
        <f>ROUND(I622*H622,2)</f>
        <v>0</v>
      </c>
      <c r="BL622" s="18" t="s">
        <v>141</v>
      </c>
      <c r="BM622" s="231" t="s">
        <v>932</v>
      </c>
    </row>
    <row r="623" s="2" customFormat="1">
      <c r="A623" s="39"/>
      <c r="B623" s="40"/>
      <c r="C623" s="41"/>
      <c r="D623" s="233" t="s">
        <v>143</v>
      </c>
      <c r="E623" s="41"/>
      <c r="F623" s="234" t="s">
        <v>931</v>
      </c>
      <c r="G623" s="41"/>
      <c r="H623" s="41"/>
      <c r="I623" s="235"/>
      <c r="J623" s="41"/>
      <c r="K623" s="41"/>
      <c r="L623" s="45"/>
      <c r="M623" s="236"/>
      <c r="N623" s="237"/>
      <c r="O623" s="92"/>
      <c r="P623" s="92"/>
      <c r="Q623" s="92"/>
      <c r="R623" s="92"/>
      <c r="S623" s="92"/>
      <c r="T623" s="93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T623" s="18" t="s">
        <v>143</v>
      </c>
      <c r="AU623" s="18" t="s">
        <v>155</v>
      </c>
    </row>
    <row r="624" s="13" customFormat="1">
      <c r="A624" s="13"/>
      <c r="B624" s="240"/>
      <c r="C624" s="241"/>
      <c r="D624" s="233" t="s">
        <v>147</v>
      </c>
      <c r="E624" s="242" t="s">
        <v>1</v>
      </c>
      <c r="F624" s="243" t="s">
        <v>81</v>
      </c>
      <c r="G624" s="241"/>
      <c r="H624" s="244">
        <v>1</v>
      </c>
      <c r="I624" s="245"/>
      <c r="J624" s="241"/>
      <c r="K624" s="241"/>
      <c r="L624" s="246"/>
      <c r="M624" s="247"/>
      <c r="N624" s="248"/>
      <c r="O624" s="248"/>
      <c r="P624" s="248"/>
      <c r="Q624" s="248"/>
      <c r="R624" s="248"/>
      <c r="S624" s="248"/>
      <c r="T624" s="249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50" t="s">
        <v>147</v>
      </c>
      <c r="AU624" s="250" t="s">
        <v>155</v>
      </c>
      <c r="AV624" s="13" t="s">
        <v>83</v>
      </c>
      <c r="AW624" s="13" t="s">
        <v>30</v>
      </c>
      <c r="AX624" s="13" t="s">
        <v>81</v>
      </c>
      <c r="AY624" s="250" t="s">
        <v>134</v>
      </c>
    </row>
    <row r="625" s="2" customFormat="1" ht="24.15" customHeight="1">
      <c r="A625" s="39"/>
      <c r="B625" s="40"/>
      <c r="C625" s="220" t="s">
        <v>933</v>
      </c>
      <c r="D625" s="220" t="s">
        <v>136</v>
      </c>
      <c r="E625" s="221" t="s">
        <v>934</v>
      </c>
      <c r="F625" s="222" t="s">
        <v>935</v>
      </c>
      <c r="G625" s="223" t="s">
        <v>186</v>
      </c>
      <c r="H625" s="224">
        <v>568.70000000000005</v>
      </c>
      <c r="I625" s="225"/>
      <c r="J625" s="226">
        <f>ROUND(I625*H625,2)</f>
        <v>0</v>
      </c>
      <c r="K625" s="222" t="s">
        <v>1</v>
      </c>
      <c r="L625" s="45"/>
      <c r="M625" s="227" t="s">
        <v>1</v>
      </c>
      <c r="N625" s="228" t="s">
        <v>38</v>
      </c>
      <c r="O625" s="92"/>
      <c r="P625" s="229">
        <f>O625*H625</f>
        <v>0</v>
      </c>
      <c r="Q625" s="229">
        <v>0</v>
      </c>
      <c r="R625" s="229">
        <f>Q625*H625</f>
        <v>0</v>
      </c>
      <c r="S625" s="229">
        <v>0</v>
      </c>
      <c r="T625" s="230">
        <f>S625*H625</f>
        <v>0</v>
      </c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R625" s="231" t="s">
        <v>141</v>
      </c>
      <c r="AT625" s="231" t="s">
        <v>136</v>
      </c>
      <c r="AU625" s="231" t="s">
        <v>155</v>
      </c>
      <c r="AY625" s="18" t="s">
        <v>134</v>
      </c>
      <c r="BE625" s="232">
        <f>IF(N625="základní",J625,0)</f>
        <v>0</v>
      </c>
      <c r="BF625" s="232">
        <f>IF(N625="snížená",J625,0)</f>
        <v>0</v>
      </c>
      <c r="BG625" s="232">
        <f>IF(N625="zákl. přenesená",J625,0)</f>
        <v>0</v>
      </c>
      <c r="BH625" s="232">
        <f>IF(N625="sníž. přenesená",J625,0)</f>
        <v>0</v>
      </c>
      <c r="BI625" s="232">
        <f>IF(N625="nulová",J625,0)</f>
        <v>0</v>
      </c>
      <c r="BJ625" s="18" t="s">
        <v>81</v>
      </c>
      <c r="BK625" s="232">
        <f>ROUND(I625*H625,2)</f>
        <v>0</v>
      </c>
      <c r="BL625" s="18" t="s">
        <v>141</v>
      </c>
      <c r="BM625" s="231" t="s">
        <v>936</v>
      </c>
    </row>
    <row r="626" s="2" customFormat="1">
      <c r="A626" s="39"/>
      <c r="B626" s="40"/>
      <c r="C626" s="41"/>
      <c r="D626" s="233" t="s">
        <v>143</v>
      </c>
      <c r="E626" s="41"/>
      <c r="F626" s="234" t="s">
        <v>937</v>
      </c>
      <c r="G626" s="41"/>
      <c r="H626" s="41"/>
      <c r="I626" s="235"/>
      <c r="J626" s="41"/>
      <c r="K626" s="41"/>
      <c r="L626" s="45"/>
      <c r="M626" s="236"/>
      <c r="N626" s="237"/>
      <c r="O626" s="92"/>
      <c r="P626" s="92"/>
      <c r="Q626" s="92"/>
      <c r="R626" s="92"/>
      <c r="S626" s="92"/>
      <c r="T626" s="93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T626" s="18" t="s">
        <v>143</v>
      </c>
      <c r="AU626" s="18" t="s">
        <v>155</v>
      </c>
    </row>
    <row r="627" s="13" customFormat="1">
      <c r="A627" s="13"/>
      <c r="B627" s="240"/>
      <c r="C627" s="241"/>
      <c r="D627" s="233" t="s">
        <v>147</v>
      </c>
      <c r="E627" s="242" t="s">
        <v>1</v>
      </c>
      <c r="F627" s="243" t="s">
        <v>938</v>
      </c>
      <c r="G627" s="241"/>
      <c r="H627" s="244">
        <v>568.70000000000005</v>
      </c>
      <c r="I627" s="245"/>
      <c r="J627" s="241"/>
      <c r="K627" s="241"/>
      <c r="L627" s="246"/>
      <c r="M627" s="247"/>
      <c r="N627" s="248"/>
      <c r="O627" s="248"/>
      <c r="P627" s="248"/>
      <c r="Q627" s="248"/>
      <c r="R627" s="248"/>
      <c r="S627" s="248"/>
      <c r="T627" s="249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50" t="s">
        <v>147</v>
      </c>
      <c r="AU627" s="250" t="s">
        <v>155</v>
      </c>
      <c r="AV627" s="13" t="s">
        <v>83</v>
      </c>
      <c r="AW627" s="13" t="s">
        <v>30</v>
      </c>
      <c r="AX627" s="13" t="s">
        <v>81</v>
      </c>
      <c r="AY627" s="250" t="s">
        <v>134</v>
      </c>
    </row>
    <row r="628" s="2" customFormat="1" ht="24.15" customHeight="1">
      <c r="A628" s="39"/>
      <c r="B628" s="40"/>
      <c r="C628" s="272" t="s">
        <v>939</v>
      </c>
      <c r="D628" s="272" t="s">
        <v>363</v>
      </c>
      <c r="E628" s="273" t="s">
        <v>940</v>
      </c>
      <c r="F628" s="274" t="s">
        <v>941</v>
      </c>
      <c r="G628" s="275" t="s">
        <v>186</v>
      </c>
      <c r="H628" s="276">
        <v>577.23099999999999</v>
      </c>
      <c r="I628" s="277"/>
      <c r="J628" s="278">
        <f>ROUND(I628*H628,2)</f>
        <v>0</v>
      </c>
      <c r="K628" s="274" t="s">
        <v>140</v>
      </c>
      <c r="L628" s="279"/>
      <c r="M628" s="280" t="s">
        <v>1</v>
      </c>
      <c r="N628" s="281" t="s">
        <v>38</v>
      </c>
      <c r="O628" s="92"/>
      <c r="P628" s="229">
        <f>O628*H628</f>
        <v>0</v>
      </c>
      <c r="Q628" s="229">
        <v>0.00027</v>
      </c>
      <c r="R628" s="229">
        <f>Q628*H628</f>
        <v>0.15585236999999999</v>
      </c>
      <c r="S628" s="229">
        <v>0</v>
      </c>
      <c r="T628" s="230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31" t="s">
        <v>198</v>
      </c>
      <c r="AT628" s="231" t="s">
        <v>363</v>
      </c>
      <c r="AU628" s="231" t="s">
        <v>155</v>
      </c>
      <c r="AY628" s="18" t="s">
        <v>134</v>
      </c>
      <c r="BE628" s="232">
        <f>IF(N628="základní",J628,0)</f>
        <v>0</v>
      </c>
      <c r="BF628" s="232">
        <f>IF(N628="snížená",J628,0)</f>
        <v>0</v>
      </c>
      <c r="BG628" s="232">
        <f>IF(N628="zákl. přenesená",J628,0)</f>
        <v>0</v>
      </c>
      <c r="BH628" s="232">
        <f>IF(N628="sníž. přenesená",J628,0)</f>
        <v>0</v>
      </c>
      <c r="BI628" s="232">
        <f>IF(N628="nulová",J628,0)</f>
        <v>0</v>
      </c>
      <c r="BJ628" s="18" t="s">
        <v>81</v>
      </c>
      <c r="BK628" s="232">
        <f>ROUND(I628*H628,2)</f>
        <v>0</v>
      </c>
      <c r="BL628" s="18" t="s">
        <v>141</v>
      </c>
      <c r="BM628" s="231" t="s">
        <v>942</v>
      </c>
    </row>
    <row r="629" s="2" customFormat="1">
      <c r="A629" s="39"/>
      <c r="B629" s="40"/>
      <c r="C629" s="41"/>
      <c r="D629" s="233" t="s">
        <v>143</v>
      </c>
      <c r="E629" s="41"/>
      <c r="F629" s="234" t="s">
        <v>941</v>
      </c>
      <c r="G629" s="41"/>
      <c r="H629" s="41"/>
      <c r="I629" s="235"/>
      <c r="J629" s="41"/>
      <c r="K629" s="41"/>
      <c r="L629" s="45"/>
      <c r="M629" s="236"/>
      <c r="N629" s="237"/>
      <c r="O629" s="92"/>
      <c r="P629" s="92"/>
      <c r="Q629" s="92"/>
      <c r="R629" s="92"/>
      <c r="S629" s="92"/>
      <c r="T629" s="93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T629" s="18" t="s">
        <v>143</v>
      </c>
      <c r="AU629" s="18" t="s">
        <v>155</v>
      </c>
    </row>
    <row r="630" s="13" customFormat="1">
      <c r="A630" s="13"/>
      <c r="B630" s="240"/>
      <c r="C630" s="241"/>
      <c r="D630" s="233" t="s">
        <v>147</v>
      </c>
      <c r="E630" s="242" t="s">
        <v>1</v>
      </c>
      <c r="F630" s="243" t="s">
        <v>943</v>
      </c>
      <c r="G630" s="241"/>
      <c r="H630" s="244">
        <v>577.23099999999999</v>
      </c>
      <c r="I630" s="245"/>
      <c r="J630" s="241"/>
      <c r="K630" s="241"/>
      <c r="L630" s="246"/>
      <c r="M630" s="247"/>
      <c r="N630" s="248"/>
      <c r="O630" s="248"/>
      <c r="P630" s="248"/>
      <c r="Q630" s="248"/>
      <c r="R630" s="248"/>
      <c r="S630" s="248"/>
      <c r="T630" s="249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50" t="s">
        <v>147</v>
      </c>
      <c r="AU630" s="250" t="s">
        <v>155</v>
      </c>
      <c r="AV630" s="13" t="s">
        <v>83</v>
      </c>
      <c r="AW630" s="13" t="s">
        <v>30</v>
      </c>
      <c r="AX630" s="13" t="s">
        <v>73</v>
      </c>
      <c r="AY630" s="250" t="s">
        <v>134</v>
      </c>
    </row>
    <row r="631" s="14" customFormat="1">
      <c r="A631" s="14"/>
      <c r="B631" s="251"/>
      <c r="C631" s="252"/>
      <c r="D631" s="233" t="s">
        <v>147</v>
      </c>
      <c r="E631" s="253" t="s">
        <v>1</v>
      </c>
      <c r="F631" s="254" t="s">
        <v>163</v>
      </c>
      <c r="G631" s="252"/>
      <c r="H631" s="255">
        <v>577.23099999999999</v>
      </c>
      <c r="I631" s="256"/>
      <c r="J631" s="252"/>
      <c r="K631" s="252"/>
      <c r="L631" s="257"/>
      <c r="M631" s="258"/>
      <c r="N631" s="259"/>
      <c r="O631" s="259"/>
      <c r="P631" s="259"/>
      <c r="Q631" s="259"/>
      <c r="R631" s="259"/>
      <c r="S631" s="259"/>
      <c r="T631" s="260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61" t="s">
        <v>147</v>
      </c>
      <c r="AU631" s="261" t="s">
        <v>155</v>
      </c>
      <c r="AV631" s="14" t="s">
        <v>141</v>
      </c>
      <c r="AW631" s="14" t="s">
        <v>30</v>
      </c>
      <c r="AX631" s="14" t="s">
        <v>81</v>
      </c>
      <c r="AY631" s="261" t="s">
        <v>134</v>
      </c>
    </row>
    <row r="632" s="2" customFormat="1" ht="24.15" customHeight="1">
      <c r="A632" s="39"/>
      <c r="B632" s="40"/>
      <c r="C632" s="220" t="s">
        <v>944</v>
      </c>
      <c r="D632" s="220" t="s">
        <v>136</v>
      </c>
      <c r="E632" s="221" t="s">
        <v>945</v>
      </c>
      <c r="F632" s="222" t="s">
        <v>946</v>
      </c>
      <c r="G632" s="223" t="s">
        <v>186</v>
      </c>
      <c r="H632" s="224">
        <v>507</v>
      </c>
      <c r="I632" s="225"/>
      <c r="J632" s="226">
        <f>ROUND(I632*H632,2)</f>
        <v>0</v>
      </c>
      <c r="K632" s="222" t="s">
        <v>140</v>
      </c>
      <c r="L632" s="45"/>
      <c r="M632" s="227" t="s">
        <v>1</v>
      </c>
      <c r="N632" s="228" t="s">
        <v>38</v>
      </c>
      <c r="O632" s="92"/>
      <c r="P632" s="229">
        <f>O632*H632</f>
        <v>0</v>
      </c>
      <c r="Q632" s="229">
        <v>0</v>
      </c>
      <c r="R632" s="229">
        <f>Q632*H632</f>
        <v>0</v>
      </c>
      <c r="S632" s="229">
        <v>0</v>
      </c>
      <c r="T632" s="230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31" t="s">
        <v>141</v>
      </c>
      <c r="AT632" s="231" t="s">
        <v>136</v>
      </c>
      <c r="AU632" s="231" t="s">
        <v>155</v>
      </c>
      <c r="AY632" s="18" t="s">
        <v>134</v>
      </c>
      <c r="BE632" s="232">
        <f>IF(N632="základní",J632,0)</f>
        <v>0</v>
      </c>
      <c r="BF632" s="232">
        <f>IF(N632="snížená",J632,0)</f>
        <v>0</v>
      </c>
      <c r="BG632" s="232">
        <f>IF(N632="zákl. přenesená",J632,0)</f>
        <v>0</v>
      </c>
      <c r="BH632" s="232">
        <f>IF(N632="sníž. přenesená",J632,0)</f>
        <v>0</v>
      </c>
      <c r="BI632" s="232">
        <f>IF(N632="nulová",J632,0)</f>
        <v>0</v>
      </c>
      <c r="BJ632" s="18" t="s">
        <v>81</v>
      </c>
      <c r="BK632" s="232">
        <f>ROUND(I632*H632,2)</f>
        <v>0</v>
      </c>
      <c r="BL632" s="18" t="s">
        <v>141</v>
      </c>
      <c r="BM632" s="231" t="s">
        <v>947</v>
      </c>
    </row>
    <row r="633" s="2" customFormat="1">
      <c r="A633" s="39"/>
      <c r="B633" s="40"/>
      <c r="C633" s="41"/>
      <c r="D633" s="233" t="s">
        <v>143</v>
      </c>
      <c r="E633" s="41"/>
      <c r="F633" s="234" t="s">
        <v>948</v>
      </c>
      <c r="G633" s="41"/>
      <c r="H633" s="41"/>
      <c r="I633" s="235"/>
      <c r="J633" s="41"/>
      <c r="K633" s="41"/>
      <c r="L633" s="45"/>
      <c r="M633" s="236"/>
      <c r="N633" s="237"/>
      <c r="O633" s="92"/>
      <c r="P633" s="92"/>
      <c r="Q633" s="92"/>
      <c r="R633" s="92"/>
      <c r="S633" s="92"/>
      <c r="T633" s="93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T633" s="18" t="s">
        <v>143</v>
      </c>
      <c r="AU633" s="18" t="s">
        <v>155</v>
      </c>
    </row>
    <row r="634" s="2" customFormat="1">
      <c r="A634" s="39"/>
      <c r="B634" s="40"/>
      <c r="C634" s="41"/>
      <c r="D634" s="238" t="s">
        <v>145</v>
      </c>
      <c r="E634" s="41"/>
      <c r="F634" s="239" t="s">
        <v>949</v>
      </c>
      <c r="G634" s="41"/>
      <c r="H634" s="41"/>
      <c r="I634" s="235"/>
      <c r="J634" s="41"/>
      <c r="K634" s="41"/>
      <c r="L634" s="45"/>
      <c r="M634" s="236"/>
      <c r="N634" s="237"/>
      <c r="O634" s="92"/>
      <c r="P634" s="92"/>
      <c r="Q634" s="92"/>
      <c r="R634" s="92"/>
      <c r="S634" s="92"/>
      <c r="T634" s="93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T634" s="18" t="s">
        <v>145</v>
      </c>
      <c r="AU634" s="18" t="s">
        <v>155</v>
      </c>
    </row>
    <row r="635" s="2" customFormat="1" ht="24.15" customHeight="1">
      <c r="A635" s="39"/>
      <c r="B635" s="40"/>
      <c r="C635" s="272" t="s">
        <v>950</v>
      </c>
      <c r="D635" s="272" t="s">
        <v>363</v>
      </c>
      <c r="E635" s="273" t="s">
        <v>951</v>
      </c>
      <c r="F635" s="274" t="s">
        <v>952</v>
      </c>
      <c r="G635" s="275" t="s">
        <v>186</v>
      </c>
      <c r="H635" s="276">
        <v>514.60500000000002</v>
      </c>
      <c r="I635" s="277"/>
      <c r="J635" s="278">
        <f>ROUND(I635*H635,2)</f>
        <v>0</v>
      </c>
      <c r="K635" s="274" t="s">
        <v>140</v>
      </c>
      <c r="L635" s="279"/>
      <c r="M635" s="280" t="s">
        <v>1</v>
      </c>
      <c r="N635" s="281" t="s">
        <v>38</v>
      </c>
      <c r="O635" s="92"/>
      <c r="P635" s="229">
        <f>O635*H635</f>
        <v>0</v>
      </c>
      <c r="Q635" s="229">
        <v>0.0031800000000000001</v>
      </c>
      <c r="R635" s="229">
        <f>Q635*H635</f>
        <v>1.6364439000000002</v>
      </c>
      <c r="S635" s="229">
        <v>0</v>
      </c>
      <c r="T635" s="230">
        <f>S635*H635</f>
        <v>0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31" t="s">
        <v>198</v>
      </c>
      <c r="AT635" s="231" t="s">
        <v>363</v>
      </c>
      <c r="AU635" s="231" t="s">
        <v>155</v>
      </c>
      <c r="AY635" s="18" t="s">
        <v>134</v>
      </c>
      <c r="BE635" s="232">
        <f>IF(N635="základní",J635,0)</f>
        <v>0</v>
      </c>
      <c r="BF635" s="232">
        <f>IF(N635="snížená",J635,0)</f>
        <v>0</v>
      </c>
      <c r="BG635" s="232">
        <f>IF(N635="zákl. přenesená",J635,0)</f>
        <v>0</v>
      </c>
      <c r="BH635" s="232">
        <f>IF(N635="sníž. přenesená",J635,0)</f>
        <v>0</v>
      </c>
      <c r="BI635" s="232">
        <f>IF(N635="nulová",J635,0)</f>
        <v>0</v>
      </c>
      <c r="BJ635" s="18" t="s">
        <v>81</v>
      </c>
      <c r="BK635" s="232">
        <f>ROUND(I635*H635,2)</f>
        <v>0</v>
      </c>
      <c r="BL635" s="18" t="s">
        <v>141</v>
      </c>
      <c r="BM635" s="231" t="s">
        <v>953</v>
      </c>
    </row>
    <row r="636" s="2" customFormat="1">
      <c r="A636" s="39"/>
      <c r="B636" s="40"/>
      <c r="C636" s="41"/>
      <c r="D636" s="233" t="s">
        <v>143</v>
      </c>
      <c r="E636" s="41"/>
      <c r="F636" s="234" t="s">
        <v>952</v>
      </c>
      <c r="G636" s="41"/>
      <c r="H636" s="41"/>
      <c r="I636" s="235"/>
      <c r="J636" s="41"/>
      <c r="K636" s="41"/>
      <c r="L636" s="45"/>
      <c r="M636" s="236"/>
      <c r="N636" s="237"/>
      <c r="O636" s="92"/>
      <c r="P636" s="92"/>
      <c r="Q636" s="92"/>
      <c r="R636" s="92"/>
      <c r="S636" s="92"/>
      <c r="T636" s="93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T636" s="18" t="s">
        <v>143</v>
      </c>
      <c r="AU636" s="18" t="s">
        <v>155</v>
      </c>
    </row>
    <row r="637" s="13" customFormat="1">
      <c r="A637" s="13"/>
      <c r="B637" s="240"/>
      <c r="C637" s="241"/>
      <c r="D637" s="233" t="s">
        <v>147</v>
      </c>
      <c r="E637" s="242" t="s">
        <v>1</v>
      </c>
      <c r="F637" s="243" t="s">
        <v>954</v>
      </c>
      <c r="G637" s="241"/>
      <c r="H637" s="244">
        <v>514.60500000000002</v>
      </c>
      <c r="I637" s="245"/>
      <c r="J637" s="241"/>
      <c r="K637" s="241"/>
      <c r="L637" s="246"/>
      <c r="M637" s="247"/>
      <c r="N637" s="248"/>
      <c r="O637" s="248"/>
      <c r="P637" s="248"/>
      <c r="Q637" s="248"/>
      <c r="R637" s="248"/>
      <c r="S637" s="248"/>
      <c r="T637" s="249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50" t="s">
        <v>147</v>
      </c>
      <c r="AU637" s="250" t="s">
        <v>155</v>
      </c>
      <c r="AV637" s="13" t="s">
        <v>83</v>
      </c>
      <c r="AW637" s="13" t="s">
        <v>30</v>
      </c>
      <c r="AX637" s="13" t="s">
        <v>81</v>
      </c>
      <c r="AY637" s="250" t="s">
        <v>134</v>
      </c>
    </row>
    <row r="638" s="2" customFormat="1" ht="24.15" customHeight="1">
      <c r="A638" s="39"/>
      <c r="B638" s="40"/>
      <c r="C638" s="220" t="s">
        <v>955</v>
      </c>
      <c r="D638" s="220" t="s">
        <v>136</v>
      </c>
      <c r="E638" s="221" t="s">
        <v>956</v>
      </c>
      <c r="F638" s="222" t="s">
        <v>957</v>
      </c>
      <c r="G638" s="223" t="s">
        <v>432</v>
      </c>
      <c r="H638" s="224">
        <v>5</v>
      </c>
      <c r="I638" s="225"/>
      <c r="J638" s="226">
        <f>ROUND(I638*H638,2)</f>
        <v>0</v>
      </c>
      <c r="K638" s="222" t="s">
        <v>140</v>
      </c>
      <c r="L638" s="45"/>
      <c r="M638" s="227" t="s">
        <v>1</v>
      </c>
      <c r="N638" s="228" t="s">
        <v>38</v>
      </c>
      <c r="O638" s="92"/>
      <c r="P638" s="229">
        <f>O638*H638</f>
        <v>0</v>
      </c>
      <c r="Q638" s="229">
        <v>0</v>
      </c>
      <c r="R638" s="229">
        <f>Q638*H638</f>
        <v>0</v>
      </c>
      <c r="S638" s="229">
        <v>0</v>
      </c>
      <c r="T638" s="230">
        <f>S638*H638</f>
        <v>0</v>
      </c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R638" s="231" t="s">
        <v>141</v>
      </c>
      <c r="AT638" s="231" t="s">
        <v>136</v>
      </c>
      <c r="AU638" s="231" t="s">
        <v>155</v>
      </c>
      <c r="AY638" s="18" t="s">
        <v>134</v>
      </c>
      <c r="BE638" s="232">
        <f>IF(N638="základní",J638,0)</f>
        <v>0</v>
      </c>
      <c r="BF638" s="232">
        <f>IF(N638="snížená",J638,0)</f>
        <v>0</v>
      </c>
      <c r="BG638" s="232">
        <f>IF(N638="zákl. přenesená",J638,0)</f>
        <v>0</v>
      </c>
      <c r="BH638" s="232">
        <f>IF(N638="sníž. přenesená",J638,0)</f>
        <v>0</v>
      </c>
      <c r="BI638" s="232">
        <f>IF(N638="nulová",J638,0)</f>
        <v>0</v>
      </c>
      <c r="BJ638" s="18" t="s">
        <v>81</v>
      </c>
      <c r="BK638" s="232">
        <f>ROUND(I638*H638,2)</f>
        <v>0</v>
      </c>
      <c r="BL638" s="18" t="s">
        <v>141</v>
      </c>
      <c r="BM638" s="231" t="s">
        <v>958</v>
      </c>
    </row>
    <row r="639" s="2" customFormat="1">
      <c r="A639" s="39"/>
      <c r="B639" s="40"/>
      <c r="C639" s="41"/>
      <c r="D639" s="233" t="s">
        <v>143</v>
      </c>
      <c r="E639" s="41"/>
      <c r="F639" s="234" t="s">
        <v>959</v>
      </c>
      <c r="G639" s="41"/>
      <c r="H639" s="41"/>
      <c r="I639" s="235"/>
      <c r="J639" s="41"/>
      <c r="K639" s="41"/>
      <c r="L639" s="45"/>
      <c r="M639" s="236"/>
      <c r="N639" s="237"/>
      <c r="O639" s="92"/>
      <c r="P639" s="92"/>
      <c r="Q639" s="92"/>
      <c r="R639" s="92"/>
      <c r="S639" s="92"/>
      <c r="T639" s="93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T639" s="18" t="s">
        <v>143</v>
      </c>
      <c r="AU639" s="18" t="s">
        <v>155</v>
      </c>
    </row>
    <row r="640" s="2" customFormat="1">
      <c r="A640" s="39"/>
      <c r="B640" s="40"/>
      <c r="C640" s="41"/>
      <c r="D640" s="238" t="s">
        <v>145</v>
      </c>
      <c r="E640" s="41"/>
      <c r="F640" s="239" t="s">
        <v>960</v>
      </c>
      <c r="G640" s="41"/>
      <c r="H640" s="41"/>
      <c r="I640" s="235"/>
      <c r="J640" s="41"/>
      <c r="K640" s="41"/>
      <c r="L640" s="45"/>
      <c r="M640" s="236"/>
      <c r="N640" s="237"/>
      <c r="O640" s="92"/>
      <c r="P640" s="92"/>
      <c r="Q640" s="92"/>
      <c r="R640" s="92"/>
      <c r="S640" s="92"/>
      <c r="T640" s="93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T640" s="18" t="s">
        <v>145</v>
      </c>
      <c r="AU640" s="18" t="s">
        <v>155</v>
      </c>
    </row>
    <row r="641" s="2" customFormat="1" ht="24.15" customHeight="1">
      <c r="A641" s="39"/>
      <c r="B641" s="40"/>
      <c r="C641" s="272" t="s">
        <v>961</v>
      </c>
      <c r="D641" s="272" t="s">
        <v>363</v>
      </c>
      <c r="E641" s="273" t="s">
        <v>962</v>
      </c>
      <c r="F641" s="274" t="s">
        <v>963</v>
      </c>
      <c r="G641" s="275" t="s">
        <v>432</v>
      </c>
      <c r="H641" s="276">
        <v>5</v>
      </c>
      <c r="I641" s="277"/>
      <c r="J641" s="278">
        <f>ROUND(I641*H641,2)</f>
        <v>0</v>
      </c>
      <c r="K641" s="274" t="s">
        <v>140</v>
      </c>
      <c r="L641" s="279"/>
      <c r="M641" s="280" t="s">
        <v>1</v>
      </c>
      <c r="N641" s="281" t="s">
        <v>38</v>
      </c>
      <c r="O641" s="92"/>
      <c r="P641" s="229">
        <f>O641*H641</f>
        <v>0</v>
      </c>
      <c r="Q641" s="229">
        <v>0.0022300000000000002</v>
      </c>
      <c r="R641" s="229">
        <f>Q641*H641</f>
        <v>0.01115</v>
      </c>
      <c r="S641" s="229">
        <v>0</v>
      </c>
      <c r="T641" s="230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31" t="s">
        <v>198</v>
      </c>
      <c r="AT641" s="231" t="s">
        <v>363</v>
      </c>
      <c r="AU641" s="231" t="s">
        <v>155</v>
      </c>
      <c r="AY641" s="18" t="s">
        <v>134</v>
      </c>
      <c r="BE641" s="232">
        <f>IF(N641="základní",J641,0)</f>
        <v>0</v>
      </c>
      <c r="BF641" s="232">
        <f>IF(N641="snížená",J641,0)</f>
        <v>0</v>
      </c>
      <c r="BG641" s="232">
        <f>IF(N641="zákl. přenesená",J641,0)</f>
        <v>0</v>
      </c>
      <c r="BH641" s="232">
        <f>IF(N641="sníž. přenesená",J641,0)</f>
        <v>0</v>
      </c>
      <c r="BI641" s="232">
        <f>IF(N641="nulová",J641,0)</f>
        <v>0</v>
      </c>
      <c r="BJ641" s="18" t="s">
        <v>81</v>
      </c>
      <c r="BK641" s="232">
        <f>ROUND(I641*H641,2)</f>
        <v>0</v>
      </c>
      <c r="BL641" s="18" t="s">
        <v>141</v>
      </c>
      <c r="BM641" s="231" t="s">
        <v>964</v>
      </c>
    </row>
    <row r="642" s="2" customFormat="1">
      <c r="A642" s="39"/>
      <c r="B642" s="40"/>
      <c r="C642" s="41"/>
      <c r="D642" s="233" t="s">
        <v>143</v>
      </c>
      <c r="E642" s="41"/>
      <c r="F642" s="234" t="s">
        <v>963</v>
      </c>
      <c r="G642" s="41"/>
      <c r="H642" s="41"/>
      <c r="I642" s="235"/>
      <c r="J642" s="41"/>
      <c r="K642" s="41"/>
      <c r="L642" s="45"/>
      <c r="M642" s="236"/>
      <c r="N642" s="237"/>
      <c r="O642" s="92"/>
      <c r="P642" s="92"/>
      <c r="Q642" s="92"/>
      <c r="R642" s="92"/>
      <c r="S642" s="92"/>
      <c r="T642" s="93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T642" s="18" t="s">
        <v>143</v>
      </c>
      <c r="AU642" s="18" t="s">
        <v>155</v>
      </c>
    </row>
    <row r="643" s="2" customFormat="1" ht="24.15" customHeight="1">
      <c r="A643" s="39"/>
      <c r="B643" s="40"/>
      <c r="C643" s="220" t="s">
        <v>965</v>
      </c>
      <c r="D643" s="220" t="s">
        <v>136</v>
      </c>
      <c r="E643" s="221" t="s">
        <v>966</v>
      </c>
      <c r="F643" s="222" t="s">
        <v>967</v>
      </c>
      <c r="G643" s="223" t="s">
        <v>432</v>
      </c>
      <c r="H643" s="224">
        <v>235</v>
      </c>
      <c r="I643" s="225"/>
      <c r="J643" s="226">
        <f>ROUND(I643*H643,2)</f>
        <v>0</v>
      </c>
      <c r="K643" s="222" t="s">
        <v>140</v>
      </c>
      <c r="L643" s="45"/>
      <c r="M643" s="227" t="s">
        <v>1</v>
      </c>
      <c r="N643" s="228" t="s">
        <v>38</v>
      </c>
      <c r="O643" s="92"/>
      <c r="P643" s="229">
        <f>O643*H643</f>
        <v>0</v>
      </c>
      <c r="Q643" s="229">
        <v>0</v>
      </c>
      <c r="R643" s="229">
        <f>Q643*H643</f>
        <v>0</v>
      </c>
      <c r="S643" s="229">
        <v>0</v>
      </c>
      <c r="T643" s="230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231" t="s">
        <v>141</v>
      </c>
      <c r="AT643" s="231" t="s">
        <v>136</v>
      </c>
      <c r="AU643" s="231" t="s">
        <v>155</v>
      </c>
      <c r="AY643" s="18" t="s">
        <v>134</v>
      </c>
      <c r="BE643" s="232">
        <f>IF(N643="základní",J643,0)</f>
        <v>0</v>
      </c>
      <c r="BF643" s="232">
        <f>IF(N643="snížená",J643,0)</f>
        <v>0</v>
      </c>
      <c r="BG643" s="232">
        <f>IF(N643="zákl. přenesená",J643,0)</f>
        <v>0</v>
      </c>
      <c r="BH643" s="232">
        <f>IF(N643="sníž. přenesená",J643,0)</f>
        <v>0</v>
      </c>
      <c r="BI643" s="232">
        <f>IF(N643="nulová",J643,0)</f>
        <v>0</v>
      </c>
      <c r="BJ643" s="18" t="s">
        <v>81</v>
      </c>
      <c r="BK643" s="232">
        <f>ROUND(I643*H643,2)</f>
        <v>0</v>
      </c>
      <c r="BL643" s="18" t="s">
        <v>141</v>
      </c>
      <c r="BM643" s="231" t="s">
        <v>968</v>
      </c>
    </row>
    <row r="644" s="2" customFormat="1">
      <c r="A644" s="39"/>
      <c r="B644" s="40"/>
      <c r="C644" s="41"/>
      <c r="D644" s="233" t="s">
        <v>143</v>
      </c>
      <c r="E644" s="41"/>
      <c r="F644" s="234" t="s">
        <v>969</v>
      </c>
      <c r="G644" s="41"/>
      <c r="H644" s="41"/>
      <c r="I644" s="235"/>
      <c r="J644" s="41"/>
      <c r="K644" s="41"/>
      <c r="L644" s="45"/>
      <c r="M644" s="236"/>
      <c r="N644" s="237"/>
      <c r="O644" s="92"/>
      <c r="P644" s="92"/>
      <c r="Q644" s="92"/>
      <c r="R644" s="92"/>
      <c r="S644" s="92"/>
      <c r="T644" s="93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T644" s="18" t="s">
        <v>143</v>
      </c>
      <c r="AU644" s="18" t="s">
        <v>155</v>
      </c>
    </row>
    <row r="645" s="2" customFormat="1">
      <c r="A645" s="39"/>
      <c r="B645" s="40"/>
      <c r="C645" s="41"/>
      <c r="D645" s="238" t="s">
        <v>145</v>
      </c>
      <c r="E645" s="41"/>
      <c r="F645" s="239" t="s">
        <v>970</v>
      </c>
      <c r="G645" s="41"/>
      <c r="H645" s="41"/>
      <c r="I645" s="235"/>
      <c r="J645" s="41"/>
      <c r="K645" s="41"/>
      <c r="L645" s="45"/>
      <c r="M645" s="236"/>
      <c r="N645" s="237"/>
      <c r="O645" s="92"/>
      <c r="P645" s="92"/>
      <c r="Q645" s="92"/>
      <c r="R645" s="92"/>
      <c r="S645" s="92"/>
      <c r="T645" s="93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T645" s="18" t="s">
        <v>145</v>
      </c>
      <c r="AU645" s="18" t="s">
        <v>155</v>
      </c>
    </row>
    <row r="646" s="13" customFormat="1">
      <c r="A646" s="13"/>
      <c r="B646" s="240"/>
      <c r="C646" s="241"/>
      <c r="D646" s="233" t="s">
        <v>147</v>
      </c>
      <c r="E646" s="242" t="s">
        <v>1</v>
      </c>
      <c r="F646" s="243" t="s">
        <v>971</v>
      </c>
      <c r="G646" s="241"/>
      <c r="H646" s="244">
        <v>235</v>
      </c>
      <c r="I646" s="245"/>
      <c r="J646" s="241"/>
      <c r="K646" s="241"/>
      <c r="L646" s="246"/>
      <c r="M646" s="247"/>
      <c r="N646" s="248"/>
      <c r="O646" s="248"/>
      <c r="P646" s="248"/>
      <c r="Q646" s="248"/>
      <c r="R646" s="248"/>
      <c r="S646" s="248"/>
      <c r="T646" s="249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50" t="s">
        <v>147</v>
      </c>
      <c r="AU646" s="250" t="s">
        <v>155</v>
      </c>
      <c r="AV646" s="13" t="s">
        <v>83</v>
      </c>
      <c r="AW646" s="13" t="s">
        <v>30</v>
      </c>
      <c r="AX646" s="13" t="s">
        <v>73</v>
      </c>
      <c r="AY646" s="250" t="s">
        <v>134</v>
      </c>
    </row>
    <row r="647" s="14" customFormat="1">
      <c r="A647" s="14"/>
      <c r="B647" s="251"/>
      <c r="C647" s="252"/>
      <c r="D647" s="233" t="s">
        <v>147</v>
      </c>
      <c r="E647" s="253" t="s">
        <v>1</v>
      </c>
      <c r="F647" s="254" t="s">
        <v>163</v>
      </c>
      <c r="G647" s="252"/>
      <c r="H647" s="255">
        <v>235</v>
      </c>
      <c r="I647" s="256"/>
      <c r="J647" s="252"/>
      <c r="K647" s="252"/>
      <c r="L647" s="257"/>
      <c r="M647" s="258"/>
      <c r="N647" s="259"/>
      <c r="O647" s="259"/>
      <c r="P647" s="259"/>
      <c r="Q647" s="259"/>
      <c r="R647" s="259"/>
      <c r="S647" s="259"/>
      <c r="T647" s="260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61" t="s">
        <v>147</v>
      </c>
      <c r="AU647" s="261" t="s">
        <v>155</v>
      </c>
      <c r="AV647" s="14" t="s">
        <v>141</v>
      </c>
      <c r="AW647" s="14" t="s">
        <v>30</v>
      </c>
      <c r="AX647" s="14" t="s">
        <v>81</v>
      </c>
      <c r="AY647" s="261" t="s">
        <v>134</v>
      </c>
    </row>
    <row r="648" s="2" customFormat="1" ht="33" customHeight="1">
      <c r="A648" s="39"/>
      <c r="B648" s="40"/>
      <c r="C648" s="272" t="s">
        <v>972</v>
      </c>
      <c r="D648" s="272" t="s">
        <v>363</v>
      </c>
      <c r="E648" s="273" t="s">
        <v>973</v>
      </c>
      <c r="F648" s="274" t="s">
        <v>974</v>
      </c>
      <c r="G648" s="275" t="s">
        <v>432</v>
      </c>
      <c r="H648" s="276">
        <v>46.689999999999998</v>
      </c>
      <c r="I648" s="277"/>
      <c r="J648" s="278">
        <f>ROUND(I648*H648,2)</f>
        <v>0</v>
      </c>
      <c r="K648" s="274" t="s">
        <v>1</v>
      </c>
      <c r="L648" s="279"/>
      <c r="M648" s="280" t="s">
        <v>1</v>
      </c>
      <c r="N648" s="281" t="s">
        <v>38</v>
      </c>
      <c r="O648" s="92"/>
      <c r="P648" s="229">
        <f>O648*H648</f>
        <v>0</v>
      </c>
      <c r="Q648" s="229">
        <v>0.00016000000000000001</v>
      </c>
      <c r="R648" s="229">
        <f>Q648*H648</f>
        <v>0.0074704000000000003</v>
      </c>
      <c r="S648" s="229">
        <v>0</v>
      </c>
      <c r="T648" s="230">
        <f>S648*H648</f>
        <v>0</v>
      </c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R648" s="231" t="s">
        <v>198</v>
      </c>
      <c r="AT648" s="231" t="s">
        <v>363</v>
      </c>
      <c r="AU648" s="231" t="s">
        <v>155</v>
      </c>
      <c r="AY648" s="18" t="s">
        <v>134</v>
      </c>
      <c r="BE648" s="232">
        <f>IF(N648="základní",J648,0)</f>
        <v>0</v>
      </c>
      <c r="BF648" s="232">
        <f>IF(N648="snížená",J648,0)</f>
        <v>0</v>
      </c>
      <c r="BG648" s="232">
        <f>IF(N648="zákl. přenesená",J648,0)</f>
        <v>0</v>
      </c>
      <c r="BH648" s="232">
        <f>IF(N648="sníž. přenesená",J648,0)</f>
        <v>0</v>
      </c>
      <c r="BI648" s="232">
        <f>IF(N648="nulová",J648,0)</f>
        <v>0</v>
      </c>
      <c r="BJ648" s="18" t="s">
        <v>81</v>
      </c>
      <c r="BK648" s="232">
        <f>ROUND(I648*H648,2)</f>
        <v>0</v>
      </c>
      <c r="BL648" s="18" t="s">
        <v>141</v>
      </c>
      <c r="BM648" s="231" t="s">
        <v>975</v>
      </c>
    </row>
    <row r="649" s="2" customFormat="1">
      <c r="A649" s="39"/>
      <c r="B649" s="40"/>
      <c r="C649" s="41"/>
      <c r="D649" s="233" t="s">
        <v>143</v>
      </c>
      <c r="E649" s="41"/>
      <c r="F649" s="234" t="s">
        <v>976</v>
      </c>
      <c r="G649" s="41"/>
      <c r="H649" s="41"/>
      <c r="I649" s="235"/>
      <c r="J649" s="41"/>
      <c r="K649" s="41"/>
      <c r="L649" s="45"/>
      <c r="M649" s="236"/>
      <c r="N649" s="237"/>
      <c r="O649" s="92"/>
      <c r="P649" s="92"/>
      <c r="Q649" s="92"/>
      <c r="R649" s="92"/>
      <c r="S649" s="92"/>
      <c r="T649" s="93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T649" s="18" t="s">
        <v>143</v>
      </c>
      <c r="AU649" s="18" t="s">
        <v>155</v>
      </c>
    </row>
    <row r="650" s="13" customFormat="1">
      <c r="A650" s="13"/>
      <c r="B650" s="240"/>
      <c r="C650" s="241"/>
      <c r="D650" s="233" t="s">
        <v>147</v>
      </c>
      <c r="E650" s="242" t="s">
        <v>1</v>
      </c>
      <c r="F650" s="243" t="s">
        <v>977</v>
      </c>
      <c r="G650" s="241"/>
      <c r="H650" s="244">
        <v>46.689999999999998</v>
      </c>
      <c r="I650" s="245"/>
      <c r="J650" s="241"/>
      <c r="K650" s="241"/>
      <c r="L650" s="246"/>
      <c r="M650" s="247"/>
      <c r="N650" s="248"/>
      <c r="O650" s="248"/>
      <c r="P650" s="248"/>
      <c r="Q650" s="248"/>
      <c r="R650" s="248"/>
      <c r="S650" s="248"/>
      <c r="T650" s="249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50" t="s">
        <v>147</v>
      </c>
      <c r="AU650" s="250" t="s">
        <v>155</v>
      </c>
      <c r="AV650" s="13" t="s">
        <v>83</v>
      </c>
      <c r="AW650" s="13" t="s">
        <v>30</v>
      </c>
      <c r="AX650" s="13" t="s">
        <v>73</v>
      </c>
      <c r="AY650" s="250" t="s">
        <v>134</v>
      </c>
    </row>
    <row r="651" s="14" customFormat="1">
      <c r="A651" s="14"/>
      <c r="B651" s="251"/>
      <c r="C651" s="252"/>
      <c r="D651" s="233" t="s">
        <v>147</v>
      </c>
      <c r="E651" s="253" t="s">
        <v>1</v>
      </c>
      <c r="F651" s="254" t="s">
        <v>163</v>
      </c>
      <c r="G651" s="252"/>
      <c r="H651" s="255">
        <v>46.689999999999998</v>
      </c>
      <c r="I651" s="256"/>
      <c r="J651" s="252"/>
      <c r="K651" s="252"/>
      <c r="L651" s="257"/>
      <c r="M651" s="258"/>
      <c r="N651" s="259"/>
      <c r="O651" s="259"/>
      <c r="P651" s="259"/>
      <c r="Q651" s="259"/>
      <c r="R651" s="259"/>
      <c r="S651" s="259"/>
      <c r="T651" s="260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61" t="s">
        <v>147</v>
      </c>
      <c r="AU651" s="261" t="s">
        <v>155</v>
      </c>
      <c r="AV651" s="14" t="s">
        <v>141</v>
      </c>
      <c r="AW651" s="14" t="s">
        <v>30</v>
      </c>
      <c r="AX651" s="14" t="s">
        <v>81</v>
      </c>
      <c r="AY651" s="261" t="s">
        <v>134</v>
      </c>
    </row>
    <row r="652" s="2" customFormat="1" ht="16.5" customHeight="1">
      <c r="A652" s="39"/>
      <c r="B652" s="40"/>
      <c r="C652" s="272" t="s">
        <v>978</v>
      </c>
      <c r="D652" s="272" t="s">
        <v>363</v>
      </c>
      <c r="E652" s="273" t="s">
        <v>979</v>
      </c>
      <c r="F652" s="274" t="s">
        <v>980</v>
      </c>
      <c r="G652" s="275" t="s">
        <v>432</v>
      </c>
      <c r="H652" s="276">
        <v>191.83500000000001</v>
      </c>
      <c r="I652" s="277"/>
      <c r="J652" s="278">
        <f>ROUND(I652*H652,2)</f>
        <v>0</v>
      </c>
      <c r="K652" s="274" t="s">
        <v>1</v>
      </c>
      <c r="L652" s="279"/>
      <c r="M652" s="280" t="s">
        <v>1</v>
      </c>
      <c r="N652" s="281" t="s">
        <v>38</v>
      </c>
      <c r="O652" s="92"/>
      <c r="P652" s="229">
        <f>O652*H652</f>
        <v>0</v>
      </c>
      <c r="Q652" s="229">
        <v>8.0000000000000007E-05</v>
      </c>
      <c r="R652" s="229">
        <f>Q652*H652</f>
        <v>0.015346800000000003</v>
      </c>
      <c r="S652" s="229">
        <v>0</v>
      </c>
      <c r="T652" s="230">
        <f>S652*H652</f>
        <v>0</v>
      </c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R652" s="231" t="s">
        <v>198</v>
      </c>
      <c r="AT652" s="231" t="s">
        <v>363</v>
      </c>
      <c r="AU652" s="231" t="s">
        <v>155</v>
      </c>
      <c r="AY652" s="18" t="s">
        <v>134</v>
      </c>
      <c r="BE652" s="232">
        <f>IF(N652="základní",J652,0)</f>
        <v>0</v>
      </c>
      <c r="BF652" s="232">
        <f>IF(N652="snížená",J652,0)</f>
        <v>0</v>
      </c>
      <c r="BG652" s="232">
        <f>IF(N652="zákl. přenesená",J652,0)</f>
        <v>0</v>
      </c>
      <c r="BH652" s="232">
        <f>IF(N652="sníž. přenesená",J652,0)</f>
        <v>0</v>
      </c>
      <c r="BI652" s="232">
        <f>IF(N652="nulová",J652,0)</f>
        <v>0</v>
      </c>
      <c r="BJ652" s="18" t="s">
        <v>81</v>
      </c>
      <c r="BK652" s="232">
        <f>ROUND(I652*H652,2)</f>
        <v>0</v>
      </c>
      <c r="BL652" s="18" t="s">
        <v>141</v>
      </c>
      <c r="BM652" s="231" t="s">
        <v>981</v>
      </c>
    </row>
    <row r="653" s="2" customFormat="1">
      <c r="A653" s="39"/>
      <c r="B653" s="40"/>
      <c r="C653" s="41"/>
      <c r="D653" s="233" t="s">
        <v>143</v>
      </c>
      <c r="E653" s="41"/>
      <c r="F653" s="234" t="s">
        <v>982</v>
      </c>
      <c r="G653" s="41"/>
      <c r="H653" s="41"/>
      <c r="I653" s="235"/>
      <c r="J653" s="41"/>
      <c r="K653" s="41"/>
      <c r="L653" s="45"/>
      <c r="M653" s="236"/>
      <c r="N653" s="237"/>
      <c r="O653" s="92"/>
      <c r="P653" s="92"/>
      <c r="Q653" s="92"/>
      <c r="R653" s="92"/>
      <c r="S653" s="92"/>
      <c r="T653" s="93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T653" s="18" t="s">
        <v>143</v>
      </c>
      <c r="AU653" s="18" t="s">
        <v>155</v>
      </c>
    </row>
    <row r="654" s="13" customFormat="1">
      <c r="A654" s="13"/>
      <c r="B654" s="240"/>
      <c r="C654" s="241"/>
      <c r="D654" s="233" t="s">
        <v>147</v>
      </c>
      <c r="E654" s="242" t="s">
        <v>1</v>
      </c>
      <c r="F654" s="243" t="s">
        <v>983</v>
      </c>
      <c r="G654" s="241"/>
      <c r="H654" s="244">
        <v>191.83500000000001</v>
      </c>
      <c r="I654" s="245"/>
      <c r="J654" s="241"/>
      <c r="K654" s="241"/>
      <c r="L654" s="246"/>
      <c r="M654" s="247"/>
      <c r="N654" s="248"/>
      <c r="O654" s="248"/>
      <c r="P654" s="248"/>
      <c r="Q654" s="248"/>
      <c r="R654" s="248"/>
      <c r="S654" s="248"/>
      <c r="T654" s="249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50" t="s">
        <v>147</v>
      </c>
      <c r="AU654" s="250" t="s">
        <v>155</v>
      </c>
      <c r="AV654" s="13" t="s">
        <v>83</v>
      </c>
      <c r="AW654" s="13" t="s">
        <v>30</v>
      </c>
      <c r="AX654" s="13" t="s">
        <v>73</v>
      </c>
      <c r="AY654" s="250" t="s">
        <v>134</v>
      </c>
    </row>
    <row r="655" s="14" customFormat="1">
      <c r="A655" s="14"/>
      <c r="B655" s="251"/>
      <c r="C655" s="252"/>
      <c r="D655" s="233" t="s">
        <v>147</v>
      </c>
      <c r="E655" s="253" t="s">
        <v>1</v>
      </c>
      <c r="F655" s="254" t="s">
        <v>163</v>
      </c>
      <c r="G655" s="252"/>
      <c r="H655" s="255">
        <v>191.83500000000001</v>
      </c>
      <c r="I655" s="256"/>
      <c r="J655" s="252"/>
      <c r="K655" s="252"/>
      <c r="L655" s="257"/>
      <c r="M655" s="258"/>
      <c r="N655" s="259"/>
      <c r="O655" s="259"/>
      <c r="P655" s="259"/>
      <c r="Q655" s="259"/>
      <c r="R655" s="259"/>
      <c r="S655" s="259"/>
      <c r="T655" s="260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61" t="s">
        <v>147</v>
      </c>
      <c r="AU655" s="261" t="s">
        <v>155</v>
      </c>
      <c r="AV655" s="14" t="s">
        <v>141</v>
      </c>
      <c r="AW655" s="14" t="s">
        <v>30</v>
      </c>
      <c r="AX655" s="14" t="s">
        <v>81</v>
      </c>
      <c r="AY655" s="261" t="s">
        <v>134</v>
      </c>
    </row>
    <row r="656" s="2" customFormat="1" ht="24.15" customHeight="1">
      <c r="A656" s="39"/>
      <c r="B656" s="40"/>
      <c r="C656" s="220" t="s">
        <v>984</v>
      </c>
      <c r="D656" s="220" t="s">
        <v>136</v>
      </c>
      <c r="E656" s="221" t="s">
        <v>985</v>
      </c>
      <c r="F656" s="222" t="s">
        <v>986</v>
      </c>
      <c r="G656" s="223" t="s">
        <v>432</v>
      </c>
      <c r="H656" s="224">
        <v>22</v>
      </c>
      <c r="I656" s="225"/>
      <c r="J656" s="226">
        <f>ROUND(I656*H656,2)</f>
        <v>0</v>
      </c>
      <c r="K656" s="222" t="s">
        <v>140</v>
      </c>
      <c r="L656" s="45"/>
      <c r="M656" s="227" t="s">
        <v>1</v>
      </c>
      <c r="N656" s="228" t="s">
        <v>38</v>
      </c>
      <c r="O656" s="92"/>
      <c r="P656" s="229">
        <f>O656*H656</f>
        <v>0</v>
      </c>
      <c r="Q656" s="229">
        <v>0</v>
      </c>
      <c r="R656" s="229">
        <f>Q656*H656</f>
        <v>0</v>
      </c>
      <c r="S656" s="229">
        <v>0</v>
      </c>
      <c r="T656" s="230">
        <f>S656*H656</f>
        <v>0</v>
      </c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R656" s="231" t="s">
        <v>141</v>
      </c>
      <c r="AT656" s="231" t="s">
        <v>136</v>
      </c>
      <c r="AU656" s="231" t="s">
        <v>155</v>
      </c>
      <c r="AY656" s="18" t="s">
        <v>134</v>
      </c>
      <c r="BE656" s="232">
        <f>IF(N656="základní",J656,0)</f>
        <v>0</v>
      </c>
      <c r="BF656" s="232">
        <f>IF(N656="snížená",J656,0)</f>
        <v>0</v>
      </c>
      <c r="BG656" s="232">
        <f>IF(N656="zákl. přenesená",J656,0)</f>
        <v>0</v>
      </c>
      <c r="BH656" s="232">
        <f>IF(N656="sníž. přenesená",J656,0)</f>
        <v>0</v>
      </c>
      <c r="BI656" s="232">
        <f>IF(N656="nulová",J656,0)</f>
        <v>0</v>
      </c>
      <c r="BJ656" s="18" t="s">
        <v>81</v>
      </c>
      <c r="BK656" s="232">
        <f>ROUND(I656*H656,2)</f>
        <v>0</v>
      </c>
      <c r="BL656" s="18" t="s">
        <v>141</v>
      </c>
      <c r="BM656" s="231" t="s">
        <v>987</v>
      </c>
    </row>
    <row r="657" s="2" customFormat="1">
      <c r="A657" s="39"/>
      <c r="B657" s="40"/>
      <c r="C657" s="41"/>
      <c r="D657" s="233" t="s">
        <v>143</v>
      </c>
      <c r="E657" s="41"/>
      <c r="F657" s="234" t="s">
        <v>988</v>
      </c>
      <c r="G657" s="41"/>
      <c r="H657" s="41"/>
      <c r="I657" s="235"/>
      <c r="J657" s="41"/>
      <c r="K657" s="41"/>
      <c r="L657" s="45"/>
      <c r="M657" s="236"/>
      <c r="N657" s="237"/>
      <c r="O657" s="92"/>
      <c r="P657" s="92"/>
      <c r="Q657" s="92"/>
      <c r="R657" s="92"/>
      <c r="S657" s="92"/>
      <c r="T657" s="93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T657" s="18" t="s">
        <v>143</v>
      </c>
      <c r="AU657" s="18" t="s">
        <v>155</v>
      </c>
    </row>
    <row r="658" s="2" customFormat="1">
      <c r="A658" s="39"/>
      <c r="B658" s="40"/>
      <c r="C658" s="41"/>
      <c r="D658" s="238" t="s">
        <v>145</v>
      </c>
      <c r="E658" s="41"/>
      <c r="F658" s="239" t="s">
        <v>989</v>
      </c>
      <c r="G658" s="41"/>
      <c r="H658" s="41"/>
      <c r="I658" s="235"/>
      <c r="J658" s="41"/>
      <c r="K658" s="41"/>
      <c r="L658" s="45"/>
      <c r="M658" s="236"/>
      <c r="N658" s="237"/>
      <c r="O658" s="92"/>
      <c r="P658" s="92"/>
      <c r="Q658" s="92"/>
      <c r="R658" s="92"/>
      <c r="S658" s="92"/>
      <c r="T658" s="93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T658" s="18" t="s">
        <v>145</v>
      </c>
      <c r="AU658" s="18" t="s">
        <v>155</v>
      </c>
    </row>
    <row r="659" s="13" customFormat="1">
      <c r="A659" s="13"/>
      <c r="B659" s="240"/>
      <c r="C659" s="241"/>
      <c r="D659" s="233" t="s">
        <v>147</v>
      </c>
      <c r="E659" s="242" t="s">
        <v>1</v>
      </c>
      <c r="F659" s="243" t="s">
        <v>990</v>
      </c>
      <c r="G659" s="241"/>
      <c r="H659" s="244">
        <v>22</v>
      </c>
      <c r="I659" s="245"/>
      <c r="J659" s="241"/>
      <c r="K659" s="241"/>
      <c r="L659" s="246"/>
      <c r="M659" s="247"/>
      <c r="N659" s="248"/>
      <c r="O659" s="248"/>
      <c r="P659" s="248"/>
      <c r="Q659" s="248"/>
      <c r="R659" s="248"/>
      <c r="S659" s="248"/>
      <c r="T659" s="249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50" t="s">
        <v>147</v>
      </c>
      <c r="AU659" s="250" t="s">
        <v>155</v>
      </c>
      <c r="AV659" s="13" t="s">
        <v>83</v>
      </c>
      <c r="AW659" s="13" t="s">
        <v>30</v>
      </c>
      <c r="AX659" s="13" t="s">
        <v>81</v>
      </c>
      <c r="AY659" s="250" t="s">
        <v>134</v>
      </c>
    </row>
    <row r="660" s="2" customFormat="1" ht="16.5" customHeight="1">
      <c r="A660" s="39"/>
      <c r="B660" s="40"/>
      <c r="C660" s="272" t="s">
        <v>991</v>
      </c>
      <c r="D660" s="272" t="s">
        <v>363</v>
      </c>
      <c r="E660" s="273" t="s">
        <v>992</v>
      </c>
      <c r="F660" s="274" t="s">
        <v>993</v>
      </c>
      <c r="G660" s="275" t="s">
        <v>432</v>
      </c>
      <c r="H660" s="276">
        <v>1</v>
      </c>
      <c r="I660" s="277"/>
      <c r="J660" s="278">
        <f>ROUND(I660*H660,2)</f>
        <v>0</v>
      </c>
      <c r="K660" s="274" t="s">
        <v>140</v>
      </c>
      <c r="L660" s="279"/>
      <c r="M660" s="280" t="s">
        <v>1</v>
      </c>
      <c r="N660" s="281" t="s">
        <v>38</v>
      </c>
      <c r="O660" s="92"/>
      <c r="P660" s="229">
        <f>O660*H660</f>
        <v>0</v>
      </c>
      <c r="Q660" s="229">
        <v>0.0018</v>
      </c>
      <c r="R660" s="229">
        <f>Q660*H660</f>
        <v>0.0018</v>
      </c>
      <c r="S660" s="229">
        <v>0</v>
      </c>
      <c r="T660" s="230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231" t="s">
        <v>198</v>
      </c>
      <c r="AT660" s="231" t="s">
        <v>363</v>
      </c>
      <c r="AU660" s="231" t="s">
        <v>155</v>
      </c>
      <c r="AY660" s="18" t="s">
        <v>134</v>
      </c>
      <c r="BE660" s="232">
        <f>IF(N660="základní",J660,0)</f>
        <v>0</v>
      </c>
      <c r="BF660" s="232">
        <f>IF(N660="snížená",J660,0)</f>
        <v>0</v>
      </c>
      <c r="BG660" s="232">
        <f>IF(N660="zákl. přenesená",J660,0)</f>
        <v>0</v>
      </c>
      <c r="BH660" s="232">
        <f>IF(N660="sníž. přenesená",J660,0)</f>
        <v>0</v>
      </c>
      <c r="BI660" s="232">
        <f>IF(N660="nulová",J660,0)</f>
        <v>0</v>
      </c>
      <c r="BJ660" s="18" t="s">
        <v>81</v>
      </c>
      <c r="BK660" s="232">
        <f>ROUND(I660*H660,2)</f>
        <v>0</v>
      </c>
      <c r="BL660" s="18" t="s">
        <v>141</v>
      </c>
      <c r="BM660" s="231" t="s">
        <v>994</v>
      </c>
    </row>
    <row r="661" s="2" customFormat="1">
      <c r="A661" s="39"/>
      <c r="B661" s="40"/>
      <c r="C661" s="41"/>
      <c r="D661" s="233" t="s">
        <v>143</v>
      </c>
      <c r="E661" s="41"/>
      <c r="F661" s="234" t="s">
        <v>993</v>
      </c>
      <c r="G661" s="41"/>
      <c r="H661" s="41"/>
      <c r="I661" s="235"/>
      <c r="J661" s="41"/>
      <c r="K661" s="41"/>
      <c r="L661" s="45"/>
      <c r="M661" s="236"/>
      <c r="N661" s="237"/>
      <c r="O661" s="92"/>
      <c r="P661" s="92"/>
      <c r="Q661" s="92"/>
      <c r="R661" s="92"/>
      <c r="S661" s="92"/>
      <c r="T661" s="93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T661" s="18" t="s">
        <v>143</v>
      </c>
      <c r="AU661" s="18" t="s">
        <v>155</v>
      </c>
    </row>
    <row r="662" s="2" customFormat="1" ht="16.5" customHeight="1">
      <c r="A662" s="39"/>
      <c r="B662" s="40"/>
      <c r="C662" s="272" t="s">
        <v>995</v>
      </c>
      <c r="D662" s="272" t="s">
        <v>363</v>
      </c>
      <c r="E662" s="273" t="s">
        <v>996</v>
      </c>
      <c r="F662" s="274" t="s">
        <v>997</v>
      </c>
      <c r="G662" s="275" t="s">
        <v>432</v>
      </c>
      <c r="H662" s="276">
        <v>2</v>
      </c>
      <c r="I662" s="277"/>
      <c r="J662" s="278">
        <f>ROUND(I662*H662,2)</f>
        <v>0</v>
      </c>
      <c r="K662" s="274" t="s">
        <v>140</v>
      </c>
      <c r="L662" s="279"/>
      <c r="M662" s="280" t="s">
        <v>1</v>
      </c>
      <c r="N662" s="281" t="s">
        <v>38</v>
      </c>
      <c r="O662" s="92"/>
      <c r="P662" s="229">
        <f>O662*H662</f>
        <v>0</v>
      </c>
      <c r="Q662" s="229">
        <v>0.00080000000000000004</v>
      </c>
      <c r="R662" s="229">
        <f>Q662*H662</f>
        <v>0.0016000000000000001</v>
      </c>
      <c r="S662" s="229">
        <v>0</v>
      </c>
      <c r="T662" s="230">
        <f>S662*H662</f>
        <v>0</v>
      </c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R662" s="231" t="s">
        <v>198</v>
      </c>
      <c r="AT662" s="231" t="s">
        <v>363</v>
      </c>
      <c r="AU662" s="231" t="s">
        <v>155</v>
      </c>
      <c r="AY662" s="18" t="s">
        <v>134</v>
      </c>
      <c r="BE662" s="232">
        <f>IF(N662="základní",J662,0)</f>
        <v>0</v>
      </c>
      <c r="BF662" s="232">
        <f>IF(N662="snížená",J662,0)</f>
        <v>0</v>
      </c>
      <c r="BG662" s="232">
        <f>IF(N662="zákl. přenesená",J662,0)</f>
        <v>0</v>
      </c>
      <c r="BH662" s="232">
        <f>IF(N662="sníž. přenesená",J662,0)</f>
        <v>0</v>
      </c>
      <c r="BI662" s="232">
        <f>IF(N662="nulová",J662,0)</f>
        <v>0</v>
      </c>
      <c r="BJ662" s="18" t="s">
        <v>81</v>
      </c>
      <c r="BK662" s="232">
        <f>ROUND(I662*H662,2)</f>
        <v>0</v>
      </c>
      <c r="BL662" s="18" t="s">
        <v>141</v>
      </c>
      <c r="BM662" s="231" t="s">
        <v>998</v>
      </c>
    </row>
    <row r="663" s="2" customFormat="1">
      <c r="A663" s="39"/>
      <c r="B663" s="40"/>
      <c r="C663" s="41"/>
      <c r="D663" s="233" t="s">
        <v>143</v>
      </c>
      <c r="E663" s="41"/>
      <c r="F663" s="234" t="s">
        <v>997</v>
      </c>
      <c r="G663" s="41"/>
      <c r="H663" s="41"/>
      <c r="I663" s="235"/>
      <c r="J663" s="41"/>
      <c r="K663" s="41"/>
      <c r="L663" s="45"/>
      <c r="M663" s="236"/>
      <c r="N663" s="237"/>
      <c r="O663" s="92"/>
      <c r="P663" s="92"/>
      <c r="Q663" s="92"/>
      <c r="R663" s="92"/>
      <c r="S663" s="92"/>
      <c r="T663" s="93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T663" s="18" t="s">
        <v>143</v>
      </c>
      <c r="AU663" s="18" t="s">
        <v>155</v>
      </c>
    </row>
    <row r="664" s="2" customFormat="1" ht="16.5" customHeight="1">
      <c r="A664" s="39"/>
      <c r="B664" s="40"/>
      <c r="C664" s="272" t="s">
        <v>999</v>
      </c>
      <c r="D664" s="272" t="s">
        <v>363</v>
      </c>
      <c r="E664" s="273" t="s">
        <v>1000</v>
      </c>
      <c r="F664" s="274" t="s">
        <v>1001</v>
      </c>
      <c r="G664" s="275" t="s">
        <v>432</v>
      </c>
      <c r="H664" s="276">
        <v>14</v>
      </c>
      <c r="I664" s="277"/>
      <c r="J664" s="278">
        <f>ROUND(I664*H664,2)</f>
        <v>0</v>
      </c>
      <c r="K664" s="274" t="s">
        <v>140</v>
      </c>
      <c r="L664" s="279"/>
      <c r="M664" s="280" t="s">
        <v>1</v>
      </c>
      <c r="N664" s="281" t="s">
        <v>38</v>
      </c>
      <c r="O664" s="92"/>
      <c r="P664" s="229">
        <f>O664*H664</f>
        <v>0</v>
      </c>
      <c r="Q664" s="229">
        <v>0.00088000000000000003</v>
      </c>
      <c r="R664" s="229">
        <f>Q664*H664</f>
        <v>0.012320000000000001</v>
      </c>
      <c r="S664" s="229">
        <v>0</v>
      </c>
      <c r="T664" s="230">
        <f>S664*H664</f>
        <v>0</v>
      </c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R664" s="231" t="s">
        <v>198</v>
      </c>
      <c r="AT664" s="231" t="s">
        <v>363</v>
      </c>
      <c r="AU664" s="231" t="s">
        <v>155</v>
      </c>
      <c r="AY664" s="18" t="s">
        <v>134</v>
      </c>
      <c r="BE664" s="232">
        <f>IF(N664="základní",J664,0)</f>
        <v>0</v>
      </c>
      <c r="BF664" s="232">
        <f>IF(N664="snížená",J664,0)</f>
        <v>0</v>
      </c>
      <c r="BG664" s="232">
        <f>IF(N664="zákl. přenesená",J664,0)</f>
        <v>0</v>
      </c>
      <c r="BH664" s="232">
        <f>IF(N664="sníž. přenesená",J664,0)</f>
        <v>0</v>
      </c>
      <c r="BI664" s="232">
        <f>IF(N664="nulová",J664,0)</f>
        <v>0</v>
      </c>
      <c r="BJ664" s="18" t="s">
        <v>81</v>
      </c>
      <c r="BK664" s="232">
        <f>ROUND(I664*H664,2)</f>
        <v>0</v>
      </c>
      <c r="BL664" s="18" t="s">
        <v>141</v>
      </c>
      <c r="BM664" s="231" t="s">
        <v>1002</v>
      </c>
    </row>
    <row r="665" s="2" customFormat="1">
      <c r="A665" s="39"/>
      <c r="B665" s="40"/>
      <c r="C665" s="41"/>
      <c r="D665" s="233" t="s">
        <v>143</v>
      </c>
      <c r="E665" s="41"/>
      <c r="F665" s="234" t="s">
        <v>1001</v>
      </c>
      <c r="G665" s="41"/>
      <c r="H665" s="41"/>
      <c r="I665" s="235"/>
      <c r="J665" s="41"/>
      <c r="K665" s="41"/>
      <c r="L665" s="45"/>
      <c r="M665" s="236"/>
      <c r="N665" s="237"/>
      <c r="O665" s="92"/>
      <c r="P665" s="92"/>
      <c r="Q665" s="92"/>
      <c r="R665" s="92"/>
      <c r="S665" s="92"/>
      <c r="T665" s="93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T665" s="18" t="s">
        <v>143</v>
      </c>
      <c r="AU665" s="18" t="s">
        <v>155</v>
      </c>
    </row>
    <row r="666" s="2" customFormat="1" ht="21.75" customHeight="1">
      <c r="A666" s="39"/>
      <c r="B666" s="40"/>
      <c r="C666" s="272" t="s">
        <v>1003</v>
      </c>
      <c r="D666" s="272" t="s">
        <v>363</v>
      </c>
      <c r="E666" s="273" t="s">
        <v>1004</v>
      </c>
      <c r="F666" s="274" t="s">
        <v>1005</v>
      </c>
      <c r="G666" s="275" t="s">
        <v>432</v>
      </c>
      <c r="H666" s="276">
        <v>1</v>
      </c>
      <c r="I666" s="277"/>
      <c r="J666" s="278">
        <f>ROUND(I666*H666,2)</f>
        <v>0</v>
      </c>
      <c r="K666" s="274" t="s">
        <v>1</v>
      </c>
      <c r="L666" s="279"/>
      <c r="M666" s="280" t="s">
        <v>1</v>
      </c>
      <c r="N666" s="281" t="s">
        <v>38</v>
      </c>
      <c r="O666" s="92"/>
      <c r="P666" s="229">
        <f>O666*H666</f>
        <v>0</v>
      </c>
      <c r="Q666" s="229">
        <v>0.0014</v>
      </c>
      <c r="R666" s="229">
        <f>Q666*H666</f>
        <v>0.0014</v>
      </c>
      <c r="S666" s="229">
        <v>0</v>
      </c>
      <c r="T666" s="230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31" t="s">
        <v>198</v>
      </c>
      <c r="AT666" s="231" t="s">
        <v>363</v>
      </c>
      <c r="AU666" s="231" t="s">
        <v>155</v>
      </c>
      <c r="AY666" s="18" t="s">
        <v>134</v>
      </c>
      <c r="BE666" s="232">
        <f>IF(N666="základní",J666,0)</f>
        <v>0</v>
      </c>
      <c r="BF666" s="232">
        <f>IF(N666="snížená",J666,0)</f>
        <v>0</v>
      </c>
      <c r="BG666" s="232">
        <f>IF(N666="zákl. přenesená",J666,0)</f>
        <v>0</v>
      </c>
      <c r="BH666" s="232">
        <f>IF(N666="sníž. přenesená",J666,0)</f>
        <v>0</v>
      </c>
      <c r="BI666" s="232">
        <f>IF(N666="nulová",J666,0)</f>
        <v>0</v>
      </c>
      <c r="BJ666" s="18" t="s">
        <v>81</v>
      </c>
      <c r="BK666" s="232">
        <f>ROUND(I666*H666,2)</f>
        <v>0</v>
      </c>
      <c r="BL666" s="18" t="s">
        <v>141</v>
      </c>
      <c r="BM666" s="231" t="s">
        <v>1006</v>
      </c>
    </row>
    <row r="667" s="2" customFormat="1">
      <c r="A667" s="39"/>
      <c r="B667" s="40"/>
      <c r="C667" s="41"/>
      <c r="D667" s="233" t="s">
        <v>143</v>
      </c>
      <c r="E667" s="41"/>
      <c r="F667" s="234" t="s">
        <v>1005</v>
      </c>
      <c r="G667" s="41"/>
      <c r="H667" s="41"/>
      <c r="I667" s="235"/>
      <c r="J667" s="41"/>
      <c r="K667" s="41"/>
      <c r="L667" s="45"/>
      <c r="M667" s="236"/>
      <c r="N667" s="237"/>
      <c r="O667" s="92"/>
      <c r="P667" s="92"/>
      <c r="Q667" s="92"/>
      <c r="R667" s="92"/>
      <c r="S667" s="92"/>
      <c r="T667" s="93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T667" s="18" t="s">
        <v>143</v>
      </c>
      <c r="AU667" s="18" t="s">
        <v>155</v>
      </c>
    </row>
    <row r="668" s="2" customFormat="1" ht="21.75" customHeight="1">
      <c r="A668" s="39"/>
      <c r="B668" s="40"/>
      <c r="C668" s="272" t="s">
        <v>1007</v>
      </c>
      <c r="D668" s="272" t="s">
        <v>363</v>
      </c>
      <c r="E668" s="273" t="s">
        <v>1008</v>
      </c>
      <c r="F668" s="274" t="s">
        <v>1009</v>
      </c>
      <c r="G668" s="275" t="s">
        <v>432</v>
      </c>
      <c r="H668" s="276">
        <v>4</v>
      </c>
      <c r="I668" s="277"/>
      <c r="J668" s="278">
        <f>ROUND(I668*H668,2)</f>
        <v>0</v>
      </c>
      <c r="K668" s="274" t="s">
        <v>1</v>
      </c>
      <c r="L668" s="279"/>
      <c r="M668" s="280" t="s">
        <v>1</v>
      </c>
      <c r="N668" s="281" t="s">
        <v>38</v>
      </c>
      <c r="O668" s="92"/>
      <c r="P668" s="229">
        <f>O668*H668</f>
        <v>0</v>
      </c>
      <c r="Q668" s="229">
        <v>0.0016000000000000001</v>
      </c>
      <c r="R668" s="229">
        <f>Q668*H668</f>
        <v>0.0064000000000000003</v>
      </c>
      <c r="S668" s="229">
        <v>0</v>
      </c>
      <c r="T668" s="230">
        <f>S668*H668</f>
        <v>0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231" t="s">
        <v>198</v>
      </c>
      <c r="AT668" s="231" t="s">
        <v>363</v>
      </c>
      <c r="AU668" s="231" t="s">
        <v>155</v>
      </c>
      <c r="AY668" s="18" t="s">
        <v>134</v>
      </c>
      <c r="BE668" s="232">
        <f>IF(N668="základní",J668,0)</f>
        <v>0</v>
      </c>
      <c r="BF668" s="232">
        <f>IF(N668="snížená",J668,0)</f>
        <v>0</v>
      </c>
      <c r="BG668" s="232">
        <f>IF(N668="zákl. přenesená",J668,0)</f>
        <v>0</v>
      </c>
      <c r="BH668" s="232">
        <f>IF(N668="sníž. přenesená",J668,0)</f>
        <v>0</v>
      </c>
      <c r="BI668" s="232">
        <f>IF(N668="nulová",J668,0)</f>
        <v>0</v>
      </c>
      <c r="BJ668" s="18" t="s">
        <v>81</v>
      </c>
      <c r="BK668" s="232">
        <f>ROUND(I668*H668,2)</f>
        <v>0</v>
      </c>
      <c r="BL668" s="18" t="s">
        <v>141</v>
      </c>
      <c r="BM668" s="231" t="s">
        <v>1010</v>
      </c>
    </row>
    <row r="669" s="2" customFormat="1">
      <c r="A669" s="39"/>
      <c r="B669" s="40"/>
      <c r="C669" s="41"/>
      <c r="D669" s="233" t="s">
        <v>143</v>
      </c>
      <c r="E669" s="41"/>
      <c r="F669" s="234" t="s">
        <v>1009</v>
      </c>
      <c r="G669" s="41"/>
      <c r="H669" s="41"/>
      <c r="I669" s="235"/>
      <c r="J669" s="41"/>
      <c r="K669" s="41"/>
      <c r="L669" s="45"/>
      <c r="M669" s="236"/>
      <c r="N669" s="237"/>
      <c r="O669" s="92"/>
      <c r="P669" s="92"/>
      <c r="Q669" s="92"/>
      <c r="R669" s="92"/>
      <c r="S669" s="92"/>
      <c r="T669" s="93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T669" s="18" t="s">
        <v>143</v>
      </c>
      <c r="AU669" s="18" t="s">
        <v>155</v>
      </c>
    </row>
    <row r="670" s="2" customFormat="1" ht="16.5" customHeight="1">
      <c r="A670" s="39"/>
      <c r="B670" s="40"/>
      <c r="C670" s="220" t="s">
        <v>1011</v>
      </c>
      <c r="D670" s="220" t="s">
        <v>136</v>
      </c>
      <c r="E670" s="221" t="s">
        <v>1012</v>
      </c>
      <c r="F670" s="222" t="s">
        <v>1013</v>
      </c>
      <c r="G670" s="223" t="s">
        <v>709</v>
      </c>
      <c r="H670" s="224">
        <v>1</v>
      </c>
      <c r="I670" s="225"/>
      <c r="J670" s="226">
        <f>ROUND(I670*H670,2)</f>
        <v>0</v>
      </c>
      <c r="K670" s="222" t="s">
        <v>1</v>
      </c>
      <c r="L670" s="45"/>
      <c r="M670" s="227" t="s">
        <v>1</v>
      </c>
      <c r="N670" s="228" t="s">
        <v>38</v>
      </c>
      <c r="O670" s="92"/>
      <c r="P670" s="229">
        <f>O670*H670</f>
        <v>0</v>
      </c>
      <c r="Q670" s="229">
        <v>0</v>
      </c>
      <c r="R670" s="229">
        <f>Q670*H670</f>
        <v>0</v>
      </c>
      <c r="S670" s="229">
        <v>0</v>
      </c>
      <c r="T670" s="230">
        <f>S670*H670</f>
        <v>0</v>
      </c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R670" s="231" t="s">
        <v>141</v>
      </c>
      <c r="AT670" s="231" t="s">
        <v>136</v>
      </c>
      <c r="AU670" s="231" t="s">
        <v>155</v>
      </c>
      <c r="AY670" s="18" t="s">
        <v>134</v>
      </c>
      <c r="BE670" s="232">
        <f>IF(N670="základní",J670,0)</f>
        <v>0</v>
      </c>
      <c r="BF670" s="232">
        <f>IF(N670="snížená",J670,0)</f>
        <v>0</v>
      </c>
      <c r="BG670" s="232">
        <f>IF(N670="zákl. přenesená",J670,0)</f>
        <v>0</v>
      </c>
      <c r="BH670" s="232">
        <f>IF(N670="sníž. přenesená",J670,0)</f>
        <v>0</v>
      </c>
      <c r="BI670" s="232">
        <f>IF(N670="nulová",J670,0)</f>
        <v>0</v>
      </c>
      <c r="BJ670" s="18" t="s">
        <v>81</v>
      </c>
      <c r="BK670" s="232">
        <f>ROUND(I670*H670,2)</f>
        <v>0</v>
      </c>
      <c r="BL670" s="18" t="s">
        <v>141</v>
      </c>
      <c r="BM670" s="231" t="s">
        <v>1014</v>
      </c>
    </row>
    <row r="671" s="2" customFormat="1">
      <c r="A671" s="39"/>
      <c r="B671" s="40"/>
      <c r="C671" s="41"/>
      <c r="D671" s="233" t="s">
        <v>143</v>
      </c>
      <c r="E671" s="41"/>
      <c r="F671" s="234" t="s">
        <v>1015</v>
      </c>
      <c r="G671" s="41"/>
      <c r="H671" s="41"/>
      <c r="I671" s="235"/>
      <c r="J671" s="41"/>
      <c r="K671" s="41"/>
      <c r="L671" s="45"/>
      <c r="M671" s="236"/>
      <c r="N671" s="237"/>
      <c r="O671" s="92"/>
      <c r="P671" s="92"/>
      <c r="Q671" s="92"/>
      <c r="R671" s="92"/>
      <c r="S671" s="92"/>
      <c r="T671" s="93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T671" s="18" t="s">
        <v>143</v>
      </c>
      <c r="AU671" s="18" t="s">
        <v>155</v>
      </c>
    </row>
    <row r="672" s="15" customFormat="1">
      <c r="A672" s="15"/>
      <c r="B672" s="262"/>
      <c r="C672" s="263"/>
      <c r="D672" s="233" t="s">
        <v>147</v>
      </c>
      <c r="E672" s="264" t="s">
        <v>1</v>
      </c>
      <c r="F672" s="265" t="s">
        <v>1016</v>
      </c>
      <c r="G672" s="263"/>
      <c r="H672" s="264" t="s">
        <v>1</v>
      </c>
      <c r="I672" s="266"/>
      <c r="J672" s="263"/>
      <c r="K672" s="263"/>
      <c r="L672" s="267"/>
      <c r="M672" s="268"/>
      <c r="N672" s="269"/>
      <c r="O672" s="269"/>
      <c r="P672" s="269"/>
      <c r="Q672" s="269"/>
      <c r="R672" s="269"/>
      <c r="S672" s="269"/>
      <c r="T672" s="270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71" t="s">
        <v>147</v>
      </c>
      <c r="AU672" s="271" t="s">
        <v>155</v>
      </c>
      <c r="AV672" s="15" t="s">
        <v>81</v>
      </c>
      <c r="AW672" s="15" t="s">
        <v>30</v>
      </c>
      <c r="AX672" s="15" t="s">
        <v>73</v>
      </c>
      <c r="AY672" s="271" t="s">
        <v>134</v>
      </c>
    </row>
    <row r="673" s="15" customFormat="1">
      <c r="A673" s="15"/>
      <c r="B673" s="262"/>
      <c r="C673" s="263"/>
      <c r="D673" s="233" t="s">
        <v>147</v>
      </c>
      <c r="E673" s="264" t="s">
        <v>1</v>
      </c>
      <c r="F673" s="265" t="s">
        <v>1017</v>
      </c>
      <c r="G673" s="263"/>
      <c r="H673" s="264" t="s">
        <v>1</v>
      </c>
      <c r="I673" s="266"/>
      <c r="J673" s="263"/>
      <c r="K673" s="263"/>
      <c r="L673" s="267"/>
      <c r="M673" s="268"/>
      <c r="N673" s="269"/>
      <c r="O673" s="269"/>
      <c r="P673" s="269"/>
      <c r="Q673" s="269"/>
      <c r="R673" s="269"/>
      <c r="S673" s="269"/>
      <c r="T673" s="270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71" t="s">
        <v>147</v>
      </c>
      <c r="AU673" s="271" t="s">
        <v>155</v>
      </c>
      <c r="AV673" s="15" t="s">
        <v>81</v>
      </c>
      <c r="AW673" s="15" t="s">
        <v>30</v>
      </c>
      <c r="AX673" s="15" t="s">
        <v>73</v>
      </c>
      <c r="AY673" s="271" t="s">
        <v>134</v>
      </c>
    </row>
    <row r="674" s="15" customFormat="1">
      <c r="A674" s="15"/>
      <c r="B674" s="262"/>
      <c r="C674" s="263"/>
      <c r="D674" s="233" t="s">
        <v>147</v>
      </c>
      <c r="E674" s="264" t="s">
        <v>1</v>
      </c>
      <c r="F674" s="265" t="s">
        <v>1018</v>
      </c>
      <c r="G674" s="263"/>
      <c r="H674" s="264" t="s">
        <v>1</v>
      </c>
      <c r="I674" s="266"/>
      <c r="J674" s="263"/>
      <c r="K674" s="263"/>
      <c r="L674" s="267"/>
      <c r="M674" s="268"/>
      <c r="N674" s="269"/>
      <c r="O674" s="269"/>
      <c r="P674" s="269"/>
      <c r="Q674" s="269"/>
      <c r="R674" s="269"/>
      <c r="S674" s="269"/>
      <c r="T674" s="270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71" t="s">
        <v>147</v>
      </c>
      <c r="AU674" s="271" t="s">
        <v>155</v>
      </c>
      <c r="AV674" s="15" t="s">
        <v>81</v>
      </c>
      <c r="AW674" s="15" t="s">
        <v>30</v>
      </c>
      <c r="AX674" s="15" t="s">
        <v>73</v>
      </c>
      <c r="AY674" s="271" t="s">
        <v>134</v>
      </c>
    </row>
    <row r="675" s="13" customFormat="1">
      <c r="A675" s="13"/>
      <c r="B675" s="240"/>
      <c r="C675" s="241"/>
      <c r="D675" s="233" t="s">
        <v>147</v>
      </c>
      <c r="E675" s="242" t="s">
        <v>1</v>
      </c>
      <c r="F675" s="243" t="s">
        <v>81</v>
      </c>
      <c r="G675" s="241"/>
      <c r="H675" s="244">
        <v>1</v>
      </c>
      <c r="I675" s="245"/>
      <c r="J675" s="241"/>
      <c r="K675" s="241"/>
      <c r="L675" s="246"/>
      <c r="M675" s="247"/>
      <c r="N675" s="248"/>
      <c r="O675" s="248"/>
      <c r="P675" s="248"/>
      <c r="Q675" s="248"/>
      <c r="R675" s="248"/>
      <c r="S675" s="248"/>
      <c r="T675" s="249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50" t="s">
        <v>147</v>
      </c>
      <c r="AU675" s="250" t="s">
        <v>155</v>
      </c>
      <c r="AV675" s="13" t="s">
        <v>83</v>
      </c>
      <c r="AW675" s="13" t="s">
        <v>30</v>
      </c>
      <c r="AX675" s="13" t="s">
        <v>81</v>
      </c>
      <c r="AY675" s="250" t="s">
        <v>134</v>
      </c>
    </row>
    <row r="676" s="2" customFormat="1" ht="24.15" customHeight="1">
      <c r="A676" s="39"/>
      <c r="B676" s="40"/>
      <c r="C676" s="220" t="s">
        <v>1019</v>
      </c>
      <c r="D676" s="220" t="s">
        <v>136</v>
      </c>
      <c r="E676" s="221" t="s">
        <v>1020</v>
      </c>
      <c r="F676" s="222" t="s">
        <v>1021</v>
      </c>
      <c r="G676" s="223" t="s">
        <v>432</v>
      </c>
      <c r="H676" s="224">
        <v>6</v>
      </c>
      <c r="I676" s="225"/>
      <c r="J676" s="226">
        <f>ROUND(I676*H676,2)</f>
        <v>0</v>
      </c>
      <c r="K676" s="222" t="s">
        <v>140</v>
      </c>
      <c r="L676" s="45"/>
      <c r="M676" s="227" t="s">
        <v>1</v>
      </c>
      <c r="N676" s="228" t="s">
        <v>38</v>
      </c>
      <c r="O676" s="92"/>
      <c r="P676" s="229">
        <f>O676*H676</f>
        <v>0</v>
      </c>
      <c r="Q676" s="229">
        <v>0.00072000000000000005</v>
      </c>
      <c r="R676" s="229">
        <f>Q676*H676</f>
        <v>0.0043200000000000001</v>
      </c>
      <c r="S676" s="229">
        <v>0</v>
      </c>
      <c r="T676" s="230">
        <f>S676*H676</f>
        <v>0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231" t="s">
        <v>141</v>
      </c>
      <c r="AT676" s="231" t="s">
        <v>136</v>
      </c>
      <c r="AU676" s="231" t="s">
        <v>155</v>
      </c>
      <c r="AY676" s="18" t="s">
        <v>134</v>
      </c>
      <c r="BE676" s="232">
        <f>IF(N676="základní",J676,0)</f>
        <v>0</v>
      </c>
      <c r="BF676" s="232">
        <f>IF(N676="snížená",J676,0)</f>
        <v>0</v>
      </c>
      <c r="BG676" s="232">
        <f>IF(N676="zákl. přenesená",J676,0)</f>
        <v>0</v>
      </c>
      <c r="BH676" s="232">
        <f>IF(N676="sníž. přenesená",J676,0)</f>
        <v>0</v>
      </c>
      <c r="BI676" s="232">
        <f>IF(N676="nulová",J676,0)</f>
        <v>0</v>
      </c>
      <c r="BJ676" s="18" t="s">
        <v>81</v>
      </c>
      <c r="BK676" s="232">
        <f>ROUND(I676*H676,2)</f>
        <v>0</v>
      </c>
      <c r="BL676" s="18" t="s">
        <v>141</v>
      </c>
      <c r="BM676" s="231" t="s">
        <v>1022</v>
      </c>
    </row>
    <row r="677" s="2" customFormat="1">
      <c r="A677" s="39"/>
      <c r="B677" s="40"/>
      <c r="C677" s="41"/>
      <c r="D677" s="233" t="s">
        <v>143</v>
      </c>
      <c r="E677" s="41"/>
      <c r="F677" s="234" t="s">
        <v>1023</v>
      </c>
      <c r="G677" s="41"/>
      <c r="H677" s="41"/>
      <c r="I677" s="235"/>
      <c r="J677" s="41"/>
      <c r="K677" s="41"/>
      <c r="L677" s="45"/>
      <c r="M677" s="236"/>
      <c r="N677" s="237"/>
      <c r="O677" s="92"/>
      <c r="P677" s="92"/>
      <c r="Q677" s="92"/>
      <c r="R677" s="92"/>
      <c r="S677" s="92"/>
      <c r="T677" s="93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T677" s="18" t="s">
        <v>143</v>
      </c>
      <c r="AU677" s="18" t="s">
        <v>155</v>
      </c>
    </row>
    <row r="678" s="2" customFormat="1">
      <c r="A678" s="39"/>
      <c r="B678" s="40"/>
      <c r="C678" s="41"/>
      <c r="D678" s="238" t="s">
        <v>145</v>
      </c>
      <c r="E678" s="41"/>
      <c r="F678" s="239" t="s">
        <v>1024</v>
      </c>
      <c r="G678" s="41"/>
      <c r="H678" s="41"/>
      <c r="I678" s="235"/>
      <c r="J678" s="41"/>
      <c r="K678" s="41"/>
      <c r="L678" s="45"/>
      <c r="M678" s="236"/>
      <c r="N678" s="237"/>
      <c r="O678" s="92"/>
      <c r="P678" s="92"/>
      <c r="Q678" s="92"/>
      <c r="R678" s="92"/>
      <c r="S678" s="92"/>
      <c r="T678" s="93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T678" s="18" t="s">
        <v>145</v>
      </c>
      <c r="AU678" s="18" t="s">
        <v>155</v>
      </c>
    </row>
    <row r="679" s="13" customFormat="1">
      <c r="A679" s="13"/>
      <c r="B679" s="240"/>
      <c r="C679" s="241"/>
      <c r="D679" s="233" t="s">
        <v>147</v>
      </c>
      <c r="E679" s="242" t="s">
        <v>1</v>
      </c>
      <c r="F679" s="243" t="s">
        <v>183</v>
      </c>
      <c r="G679" s="241"/>
      <c r="H679" s="244">
        <v>6</v>
      </c>
      <c r="I679" s="245"/>
      <c r="J679" s="241"/>
      <c r="K679" s="241"/>
      <c r="L679" s="246"/>
      <c r="M679" s="247"/>
      <c r="N679" s="248"/>
      <c r="O679" s="248"/>
      <c r="P679" s="248"/>
      <c r="Q679" s="248"/>
      <c r="R679" s="248"/>
      <c r="S679" s="248"/>
      <c r="T679" s="249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50" t="s">
        <v>147</v>
      </c>
      <c r="AU679" s="250" t="s">
        <v>155</v>
      </c>
      <c r="AV679" s="13" t="s">
        <v>83</v>
      </c>
      <c r="AW679" s="13" t="s">
        <v>30</v>
      </c>
      <c r="AX679" s="13" t="s">
        <v>81</v>
      </c>
      <c r="AY679" s="250" t="s">
        <v>134</v>
      </c>
    </row>
    <row r="680" s="2" customFormat="1" ht="24.15" customHeight="1">
      <c r="A680" s="39"/>
      <c r="B680" s="40"/>
      <c r="C680" s="272" t="s">
        <v>1025</v>
      </c>
      <c r="D680" s="272" t="s">
        <v>363</v>
      </c>
      <c r="E680" s="273" t="s">
        <v>1026</v>
      </c>
      <c r="F680" s="274" t="s">
        <v>1027</v>
      </c>
      <c r="G680" s="275" t="s">
        <v>432</v>
      </c>
      <c r="H680" s="276">
        <v>6.0599999999999996</v>
      </c>
      <c r="I680" s="277"/>
      <c r="J680" s="278">
        <f>ROUND(I680*H680,2)</f>
        <v>0</v>
      </c>
      <c r="K680" s="274" t="s">
        <v>1</v>
      </c>
      <c r="L680" s="279"/>
      <c r="M680" s="280" t="s">
        <v>1</v>
      </c>
      <c r="N680" s="281" t="s">
        <v>38</v>
      </c>
      <c r="O680" s="92"/>
      <c r="P680" s="229">
        <f>O680*H680</f>
        <v>0</v>
      </c>
      <c r="Q680" s="229">
        <v>0.012</v>
      </c>
      <c r="R680" s="229">
        <f>Q680*H680</f>
        <v>0.072719999999999993</v>
      </c>
      <c r="S680" s="229">
        <v>0</v>
      </c>
      <c r="T680" s="230">
        <f>S680*H680</f>
        <v>0</v>
      </c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R680" s="231" t="s">
        <v>198</v>
      </c>
      <c r="AT680" s="231" t="s">
        <v>363</v>
      </c>
      <c r="AU680" s="231" t="s">
        <v>155</v>
      </c>
      <c r="AY680" s="18" t="s">
        <v>134</v>
      </c>
      <c r="BE680" s="232">
        <f>IF(N680="základní",J680,0)</f>
        <v>0</v>
      </c>
      <c r="BF680" s="232">
        <f>IF(N680="snížená",J680,0)</f>
        <v>0</v>
      </c>
      <c r="BG680" s="232">
        <f>IF(N680="zákl. přenesená",J680,0)</f>
        <v>0</v>
      </c>
      <c r="BH680" s="232">
        <f>IF(N680="sníž. přenesená",J680,0)</f>
        <v>0</v>
      </c>
      <c r="BI680" s="232">
        <f>IF(N680="nulová",J680,0)</f>
        <v>0</v>
      </c>
      <c r="BJ680" s="18" t="s">
        <v>81</v>
      </c>
      <c r="BK680" s="232">
        <f>ROUND(I680*H680,2)</f>
        <v>0</v>
      </c>
      <c r="BL680" s="18" t="s">
        <v>141</v>
      </c>
      <c r="BM680" s="231" t="s">
        <v>1028</v>
      </c>
    </row>
    <row r="681" s="2" customFormat="1">
      <c r="A681" s="39"/>
      <c r="B681" s="40"/>
      <c r="C681" s="41"/>
      <c r="D681" s="233" t="s">
        <v>143</v>
      </c>
      <c r="E681" s="41"/>
      <c r="F681" s="234" t="s">
        <v>1029</v>
      </c>
      <c r="G681" s="41"/>
      <c r="H681" s="41"/>
      <c r="I681" s="235"/>
      <c r="J681" s="41"/>
      <c r="K681" s="41"/>
      <c r="L681" s="45"/>
      <c r="M681" s="236"/>
      <c r="N681" s="237"/>
      <c r="O681" s="92"/>
      <c r="P681" s="92"/>
      <c r="Q681" s="92"/>
      <c r="R681" s="92"/>
      <c r="S681" s="92"/>
      <c r="T681" s="93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T681" s="18" t="s">
        <v>143</v>
      </c>
      <c r="AU681" s="18" t="s">
        <v>155</v>
      </c>
    </row>
    <row r="682" s="13" customFormat="1">
      <c r="A682" s="13"/>
      <c r="B682" s="240"/>
      <c r="C682" s="241"/>
      <c r="D682" s="233" t="s">
        <v>147</v>
      </c>
      <c r="E682" s="242" t="s">
        <v>1</v>
      </c>
      <c r="F682" s="243" t="s">
        <v>1030</v>
      </c>
      <c r="G682" s="241"/>
      <c r="H682" s="244">
        <v>6.0599999999999996</v>
      </c>
      <c r="I682" s="245"/>
      <c r="J682" s="241"/>
      <c r="K682" s="241"/>
      <c r="L682" s="246"/>
      <c r="M682" s="247"/>
      <c r="N682" s="248"/>
      <c r="O682" s="248"/>
      <c r="P682" s="248"/>
      <c r="Q682" s="248"/>
      <c r="R682" s="248"/>
      <c r="S682" s="248"/>
      <c r="T682" s="249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50" t="s">
        <v>147</v>
      </c>
      <c r="AU682" s="250" t="s">
        <v>155</v>
      </c>
      <c r="AV682" s="13" t="s">
        <v>83</v>
      </c>
      <c r="AW682" s="13" t="s">
        <v>30</v>
      </c>
      <c r="AX682" s="13" t="s">
        <v>73</v>
      </c>
      <c r="AY682" s="250" t="s">
        <v>134</v>
      </c>
    </row>
    <row r="683" s="14" customFormat="1">
      <c r="A683" s="14"/>
      <c r="B683" s="251"/>
      <c r="C683" s="252"/>
      <c r="D683" s="233" t="s">
        <v>147</v>
      </c>
      <c r="E683" s="253" t="s">
        <v>1</v>
      </c>
      <c r="F683" s="254" t="s">
        <v>163</v>
      </c>
      <c r="G683" s="252"/>
      <c r="H683" s="255">
        <v>6.0599999999999996</v>
      </c>
      <c r="I683" s="256"/>
      <c r="J683" s="252"/>
      <c r="K683" s="252"/>
      <c r="L683" s="257"/>
      <c r="M683" s="258"/>
      <c r="N683" s="259"/>
      <c r="O683" s="259"/>
      <c r="P683" s="259"/>
      <c r="Q683" s="259"/>
      <c r="R683" s="259"/>
      <c r="S683" s="259"/>
      <c r="T683" s="260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61" t="s">
        <v>147</v>
      </c>
      <c r="AU683" s="261" t="s">
        <v>155</v>
      </c>
      <c r="AV683" s="14" t="s">
        <v>141</v>
      </c>
      <c r="AW683" s="14" t="s">
        <v>30</v>
      </c>
      <c r="AX683" s="14" t="s">
        <v>81</v>
      </c>
      <c r="AY683" s="261" t="s">
        <v>134</v>
      </c>
    </row>
    <row r="684" s="2" customFormat="1" ht="16.5" customHeight="1">
      <c r="A684" s="39"/>
      <c r="B684" s="40"/>
      <c r="C684" s="272" t="s">
        <v>1031</v>
      </c>
      <c r="D684" s="272" t="s">
        <v>363</v>
      </c>
      <c r="E684" s="273" t="s">
        <v>1032</v>
      </c>
      <c r="F684" s="274" t="s">
        <v>1033</v>
      </c>
      <c r="G684" s="275" t="s">
        <v>432</v>
      </c>
      <c r="H684" s="276">
        <v>6.0599999999999996</v>
      </c>
      <c r="I684" s="277"/>
      <c r="J684" s="278">
        <f>ROUND(I684*H684,2)</f>
        <v>0</v>
      </c>
      <c r="K684" s="274" t="s">
        <v>140</v>
      </c>
      <c r="L684" s="279"/>
      <c r="M684" s="280" t="s">
        <v>1</v>
      </c>
      <c r="N684" s="281" t="s">
        <v>38</v>
      </c>
      <c r="O684" s="92"/>
      <c r="P684" s="229">
        <f>O684*H684</f>
        <v>0</v>
      </c>
      <c r="Q684" s="229">
        <v>0.0015</v>
      </c>
      <c r="R684" s="229">
        <f>Q684*H684</f>
        <v>0.0090899999999999991</v>
      </c>
      <c r="S684" s="229">
        <v>0</v>
      </c>
      <c r="T684" s="230">
        <f>S684*H684</f>
        <v>0</v>
      </c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R684" s="231" t="s">
        <v>198</v>
      </c>
      <c r="AT684" s="231" t="s">
        <v>363</v>
      </c>
      <c r="AU684" s="231" t="s">
        <v>155</v>
      </c>
      <c r="AY684" s="18" t="s">
        <v>134</v>
      </c>
      <c r="BE684" s="232">
        <f>IF(N684="základní",J684,0)</f>
        <v>0</v>
      </c>
      <c r="BF684" s="232">
        <f>IF(N684="snížená",J684,0)</f>
        <v>0</v>
      </c>
      <c r="BG684" s="232">
        <f>IF(N684="zákl. přenesená",J684,0)</f>
        <v>0</v>
      </c>
      <c r="BH684" s="232">
        <f>IF(N684="sníž. přenesená",J684,0)</f>
        <v>0</v>
      </c>
      <c r="BI684" s="232">
        <f>IF(N684="nulová",J684,0)</f>
        <v>0</v>
      </c>
      <c r="BJ684" s="18" t="s">
        <v>81</v>
      </c>
      <c r="BK684" s="232">
        <f>ROUND(I684*H684,2)</f>
        <v>0</v>
      </c>
      <c r="BL684" s="18" t="s">
        <v>141</v>
      </c>
      <c r="BM684" s="231" t="s">
        <v>1034</v>
      </c>
    </row>
    <row r="685" s="2" customFormat="1">
      <c r="A685" s="39"/>
      <c r="B685" s="40"/>
      <c r="C685" s="41"/>
      <c r="D685" s="233" t="s">
        <v>143</v>
      </c>
      <c r="E685" s="41"/>
      <c r="F685" s="234" t="s">
        <v>1033</v>
      </c>
      <c r="G685" s="41"/>
      <c r="H685" s="41"/>
      <c r="I685" s="235"/>
      <c r="J685" s="41"/>
      <c r="K685" s="41"/>
      <c r="L685" s="45"/>
      <c r="M685" s="236"/>
      <c r="N685" s="237"/>
      <c r="O685" s="92"/>
      <c r="P685" s="92"/>
      <c r="Q685" s="92"/>
      <c r="R685" s="92"/>
      <c r="S685" s="92"/>
      <c r="T685" s="93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T685" s="18" t="s">
        <v>143</v>
      </c>
      <c r="AU685" s="18" t="s">
        <v>155</v>
      </c>
    </row>
    <row r="686" s="13" customFormat="1">
      <c r="A686" s="13"/>
      <c r="B686" s="240"/>
      <c r="C686" s="241"/>
      <c r="D686" s="233" t="s">
        <v>147</v>
      </c>
      <c r="E686" s="242" t="s">
        <v>1</v>
      </c>
      <c r="F686" s="243" t="s">
        <v>1030</v>
      </c>
      <c r="G686" s="241"/>
      <c r="H686" s="244">
        <v>6.0599999999999996</v>
      </c>
      <c r="I686" s="245"/>
      <c r="J686" s="241"/>
      <c r="K686" s="241"/>
      <c r="L686" s="246"/>
      <c r="M686" s="247"/>
      <c r="N686" s="248"/>
      <c r="O686" s="248"/>
      <c r="P686" s="248"/>
      <c r="Q686" s="248"/>
      <c r="R686" s="248"/>
      <c r="S686" s="248"/>
      <c r="T686" s="249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50" t="s">
        <v>147</v>
      </c>
      <c r="AU686" s="250" t="s">
        <v>155</v>
      </c>
      <c r="AV686" s="13" t="s">
        <v>83</v>
      </c>
      <c r="AW686" s="13" t="s">
        <v>30</v>
      </c>
      <c r="AX686" s="13" t="s">
        <v>73</v>
      </c>
      <c r="AY686" s="250" t="s">
        <v>134</v>
      </c>
    </row>
    <row r="687" s="14" customFormat="1">
      <c r="A687" s="14"/>
      <c r="B687" s="251"/>
      <c r="C687" s="252"/>
      <c r="D687" s="233" t="s">
        <v>147</v>
      </c>
      <c r="E687" s="253" t="s">
        <v>1</v>
      </c>
      <c r="F687" s="254" t="s">
        <v>163</v>
      </c>
      <c r="G687" s="252"/>
      <c r="H687" s="255">
        <v>6.0599999999999996</v>
      </c>
      <c r="I687" s="256"/>
      <c r="J687" s="252"/>
      <c r="K687" s="252"/>
      <c r="L687" s="257"/>
      <c r="M687" s="258"/>
      <c r="N687" s="259"/>
      <c r="O687" s="259"/>
      <c r="P687" s="259"/>
      <c r="Q687" s="259"/>
      <c r="R687" s="259"/>
      <c r="S687" s="259"/>
      <c r="T687" s="260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61" t="s">
        <v>147</v>
      </c>
      <c r="AU687" s="261" t="s">
        <v>155</v>
      </c>
      <c r="AV687" s="14" t="s">
        <v>141</v>
      </c>
      <c r="AW687" s="14" t="s">
        <v>30</v>
      </c>
      <c r="AX687" s="14" t="s">
        <v>81</v>
      </c>
      <c r="AY687" s="261" t="s">
        <v>134</v>
      </c>
    </row>
    <row r="688" s="2" customFormat="1" ht="24.15" customHeight="1">
      <c r="A688" s="39"/>
      <c r="B688" s="40"/>
      <c r="C688" s="220" t="s">
        <v>1035</v>
      </c>
      <c r="D688" s="220" t="s">
        <v>136</v>
      </c>
      <c r="E688" s="221" t="s">
        <v>1036</v>
      </c>
      <c r="F688" s="222" t="s">
        <v>1037</v>
      </c>
      <c r="G688" s="223" t="s">
        <v>432</v>
      </c>
      <c r="H688" s="224">
        <v>46</v>
      </c>
      <c r="I688" s="225"/>
      <c r="J688" s="226">
        <f>ROUND(I688*H688,2)</f>
        <v>0</v>
      </c>
      <c r="K688" s="222" t="s">
        <v>140</v>
      </c>
      <c r="L688" s="45"/>
      <c r="M688" s="227" t="s">
        <v>1</v>
      </c>
      <c r="N688" s="228" t="s">
        <v>38</v>
      </c>
      <c r="O688" s="92"/>
      <c r="P688" s="229">
        <f>O688*H688</f>
        <v>0</v>
      </c>
      <c r="Q688" s="229">
        <v>0</v>
      </c>
      <c r="R688" s="229">
        <f>Q688*H688</f>
        <v>0</v>
      </c>
      <c r="S688" s="229">
        <v>0</v>
      </c>
      <c r="T688" s="230">
        <f>S688*H688</f>
        <v>0</v>
      </c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R688" s="231" t="s">
        <v>141</v>
      </c>
      <c r="AT688" s="231" t="s">
        <v>136</v>
      </c>
      <c r="AU688" s="231" t="s">
        <v>155</v>
      </c>
      <c r="AY688" s="18" t="s">
        <v>134</v>
      </c>
      <c r="BE688" s="232">
        <f>IF(N688="základní",J688,0)</f>
        <v>0</v>
      </c>
      <c r="BF688" s="232">
        <f>IF(N688="snížená",J688,0)</f>
        <v>0</v>
      </c>
      <c r="BG688" s="232">
        <f>IF(N688="zákl. přenesená",J688,0)</f>
        <v>0</v>
      </c>
      <c r="BH688" s="232">
        <f>IF(N688="sníž. přenesená",J688,0)</f>
        <v>0</v>
      </c>
      <c r="BI688" s="232">
        <f>IF(N688="nulová",J688,0)</f>
        <v>0</v>
      </c>
      <c r="BJ688" s="18" t="s">
        <v>81</v>
      </c>
      <c r="BK688" s="232">
        <f>ROUND(I688*H688,2)</f>
        <v>0</v>
      </c>
      <c r="BL688" s="18" t="s">
        <v>141</v>
      </c>
      <c r="BM688" s="231" t="s">
        <v>1038</v>
      </c>
    </row>
    <row r="689" s="2" customFormat="1">
      <c r="A689" s="39"/>
      <c r="B689" s="40"/>
      <c r="C689" s="41"/>
      <c r="D689" s="233" t="s">
        <v>143</v>
      </c>
      <c r="E689" s="41"/>
      <c r="F689" s="234" t="s">
        <v>1039</v>
      </c>
      <c r="G689" s="41"/>
      <c r="H689" s="41"/>
      <c r="I689" s="235"/>
      <c r="J689" s="41"/>
      <c r="K689" s="41"/>
      <c r="L689" s="45"/>
      <c r="M689" s="236"/>
      <c r="N689" s="237"/>
      <c r="O689" s="92"/>
      <c r="P689" s="92"/>
      <c r="Q689" s="92"/>
      <c r="R689" s="92"/>
      <c r="S689" s="92"/>
      <c r="T689" s="93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T689" s="18" t="s">
        <v>143</v>
      </c>
      <c r="AU689" s="18" t="s">
        <v>155</v>
      </c>
    </row>
    <row r="690" s="2" customFormat="1">
      <c r="A690" s="39"/>
      <c r="B690" s="40"/>
      <c r="C690" s="41"/>
      <c r="D690" s="238" t="s">
        <v>145</v>
      </c>
      <c r="E690" s="41"/>
      <c r="F690" s="239" t="s">
        <v>1040</v>
      </c>
      <c r="G690" s="41"/>
      <c r="H690" s="41"/>
      <c r="I690" s="235"/>
      <c r="J690" s="41"/>
      <c r="K690" s="41"/>
      <c r="L690" s="45"/>
      <c r="M690" s="236"/>
      <c r="N690" s="237"/>
      <c r="O690" s="92"/>
      <c r="P690" s="92"/>
      <c r="Q690" s="92"/>
      <c r="R690" s="92"/>
      <c r="S690" s="92"/>
      <c r="T690" s="93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T690" s="18" t="s">
        <v>145</v>
      </c>
      <c r="AU690" s="18" t="s">
        <v>155</v>
      </c>
    </row>
    <row r="691" s="2" customFormat="1" ht="33" customHeight="1">
      <c r="A691" s="39"/>
      <c r="B691" s="40"/>
      <c r="C691" s="272" t="s">
        <v>1041</v>
      </c>
      <c r="D691" s="272" t="s">
        <v>363</v>
      </c>
      <c r="E691" s="273" t="s">
        <v>1042</v>
      </c>
      <c r="F691" s="274" t="s">
        <v>1043</v>
      </c>
      <c r="G691" s="275" t="s">
        <v>432</v>
      </c>
      <c r="H691" s="276">
        <v>46.689999999999998</v>
      </c>
      <c r="I691" s="277"/>
      <c r="J691" s="278">
        <f>ROUND(I691*H691,2)</f>
        <v>0</v>
      </c>
      <c r="K691" s="274" t="s">
        <v>140</v>
      </c>
      <c r="L691" s="279"/>
      <c r="M691" s="280" t="s">
        <v>1</v>
      </c>
      <c r="N691" s="281" t="s">
        <v>38</v>
      </c>
      <c r="O691" s="92"/>
      <c r="P691" s="229">
        <f>O691*H691</f>
        <v>0</v>
      </c>
      <c r="Q691" s="229">
        <v>0.0019</v>
      </c>
      <c r="R691" s="229">
        <f>Q691*H691</f>
        <v>0.088710999999999998</v>
      </c>
      <c r="S691" s="229">
        <v>0</v>
      </c>
      <c r="T691" s="230">
        <f>S691*H691</f>
        <v>0</v>
      </c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R691" s="231" t="s">
        <v>198</v>
      </c>
      <c r="AT691" s="231" t="s">
        <v>363</v>
      </c>
      <c r="AU691" s="231" t="s">
        <v>155</v>
      </c>
      <c r="AY691" s="18" t="s">
        <v>134</v>
      </c>
      <c r="BE691" s="232">
        <f>IF(N691="základní",J691,0)</f>
        <v>0</v>
      </c>
      <c r="BF691" s="232">
        <f>IF(N691="snížená",J691,0)</f>
        <v>0</v>
      </c>
      <c r="BG691" s="232">
        <f>IF(N691="zákl. přenesená",J691,0)</f>
        <v>0</v>
      </c>
      <c r="BH691" s="232">
        <f>IF(N691="sníž. přenesená",J691,0)</f>
        <v>0</v>
      </c>
      <c r="BI691" s="232">
        <f>IF(N691="nulová",J691,0)</f>
        <v>0</v>
      </c>
      <c r="BJ691" s="18" t="s">
        <v>81</v>
      </c>
      <c r="BK691" s="232">
        <f>ROUND(I691*H691,2)</f>
        <v>0</v>
      </c>
      <c r="BL691" s="18" t="s">
        <v>141</v>
      </c>
      <c r="BM691" s="231" t="s">
        <v>1044</v>
      </c>
    </row>
    <row r="692" s="2" customFormat="1">
      <c r="A692" s="39"/>
      <c r="B692" s="40"/>
      <c r="C692" s="41"/>
      <c r="D692" s="233" t="s">
        <v>143</v>
      </c>
      <c r="E692" s="41"/>
      <c r="F692" s="234" t="s">
        <v>1045</v>
      </c>
      <c r="G692" s="41"/>
      <c r="H692" s="41"/>
      <c r="I692" s="235"/>
      <c r="J692" s="41"/>
      <c r="K692" s="41"/>
      <c r="L692" s="45"/>
      <c r="M692" s="236"/>
      <c r="N692" s="237"/>
      <c r="O692" s="92"/>
      <c r="P692" s="92"/>
      <c r="Q692" s="92"/>
      <c r="R692" s="92"/>
      <c r="S692" s="92"/>
      <c r="T692" s="93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T692" s="18" t="s">
        <v>143</v>
      </c>
      <c r="AU692" s="18" t="s">
        <v>155</v>
      </c>
    </row>
    <row r="693" s="13" customFormat="1">
      <c r="A693" s="13"/>
      <c r="B693" s="240"/>
      <c r="C693" s="241"/>
      <c r="D693" s="233" t="s">
        <v>147</v>
      </c>
      <c r="E693" s="242" t="s">
        <v>1</v>
      </c>
      <c r="F693" s="243" t="s">
        <v>977</v>
      </c>
      <c r="G693" s="241"/>
      <c r="H693" s="244">
        <v>46.689999999999998</v>
      </c>
      <c r="I693" s="245"/>
      <c r="J693" s="241"/>
      <c r="K693" s="241"/>
      <c r="L693" s="246"/>
      <c r="M693" s="247"/>
      <c r="N693" s="248"/>
      <c r="O693" s="248"/>
      <c r="P693" s="248"/>
      <c r="Q693" s="248"/>
      <c r="R693" s="248"/>
      <c r="S693" s="248"/>
      <c r="T693" s="249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50" t="s">
        <v>147</v>
      </c>
      <c r="AU693" s="250" t="s">
        <v>155</v>
      </c>
      <c r="AV693" s="13" t="s">
        <v>83</v>
      </c>
      <c r="AW693" s="13" t="s">
        <v>30</v>
      </c>
      <c r="AX693" s="13" t="s">
        <v>81</v>
      </c>
      <c r="AY693" s="250" t="s">
        <v>134</v>
      </c>
    </row>
    <row r="694" s="2" customFormat="1" ht="24.15" customHeight="1">
      <c r="A694" s="39"/>
      <c r="B694" s="40"/>
      <c r="C694" s="272" t="s">
        <v>1046</v>
      </c>
      <c r="D694" s="272" t="s">
        <v>363</v>
      </c>
      <c r="E694" s="273" t="s">
        <v>1047</v>
      </c>
      <c r="F694" s="274" t="s">
        <v>1048</v>
      </c>
      <c r="G694" s="275" t="s">
        <v>432</v>
      </c>
      <c r="H694" s="276">
        <v>52.780000000000001</v>
      </c>
      <c r="I694" s="277"/>
      <c r="J694" s="278">
        <f>ROUND(I694*H694,2)</f>
        <v>0</v>
      </c>
      <c r="K694" s="274" t="s">
        <v>1</v>
      </c>
      <c r="L694" s="279"/>
      <c r="M694" s="280" t="s">
        <v>1</v>
      </c>
      <c r="N694" s="281" t="s">
        <v>38</v>
      </c>
      <c r="O694" s="92"/>
      <c r="P694" s="229">
        <f>O694*H694</f>
        <v>0</v>
      </c>
      <c r="Q694" s="229">
        <v>0.0032000000000000002</v>
      </c>
      <c r="R694" s="229">
        <f>Q694*H694</f>
        <v>0.16889600000000002</v>
      </c>
      <c r="S694" s="229">
        <v>0</v>
      </c>
      <c r="T694" s="230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31" t="s">
        <v>198</v>
      </c>
      <c r="AT694" s="231" t="s">
        <v>363</v>
      </c>
      <c r="AU694" s="231" t="s">
        <v>155</v>
      </c>
      <c r="AY694" s="18" t="s">
        <v>134</v>
      </c>
      <c r="BE694" s="232">
        <f>IF(N694="základní",J694,0)</f>
        <v>0</v>
      </c>
      <c r="BF694" s="232">
        <f>IF(N694="snížená",J694,0)</f>
        <v>0</v>
      </c>
      <c r="BG694" s="232">
        <f>IF(N694="zákl. přenesená",J694,0)</f>
        <v>0</v>
      </c>
      <c r="BH694" s="232">
        <f>IF(N694="sníž. přenesená",J694,0)</f>
        <v>0</v>
      </c>
      <c r="BI694" s="232">
        <f>IF(N694="nulová",J694,0)</f>
        <v>0</v>
      </c>
      <c r="BJ694" s="18" t="s">
        <v>81</v>
      </c>
      <c r="BK694" s="232">
        <f>ROUND(I694*H694,2)</f>
        <v>0</v>
      </c>
      <c r="BL694" s="18" t="s">
        <v>141</v>
      </c>
      <c r="BM694" s="231" t="s">
        <v>1049</v>
      </c>
    </row>
    <row r="695" s="2" customFormat="1">
      <c r="A695" s="39"/>
      <c r="B695" s="40"/>
      <c r="C695" s="41"/>
      <c r="D695" s="233" t="s">
        <v>143</v>
      </c>
      <c r="E695" s="41"/>
      <c r="F695" s="234" t="s">
        <v>1050</v>
      </c>
      <c r="G695" s="41"/>
      <c r="H695" s="41"/>
      <c r="I695" s="235"/>
      <c r="J695" s="41"/>
      <c r="K695" s="41"/>
      <c r="L695" s="45"/>
      <c r="M695" s="236"/>
      <c r="N695" s="237"/>
      <c r="O695" s="92"/>
      <c r="P695" s="92"/>
      <c r="Q695" s="92"/>
      <c r="R695" s="92"/>
      <c r="S695" s="92"/>
      <c r="T695" s="93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T695" s="18" t="s">
        <v>143</v>
      </c>
      <c r="AU695" s="18" t="s">
        <v>155</v>
      </c>
    </row>
    <row r="696" s="13" customFormat="1">
      <c r="A696" s="13"/>
      <c r="B696" s="240"/>
      <c r="C696" s="241"/>
      <c r="D696" s="233" t="s">
        <v>147</v>
      </c>
      <c r="E696" s="242" t="s">
        <v>1</v>
      </c>
      <c r="F696" s="243" t="s">
        <v>1051</v>
      </c>
      <c r="G696" s="241"/>
      <c r="H696" s="244">
        <v>52.780000000000001</v>
      </c>
      <c r="I696" s="245"/>
      <c r="J696" s="241"/>
      <c r="K696" s="241"/>
      <c r="L696" s="246"/>
      <c r="M696" s="247"/>
      <c r="N696" s="248"/>
      <c r="O696" s="248"/>
      <c r="P696" s="248"/>
      <c r="Q696" s="248"/>
      <c r="R696" s="248"/>
      <c r="S696" s="248"/>
      <c r="T696" s="249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50" t="s">
        <v>147</v>
      </c>
      <c r="AU696" s="250" t="s">
        <v>155</v>
      </c>
      <c r="AV696" s="13" t="s">
        <v>83</v>
      </c>
      <c r="AW696" s="13" t="s">
        <v>30</v>
      </c>
      <c r="AX696" s="13" t="s">
        <v>73</v>
      </c>
      <c r="AY696" s="250" t="s">
        <v>134</v>
      </c>
    </row>
    <row r="697" s="14" customFormat="1">
      <c r="A697" s="14"/>
      <c r="B697" s="251"/>
      <c r="C697" s="252"/>
      <c r="D697" s="233" t="s">
        <v>147</v>
      </c>
      <c r="E697" s="253" t="s">
        <v>1</v>
      </c>
      <c r="F697" s="254" t="s">
        <v>163</v>
      </c>
      <c r="G697" s="252"/>
      <c r="H697" s="255">
        <v>52.780000000000001</v>
      </c>
      <c r="I697" s="256"/>
      <c r="J697" s="252"/>
      <c r="K697" s="252"/>
      <c r="L697" s="257"/>
      <c r="M697" s="258"/>
      <c r="N697" s="259"/>
      <c r="O697" s="259"/>
      <c r="P697" s="259"/>
      <c r="Q697" s="259"/>
      <c r="R697" s="259"/>
      <c r="S697" s="259"/>
      <c r="T697" s="260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61" t="s">
        <v>147</v>
      </c>
      <c r="AU697" s="261" t="s">
        <v>155</v>
      </c>
      <c r="AV697" s="14" t="s">
        <v>141</v>
      </c>
      <c r="AW697" s="14" t="s">
        <v>30</v>
      </c>
      <c r="AX697" s="14" t="s">
        <v>81</v>
      </c>
      <c r="AY697" s="261" t="s">
        <v>134</v>
      </c>
    </row>
    <row r="698" s="2" customFormat="1" ht="16.5" customHeight="1">
      <c r="A698" s="39"/>
      <c r="B698" s="40"/>
      <c r="C698" s="220" t="s">
        <v>1052</v>
      </c>
      <c r="D698" s="220" t="s">
        <v>136</v>
      </c>
      <c r="E698" s="221" t="s">
        <v>1053</v>
      </c>
      <c r="F698" s="222" t="s">
        <v>862</v>
      </c>
      <c r="G698" s="223" t="s">
        <v>432</v>
      </c>
      <c r="H698" s="224">
        <v>52</v>
      </c>
      <c r="I698" s="225"/>
      <c r="J698" s="226">
        <f>ROUND(I698*H698,2)</f>
        <v>0</v>
      </c>
      <c r="K698" s="222" t="s">
        <v>140</v>
      </c>
      <c r="L698" s="45"/>
      <c r="M698" s="227" t="s">
        <v>1</v>
      </c>
      <c r="N698" s="228" t="s">
        <v>38</v>
      </c>
      <c r="O698" s="92"/>
      <c r="P698" s="229">
        <f>O698*H698</f>
        <v>0</v>
      </c>
      <c r="Q698" s="229">
        <v>0.040000000000000001</v>
      </c>
      <c r="R698" s="229">
        <f>Q698*H698</f>
        <v>2.0800000000000001</v>
      </c>
      <c r="S698" s="229">
        <v>0</v>
      </c>
      <c r="T698" s="230">
        <f>S698*H698</f>
        <v>0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231" t="s">
        <v>141</v>
      </c>
      <c r="AT698" s="231" t="s">
        <v>136</v>
      </c>
      <c r="AU698" s="231" t="s">
        <v>155</v>
      </c>
      <c r="AY698" s="18" t="s">
        <v>134</v>
      </c>
      <c r="BE698" s="232">
        <f>IF(N698="základní",J698,0)</f>
        <v>0</v>
      </c>
      <c r="BF698" s="232">
        <f>IF(N698="snížená",J698,0)</f>
        <v>0</v>
      </c>
      <c r="BG698" s="232">
        <f>IF(N698="zákl. přenesená",J698,0)</f>
        <v>0</v>
      </c>
      <c r="BH698" s="232">
        <f>IF(N698="sníž. přenesená",J698,0)</f>
        <v>0</v>
      </c>
      <c r="BI698" s="232">
        <f>IF(N698="nulová",J698,0)</f>
        <v>0</v>
      </c>
      <c r="BJ698" s="18" t="s">
        <v>81</v>
      </c>
      <c r="BK698" s="232">
        <f>ROUND(I698*H698,2)</f>
        <v>0</v>
      </c>
      <c r="BL698" s="18" t="s">
        <v>141</v>
      </c>
      <c r="BM698" s="231" t="s">
        <v>1054</v>
      </c>
    </row>
    <row r="699" s="2" customFormat="1">
      <c r="A699" s="39"/>
      <c r="B699" s="40"/>
      <c r="C699" s="41"/>
      <c r="D699" s="233" t="s">
        <v>143</v>
      </c>
      <c r="E699" s="41"/>
      <c r="F699" s="234" t="s">
        <v>864</v>
      </c>
      <c r="G699" s="41"/>
      <c r="H699" s="41"/>
      <c r="I699" s="235"/>
      <c r="J699" s="41"/>
      <c r="K699" s="41"/>
      <c r="L699" s="45"/>
      <c r="M699" s="236"/>
      <c r="N699" s="237"/>
      <c r="O699" s="92"/>
      <c r="P699" s="92"/>
      <c r="Q699" s="92"/>
      <c r="R699" s="92"/>
      <c r="S699" s="92"/>
      <c r="T699" s="93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T699" s="18" t="s">
        <v>143</v>
      </c>
      <c r="AU699" s="18" t="s">
        <v>155</v>
      </c>
    </row>
    <row r="700" s="2" customFormat="1">
      <c r="A700" s="39"/>
      <c r="B700" s="40"/>
      <c r="C700" s="41"/>
      <c r="D700" s="238" t="s">
        <v>145</v>
      </c>
      <c r="E700" s="41"/>
      <c r="F700" s="239" t="s">
        <v>1055</v>
      </c>
      <c r="G700" s="41"/>
      <c r="H700" s="41"/>
      <c r="I700" s="235"/>
      <c r="J700" s="41"/>
      <c r="K700" s="41"/>
      <c r="L700" s="45"/>
      <c r="M700" s="236"/>
      <c r="N700" s="237"/>
      <c r="O700" s="92"/>
      <c r="P700" s="92"/>
      <c r="Q700" s="92"/>
      <c r="R700" s="92"/>
      <c r="S700" s="92"/>
      <c r="T700" s="93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T700" s="18" t="s">
        <v>145</v>
      </c>
      <c r="AU700" s="18" t="s">
        <v>155</v>
      </c>
    </row>
    <row r="701" s="2" customFormat="1">
      <c r="A701" s="39"/>
      <c r="B701" s="40"/>
      <c r="C701" s="41"/>
      <c r="D701" s="233" t="s">
        <v>866</v>
      </c>
      <c r="E701" s="41"/>
      <c r="F701" s="282" t="s">
        <v>867</v>
      </c>
      <c r="G701" s="41"/>
      <c r="H701" s="41"/>
      <c r="I701" s="235"/>
      <c r="J701" s="41"/>
      <c r="K701" s="41"/>
      <c r="L701" s="45"/>
      <c r="M701" s="236"/>
      <c r="N701" s="237"/>
      <c r="O701" s="92"/>
      <c r="P701" s="92"/>
      <c r="Q701" s="92"/>
      <c r="R701" s="92"/>
      <c r="S701" s="92"/>
      <c r="T701" s="93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T701" s="18" t="s">
        <v>866</v>
      </c>
      <c r="AU701" s="18" t="s">
        <v>155</v>
      </c>
    </row>
    <row r="702" s="13" customFormat="1">
      <c r="A702" s="13"/>
      <c r="B702" s="240"/>
      <c r="C702" s="241"/>
      <c r="D702" s="233" t="s">
        <v>147</v>
      </c>
      <c r="E702" s="242" t="s">
        <v>1</v>
      </c>
      <c r="F702" s="243" t="s">
        <v>1056</v>
      </c>
      <c r="G702" s="241"/>
      <c r="H702" s="244">
        <v>52</v>
      </c>
      <c r="I702" s="245"/>
      <c r="J702" s="241"/>
      <c r="K702" s="241"/>
      <c r="L702" s="246"/>
      <c r="M702" s="247"/>
      <c r="N702" s="248"/>
      <c r="O702" s="248"/>
      <c r="P702" s="248"/>
      <c r="Q702" s="248"/>
      <c r="R702" s="248"/>
      <c r="S702" s="248"/>
      <c r="T702" s="249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50" t="s">
        <v>147</v>
      </c>
      <c r="AU702" s="250" t="s">
        <v>155</v>
      </c>
      <c r="AV702" s="13" t="s">
        <v>83</v>
      </c>
      <c r="AW702" s="13" t="s">
        <v>30</v>
      </c>
      <c r="AX702" s="13" t="s">
        <v>81</v>
      </c>
      <c r="AY702" s="250" t="s">
        <v>134</v>
      </c>
    </row>
    <row r="703" s="2" customFormat="1" ht="24.15" customHeight="1">
      <c r="A703" s="39"/>
      <c r="B703" s="40"/>
      <c r="C703" s="272" t="s">
        <v>1057</v>
      </c>
      <c r="D703" s="272" t="s">
        <v>363</v>
      </c>
      <c r="E703" s="273" t="s">
        <v>1058</v>
      </c>
      <c r="F703" s="274" t="s">
        <v>870</v>
      </c>
      <c r="G703" s="275" t="s">
        <v>432</v>
      </c>
      <c r="H703" s="276">
        <v>52</v>
      </c>
      <c r="I703" s="277"/>
      <c r="J703" s="278">
        <f>ROUND(I703*H703,2)</f>
        <v>0</v>
      </c>
      <c r="K703" s="274" t="s">
        <v>140</v>
      </c>
      <c r="L703" s="279"/>
      <c r="M703" s="280" t="s">
        <v>1</v>
      </c>
      <c r="N703" s="281" t="s">
        <v>38</v>
      </c>
      <c r="O703" s="92"/>
      <c r="P703" s="229">
        <f>O703*H703</f>
        <v>0</v>
      </c>
      <c r="Q703" s="229">
        <v>0.013299999999999999</v>
      </c>
      <c r="R703" s="229">
        <f>Q703*H703</f>
        <v>0.69159999999999999</v>
      </c>
      <c r="S703" s="229">
        <v>0</v>
      </c>
      <c r="T703" s="230">
        <f>S703*H703</f>
        <v>0</v>
      </c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R703" s="231" t="s">
        <v>198</v>
      </c>
      <c r="AT703" s="231" t="s">
        <v>363</v>
      </c>
      <c r="AU703" s="231" t="s">
        <v>155</v>
      </c>
      <c r="AY703" s="18" t="s">
        <v>134</v>
      </c>
      <c r="BE703" s="232">
        <f>IF(N703="základní",J703,0)</f>
        <v>0</v>
      </c>
      <c r="BF703" s="232">
        <f>IF(N703="snížená",J703,0)</f>
        <v>0</v>
      </c>
      <c r="BG703" s="232">
        <f>IF(N703="zákl. přenesená",J703,0)</f>
        <v>0</v>
      </c>
      <c r="BH703" s="232">
        <f>IF(N703="sníž. přenesená",J703,0)</f>
        <v>0</v>
      </c>
      <c r="BI703" s="232">
        <f>IF(N703="nulová",J703,0)</f>
        <v>0</v>
      </c>
      <c r="BJ703" s="18" t="s">
        <v>81</v>
      </c>
      <c r="BK703" s="232">
        <f>ROUND(I703*H703,2)</f>
        <v>0</v>
      </c>
      <c r="BL703" s="18" t="s">
        <v>141</v>
      </c>
      <c r="BM703" s="231" t="s">
        <v>1059</v>
      </c>
    </row>
    <row r="704" s="2" customFormat="1">
      <c r="A704" s="39"/>
      <c r="B704" s="40"/>
      <c r="C704" s="41"/>
      <c r="D704" s="233" t="s">
        <v>143</v>
      </c>
      <c r="E704" s="41"/>
      <c r="F704" s="234" t="s">
        <v>870</v>
      </c>
      <c r="G704" s="41"/>
      <c r="H704" s="41"/>
      <c r="I704" s="235"/>
      <c r="J704" s="41"/>
      <c r="K704" s="41"/>
      <c r="L704" s="45"/>
      <c r="M704" s="236"/>
      <c r="N704" s="237"/>
      <c r="O704" s="92"/>
      <c r="P704" s="92"/>
      <c r="Q704" s="92"/>
      <c r="R704" s="92"/>
      <c r="S704" s="92"/>
      <c r="T704" s="93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T704" s="18" t="s">
        <v>143</v>
      </c>
      <c r="AU704" s="18" t="s">
        <v>155</v>
      </c>
    </row>
    <row r="705" s="13" customFormat="1">
      <c r="A705" s="13"/>
      <c r="B705" s="240"/>
      <c r="C705" s="241"/>
      <c r="D705" s="233" t="s">
        <v>147</v>
      </c>
      <c r="E705" s="242" t="s">
        <v>1</v>
      </c>
      <c r="F705" s="243" t="s">
        <v>1056</v>
      </c>
      <c r="G705" s="241"/>
      <c r="H705" s="244">
        <v>52</v>
      </c>
      <c r="I705" s="245"/>
      <c r="J705" s="241"/>
      <c r="K705" s="241"/>
      <c r="L705" s="246"/>
      <c r="M705" s="247"/>
      <c r="N705" s="248"/>
      <c r="O705" s="248"/>
      <c r="P705" s="248"/>
      <c r="Q705" s="248"/>
      <c r="R705" s="248"/>
      <c r="S705" s="248"/>
      <c r="T705" s="249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50" t="s">
        <v>147</v>
      </c>
      <c r="AU705" s="250" t="s">
        <v>155</v>
      </c>
      <c r="AV705" s="13" t="s">
        <v>83</v>
      </c>
      <c r="AW705" s="13" t="s">
        <v>30</v>
      </c>
      <c r="AX705" s="13" t="s">
        <v>81</v>
      </c>
      <c r="AY705" s="250" t="s">
        <v>134</v>
      </c>
    </row>
    <row r="706" s="2" customFormat="1" ht="16.5" customHeight="1">
      <c r="A706" s="39"/>
      <c r="B706" s="40"/>
      <c r="C706" s="272" t="s">
        <v>1060</v>
      </c>
      <c r="D706" s="272" t="s">
        <v>363</v>
      </c>
      <c r="E706" s="273" t="s">
        <v>873</v>
      </c>
      <c r="F706" s="274" t="s">
        <v>874</v>
      </c>
      <c r="G706" s="275" t="s">
        <v>875</v>
      </c>
      <c r="H706" s="276">
        <v>52</v>
      </c>
      <c r="I706" s="277"/>
      <c r="J706" s="278">
        <f>ROUND(I706*H706,2)</f>
        <v>0</v>
      </c>
      <c r="K706" s="274" t="s">
        <v>1</v>
      </c>
      <c r="L706" s="279"/>
      <c r="M706" s="280" t="s">
        <v>1</v>
      </c>
      <c r="N706" s="281" t="s">
        <v>38</v>
      </c>
      <c r="O706" s="92"/>
      <c r="P706" s="229">
        <f>O706*H706</f>
        <v>0</v>
      </c>
      <c r="Q706" s="229">
        <v>0</v>
      </c>
      <c r="R706" s="229">
        <f>Q706*H706</f>
        <v>0</v>
      </c>
      <c r="S706" s="229">
        <v>0</v>
      </c>
      <c r="T706" s="230">
        <f>S706*H706</f>
        <v>0</v>
      </c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R706" s="231" t="s">
        <v>198</v>
      </c>
      <c r="AT706" s="231" t="s">
        <v>363</v>
      </c>
      <c r="AU706" s="231" t="s">
        <v>155</v>
      </c>
      <c r="AY706" s="18" t="s">
        <v>134</v>
      </c>
      <c r="BE706" s="232">
        <f>IF(N706="základní",J706,0)</f>
        <v>0</v>
      </c>
      <c r="BF706" s="232">
        <f>IF(N706="snížená",J706,0)</f>
        <v>0</v>
      </c>
      <c r="BG706" s="232">
        <f>IF(N706="zákl. přenesená",J706,0)</f>
        <v>0</v>
      </c>
      <c r="BH706" s="232">
        <f>IF(N706="sníž. přenesená",J706,0)</f>
        <v>0</v>
      </c>
      <c r="BI706" s="232">
        <f>IF(N706="nulová",J706,0)</f>
        <v>0</v>
      </c>
      <c r="BJ706" s="18" t="s">
        <v>81</v>
      </c>
      <c r="BK706" s="232">
        <f>ROUND(I706*H706,2)</f>
        <v>0</v>
      </c>
      <c r="BL706" s="18" t="s">
        <v>141</v>
      </c>
      <c r="BM706" s="231" t="s">
        <v>1061</v>
      </c>
    </row>
    <row r="707" s="2" customFormat="1">
      <c r="A707" s="39"/>
      <c r="B707" s="40"/>
      <c r="C707" s="41"/>
      <c r="D707" s="233" t="s">
        <v>143</v>
      </c>
      <c r="E707" s="41"/>
      <c r="F707" s="234" t="s">
        <v>874</v>
      </c>
      <c r="G707" s="41"/>
      <c r="H707" s="41"/>
      <c r="I707" s="235"/>
      <c r="J707" s="41"/>
      <c r="K707" s="41"/>
      <c r="L707" s="45"/>
      <c r="M707" s="236"/>
      <c r="N707" s="237"/>
      <c r="O707" s="92"/>
      <c r="P707" s="92"/>
      <c r="Q707" s="92"/>
      <c r="R707" s="92"/>
      <c r="S707" s="92"/>
      <c r="T707" s="93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T707" s="18" t="s">
        <v>143</v>
      </c>
      <c r="AU707" s="18" t="s">
        <v>155</v>
      </c>
    </row>
    <row r="708" s="13" customFormat="1">
      <c r="A708" s="13"/>
      <c r="B708" s="240"/>
      <c r="C708" s="241"/>
      <c r="D708" s="233" t="s">
        <v>147</v>
      </c>
      <c r="E708" s="242" t="s">
        <v>1</v>
      </c>
      <c r="F708" s="243" t="s">
        <v>1056</v>
      </c>
      <c r="G708" s="241"/>
      <c r="H708" s="244">
        <v>52</v>
      </c>
      <c r="I708" s="245"/>
      <c r="J708" s="241"/>
      <c r="K708" s="241"/>
      <c r="L708" s="246"/>
      <c r="M708" s="247"/>
      <c r="N708" s="248"/>
      <c r="O708" s="248"/>
      <c r="P708" s="248"/>
      <c r="Q708" s="248"/>
      <c r="R708" s="248"/>
      <c r="S708" s="248"/>
      <c r="T708" s="249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50" t="s">
        <v>147</v>
      </c>
      <c r="AU708" s="250" t="s">
        <v>155</v>
      </c>
      <c r="AV708" s="13" t="s">
        <v>83</v>
      </c>
      <c r="AW708" s="13" t="s">
        <v>30</v>
      </c>
      <c r="AX708" s="13" t="s">
        <v>81</v>
      </c>
      <c r="AY708" s="250" t="s">
        <v>134</v>
      </c>
    </row>
    <row r="709" s="12" customFormat="1" ht="22.8" customHeight="1">
      <c r="A709" s="12"/>
      <c r="B709" s="204"/>
      <c r="C709" s="205"/>
      <c r="D709" s="206" t="s">
        <v>72</v>
      </c>
      <c r="E709" s="218" t="s">
        <v>205</v>
      </c>
      <c r="F709" s="218" t="s">
        <v>1062</v>
      </c>
      <c r="G709" s="205"/>
      <c r="H709" s="205"/>
      <c r="I709" s="208"/>
      <c r="J709" s="219">
        <f>BK709</f>
        <v>0</v>
      </c>
      <c r="K709" s="205"/>
      <c r="L709" s="210"/>
      <c r="M709" s="211"/>
      <c r="N709" s="212"/>
      <c r="O709" s="212"/>
      <c r="P709" s="213">
        <f>SUM(P710:P739)</f>
        <v>0</v>
      </c>
      <c r="Q709" s="212"/>
      <c r="R709" s="213">
        <f>SUM(R710:R739)</f>
        <v>0.22503699999999999</v>
      </c>
      <c r="S709" s="212"/>
      <c r="T709" s="214">
        <f>SUM(T710:T739)</f>
        <v>0</v>
      </c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R709" s="215" t="s">
        <v>81</v>
      </c>
      <c r="AT709" s="216" t="s">
        <v>72</v>
      </c>
      <c r="AU709" s="216" t="s">
        <v>81</v>
      </c>
      <c r="AY709" s="215" t="s">
        <v>134</v>
      </c>
      <c r="BK709" s="217">
        <f>SUM(BK710:BK739)</f>
        <v>0</v>
      </c>
    </row>
    <row r="710" s="2" customFormat="1" ht="24.15" customHeight="1">
      <c r="A710" s="39"/>
      <c r="B710" s="40"/>
      <c r="C710" s="220" t="s">
        <v>1063</v>
      </c>
      <c r="D710" s="220" t="s">
        <v>136</v>
      </c>
      <c r="E710" s="221" t="s">
        <v>1064</v>
      </c>
      <c r="F710" s="222" t="s">
        <v>1065</v>
      </c>
      <c r="G710" s="223" t="s">
        <v>186</v>
      </c>
      <c r="H710" s="224">
        <v>32</v>
      </c>
      <c r="I710" s="225"/>
      <c r="J710" s="226">
        <f>ROUND(I710*H710,2)</f>
        <v>0</v>
      </c>
      <c r="K710" s="222" t="s">
        <v>140</v>
      </c>
      <c r="L710" s="45"/>
      <c r="M710" s="227" t="s">
        <v>1</v>
      </c>
      <c r="N710" s="228" t="s">
        <v>38</v>
      </c>
      <c r="O710" s="92"/>
      <c r="P710" s="229">
        <f>O710*H710</f>
        <v>0</v>
      </c>
      <c r="Q710" s="229">
        <v>0.00010000000000000001</v>
      </c>
      <c r="R710" s="229">
        <f>Q710*H710</f>
        <v>0.0032000000000000002</v>
      </c>
      <c r="S710" s="229">
        <v>0</v>
      </c>
      <c r="T710" s="230">
        <f>S710*H710</f>
        <v>0</v>
      </c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R710" s="231" t="s">
        <v>141</v>
      </c>
      <c r="AT710" s="231" t="s">
        <v>136</v>
      </c>
      <c r="AU710" s="231" t="s">
        <v>83</v>
      </c>
      <c r="AY710" s="18" t="s">
        <v>134</v>
      </c>
      <c r="BE710" s="232">
        <f>IF(N710="základní",J710,0)</f>
        <v>0</v>
      </c>
      <c r="BF710" s="232">
        <f>IF(N710="snížená",J710,0)</f>
        <v>0</v>
      </c>
      <c r="BG710" s="232">
        <f>IF(N710="zákl. přenesená",J710,0)</f>
        <v>0</v>
      </c>
      <c r="BH710" s="232">
        <f>IF(N710="sníž. přenesená",J710,0)</f>
        <v>0</v>
      </c>
      <c r="BI710" s="232">
        <f>IF(N710="nulová",J710,0)</f>
        <v>0</v>
      </c>
      <c r="BJ710" s="18" t="s">
        <v>81</v>
      </c>
      <c r="BK710" s="232">
        <f>ROUND(I710*H710,2)</f>
        <v>0</v>
      </c>
      <c r="BL710" s="18" t="s">
        <v>141</v>
      </c>
      <c r="BM710" s="231" t="s">
        <v>1066</v>
      </c>
    </row>
    <row r="711" s="2" customFormat="1">
      <c r="A711" s="39"/>
      <c r="B711" s="40"/>
      <c r="C711" s="41"/>
      <c r="D711" s="233" t="s">
        <v>143</v>
      </c>
      <c r="E711" s="41"/>
      <c r="F711" s="234" t="s">
        <v>1067</v>
      </c>
      <c r="G711" s="41"/>
      <c r="H711" s="41"/>
      <c r="I711" s="235"/>
      <c r="J711" s="41"/>
      <c r="K711" s="41"/>
      <c r="L711" s="45"/>
      <c r="M711" s="236"/>
      <c r="N711" s="237"/>
      <c r="O711" s="92"/>
      <c r="P711" s="92"/>
      <c r="Q711" s="92"/>
      <c r="R711" s="92"/>
      <c r="S711" s="92"/>
      <c r="T711" s="93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T711" s="18" t="s">
        <v>143</v>
      </c>
      <c r="AU711" s="18" t="s">
        <v>83</v>
      </c>
    </row>
    <row r="712" s="2" customFormat="1">
      <c r="A712" s="39"/>
      <c r="B712" s="40"/>
      <c r="C712" s="41"/>
      <c r="D712" s="238" t="s">
        <v>145</v>
      </c>
      <c r="E712" s="41"/>
      <c r="F712" s="239" t="s">
        <v>1068</v>
      </c>
      <c r="G712" s="41"/>
      <c r="H712" s="41"/>
      <c r="I712" s="235"/>
      <c r="J712" s="41"/>
      <c r="K712" s="41"/>
      <c r="L712" s="45"/>
      <c r="M712" s="236"/>
      <c r="N712" s="237"/>
      <c r="O712" s="92"/>
      <c r="P712" s="92"/>
      <c r="Q712" s="92"/>
      <c r="R712" s="92"/>
      <c r="S712" s="92"/>
      <c r="T712" s="93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T712" s="18" t="s">
        <v>145</v>
      </c>
      <c r="AU712" s="18" t="s">
        <v>83</v>
      </c>
    </row>
    <row r="713" s="2" customFormat="1" ht="24.15" customHeight="1">
      <c r="A713" s="39"/>
      <c r="B713" s="40"/>
      <c r="C713" s="220" t="s">
        <v>1069</v>
      </c>
      <c r="D713" s="220" t="s">
        <v>136</v>
      </c>
      <c r="E713" s="221" t="s">
        <v>1070</v>
      </c>
      <c r="F713" s="222" t="s">
        <v>1071</v>
      </c>
      <c r="G713" s="223" t="s">
        <v>186</v>
      </c>
      <c r="H713" s="224">
        <v>113.8</v>
      </c>
      <c r="I713" s="225"/>
      <c r="J713" s="226">
        <f>ROUND(I713*H713,2)</f>
        <v>0</v>
      </c>
      <c r="K713" s="222" t="s">
        <v>140</v>
      </c>
      <c r="L713" s="45"/>
      <c r="M713" s="227" t="s">
        <v>1</v>
      </c>
      <c r="N713" s="228" t="s">
        <v>38</v>
      </c>
      <c r="O713" s="92"/>
      <c r="P713" s="229">
        <f>O713*H713</f>
        <v>0</v>
      </c>
      <c r="Q713" s="229">
        <v>0.00010000000000000001</v>
      </c>
      <c r="R713" s="229">
        <f>Q713*H713</f>
        <v>0.01138</v>
      </c>
      <c r="S713" s="229">
        <v>0</v>
      </c>
      <c r="T713" s="230">
        <f>S713*H713</f>
        <v>0</v>
      </c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R713" s="231" t="s">
        <v>141</v>
      </c>
      <c r="AT713" s="231" t="s">
        <v>136</v>
      </c>
      <c r="AU713" s="231" t="s">
        <v>83</v>
      </c>
      <c r="AY713" s="18" t="s">
        <v>134</v>
      </c>
      <c r="BE713" s="232">
        <f>IF(N713="základní",J713,0)</f>
        <v>0</v>
      </c>
      <c r="BF713" s="232">
        <f>IF(N713="snížená",J713,0)</f>
        <v>0</v>
      </c>
      <c r="BG713" s="232">
        <f>IF(N713="zákl. přenesená",J713,0)</f>
        <v>0</v>
      </c>
      <c r="BH713" s="232">
        <f>IF(N713="sníž. přenesená",J713,0)</f>
        <v>0</v>
      </c>
      <c r="BI713" s="232">
        <f>IF(N713="nulová",J713,0)</f>
        <v>0</v>
      </c>
      <c r="BJ713" s="18" t="s">
        <v>81</v>
      </c>
      <c r="BK713" s="232">
        <f>ROUND(I713*H713,2)</f>
        <v>0</v>
      </c>
      <c r="BL713" s="18" t="s">
        <v>141</v>
      </c>
      <c r="BM713" s="231" t="s">
        <v>1072</v>
      </c>
    </row>
    <row r="714" s="2" customFormat="1">
      <c r="A714" s="39"/>
      <c r="B714" s="40"/>
      <c r="C714" s="41"/>
      <c r="D714" s="233" t="s">
        <v>143</v>
      </c>
      <c r="E714" s="41"/>
      <c r="F714" s="234" t="s">
        <v>1073</v>
      </c>
      <c r="G714" s="41"/>
      <c r="H714" s="41"/>
      <c r="I714" s="235"/>
      <c r="J714" s="41"/>
      <c r="K714" s="41"/>
      <c r="L714" s="45"/>
      <c r="M714" s="236"/>
      <c r="N714" s="237"/>
      <c r="O714" s="92"/>
      <c r="P714" s="92"/>
      <c r="Q714" s="92"/>
      <c r="R714" s="92"/>
      <c r="S714" s="92"/>
      <c r="T714" s="93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T714" s="18" t="s">
        <v>143</v>
      </c>
      <c r="AU714" s="18" t="s">
        <v>83</v>
      </c>
    </row>
    <row r="715" s="2" customFormat="1">
      <c r="A715" s="39"/>
      <c r="B715" s="40"/>
      <c r="C715" s="41"/>
      <c r="D715" s="238" t="s">
        <v>145</v>
      </c>
      <c r="E715" s="41"/>
      <c r="F715" s="239" t="s">
        <v>1074</v>
      </c>
      <c r="G715" s="41"/>
      <c r="H715" s="41"/>
      <c r="I715" s="235"/>
      <c r="J715" s="41"/>
      <c r="K715" s="41"/>
      <c r="L715" s="45"/>
      <c r="M715" s="236"/>
      <c r="N715" s="237"/>
      <c r="O715" s="92"/>
      <c r="P715" s="92"/>
      <c r="Q715" s="92"/>
      <c r="R715" s="92"/>
      <c r="S715" s="92"/>
      <c r="T715" s="93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T715" s="18" t="s">
        <v>145</v>
      </c>
      <c r="AU715" s="18" t="s">
        <v>83</v>
      </c>
    </row>
    <row r="716" s="13" customFormat="1">
      <c r="A716" s="13"/>
      <c r="B716" s="240"/>
      <c r="C716" s="241"/>
      <c r="D716" s="233" t="s">
        <v>147</v>
      </c>
      <c r="E716" s="242" t="s">
        <v>1</v>
      </c>
      <c r="F716" s="243" t="s">
        <v>1075</v>
      </c>
      <c r="G716" s="241"/>
      <c r="H716" s="244">
        <v>113.8</v>
      </c>
      <c r="I716" s="245"/>
      <c r="J716" s="241"/>
      <c r="K716" s="241"/>
      <c r="L716" s="246"/>
      <c r="M716" s="247"/>
      <c r="N716" s="248"/>
      <c r="O716" s="248"/>
      <c r="P716" s="248"/>
      <c r="Q716" s="248"/>
      <c r="R716" s="248"/>
      <c r="S716" s="248"/>
      <c r="T716" s="249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50" t="s">
        <v>147</v>
      </c>
      <c r="AU716" s="250" t="s">
        <v>83</v>
      </c>
      <c r="AV716" s="13" t="s">
        <v>83</v>
      </c>
      <c r="AW716" s="13" t="s">
        <v>30</v>
      </c>
      <c r="AX716" s="13" t="s">
        <v>81</v>
      </c>
      <c r="AY716" s="250" t="s">
        <v>134</v>
      </c>
    </row>
    <row r="717" s="2" customFormat="1" ht="24.15" customHeight="1">
      <c r="A717" s="39"/>
      <c r="B717" s="40"/>
      <c r="C717" s="220" t="s">
        <v>1076</v>
      </c>
      <c r="D717" s="220" t="s">
        <v>136</v>
      </c>
      <c r="E717" s="221" t="s">
        <v>1077</v>
      </c>
      <c r="F717" s="222" t="s">
        <v>1078</v>
      </c>
      <c r="G717" s="223" t="s">
        <v>186</v>
      </c>
      <c r="H717" s="224">
        <v>3.7000000000000002</v>
      </c>
      <c r="I717" s="225"/>
      <c r="J717" s="226">
        <f>ROUND(I717*H717,2)</f>
        <v>0</v>
      </c>
      <c r="K717" s="222" t="s">
        <v>140</v>
      </c>
      <c r="L717" s="45"/>
      <c r="M717" s="227" t="s">
        <v>1</v>
      </c>
      <c r="N717" s="228" t="s">
        <v>38</v>
      </c>
      <c r="O717" s="92"/>
      <c r="P717" s="229">
        <f>O717*H717</f>
        <v>0</v>
      </c>
      <c r="Q717" s="229">
        <v>0.00020000000000000001</v>
      </c>
      <c r="R717" s="229">
        <f>Q717*H717</f>
        <v>0.0007400000000000001</v>
      </c>
      <c r="S717" s="229">
        <v>0</v>
      </c>
      <c r="T717" s="230">
        <f>S717*H717</f>
        <v>0</v>
      </c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R717" s="231" t="s">
        <v>141</v>
      </c>
      <c r="AT717" s="231" t="s">
        <v>136</v>
      </c>
      <c r="AU717" s="231" t="s">
        <v>83</v>
      </c>
      <c r="AY717" s="18" t="s">
        <v>134</v>
      </c>
      <c r="BE717" s="232">
        <f>IF(N717="základní",J717,0)</f>
        <v>0</v>
      </c>
      <c r="BF717" s="232">
        <f>IF(N717="snížená",J717,0)</f>
        <v>0</v>
      </c>
      <c r="BG717" s="232">
        <f>IF(N717="zákl. přenesená",J717,0)</f>
        <v>0</v>
      </c>
      <c r="BH717" s="232">
        <f>IF(N717="sníž. přenesená",J717,0)</f>
        <v>0</v>
      </c>
      <c r="BI717" s="232">
        <f>IF(N717="nulová",J717,0)</f>
        <v>0</v>
      </c>
      <c r="BJ717" s="18" t="s">
        <v>81</v>
      </c>
      <c r="BK717" s="232">
        <f>ROUND(I717*H717,2)</f>
        <v>0</v>
      </c>
      <c r="BL717" s="18" t="s">
        <v>141</v>
      </c>
      <c r="BM717" s="231" t="s">
        <v>1079</v>
      </c>
    </row>
    <row r="718" s="2" customFormat="1">
      <c r="A718" s="39"/>
      <c r="B718" s="40"/>
      <c r="C718" s="41"/>
      <c r="D718" s="233" t="s">
        <v>143</v>
      </c>
      <c r="E718" s="41"/>
      <c r="F718" s="234" t="s">
        <v>1080</v>
      </c>
      <c r="G718" s="41"/>
      <c r="H718" s="41"/>
      <c r="I718" s="235"/>
      <c r="J718" s="41"/>
      <c r="K718" s="41"/>
      <c r="L718" s="45"/>
      <c r="M718" s="236"/>
      <c r="N718" s="237"/>
      <c r="O718" s="92"/>
      <c r="P718" s="92"/>
      <c r="Q718" s="92"/>
      <c r="R718" s="92"/>
      <c r="S718" s="92"/>
      <c r="T718" s="93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T718" s="18" t="s">
        <v>143</v>
      </c>
      <c r="AU718" s="18" t="s">
        <v>83</v>
      </c>
    </row>
    <row r="719" s="2" customFormat="1">
      <c r="A719" s="39"/>
      <c r="B719" s="40"/>
      <c r="C719" s="41"/>
      <c r="D719" s="238" t="s">
        <v>145</v>
      </c>
      <c r="E719" s="41"/>
      <c r="F719" s="239" t="s">
        <v>1081</v>
      </c>
      <c r="G719" s="41"/>
      <c r="H719" s="41"/>
      <c r="I719" s="235"/>
      <c r="J719" s="41"/>
      <c r="K719" s="41"/>
      <c r="L719" s="45"/>
      <c r="M719" s="236"/>
      <c r="N719" s="237"/>
      <c r="O719" s="92"/>
      <c r="P719" s="92"/>
      <c r="Q719" s="92"/>
      <c r="R719" s="92"/>
      <c r="S719" s="92"/>
      <c r="T719" s="93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T719" s="18" t="s">
        <v>145</v>
      </c>
      <c r="AU719" s="18" t="s">
        <v>83</v>
      </c>
    </row>
    <row r="720" s="2" customFormat="1" ht="24.15" customHeight="1">
      <c r="A720" s="39"/>
      <c r="B720" s="40"/>
      <c r="C720" s="220" t="s">
        <v>1082</v>
      </c>
      <c r="D720" s="220" t="s">
        <v>136</v>
      </c>
      <c r="E720" s="221" t="s">
        <v>1083</v>
      </c>
      <c r="F720" s="222" t="s">
        <v>1084</v>
      </c>
      <c r="G720" s="223" t="s">
        <v>139</v>
      </c>
      <c r="H720" s="224">
        <v>123.40000000000001</v>
      </c>
      <c r="I720" s="225"/>
      <c r="J720" s="226">
        <f>ROUND(I720*H720,2)</f>
        <v>0</v>
      </c>
      <c r="K720" s="222" t="s">
        <v>140</v>
      </c>
      <c r="L720" s="45"/>
      <c r="M720" s="227" t="s">
        <v>1</v>
      </c>
      <c r="N720" s="228" t="s">
        <v>38</v>
      </c>
      <c r="O720" s="92"/>
      <c r="P720" s="229">
        <f>O720*H720</f>
        <v>0</v>
      </c>
      <c r="Q720" s="229">
        <v>0.0011999999999999999</v>
      </c>
      <c r="R720" s="229">
        <f>Q720*H720</f>
        <v>0.14807999999999999</v>
      </c>
      <c r="S720" s="229">
        <v>0</v>
      </c>
      <c r="T720" s="230">
        <f>S720*H720</f>
        <v>0</v>
      </c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R720" s="231" t="s">
        <v>141</v>
      </c>
      <c r="AT720" s="231" t="s">
        <v>136</v>
      </c>
      <c r="AU720" s="231" t="s">
        <v>83</v>
      </c>
      <c r="AY720" s="18" t="s">
        <v>134</v>
      </c>
      <c r="BE720" s="232">
        <f>IF(N720="základní",J720,0)</f>
        <v>0</v>
      </c>
      <c r="BF720" s="232">
        <f>IF(N720="snížená",J720,0)</f>
        <v>0</v>
      </c>
      <c r="BG720" s="232">
        <f>IF(N720="zákl. přenesená",J720,0)</f>
        <v>0</v>
      </c>
      <c r="BH720" s="232">
        <f>IF(N720="sníž. přenesená",J720,0)</f>
        <v>0</v>
      </c>
      <c r="BI720" s="232">
        <f>IF(N720="nulová",J720,0)</f>
        <v>0</v>
      </c>
      <c r="BJ720" s="18" t="s">
        <v>81</v>
      </c>
      <c r="BK720" s="232">
        <f>ROUND(I720*H720,2)</f>
        <v>0</v>
      </c>
      <c r="BL720" s="18" t="s">
        <v>141</v>
      </c>
      <c r="BM720" s="231" t="s">
        <v>1085</v>
      </c>
    </row>
    <row r="721" s="2" customFormat="1">
      <c r="A721" s="39"/>
      <c r="B721" s="40"/>
      <c r="C721" s="41"/>
      <c r="D721" s="233" t="s">
        <v>143</v>
      </c>
      <c r="E721" s="41"/>
      <c r="F721" s="234" t="s">
        <v>1086</v>
      </c>
      <c r="G721" s="41"/>
      <c r="H721" s="41"/>
      <c r="I721" s="235"/>
      <c r="J721" s="41"/>
      <c r="K721" s="41"/>
      <c r="L721" s="45"/>
      <c r="M721" s="236"/>
      <c r="N721" s="237"/>
      <c r="O721" s="92"/>
      <c r="P721" s="92"/>
      <c r="Q721" s="92"/>
      <c r="R721" s="92"/>
      <c r="S721" s="92"/>
      <c r="T721" s="93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T721" s="18" t="s">
        <v>143</v>
      </c>
      <c r="AU721" s="18" t="s">
        <v>83</v>
      </c>
    </row>
    <row r="722" s="2" customFormat="1">
      <c r="A722" s="39"/>
      <c r="B722" s="40"/>
      <c r="C722" s="41"/>
      <c r="D722" s="238" t="s">
        <v>145</v>
      </c>
      <c r="E722" s="41"/>
      <c r="F722" s="239" t="s">
        <v>1087</v>
      </c>
      <c r="G722" s="41"/>
      <c r="H722" s="41"/>
      <c r="I722" s="235"/>
      <c r="J722" s="41"/>
      <c r="K722" s="41"/>
      <c r="L722" s="45"/>
      <c r="M722" s="236"/>
      <c r="N722" s="237"/>
      <c r="O722" s="92"/>
      <c r="P722" s="92"/>
      <c r="Q722" s="92"/>
      <c r="R722" s="92"/>
      <c r="S722" s="92"/>
      <c r="T722" s="93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T722" s="18" t="s">
        <v>145</v>
      </c>
      <c r="AU722" s="18" t="s">
        <v>83</v>
      </c>
    </row>
    <row r="723" s="13" customFormat="1">
      <c r="A723" s="13"/>
      <c r="B723" s="240"/>
      <c r="C723" s="241"/>
      <c r="D723" s="233" t="s">
        <v>147</v>
      </c>
      <c r="E723" s="242" t="s">
        <v>1</v>
      </c>
      <c r="F723" s="243" t="s">
        <v>1088</v>
      </c>
      <c r="G723" s="241"/>
      <c r="H723" s="244">
        <v>123.40000000000001</v>
      </c>
      <c r="I723" s="245"/>
      <c r="J723" s="241"/>
      <c r="K723" s="241"/>
      <c r="L723" s="246"/>
      <c r="M723" s="247"/>
      <c r="N723" s="248"/>
      <c r="O723" s="248"/>
      <c r="P723" s="248"/>
      <c r="Q723" s="248"/>
      <c r="R723" s="248"/>
      <c r="S723" s="248"/>
      <c r="T723" s="249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50" t="s">
        <v>147</v>
      </c>
      <c r="AU723" s="250" t="s">
        <v>83</v>
      </c>
      <c r="AV723" s="13" t="s">
        <v>83</v>
      </c>
      <c r="AW723" s="13" t="s">
        <v>30</v>
      </c>
      <c r="AX723" s="13" t="s">
        <v>81</v>
      </c>
      <c r="AY723" s="250" t="s">
        <v>134</v>
      </c>
    </row>
    <row r="724" s="2" customFormat="1" ht="24.15" customHeight="1">
      <c r="A724" s="39"/>
      <c r="B724" s="40"/>
      <c r="C724" s="220" t="s">
        <v>1089</v>
      </c>
      <c r="D724" s="220" t="s">
        <v>136</v>
      </c>
      <c r="E724" s="221" t="s">
        <v>1090</v>
      </c>
      <c r="F724" s="222" t="s">
        <v>1091</v>
      </c>
      <c r="G724" s="223" t="s">
        <v>186</v>
      </c>
      <c r="H724" s="224">
        <v>69.5</v>
      </c>
      <c r="I724" s="225"/>
      <c r="J724" s="226">
        <f>ROUND(I724*H724,2)</f>
        <v>0</v>
      </c>
      <c r="K724" s="222" t="s">
        <v>140</v>
      </c>
      <c r="L724" s="45"/>
      <c r="M724" s="227" t="s">
        <v>1</v>
      </c>
      <c r="N724" s="228" t="s">
        <v>38</v>
      </c>
      <c r="O724" s="92"/>
      <c r="P724" s="229">
        <f>O724*H724</f>
        <v>0</v>
      </c>
      <c r="Q724" s="229">
        <v>0</v>
      </c>
      <c r="R724" s="229">
        <f>Q724*H724</f>
        <v>0</v>
      </c>
      <c r="S724" s="229">
        <v>0</v>
      </c>
      <c r="T724" s="230">
        <f>S724*H724</f>
        <v>0</v>
      </c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R724" s="231" t="s">
        <v>141</v>
      </c>
      <c r="AT724" s="231" t="s">
        <v>136</v>
      </c>
      <c r="AU724" s="231" t="s">
        <v>83</v>
      </c>
      <c r="AY724" s="18" t="s">
        <v>134</v>
      </c>
      <c r="BE724" s="232">
        <f>IF(N724="základní",J724,0)</f>
        <v>0</v>
      </c>
      <c r="BF724" s="232">
        <f>IF(N724="snížená",J724,0)</f>
        <v>0</v>
      </c>
      <c r="BG724" s="232">
        <f>IF(N724="zákl. přenesená",J724,0)</f>
        <v>0</v>
      </c>
      <c r="BH724" s="232">
        <f>IF(N724="sníž. přenesená",J724,0)</f>
        <v>0</v>
      </c>
      <c r="BI724" s="232">
        <f>IF(N724="nulová",J724,0)</f>
        <v>0</v>
      </c>
      <c r="BJ724" s="18" t="s">
        <v>81</v>
      </c>
      <c r="BK724" s="232">
        <f>ROUND(I724*H724,2)</f>
        <v>0</v>
      </c>
      <c r="BL724" s="18" t="s">
        <v>141</v>
      </c>
      <c r="BM724" s="231" t="s">
        <v>1092</v>
      </c>
    </row>
    <row r="725" s="2" customFormat="1">
      <c r="A725" s="39"/>
      <c r="B725" s="40"/>
      <c r="C725" s="41"/>
      <c r="D725" s="233" t="s">
        <v>143</v>
      </c>
      <c r="E725" s="41"/>
      <c r="F725" s="234" t="s">
        <v>1093</v>
      </c>
      <c r="G725" s="41"/>
      <c r="H725" s="41"/>
      <c r="I725" s="235"/>
      <c r="J725" s="41"/>
      <c r="K725" s="41"/>
      <c r="L725" s="45"/>
      <c r="M725" s="236"/>
      <c r="N725" s="237"/>
      <c r="O725" s="92"/>
      <c r="P725" s="92"/>
      <c r="Q725" s="92"/>
      <c r="R725" s="92"/>
      <c r="S725" s="92"/>
      <c r="T725" s="93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T725" s="18" t="s">
        <v>143</v>
      </c>
      <c r="AU725" s="18" t="s">
        <v>83</v>
      </c>
    </row>
    <row r="726" s="2" customFormat="1">
      <c r="A726" s="39"/>
      <c r="B726" s="40"/>
      <c r="C726" s="41"/>
      <c r="D726" s="238" t="s">
        <v>145</v>
      </c>
      <c r="E726" s="41"/>
      <c r="F726" s="239" t="s">
        <v>1094</v>
      </c>
      <c r="G726" s="41"/>
      <c r="H726" s="41"/>
      <c r="I726" s="235"/>
      <c r="J726" s="41"/>
      <c r="K726" s="41"/>
      <c r="L726" s="45"/>
      <c r="M726" s="236"/>
      <c r="N726" s="237"/>
      <c r="O726" s="92"/>
      <c r="P726" s="92"/>
      <c r="Q726" s="92"/>
      <c r="R726" s="92"/>
      <c r="S726" s="92"/>
      <c r="T726" s="93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T726" s="18" t="s">
        <v>145</v>
      </c>
      <c r="AU726" s="18" t="s">
        <v>83</v>
      </c>
    </row>
    <row r="727" s="13" customFormat="1">
      <c r="A727" s="13"/>
      <c r="B727" s="240"/>
      <c r="C727" s="241"/>
      <c r="D727" s="233" t="s">
        <v>147</v>
      </c>
      <c r="E727" s="242" t="s">
        <v>1</v>
      </c>
      <c r="F727" s="243" t="s">
        <v>1095</v>
      </c>
      <c r="G727" s="241"/>
      <c r="H727" s="244">
        <v>69.5</v>
      </c>
      <c r="I727" s="245"/>
      <c r="J727" s="241"/>
      <c r="K727" s="241"/>
      <c r="L727" s="246"/>
      <c r="M727" s="247"/>
      <c r="N727" s="248"/>
      <c r="O727" s="248"/>
      <c r="P727" s="248"/>
      <c r="Q727" s="248"/>
      <c r="R727" s="248"/>
      <c r="S727" s="248"/>
      <c r="T727" s="249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50" t="s">
        <v>147</v>
      </c>
      <c r="AU727" s="250" t="s">
        <v>83</v>
      </c>
      <c r="AV727" s="13" t="s">
        <v>83</v>
      </c>
      <c r="AW727" s="13" t="s">
        <v>30</v>
      </c>
      <c r="AX727" s="13" t="s">
        <v>81</v>
      </c>
      <c r="AY727" s="250" t="s">
        <v>134</v>
      </c>
    </row>
    <row r="728" s="2" customFormat="1" ht="24.15" customHeight="1">
      <c r="A728" s="39"/>
      <c r="B728" s="40"/>
      <c r="C728" s="220" t="s">
        <v>1096</v>
      </c>
      <c r="D728" s="220" t="s">
        <v>136</v>
      </c>
      <c r="E728" s="221" t="s">
        <v>1097</v>
      </c>
      <c r="F728" s="222" t="s">
        <v>1098</v>
      </c>
      <c r="G728" s="223" t="s">
        <v>186</v>
      </c>
      <c r="H728" s="224">
        <v>69.5</v>
      </c>
      <c r="I728" s="225"/>
      <c r="J728" s="226">
        <f>ROUND(I728*H728,2)</f>
        <v>0</v>
      </c>
      <c r="K728" s="222" t="s">
        <v>140</v>
      </c>
      <c r="L728" s="45"/>
      <c r="M728" s="227" t="s">
        <v>1</v>
      </c>
      <c r="N728" s="228" t="s">
        <v>38</v>
      </c>
      <c r="O728" s="92"/>
      <c r="P728" s="229">
        <f>O728*H728</f>
        <v>0</v>
      </c>
      <c r="Q728" s="229">
        <v>0.00018000000000000001</v>
      </c>
      <c r="R728" s="229">
        <f>Q728*H728</f>
        <v>0.01251</v>
      </c>
      <c r="S728" s="229">
        <v>0</v>
      </c>
      <c r="T728" s="230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31" t="s">
        <v>141</v>
      </c>
      <c r="AT728" s="231" t="s">
        <v>136</v>
      </c>
      <c r="AU728" s="231" t="s">
        <v>83</v>
      </c>
      <c r="AY728" s="18" t="s">
        <v>134</v>
      </c>
      <c r="BE728" s="232">
        <f>IF(N728="základní",J728,0)</f>
        <v>0</v>
      </c>
      <c r="BF728" s="232">
        <f>IF(N728="snížená",J728,0)</f>
        <v>0</v>
      </c>
      <c r="BG728" s="232">
        <f>IF(N728="zákl. přenesená",J728,0)</f>
        <v>0</v>
      </c>
      <c r="BH728" s="232">
        <f>IF(N728="sníž. přenesená",J728,0)</f>
        <v>0</v>
      </c>
      <c r="BI728" s="232">
        <f>IF(N728="nulová",J728,0)</f>
        <v>0</v>
      </c>
      <c r="BJ728" s="18" t="s">
        <v>81</v>
      </c>
      <c r="BK728" s="232">
        <f>ROUND(I728*H728,2)</f>
        <v>0</v>
      </c>
      <c r="BL728" s="18" t="s">
        <v>141</v>
      </c>
      <c r="BM728" s="231" t="s">
        <v>1099</v>
      </c>
    </row>
    <row r="729" s="2" customFormat="1">
      <c r="A729" s="39"/>
      <c r="B729" s="40"/>
      <c r="C729" s="41"/>
      <c r="D729" s="233" t="s">
        <v>143</v>
      </c>
      <c r="E729" s="41"/>
      <c r="F729" s="234" t="s">
        <v>1100</v>
      </c>
      <c r="G729" s="41"/>
      <c r="H729" s="41"/>
      <c r="I729" s="235"/>
      <c r="J729" s="41"/>
      <c r="K729" s="41"/>
      <c r="L729" s="45"/>
      <c r="M729" s="236"/>
      <c r="N729" s="237"/>
      <c r="O729" s="92"/>
      <c r="P729" s="92"/>
      <c r="Q729" s="92"/>
      <c r="R729" s="92"/>
      <c r="S729" s="92"/>
      <c r="T729" s="93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T729" s="18" t="s">
        <v>143</v>
      </c>
      <c r="AU729" s="18" t="s">
        <v>83</v>
      </c>
    </row>
    <row r="730" s="2" customFormat="1">
      <c r="A730" s="39"/>
      <c r="B730" s="40"/>
      <c r="C730" s="41"/>
      <c r="D730" s="238" t="s">
        <v>145</v>
      </c>
      <c r="E730" s="41"/>
      <c r="F730" s="239" t="s">
        <v>1101</v>
      </c>
      <c r="G730" s="41"/>
      <c r="H730" s="41"/>
      <c r="I730" s="235"/>
      <c r="J730" s="41"/>
      <c r="K730" s="41"/>
      <c r="L730" s="45"/>
      <c r="M730" s="236"/>
      <c r="N730" s="237"/>
      <c r="O730" s="92"/>
      <c r="P730" s="92"/>
      <c r="Q730" s="92"/>
      <c r="R730" s="92"/>
      <c r="S730" s="92"/>
      <c r="T730" s="93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T730" s="18" t="s">
        <v>145</v>
      </c>
      <c r="AU730" s="18" t="s">
        <v>83</v>
      </c>
    </row>
    <row r="731" s="2" customFormat="1" ht="24.15" customHeight="1">
      <c r="A731" s="39"/>
      <c r="B731" s="40"/>
      <c r="C731" s="220" t="s">
        <v>1102</v>
      </c>
      <c r="D731" s="220" t="s">
        <v>136</v>
      </c>
      <c r="E731" s="221" t="s">
        <v>1103</v>
      </c>
      <c r="F731" s="222" t="s">
        <v>1104</v>
      </c>
      <c r="G731" s="223" t="s">
        <v>186</v>
      </c>
      <c r="H731" s="224">
        <v>1015.6</v>
      </c>
      <c r="I731" s="225"/>
      <c r="J731" s="226">
        <f>ROUND(I731*H731,2)</f>
        <v>0</v>
      </c>
      <c r="K731" s="222" t="s">
        <v>140</v>
      </c>
      <c r="L731" s="45"/>
      <c r="M731" s="227" t="s">
        <v>1</v>
      </c>
      <c r="N731" s="228" t="s">
        <v>38</v>
      </c>
      <c r="O731" s="92"/>
      <c r="P731" s="229">
        <f>O731*H731</f>
        <v>0</v>
      </c>
      <c r="Q731" s="229">
        <v>0</v>
      </c>
      <c r="R731" s="229">
        <f>Q731*H731</f>
        <v>0</v>
      </c>
      <c r="S731" s="229">
        <v>0</v>
      </c>
      <c r="T731" s="230">
        <f>S731*H731</f>
        <v>0</v>
      </c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R731" s="231" t="s">
        <v>141</v>
      </c>
      <c r="AT731" s="231" t="s">
        <v>136</v>
      </c>
      <c r="AU731" s="231" t="s">
        <v>83</v>
      </c>
      <c r="AY731" s="18" t="s">
        <v>134</v>
      </c>
      <c r="BE731" s="232">
        <f>IF(N731="základní",J731,0)</f>
        <v>0</v>
      </c>
      <c r="BF731" s="232">
        <f>IF(N731="snížená",J731,0)</f>
        <v>0</v>
      </c>
      <c r="BG731" s="232">
        <f>IF(N731="zákl. přenesená",J731,0)</f>
        <v>0</v>
      </c>
      <c r="BH731" s="232">
        <f>IF(N731="sníž. přenesená",J731,0)</f>
        <v>0</v>
      </c>
      <c r="BI731" s="232">
        <f>IF(N731="nulová",J731,0)</f>
        <v>0</v>
      </c>
      <c r="BJ731" s="18" t="s">
        <v>81</v>
      </c>
      <c r="BK731" s="232">
        <f>ROUND(I731*H731,2)</f>
        <v>0</v>
      </c>
      <c r="BL731" s="18" t="s">
        <v>141</v>
      </c>
      <c r="BM731" s="231" t="s">
        <v>1105</v>
      </c>
    </row>
    <row r="732" s="2" customFormat="1">
      <c r="A732" s="39"/>
      <c r="B732" s="40"/>
      <c r="C732" s="41"/>
      <c r="D732" s="233" t="s">
        <v>143</v>
      </c>
      <c r="E732" s="41"/>
      <c r="F732" s="234" t="s">
        <v>1106</v>
      </c>
      <c r="G732" s="41"/>
      <c r="H732" s="41"/>
      <c r="I732" s="235"/>
      <c r="J732" s="41"/>
      <c r="K732" s="41"/>
      <c r="L732" s="45"/>
      <c r="M732" s="236"/>
      <c r="N732" s="237"/>
      <c r="O732" s="92"/>
      <c r="P732" s="92"/>
      <c r="Q732" s="92"/>
      <c r="R732" s="92"/>
      <c r="S732" s="92"/>
      <c r="T732" s="93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T732" s="18" t="s">
        <v>143</v>
      </c>
      <c r="AU732" s="18" t="s">
        <v>83</v>
      </c>
    </row>
    <row r="733" s="2" customFormat="1">
      <c r="A733" s="39"/>
      <c r="B733" s="40"/>
      <c r="C733" s="41"/>
      <c r="D733" s="238" t="s">
        <v>145</v>
      </c>
      <c r="E733" s="41"/>
      <c r="F733" s="239" t="s">
        <v>1107</v>
      </c>
      <c r="G733" s="41"/>
      <c r="H733" s="41"/>
      <c r="I733" s="235"/>
      <c r="J733" s="41"/>
      <c r="K733" s="41"/>
      <c r="L733" s="45"/>
      <c r="M733" s="236"/>
      <c r="N733" s="237"/>
      <c r="O733" s="92"/>
      <c r="P733" s="92"/>
      <c r="Q733" s="92"/>
      <c r="R733" s="92"/>
      <c r="S733" s="92"/>
      <c r="T733" s="93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T733" s="18" t="s">
        <v>145</v>
      </c>
      <c r="AU733" s="18" t="s">
        <v>83</v>
      </c>
    </row>
    <row r="734" s="13" customFormat="1">
      <c r="A734" s="13"/>
      <c r="B734" s="240"/>
      <c r="C734" s="241"/>
      <c r="D734" s="233" t="s">
        <v>147</v>
      </c>
      <c r="E734" s="242" t="s">
        <v>1</v>
      </c>
      <c r="F734" s="243" t="s">
        <v>1108</v>
      </c>
      <c r="G734" s="241"/>
      <c r="H734" s="244">
        <v>1015.6</v>
      </c>
      <c r="I734" s="245"/>
      <c r="J734" s="241"/>
      <c r="K734" s="241"/>
      <c r="L734" s="246"/>
      <c r="M734" s="247"/>
      <c r="N734" s="248"/>
      <c r="O734" s="248"/>
      <c r="P734" s="248"/>
      <c r="Q734" s="248"/>
      <c r="R734" s="248"/>
      <c r="S734" s="248"/>
      <c r="T734" s="249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50" t="s">
        <v>147</v>
      </c>
      <c r="AU734" s="250" t="s">
        <v>83</v>
      </c>
      <c r="AV734" s="13" t="s">
        <v>83</v>
      </c>
      <c r="AW734" s="13" t="s">
        <v>30</v>
      </c>
      <c r="AX734" s="13" t="s">
        <v>81</v>
      </c>
      <c r="AY734" s="250" t="s">
        <v>134</v>
      </c>
    </row>
    <row r="735" s="2" customFormat="1" ht="16.5" customHeight="1">
      <c r="A735" s="39"/>
      <c r="B735" s="40"/>
      <c r="C735" s="220" t="s">
        <v>1109</v>
      </c>
      <c r="D735" s="220" t="s">
        <v>136</v>
      </c>
      <c r="E735" s="221" t="s">
        <v>1110</v>
      </c>
      <c r="F735" s="222" t="s">
        <v>1111</v>
      </c>
      <c r="G735" s="223" t="s">
        <v>709</v>
      </c>
      <c r="H735" s="224">
        <v>1</v>
      </c>
      <c r="I735" s="225"/>
      <c r="J735" s="226">
        <f>ROUND(I735*H735,2)</f>
        <v>0</v>
      </c>
      <c r="K735" s="222" t="s">
        <v>1</v>
      </c>
      <c r="L735" s="45"/>
      <c r="M735" s="227" t="s">
        <v>1</v>
      </c>
      <c r="N735" s="228" t="s">
        <v>38</v>
      </c>
      <c r="O735" s="92"/>
      <c r="P735" s="229">
        <f>O735*H735</f>
        <v>0</v>
      </c>
      <c r="Q735" s="229">
        <v>0</v>
      </c>
      <c r="R735" s="229">
        <f>Q735*H735</f>
        <v>0</v>
      </c>
      <c r="S735" s="229">
        <v>0</v>
      </c>
      <c r="T735" s="230">
        <f>S735*H735</f>
        <v>0</v>
      </c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R735" s="231" t="s">
        <v>141</v>
      </c>
      <c r="AT735" s="231" t="s">
        <v>136</v>
      </c>
      <c r="AU735" s="231" t="s">
        <v>83</v>
      </c>
      <c r="AY735" s="18" t="s">
        <v>134</v>
      </c>
      <c r="BE735" s="232">
        <f>IF(N735="základní",J735,0)</f>
        <v>0</v>
      </c>
      <c r="BF735" s="232">
        <f>IF(N735="snížená",J735,0)</f>
        <v>0</v>
      </c>
      <c r="BG735" s="232">
        <f>IF(N735="zákl. přenesená",J735,0)</f>
        <v>0</v>
      </c>
      <c r="BH735" s="232">
        <f>IF(N735="sníž. přenesená",J735,0)</f>
        <v>0</v>
      </c>
      <c r="BI735" s="232">
        <f>IF(N735="nulová",J735,0)</f>
        <v>0</v>
      </c>
      <c r="BJ735" s="18" t="s">
        <v>81</v>
      </c>
      <c r="BK735" s="232">
        <f>ROUND(I735*H735,2)</f>
        <v>0</v>
      </c>
      <c r="BL735" s="18" t="s">
        <v>141</v>
      </c>
      <c r="BM735" s="231" t="s">
        <v>1112</v>
      </c>
    </row>
    <row r="736" s="2" customFormat="1">
      <c r="A736" s="39"/>
      <c r="B736" s="40"/>
      <c r="C736" s="41"/>
      <c r="D736" s="233" t="s">
        <v>143</v>
      </c>
      <c r="E736" s="41"/>
      <c r="F736" s="234" t="s">
        <v>1113</v>
      </c>
      <c r="G736" s="41"/>
      <c r="H736" s="41"/>
      <c r="I736" s="235"/>
      <c r="J736" s="41"/>
      <c r="K736" s="41"/>
      <c r="L736" s="45"/>
      <c r="M736" s="236"/>
      <c r="N736" s="237"/>
      <c r="O736" s="92"/>
      <c r="P736" s="92"/>
      <c r="Q736" s="92"/>
      <c r="R736" s="92"/>
      <c r="S736" s="92"/>
      <c r="T736" s="93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T736" s="18" t="s">
        <v>143</v>
      </c>
      <c r="AU736" s="18" t="s">
        <v>83</v>
      </c>
    </row>
    <row r="737" s="13" customFormat="1">
      <c r="A737" s="13"/>
      <c r="B737" s="240"/>
      <c r="C737" s="241"/>
      <c r="D737" s="233" t="s">
        <v>147</v>
      </c>
      <c r="E737" s="242" t="s">
        <v>1</v>
      </c>
      <c r="F737" s="243" t="s">
        <v>81</v>
      </c>
      <c r="G737" s="241"/>
      <c r="H737" s="244">
        <v>1</v>
      </c>
      <c r="I737" s="245"/>
      <c r="J737" s="241"/>
      <c r="K737" s="241"/>
      <c r="L737" s="246"/>
      <c r="M737" s="247"/>
      <c r="N737" s="248"/>
      <c r="O737" s="248"/>
      <c r="P737" s="248"/>
      <c r="Q737" s="248"/>
      <c r="R737" s="248"/>
      <c r="S737" s="248"/>
      <c r="T737" s="249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50" t="s">
        <v>147</v>
      </c>
      <c r="AU737" s="250" t="s">
        <v>83</v>
      </c>
      <c r="AV737" s="13" t="s">
        <v>83</v>
      </c>
      <c r="AW737" s="13" t="s">
        <v>30</v>
      </c>
      <c r="AX737" s="13" t="s">
        <v>81</v>
      </c>
      <c r="AY737" s="250" t="s">
        <v>134</v>
      </c>
    </row>
    <row r="738" s="2" customFormat="1" ht="24.15" customHeight="1">
      <c r="A738" s="39"/>
      <c r="B738" s="40"/>
      <c r="C738" s="220" t="s">
        <v>1114</v>
      </c>
      <c r="D738" s="220" t="s">
        <v>136</v>
      </c>
      <c r="E738" s="221" t="s">
        <v>1115</v>
      </c>
      <c r="F738" s="222" t="s">
        <v>1116</v>
      </c>
      <c r="G738" s="223" t="s">
        <v>186</v>
      </c>
      <c r="H738" s="224">
        <v>377.89999999999998</v>
      </c>
      <c r="I738" s="225"/>
      <c r="J738" s="226">
        <f>ROUND(I738*H738,2)</f>
        <v>0</v>
      </c>
      <c r="K738" s="222" t="s">
        <v>1</v>
      </c>
      <c r="L738" s="45"/>
      <c r="M738" s="227" t="s">
        <v>1</v>
      </c>
      <c r="N738" s="228" t="s">
        <v>38</v>
      </c>
      <c r="O738" s="92"/>
      <c r="P738" s="229">
        <f>O738*H738</f>
        <v>0</v>
      </c>
      <c r="Q738" s="229">
        <v>0.00012999999999999999</v>
      </c>
      <c r="R738" s="229">
        <f>Q738*H738</f>
        <v>0.04912699999999999</v>
      </c>
      <c r="S738" s="229">
        <v>0</v>
      </c>
      <c r="T738" s="230">
        <f>S738*H738</f>
        <v>0</v>
      </c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R738" s="231" t="s">
        <v>141</v>
      </c>
      <c r="AT738" s="231" t="s">
        <v>136</v>
      </c>
      <c r="AU738" s="231" t="s">
        <v>83</v>
      </c>
      <c r="AY738" s="18" t="s">
        <v>134</v>
      </c>
      <c r="BE738" s="232">
        <f>IF(N738="základní",J738,0)</f>
        <v>0</v>
      </c>
      <c r="BF738" s="232">
        <f>IF(N738="snížená",J738,0)</f>
        <v>0</v>
      </c>
      <c r="BG738" s="232">
        <f>IF(N738="zákl. přenesená",J738,0)</f>
        <v>0</v>
      </c>
      <c r="BH738" s="232">
        <f>IF(N738="sníž. přenesená",J738,0)</f>
        <v>0</v>
      </c>
      <c r="BI738" s="232">
        <f>IF(N738="nulová",J738,0)</f>
        <v>0</v>
      </c>
      <c r="BJ738" s="18" t="s">
        <v>81</v>
      </c>
      <c r="BK738" s="232">
        <f>ROUND(I738*H738,2)</f>
        <v>0</v>
      </c>
      <c r="BL738" s="18" t="s">
        <v>141</v>
      </c>
      <c r="BM738" s="231" t="s">
        <v>1117</v>
      </c>
    </row>
    <row r="739" s="2" customFormat="1">
      <c r="A739" s="39"/>
      <c r="B739" s="40"/>
      <c r="C739" s="41"/>
      <c r="D739" s="233" t="s">
        <v>143</v>
      </c>
      <c r="E739" s="41"/>
      <c r="F739" s="234" t="s">
        <v>1118</v>
      </c>
      <c r="G739" s="41"/>
      <c r="H739" s="41"/>
      <c r="I739" s="235"/>
      <c r="J739" s="41"/>
      <c r="K739" s="41"/>
      <c r="L739" s="45"/>
      <c r="M739" s="236"/>
      <c r="N739" s="237"/>
      <c r="O739" s="92"/>
      <c r="P739" s="92"/>
      <c r="Q739" s="92"/>
      <c r="R739" s="92"/>
      <c r="S739" s="92"/>
      <c r="T739" s="93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T739" s="18" t="s">
        <v>143</v>
      </c>
      <c r="AU739" s="18" t="s">
        <v>83</v>
      </c>
    </row>
    <row r="740" s="12" customFormat="1" ht="22.8" customHeight="1">
      <c r="A740" s="12"/>
      <c r="B740" s="204"/>
      <c r="C740" s="205"/>
      <c r="D740" s="206" t="s">
        <v>72</v>
      </c>
      <c r="E740" s="218" t="s">
        <v>1119</v>
      </c>
      <c r="F740" s="218" t="s">
        <v>1120</v>
      </c>
      <c r="G740" s="205"/>
      <c r="H740" s="205"/>
      <c r="I740" s="208"/>
      <c r="J740" s="219">
        <f>BK740</f>
        <v>0</v>
      </c>
      <c r="K740" s="205"/>
      <c r="L740" s="210"/>
      <c r="M740" s="211"/>
      <c r="N740" s="212"/>
      <c r="O740" s="212"/>
      <c r="P740" s="213">
        <f>SUM(P741:P759)</f>
        <v>0</v>
      </c>
      <c r="Q740" s="212"/>
      <c r="R740" s="213">
        <f>SUM(R741:R759)</f>
        <v>0</v>
      </c>
      <c r="S740" s="212"/>
      <c r="T740" s="214">
        <f>SUM(T741:T759)</f>
        <v>0</v>
      </c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R740" s="215" t="s">
        <v>81</v>
      </c>
      <c r="AT740" s="216" t="s">
        <v>72</v>
      </c>
      <c r="AU740" s="216" t="s">
        <v>81</v>
      </c>
      <c r="AY740" s="215" t="s">
        <v>134</v>
      </c>
      <c r="BK740" s="217">
        <f>SUM(BK741:BK759)</f>
        <v>0</v>
      </c>
    </row>
    <row r="741" s="2" customFormat="1" ht="21.75" customHeight="1">
      <c r="A741" s="39"/>
      <c r="B741" s="40"/>
      <c r="C741" s="220" t="s">
        <v>1121</v>
      </c>
      <c r="D741" s="220" t="s">
        <v>136</v>
      </c>
      <c r="E741" s="221" t="s">
        <v>1122</v>
      </c>
      <c r="F741" s="222" t="s">
        <v>1123</v>
      </c>
      <c r="G741" s="223" t="s">
        <v>344</v>
      </c>
      <c r="H741" s="224">
        <v>1168.702</v>
      </c>
      <c r="I741" s="225"/>
      <c r="J741" s="226">
        <f>ROUND(I741*H741,2)</f>
        <v>0</v>
      </c>
      <c r="K741" s="222" t="s">
        <v>140</v>
      </c>
      <c r="L741" s="45"/>
      <c r="M741" s="227" t="s">
        <v>1</v>
      </c>
      <c r="N741" s="228" t="s">
        <v>38</v>
      </c>
      <c r="O741" s="92"/>
      <c r="P741" s="229">
        <f>O741*H741</f>
        <v>0</v>
      </c>
      <c r="Q741" s="229">
        <v>0</v>
      </c>
      <c r="R741" s="229">
        <f>Q741*H741</f>
        <v>0</v>
      </c>
      <c r="S741" s="229">
        <v>0</v>
      </c>
      <c r="T741" s="230">
        <f>S741*H741</f>
        <v>0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231" t="s">
        <v>141</v>
      </c>
      <c r="AT741" s="231" t="s">
        <v>136</v>
      </c>
      <c r="AU741" s="231" t="s">
        <v>83</v>
      </c>
      <c r="AY741" s="18" t="s">
        <v>134</v>
      </c>
      <c r="BE741" s="232">
        <f>IF(N741="základní",J741,0)</f>
        <v>0</v>
      </c>
      <c r="BF741" s="232">
        <f>IF(N741="snížená",J741,0)</f>
        <v>0</v>
      </c>
      <c r="BG741" s="232">
        <f>IF(N741="zákl. přenesená",J741,0)</f>
        <v>0</v>
      </c>
      <c r="BH741" s="232">
        <f>IF(N741="sníž. přenesená",J741,0)</f>
        <v>0</v>
      </c>
      <c r="BI741" s="232">
        <f>IF(N741="nulová",J741,0)</f>
        <v>0</v>
      </c>
      <c r="BJ741" s="18" t="s">
        <v>81</v>
      </c>
      <c r="BK741" s="232">
        <f>ROUND(I741*H741,2)</f>
        <v>0</v>
      </c>
      <c r="BL741" s="18" t="s">
        <v>141</v>
      </c>
      <c r="BM741" s="231" t="s">
        <v>1124</v>
      </c>
    </row>
    <row r="742" s="2" customFormat="1">
      <c r="A742" s="39"/>
      <c r="B742" s="40"/>
      <c r="C742" s="41"/>
      <c r="D742" s="233" t="s">
        <v>143</v>
      </c>
      <c r="E742" s="41"/>
      <c r="F742" s="234" t="s">
        <v>1125</v>
      </c>
      <c r="G742" s="41"/>
      <c r="H742" s="41"/>
      <c r="I742" s="235"/>
      <c r="J742" s="41"/>
      <c r="K742" s="41"/>
      <c r="L742" s="45"/>
      <c r="M742" s="236"/>
      <c r="N742" s="237"/>
      <c r="O742" s="92"/>
      <c r="P742" s="92"/>
      <c r="Q742" s="92"/>
      <c r="R742" s="92"/>
      <c r="S742" s="92"/>
      <c r="T742" s="93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T742" s="18" t="s">
        <v>143</v>
      </c>
      <c r="AU742" s="18" t="s">
        <v>83</v>
      </c>
    </row>
    <row r="743" s="2" customFormat="1">
      <c r="A743" s="39"/>
      <c r="B743" s="40"/>
      <c r="C743" s="41"/>
      <c r="D743" s="238" t="s">
        <v>145</v>
      </c>
      <c r="E743" s="41"/>
      <c r="F743" s="239" t="s">
        <v>1126</v>
      </c>
      <c r="G743" s="41"/>
      <c r="H743" s="41"/>
      <c r="I743" s="235"/>
      <c r="J743" s="41"/>
      <c r="K743" s="41"/>
      <c r="L743" s="45"/>
      <c r="M743" s="236"/>
      <c r="N743" s="237"/>
      <c r="O743" s="92"/>
      <c r="P743" s="92"/>
      <c r="Q743" s="92"/>
      <c r="R743" s="92"/>
      <c r="S743" s="92"/>
      <c r="T743" s="93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T743" s="18" t="s">
        <v>145</v>
      </c>
      <c r="AU743" s="18" t="s">
        <v>83</v>
      </c>
    </row>
    <row r="744" s="2" customFormat="1" ht="24.15" customHeight="1">
      <c r="A744" s="39"/>
      <c r="B744" s="40"/>
      <c r="C744" s="220" t="s">
        <v>1127</v>
      </c>
      <c r="D744" s="220" t="s">
        <v>136</v>
      </c>
      <c r="E744" s="221" t="s">
        <v>1128</v>
      </c>
      <c r="F744" s="222" t="s">
        <v>1129</v>
      </c>
      <c r="G744" s="223" t="s">
        <v>344</v>
      </c>
      <c r="H744" s="224">
        <v>10518.317999999999</v>
      </c>
      <c r="I744" s="225"/>
      <c r="J744" s="226">
        <f>ROUND(I744*H744,2)</f>
        <v>0</v>
      </c>
      <c r="K744" s="222" t="s">
        <v>140</v>
      </c>
      <c r="L744" s="45"/>
      <c r="M744" s="227" t="s">
        <v>1</v>
      </c>
      <c r="N744" s="228" t="s">
        <v>38</v>
      </c>
      <c r="O744" s="92"/>
      <c r="P744" s="229">
        <f>O744*H744</f>
        <v>0</v>
      </c>
      <c r="Q744" s="229">
        <v>0</v>
      </c>
      <c r="R744" s="229">
        <f>Q744*H744</f>
        <v>0</v>
      </c>
      <c r="S744" s="229">
        <v>0</v>
      </c>
      <c r="T744" s="230">
        <f>S744*H744</f>
        <v>0</v>
      </c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R744" s="231" t="s">
        <v>141</v>
      </c>
      <c r="AT744" s="231" t="s">
        <v>136</v>
      </c>
      <c r="AU744" s="231" t="s">
        <v>83</v>
      </c>
      <c r="AY744" s="18" t="s">
        <v>134</v>
      </c>
      <c r="BE744" s="232">
        <f>IF(N744="základní",J744,0)</f>
        <v>0</v>
      </c>
      <c r="BF744" s="232">
        <f>IF(N744="snížená",J744,0)</f>
        <v>0</v>
      </c>
      <c r="BG744" s="232">
        <f>IF(N744="zákl. přenesená",J744,0)</f>
        <v>0</v>
      </c>
      <c r="BH744" s="232">
        <f>IF(N744="sníž. přenesená",J744,0)</f>
        <v>0</v>
      </c>
      <c r="BI744" s="232">
        <f>IF(N744="nulová",J744,0)</f>
        <v>0</v>
      </c>
      <c r="BJ744" s="18" t="s">
        <v>81</v>
      </c>
      <c r="BK744" s="232">
        <f>ROUND(I744*H744,2)</f>
        <v>0</v>
      </c>
      <c r="BL744" s="18" t="s">
        <v>141</v>
      </c>
      <c r="BM744" s="231" t="s">
        <v>1130</v>
      </c>
    </row>
    <row r="745" s="2" customFormat="1">
      <c r="A745" s="39"/>
      <c r="B745" s="40"/>
      <c r="C745" s="41"/>
      <c r="D745" s="233" t="s">
        <v>143</v>
      </c>
      <c r="E745" s="41"/>
      <c r="F745" s="234" t="s">
        <v>1131</v>
      </c>
      <c r="G745" s="41"/>
      <c r="H745" s="41"/>
      <c r="I745" s="235"/>
      <c r="J745" s="41"/>
      <c r="K745" s="41"/>
      <c r="L745" s="45"/>
      <c r="M745" s="236"/>
      <c r="N745" s="237"/>
      <c r="O745" s="92"/>
      <c r="P745" s="92"/>
      <c r="Q745" s="92"/>
      <c r="R745" s="92"/>
      <c r="S745" s="92"/>
      <c r="T745" s="93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T745" s="18" t="s">
        <v>143</v>
      </c>
      <c r="AU745" s="18" t="s">
        <v>83</v>
      </c>
    </row>
    <row r="746" s="2" customFormat="1">
      <c r="A746" s="39"/>
      <c r="B746" s="40"/>
      <c r="C746" s="41"/>
      <c r="D746" s="238" t="s">
        <v>145</v>
      </c>
      <c r="E746" s="41"/>
      <c r="F746" s="239" t="s">
        <v>1132</v>
      </c>
      <c r="G746" s="41"/>
      <c r="H746" s="41"/>
      <c r="I746" s="235"/>
      <c r="J746" s="41"/>
      <c r="K746" s="41"/>
      <c r="L746" s="45"/>
      <c r="M746" s="236"/>
      <c r="N746" s="237"/>
      <c r="O746" s="92"/>
      <c r="P746" s="92"/>
      <c r="Q746" s="92"/>
      <c r="R746" s="92"/>
      <c r="S746" s="92"/>
      <c r="T746" s="93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T746" s="18" t="s">
        <v>145</v>
      </c>
      <c r="AU746" s="18" t="s">
        <v>83</v>
      </c>
    </row>
    <row r="747" s="13" customFormat="1">
      <c r="A747" s="13"/>
      <c r="B747" s="240"/>
      <c r="C747" s="241"/>
      <c r="D747" s="233" t="s">
        <v>147</v>
      </c>
      <c r="E747" s="241"/>
      <c r="F747" s="243" t="s">
        <v>1133</v>
      </c>
      <c r="G747" s="241"/>
      <c r="H747" s="244">
        <v>10518.317999999999</v>
      </c>
      <c r="I747" s="245"/>
      <c r="J747" s="241"/>
      <c r="K747" s="241"/>
      <c r="L747" s="246"/>
      <c r="M747" s="247"/>
      <c r="N747" s="248"/>
      <c r="O747" s="248"/>
      <c r="P747" s="248"/>
      <c r="Q747" s="248"/>
      <c r="R747" s="248"/>
      <c r="S747" s="248"/>
      <c r="T747" s="249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50" t="s">
        <v>147</v>
      </c>
      <c r="AU747" s="250" t="s">
        <v>83</v>
      </c>
      <c r="AV747" s="13" t="s">
        <v>83</v>
      </c>
      <c r="AW747" s="13" t="s">
        <v>4</v>
      </c>
      <c r="AX747" s="13" t="s">
        <v>81</v>
      </c>
      <c r="AY747" s="250" t="s">
        <v>134</v>
      </c>
    </row>
    <row r="748" s="2" customFormat="1" ht="37.8" customHeight="1">
      <c r="A748" s="39"/>
      <c r="B748" s="40"/>
      <c r="C748" s="220" t="s">
        <v>1134</v>
      </c>
      <c r="D748" s="220" t="s">
        <v>136</v>
      </c>
      <c r="E748" s="221" t="s">
        <v>1135</v>
      </c>
      <c r="F748" s="222" t="s">
        <v>1136</v>
      </c>
      <c r="G748" s="223" t="s">
        <v>344</v>
      </c>
      <c r="H748" s="224">
        <v>21.100999999999999</v>
      </c>
      <c r="I748" s="225"/>
      <c r="J748" s="226">
        <f>ROUND(I748*H748,2)</f>
        <v>0</v>
      </c>
      <c r="K748" s="222" t="s">
        <v>140</v>
      </c>
      <c r="L748" s="45"/>
      <c r="M748" s="227" t="s">
        <v>1</v>
      </c>
      <c r="N748" s="228" t="s">
        <v>38</v>
      </c>
      <c r="O748" s="92"/>
      <c r="P748" s="229">
        <f>O748*H748</f>
        <v>0</v>
      </c>
      <c r="Q748" s="229">
        <v>0</v>
      </c>
      <c r="R748" s="229">
        <f>Q748*H748</f>
        <v>0</v>
      </c>
      <c r="S748" s="229">
        <v>0</v>
      </c>
      <c r="T748" s="230">
        <f>S748*H748</f>
        <v>0</v>
      </c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R748" s="231" t="s">
        <v>141</v>
      </c>
      <c r="AT748" s="231" t="s">
        <v>136</v>
      </c>
      <c r="AU748" s="231" t="s">
        <v>83</v>
      </c>
      <c r="AY748" s="18" t="s">
        <v>134</v>
      </c>
      <c r="BE748" s="232">
        <f>IF(N748="základní",J748,0)</f>
        <v>0</v>
      </c>
      <c r="BF748" s="232">
        <f>IF(N748="snížená",J748,0)</f>
        <v>0</v>
      </c>
      <c r="BG748" s="232">
        <f>IF(N748="zákl. přenesená",J748,0)</f>
        <v>0</v>
      </c>
      <c r="BH748" s="232">
        <f>IF(N748="sníž. přenesená",J748,0)</f>
        <v>0</v>
      </c>
      <c r="BI748" s="232">
        <f>IF(N748="nulová",J748,0)</f>
        <v>0</v>
      </c>
      <c r="BJ748" s="18" t="s">
        <v>81</v>
      </c>
      <c r="BK748" s="232">
        <f>ROUND(I748*H748,2)</f>
        <v>0</v>
      </c>
      <c r="BL748" s="18" t="s">
        <v>141</v>
      </c>
      <c r="BM748" s="231" t="s">
        <v>1137</v>
      </c>
    </row>
    <row r="749" s="2" customFormat="1">
      <c r="A749" s="39"/>
      <c r="B749" s="40"/>
      <c r="C749" s="41"/>
      <c r="D749" s="233" t="s">
        <v>143</v>
      </c>
      <c r="E749" s="41"/>
      <c r="F749" s="234" t="s">
        <v>1138</v>
      </c>
      <c r="G749" s="41"/>
      <c r="H749" s="41"/>
      <c r="I749" s="235"/>
      <c r="J749" s="41"/>
      <c r="K749" s="41"/>
      <c r="L749" s="45"/>
      <c r="M749" s="236"/>
      <c r="N749" s="237"/>
      <c r="O749" s="92"/>
      <c r="P749" s="92"/>
      <c r="Q749" s="92"/>
      <c r="R749" s="92"/>
      <c r="S749" s="92"/>
      <c r="T749" s="93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T749" s="18" t="s">
        <v>143</v>
      </c>
      <c r="AU749" s="18" t="s">
        <v>83</v>
      </c>
    </row>
    <row r="750" s="2" customFormat="1">
      <c r="A750" s="39"/>
      <c r="B750" s="40"/>
      <c r="C750" s="41"/>
      <c r="D750" s="238" t="s">
        <v>145</v>
      </c>
      <c r="E750" s="41"/>
      <c r="F750" s="239" t="s">
        <v>1139</v>
      </c>
      <c r="G750" s="41"/>
      <c r="H750" s="41"/>
      <c r="I750" s="235"/>
      <c r="J750" s="41"/>
      <c r="K750" s="41"/>
      <c r="L750" s="45"/>
      <c r="M750" s="236"/>
      <c r="N750" s="237"/>
      <c r="O750" s="92"/>
      <c r="P750" s="92"/>
      <c r="Q750" s="92"/>
      <c r="R750" s="92"/>
      <c r="S750" s="92"/>
      <c r="T750" s="93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T750" s="18" t="s">
        <v>145</v>
      </c>
      <c r="AU750" s="18" t="s">
        <v>83</v>
      </c>
    </row>
    <row r="751" s="13" customFormat="1">
      <c r="A751" s="13"/>
      <c r="B751" s="240"/>
      <c r="C751" s="241"/>
      <c r="D751" s="233" t="s">
        <v>147</v>
      </c>
      <c r="E751" s="242" t="s">
        <v>1</v>
      </c>
      <c r="F751" s="243" t="s">
        <v>1140</v>
      </c>
      <c r="G751" s="241"/>
      <c r="H751" s="244">
        <v>21.100999999999999</v>
      </c>
      <c r="I751" s="245"/>
      <c r="J751" s="241"/>
      <c r="K751" s="241"/>
      <c r="L751" s="246"/>
      <c r="M751" s="247"/>
      <c r="N751" s="248"/>
      <c r="O751" s="248"/>
      <c r="P751" s="248"/>
      <c r="Q751" s="248"/>
      <c r="R751" s="248"/>
      <c r="S751" s="248"/>
      <c r="T751" s="249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50" t="s">
        <v>147</v>
      </c>
      <c r="AU751" s="250" t="s">
        <v>83</v>
      </c>
      <c r="AV751" s="13" t="s">
        <v>83</v>
      </c>
      <c r="AW751" s="13" t="s">
        <v>30</v>
      </c>
      <c r="AX751" s="13" t="s">
        <v>81</v>
      </c>
      <c r="AY751" s="250" t="s">
        <v>134</v>
      </c>
    </row>
    <row r="752" s="2" customFormat="1" ht="44.25" customHeight="1">
      <c r="A752" s="39"/>
      <c r="B752" s="40"/>
      <c r="C752" s="220" t="s">
        <v>1141</v>
      </c>
      <c r="D752" s="220" t="s">
        <v>136</v>
      </c>
      <c r="E752" s="221" t="s">
        <v>1142</v>
      </c>
      <c r="F752" s="222" t="s">
        <v>1143</v>
      </c>
      <c r="G752" s="223" t="s">
        <v>344</v>
      </c>
      <c r="H752" s="224">
        <v>379.834</v>
      </c>
      <c r="I752" s="225"/>
      <c r="J752" s="226">
        <f>ROUND(I752*H752,2)</f>
        <v>0</v>
      </c>
      <c r="K752" s="222" t="s">
        <v>140</v>
      </c>
      <c r="L752" s="45"/>
      <c r="M752" s="227" t="s">
        <v>1</v>
      </c>
      <c r="N752" s="228" t="s">
        <v>38</v>
      </c>
      <c r="O752" s="92"/>
      <c r="P752" s="229">
        <f>O752*H752</f>
        <v>0</v>
      </c>
      <c r="Q752" s="229">
        <v>0</v>
      </c>
      <c r="R752" s="229">
        <f>Q752*H752</f>
        <v>0</v>
      </c>
      <c r="S752" s="229">
        <v>0</v>
      </c>
      <c r="T752" s="230">
        <f>S752*H752</f>
        <v>0</v>
      </c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R752" s="231" t="s">
        <v>141</v>
      </c>
      <c r="AT752" s="231" t="s">
        <v>136</v>
      </c>
      <c r="AU752" s="231" t="s">
        <v>83</v>
      </c>
      <c r="AY752" s="18" t="s">
        <v>134</v>
      </c>
      <c r="BE752" s="232">
        <f>IF(N752="základní",J752,0)</f>
        <v>0</v>
      </c>
      <c r="BF752" s="232">
        <f>IF(N752="snížená",J752,0)</f>
        <v>0</v>
      </c>
      <c r="BG752" s="232">
        <f>IF(N752="zákl. přenesená",J752,0)</f>
        <v>0</v>
      </c>
      <c r="BH752" s="232">
        <f>IF(N752="sníž. přenesená",J752,0)</f>
        <v>0</v>
      </c>
      <c r="BI752" s="232">
        <f>IF(N752="nulová",J752,0)</f>
        <v>0</v>
      </c>
      <c r="BJ752" s="18" t="s">
        <v>81</v>
      </c>
      <c r="BK752" s="232">
        <f>ROUND(I752*H752,2)</f>
        <v>0</v>
      </c>
      <c r="BL752" s="18" t="s">
        <v>141</v>
      </c>
      <c r="BM752" s="231" t="s">
        <v>1144</v>
      </c>
    </row>
    <row r="753" s="2" customFormat="1">
      <c r="A753" s="39"/>
      <c r="B753" s="40"/>
      <c r="C753" s="41"/>
      <c r="D753" s="233" t="s">
        <v>143</v>
      </c>
      <c r="E753" s="41"/>
      <c r="F753" s="234" t="s">
        <v>346</v>
      </c>
      <c r="G753" s="41"/>
      <c r="H753" s="41"/>
      <c r="I753" s="235"/>
      <c r="J753" s="41"/>
      <c r="K753" s="41"/>
      <c r="L753" s="45"/>
      <c r="M753" s="236"/>
      <c r="N753" s="237"/>
      <c r="O753" s="92"/>
      <c r="P753" s="92"/>
      <c r="Q753" s="92"/>
      <c r="R753" s="92"/>
      <c r="S753" s="92"/>
      <c r="T753" s="93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T753" s="18" t="s">
        <v>143</v>
      </c>
      <c r="AU753" s="18" t="s">
        <v>83</v>
      </c>
    </row>
    <row r="754" s="2" customFormat="1">
      <c r="A754" s="39"/>
      <c r="B754" s="40"/>
      <c r="C754" s="41"/>
      <c r="D754" s="238" t="s">
        <v>145</v>
      </c>
      <c r="E754" s="41"/>
      <c r="F754" s="239" t="s">
        <v>1145</v>
      </c>
      <c r="G754" s="41"/>
      <c r="H754" s="41"/>
      <c r="I754" s="235"/>
      <c r="J754" s="41"/>
      <c r="K754" s="41"/>
      <c r="L754" s="45"/>
      <c r="M754" s="236"/>
      <c r="N754" s="237"/>
      <c r="O754" s="92"/>
      <c r="P754" s="92"/>
      <c r="Q754" s="92"/>
      <c r="R754" s="92"/>
      <c r="S754" s="92"/>
      <c r="T754" s="93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T754" s="18" t="s">
        <v>145</v>
      </c>
      <c r="AU754" s="18" t="s">
        <v>83</v>
      </c>
    </row>
    <row r="755" s="13" customFormat="1">
      <c r="A755" s="13"/>
      <c r="B755" s="240"/>
      <c r="C755" s="241"/>
      <c r="D755" s="233" t="s">
        <v>147</v>
      </c>
      <c r="E755" s="242" t="s">
        <v>1</v>
      </c>
      <c r="F755" s="243" t="s">
        <v>1146</v>
      </c>
      <c r="G755" s="241"/>
      <c r="H755" s="244">
        <v>379.834</v>
      </c>
      <c r="I755" s="245"/>
      <c r="J755" s="241"/>
      <c r="K755" s="241"/>
      <c r="L755" s="246"/>
      <c r="M755" s="247"/>
      <c r="N755" s="248"/>
      <c r="O755" s="248"/>
      <c r="P755" s="248"/>
      <c r="Q755" s="248"/>
      <c r="R755" s="248"/>
      <c r="S755" s="248"/>
      <c r="T755" s="249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50" t="s">
        <v>147</v>
      </c>
      <c r="AU755" s="250" t="s">
        <v>83</v>
      </c>
      <c r="AV755" s="13" t="s">
        <v>83</v>
      </c>
      <c r="AW755" s="13" t="s">
        <v>30</v>
      </c>
      <c r="AX755" s="13" t="s">
        <v>81</v>
      </c>
      <c r="AY755" s="250" t="s">
        <v>134</v>
      </c>
    </row>
    <row r="756" s="2" customFormat="1" ht="44.25" customHeight="1">
      <c r="A756" s="39"/>
      <c r="B756" s="40"/>
      <c r="C756" s="220" t="s">
        <v>1147</v>
      </c>
      <c r="D756" s="220" t="s">
        <v>136</v>
      </c>
      <c r="E756" s="221" t="s">
        <v>1148</v>
      </c>
      <c r="F756" s="222" t="s">
        <v>1149</v>
      </c>
      <c r="G756" s="223" t="s">
        <v>344</v>
      </c>
      <c r="H756" s="224">
        <v>767.41700000000003</v>
      </c>
      <c r="I756" s="225"/>
      <c r="J756" s="226">
        <f>ROUND(I756*H756,2)</f>
        <v>0</v>
      </c>
      <c r="K756" s="222" t="s">
        <v>140</v>
      </c>
      <c r="L756" s="45"/>
      <c r="M756" s="227" t="s">
        <v>1</v>
      </c>
      <c r="N756" s="228" t="s">
        <v>38</v>
      </c>
      <c r="O756" s="92"/>
      <c r="P756" s="229">
        <f>O756*H756</f>
        <v>0</v>
      </c>
      <c r="Q756" s="229">
        <v>0</v>
      </c>
      <c r="R756" s="229">
        <f>Q756*H756</f>
        <v>0</v>
      </c>
      <c r="S756" s="229">
        <v>0</v>
      </c>
      <c r="T756" s="230">
        <f>S756*H756</f>
        <v>0</v>
      </c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R756" s="231" t="s">
        <v>141</v>
      </c>
      <c r="AT756" s="231" t="s">
        <v>136</v>
      </c>
      <c r="AU756" s="231" t="s">
        <v>83</v>
      </c>
      <c r="AY756" s="18" t="s">
        <v>134</v>
      </c>
      <c r="BE756" s="232">
        <f>IF(N756="základní",J756,0)</f>
        <v>0</v>
      </c>
      <c r="BF756" s="232">
        <f>IF(N756="snížená",J756,0)</f>
        <v>0</v>
      </c>
      <c r="BG756" s="232">
        <f>IF(N756="zákl. přenesená",J756,0)</f>
        <v>0</v>
      </c>
      <c r="BH756" s="232">
        <f>IF(N756="sníž. přenesená",J756,0)</f>
        <v>0</v>
      </c>
      <c r="BI756" s="232">
        <f>IF(N756="nulová",J756,0)</f>
        <v>0</v>
      </c>
      <c r="BJ756" s="18" t="s">
        <v>81</v>
      </c>
      <c r="BK756" s="232">
        <f>ROUND(I756*H756,2)</f>
        <v>0</v>
      </c>
      <c r="BL756" s="18" t="s">
        <v>141</v>
      </c>
      <c r="BM756" s="231" t="s">
        <v>1150</v>
      </c>
    </row>
    <row r="757" s="2" customFormat="1">
      <c r="A757" s="39"/>
      <c r="B757" s="40"/>
      <c r="C757" s="41"/>
      <c r="D757" s="233" t="s">
        <v>143</v>
      </c>
      <c r="E757" s="41"/>
      <c r="F757" s="234" t="s">
        <v>1151</v>
      </c>
      <c r="G757" s="41"/>
      <c r="H757" s="41"/>
      <c r="I757" s="235"/>
      <c r="J757" s="41"/>
      <c r="K757" s="41"/>
      <c r="L757" s="45"/>
      <c r="M757" s="236"/>
      <c r="N757" s="237"/>
      <c r="O757" s="92"/>
      <c r="P757" s="92"/>
      <c r="Q757" s="92"/>
      <c r="R757" s="92"/>
      <c r="S757" s="92"/>
      <c r="T757" s="93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T757" s="18" t="s">
        <v>143</v>
      </c>
      <c r="AU757" s="18" t="s">
        <v>83</v>
      </c>
    </row>
    <row r="758" s="2" customFormat="1">
      <c r="A758" s="39"/>
      <c r="B758" s="40"/>
      <c r="C758" s="41"/>
      <c r="D758" s="238" t="s">
        <v>145</v>
      </c>
      <c r="E758" s="41"/>
      <c r="F758" s="239" t="s">
        <v>1152</v>
      </c>
      <c r="G758" s="41"/>
      <c r="H758" s="41"/>
      <c r="I758" s="235"/>
      <c r="J758" s="41"/>
      <c r="K758" s="41"/>
      <c r="L758" s="45"/>
      <c r="M758" s="236"/>
      <c r="N758" s="237"/>
      <c r="O758" s="92"/>
      <c r="P758" s="92"/>
      <c r="Q758" s="92"/>
      <c r="R758" s="92"/>
      <c r="S758" s="92"/>
      <c r="T758" s="93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T758" s="18" t="s">
        <v>145</v>
      </c>
      <c r="AU758" s="18" t="s">
        <v>83</v>
      </c>
    </row>
    <row r="759" s="13" customFormat="1">
      <c r="A759" s="13"/>
      <c r="B759" s="240"/>
      <c r="C759" s="241"/>
      <c r="D759" s="233" t="s">
        <v>147</v>
      </c>
      <c r="E759" s="242" t="s">
        <v>1</v>
      </c>
      <c r="F759" s="243" t="s">
        <v>1153</v>
      </c>
      <c r="G759" s="241"/>
      <c r="H759" s="244">
        <v>767.41700000000003</v>
      </c>
      <c r="I759" s="245"/>
      <c r="J759" s="241"/>
      <c r="K759" s="241"/>
      <c r="L759" s="246"/>
      <c r="M759" s="247"/>
      <c r="N759" s="248"/>
      <c r="O759" s="248"/>
      <c r="P759" s="248"/>
      <c r="Q759" s="248"/>
      <c r="R759" s="248"/>
      <c r="S759" s="248"/>
      <c r="T759" s="249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50" t="s">
        <v>147</v>
      </c>
      <c r="AU759" s="250" t="s">
        <v>83</v>
      </c>
      <c r="AV759" s="13" t="s">
        <v>83</v>
      </c>
      <c r="AW759" s="13" t="s">
        <v>30</v>
      </c>
      <c r="AX759" s="13" t="s">
        <v>81</v>
      </c>
      <c r="AY759" s="250" t="s">
        <v>134</v>
      </c>
    </row>
    <row r="760" s="12" customFormat="1" ht="22.8" customHeight="1">
      <c r="A760" s="12"/>
      <c r="B760" s="204"/>
      <c r="C760" s="205"/>
      <c r="D760" s="206" t="s">
        <v>72</v>
      </c>
      <c r="E760" s="218" t="s">
        <v>1154</v>
      </c>
      <c r="F760" s="218" t="s">
        <v>1155</v>
      </c>
      <c r="G760" s="205"/>
      <c r="H760" s="205"/>
      <c r="I760" s="208"/>
      <c r="J760" s="219">
        <f>BK760</f>
        <v>0</v>
      </c>
      <c r="K760" s="205"/>
      <c r="L760" s="210"/>
      <c r="M760" s="211"/>
      <c r="N760" s="212"/>
      <c r="O760" s="212"/>
      <c r="P760" s="213">
        <f>SUM(P761:P763)</f>
        <v>0</v>
      </c>
      <c r="Q760" s="212"/>
      <c r="R760" s="213">
        <f>SUM(R761:R763)</f>
        <v>0</v>
      </c>
      <c r="S760" s="212"/>
      <c r="T760" s="214">
        <f>SUM(T761:T763)</f>
        <v>0</v>
      </c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R760" s="215" t="s">
        <v>81</v>
      </c>
      <c r="AT760" s="216" t="s">
        <v>72</v>
      </c>
      <c r="AU760" s="216" t="s">
        <v>81</v>
      </c>
      <c r="AY760" s="215" t="s">
        <v>134</v>
      </c>
      <c r="BK760" s="217">
        <f>SUM(BK761:BK763)</f>
        <v>0</v>
      </c>
    </row>
    <row r="761" s="2" customFormat="1" ht="24.15" customHeight="1">
      <c r="A761" s="39"/>
      <c r="B761" s="40"/>
      <c r="C761" s="220" t="s">
        <v>1156</v>
      </c>
      <c r="D761" s="220" t="s">
        <v>136</v>
      </c>
      <c r="E761" s="221" t="s">
        <v>1157</v>
      </c>
      <c r="F761" s="222" t="s">
        <v>1158</v>
      </c>
      <c r="G761" s="223" t="s">
        <v>344</v>
      </c>
      <c r="H761" s="224">
        <v>4073.473</v>
      </c>
      <c r="I761" s="225"/>
      <c r="J761" s="226">
        <f>ROUND(I761*H761,2)</f>
        <v>0</v>
      </c>
      <c r="K761" s="222" t="s">
        <v>140</v>
      </c>
      <c r="L761" s="45"/>
      <c r="M761" s="227" t="s">
        <v>1</v>
      </c>
      <c r="N761" s="228" t="s">
        <v>38</v>
      </c>
      <c r="O761" s="92"/>
      <c r="P761" s="229">
        <f>O761*H761</f>
        <v>0</v>
      </c>
      <c r="Q761" s="229">
        <v>0</v>
      </c>
      <c r="R761" s="229">
        <f>Q761*H761</f>
        <v>0</v>
      </c>
      <c r="S761" s="229">
        <v>0</v>
      </c>
      <c r="T761" s="230">
        <f>S761*H761</f>
        <v>0</v>
      </c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R761" s="231" t="s">
        <v>141</v>
      </c>
      <c r="AT761" s="231" t="s">
        <v>136</v>
      </c>
      <c r="AU761" s="231" t="s">
        <v>83</v>
      </c>
      <c r="AY761" s="18" t="s">
        <v>134</v>
      </c>
      <c r="BE761" s="232">
        <f>IF(N761="základní",J761,0)</f>
        <v>0</v>
      </c>
      <c r="BF761" s="232">
        <f>IF(N761="snížená",J761,0)</f>
        <v>0</v>
      </c>
      <c r="BG761" s="232">
        <f>IF(N761="zákl. přenesená",J761,0)</f>
        <v>0</v>
      </c>
      <c r="BH761" s="232">
        <f>IF(N761="sníž. přenesená",J761,0)</f>
        <v>0</v>
      </c>
      <c r="BI761" s="232">
        <f>IF(N761="nulová",J761,0)</f>
        <v>0</v>
      </c>
      <c r="BJ761" s="18" t="s">
        <v>81</v>
      </c>
      <c r="BK761" s="232">
        <f>ROUND(I761*H761,2)</f>
        <v>0</v>
      </c>
      <c r="BL761" s="18" t="s">
        <v>141</v>
      </c>
      <c r="BM761" s="231" t="s">
        <v>1159</v>
      </c>
    </row>
    <row r="762" s="2" customFormat="1">
      <c r="A762" s="39"/>
      <c r="B762" s="40"/>
      <c r="C762" s="41"/>
      <c r="D762" s="233" t="s">
        <v>143</v>
      </c>
      <c r="E762" s="41"/>
      <c r="F762" s="234" t="s">
        <v>1160</v>
      </c>
      <c r="G762" s="41"/>
      <c r="H762" s="41"/>
      <c r="I762" s="235"/>
      <c r="J762" s="41"/>
      <c r="K762" s="41"/>
      <c r="L762" s="45"/>
      <c r="M762" s="236"/>
      <c r="N762" s="237"/>
      <c r="O762" s="92"/>
      <c r="P762" s="92"/>
      <c r="Q762" s="92"/>
      <c r="R762" s="92"/>
      <c r="S762" s="92"/>
      <c r="T762" s="93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T762" s="18" t="s">
        <v>143</v>
      </c>
      <c r="AU762" s="18" t="s">
        <v>83</v>
      </c>
    </row>
    <row r="763" s="2" customFormat="1">
      <c r="A763" s="39"/>
      <c r="B763" s="40"/>
      <c r="C763" s="41"/>
      <c r="D763" s="238" t="s">
        <v>145</v>
      </c>
      <c r="E763" s="41"/>
      <c r="F763" s="239" t="s">
        <v>1161</v>
      </c>
      <c r="G763" s="41"/>
      <c r="H763" s="41"/>
      <c r="I763" s="235"/>
      <c r="J763" s="41"/>
      <c r="K763" s="41"/>
      <c r="L763" s="45"/>
      <c r="M763" s="283"/>
      <c r="N763" s="284"/>
      <c r="O763" s="285"/>
      <c r="P763" s="285"/>
      <c r="Q763" s="285"/>
      <c r="R763" s="285"/>
      <c r="S763" s="285"/>
      <c r="T763" s="286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T763" s="18" t="s">
        <v>145</v>
      </c>
      <c r="AU763" s="18" t="s">
        <v>83</v>
      </c>
    </row>
    <row r="764" s="2" customFormat="1" ht="6.96" customHeight="1">
      <c r="A764" s="39"/>
      <c r="B764" s="67"/>
      <c r="C764" s="68"/>
      <c r="D764" s="68"/>
      <c r="E764" s="68"/>
      <c r="F764" s="68"/>
      <c r="G764" s="68"/>
      <c r="H764" s="68"/>
      <c r="I764" s="68"/>
      <c r="J764" s="68"/>
      <c r="K764" s="68"/>
      <c r="L764" s="45"/>
      <c r="M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</row>
  </sheetData>
  <sheetProtection sheet="1" autoFilter="0" formatColumns="0" formatRows="0" objects="1" scenarios="1" spinCount="100000" saltValue="3xMpxLkrrKspF1odpQHDRPluJByLZ1VlnOPlatyTjEncezfGhiJ5htwbPZ0z6DvZ19n9ispD7uYEu5zirXyJ5g==" hashValue="VcUqqnAYaIBw48cG21da1HcqVAMrrqfH6QMTFLs4O3EOK1yyW117niAz3NQ9HOTZ4WO1f87v/w459qnIcYZKxQ==" algorithmName="SHA-512" password="ED53"/>
  <autoFilter ref="C126:K763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hyperlinks>
    <hyperlink ref="F132" r:id="rId1" display="https://podminky.urs.cz/item/CS_URS_2025_01/113107223"/>
    <hyperlink ref="F136" r:id="rId2" display="https://podminky.urs.cz/item/CS_URS_2025_01/113107243"/>
    <hyperlink ref="F141" r:id="rId3" display="https://podminky.urs.cz/item/CS_URS_2025_01/113154543"/>
    <hyperlink ref="F147" r:id="rId4" display="https://podminky.urs.cz/item/CS_URS_2025_01/115101201"/>
    <hyperlink ref="F155" r:id="rId5" display="https://podminky.urs.cz/item/CS_URS_2025_01/115101301"/>
    <hyperlink ref="F159" r:id="rId6" display="https://podminky.urs.cz/item/CS_URS_2025_01/119001401"/>
    <hyperlink ref="F164" r:id="rId7" display="https://podminky.urs.cz/item/CS_URS_2025_01/119001411"/>
    <hyperlink ref="F169" r:id="rId8" display="https://podminky.urs.cz/item/CS_URS_2025_01/119001421"/>
    <hyperlink ref="F174" r:id="rId9" display="https://podminky.urs.cz/item/CS_URS_2025_01/119002411"/>
    <hyperlink ref="F179" r:id="rId10" display="https://podminky.urs.cz/item/CS_URS_2025_01/119002412"/>
    <hyperlink ref="F183" r:id="rId11" display="https://podminky.urs.cz/item/CS_URS_2025_01/132251255"/>
    <hyperlink ref="F189" r:id="rId12" display="https://podminky.urs.cz/item/CS_URS_2025_01/132351254"/>
    <hyperlink ref="F193" r:id="rId13" display="https://podminky.urs.cz/item/CS_URS_2025_01/139001101"/>
    <hyperlink ref="F198" r:id="rId14" display="https://podminky.urs.cz/item/CS_URS_2025_01/151101101"/>
    <hyperlink ref="F202" r:id="rId15" display="https://podminky.urs.cz/item/CS_URS_2025_01/151101111"/>
    <hyperlink ref="F206" r:id="rId16" display="https://podminky.urs.cz/item/CS_URS_2025_01/151101201"/>
    <hyperlink ref="F210" r:id="rId17" display="https://podminky.urs.cz/item/CS_URS_2025_01/151101211"/>
    <hyperlink ref="F214" r:id="rId18" display="https://podminky.urs.cz/item/CS_URS_2025_01/151101301"/>
    <hyperlink ref="F218" r:id="rId19" display="https://podminky.urs.cz/item/CS_URS_2025_01/151101311"/>
    <hyperlink ref="F222" r:id="rId20" display="https://podminky.urs.cz/item/CS_URS_2025_01/151201211"/>
    <hyperlink ref="F226" r:id="rId21" display="https://podminky.urs.cz/item/CS_URS_2025_01/151201301"/>
    <hyperlink ref="F229" r:id="rId22" display="https://podminky.urs.cz/item/CS_URS_2025_01/151201311"/>
    <hyperlink ref="F232" r:id="rId23" display="https://podminky.urs.cz/item/CS_URS_2025_01/151201901"/>
    <hyperlink ref="F236" r:id="rId24" display="https://podminky.urs.cz/item/CS_URS_2025_01/162751117"/>
    <hyperlink ref="F240" r:id="rId25" display="https://podminky.urs.cz/item/CS_URS_2025_01/162751137"/>
    <hyperlink ref="F244" r:id="rId26" display="https://podminky.urs.cz/item/CS_URS_2025_01/166151101"/>
    <hyperlink ref="F263" r:id="rId27" display="https://podminky.urs.cz/item/CS_URS_2025_01/171201231"/>
    <hyperlink ref="F267" r:id="rId28" display="https://podminky.urs.cz/item/CS_URS_2025_01/171251201"/>
    <hyperlink ref="F271" r:id="rId29" display="https://podminky.urs.cz/item/CS_URS_2025_01/174151101"/>
    <hyperlink ref="F278" r:id="rId30" display="https://podminky.urs.cz/item/CS_URS_2025_01/175111101"/>
    <hyperlink ref="F289" r:id="rId31" display="https://podminky.urs.cz/item/CS_URS_2025_01/181951112"/>
    <hyperlink ref="F302" r:id="rId32" display="https://podminky.urs.cz/item/CS_URS_2025_01/460671112"/>
    <hyperlink ref="F325" r:id="rId33" display="https://podminky.urs.cz/item/CS_URS_2025_01/451573111"/>
    <hyperlink ref="F330" r:id="rId34" display="https://podminky.urs.cz/item/CS_URS_2025_01/564861111"/>
    <hyperlink ref="F334" r:id="rId35" display="https://podminky.urs.cz/item/CS_URS_2025_01/565176101"/>
    <hyperlink ref="F338" r:id="rId36" display="https://podminky.urs.cz/item/CS_URS_2025_01/567122114"/>
    <hyperlink ref="F342" r:id="rId37" display="https://podminky.urs.cz/item/CS_URS_2025_01/573111112"/>
    <hyperlink ref="F346" r:id="rId38" display="https://podminky.urs.cz/item/CS_URS_2025_01/573231108"/>
    <hyperlink ref="F350" r:id="rId39" display="https://podminky.urs.cz/item/CS_URS_2025_01/577144121"/>
    <hyperlink ref="F355" r:id="rId40" display="https://podminky.urs.cz/item/CS_URS_2025_01/857242122"/>
    <hyperlink ref="F363" r:id="rId41" display="https://podminky.urs.cz/item/CS_URS_2025_01/857262122"/>
    <hyperlink ref="F368" r:id="rId42" display="https://podminky.urs.cz/item/CS_URS_2025_01/857263131"/>
    <hyperlink ref="F373" r:id="rId43" display="https://podminky.urs.cz/item/CS_URS_2025_01/857311131"/>
    <hyperlink ref="F385" r:id="rId44" display="https://podminky.urs.cz/item/CS_URS_2025_01/857312122"/>
    <hyperlink ref="F395" r:id="rId45" display="https://podminky.urs.cz/item/CS_URS_2025_01/857313131"/>
    <hyperlink ref="F400" r:id="rId46" display="https://podminky.urs.cz/item/CS_URS_2025_01/857351131"/>
    <hyperlink ref="F418" r:id="rId47" display="https://podminky.urs.cz/item/CS_URS_2025_01/857352122"/>
    <hyperlink ref="F428" r:id="rId48" display="https://podminky.urs.cz/item/CS_URS_2025_01/857353131"/>
    <hyperlink ref="F434" r:id="rId49" display="https://podminky.urs.cz/item/CS_URS_2025_01/857354122"/>
    <hyperlink ref="F446" r:id="rId50" display="https://podminky.urs.cz/item/CS_URS_2025_01/890311851"/>
    <hyperlink ref="F451" r:id="rId51" display="https://podminky.urs.cz/item/CS_URS_2025_01/891241112"/>
    <hyperlink ref="F456" r:id="rId52" display="https://podminky.urs.cz/item/CS_URS_2025_01/891261112"/>
    <hyperlink ref="F467" r:id="rId53" display="https://podminky.urs.cz/item/CS_URS_2025_01/891311112"/>
    <hyperlink ref="F472" r:id="rId54" display="https://podminky.urs.cz/item/CS_URS_2025_01/891351112"/>
    <hyperlink ref="F477" r:id="rId55" display="https://podminky.urs.cz/item/CS_URS_2025_01/R851321211"/>
    <hyperlink ref="F483" r:id="rId56" display="https://podminky.urs.cz/item/CS_URS_2025_01/899201211"/>
    <hyperlink ref="F486" r:id="rId57" display="https://podminky.urs.cz/item/CS_URS_2025_01/899623141"/>
    <hyperlink ref="F509" r:id="rId58" display="https://podminky.urs.cz/item/CS_URS_2025_01/851261131"/>
    <hyperlink ref="F513" r:id="rId59" display="https://podminky.urs.cz/item/CS_URS_2025_01/851271131"/>
    <hyperlink ref="F516" r:id="rId60" display="https://podminky.urs.cz/item/CS_URS_2025_01/851311131"/>
    <hyperlink ref="F519" r:id="rId61" display="https://podminky.urs.cz/item/CS_URS_2025_01/851351131"/>
    <hyperlink ref="F549" r:id="rId62" display="https://podminky.urs.cz/item/CS_URS_2025_01/857261131"/>
    <hyperlink ref="F578" r:id="rId63" display="https://podminky.urs.cz/item/CS_URS_2025_01/899401112"/>
    <hyperlink ref="F587" r:id="rId64" display="https://podminky.urs.cz/item/CS_URS_2025_01/899401113"/>
    <hyperlink ref="F634" r:id="rId65" display="https://podminky.urs.cz/item/CS_URS_2025_01/871251141"/>
    <hyperlink ref="F640" r:id="rId66" display="https://podminky.urs.cz/item/CS_URS_2025_01/877251113"/>
    <hyperlink ref="F645" r:id="rId67" display="https://podminky.urs.cz/item/CS_URS_2025_01/877162001"/>
    <hyperlink ref="F658" r:id="rId68" display="https://podminky.urs.cz/item/CS_URS_2025_01/877251101"/>
    <hyperlink ref="F678" r:id="rId69" display="https://podminky.urs.cz/item/CS_URS_2025_01/891211222"/>
    <hyperlink ref="F690" r:id="rId70" display="https://podminky.urs.cz/item/CS_URS_2025_01/891269111"/>
    <hyperlink ref="F700" r:id="rId71" display="https://podminky.urs.cz/item/CS_URS_2025_01/899401112.1"/>
    <hyperlink ref="F712" r:id="rId72" display="https://podminky.urs.cz/item/CS_URS_2025_01/915111111"/>
    <hyperlink ref="F715" r:id="rId73" display="https://podminky.urs.cz/item/CS_URS_2025_01/915111115"/>
    <hyperlink ref="F719" r:id="rId74" display="https://podminky.urs.cz/item/CS_URS_2025_01/915121111"/>
    <hyperlink ref="F722" r:id="rId75" display="https://podminky.urs.cz/item/CS_URS_2025_01/915131111"/>
    <hyperlink ref="F726" r:id="rId76" display="https://podminky.urs.cz/item/CS_URS_2025_01/919112223"/>
    <hyperlink ref="F730" r:id="rId77" display="https://podminky.urs.cz/item/CS_URS_2025_01/919121122"/>
    <hyperlink ref="F733" r:id="rId78" display="https://podminky.urs.cz/item/CS_URS_2025_01/919735112"/>
    <hyperlink ref="F743" r:id="rId79" display="https://podminky.urs.cz/item/CS_URS_2025_01/997221551"/>
    <hyperlink ref="F746" r:id="rId80" display="https://podminky.urs.cz/item/CS_URS_2025_01/997221559"/>
    <hyperlink ref="F750" r:id="rId81" display="https://podminky.urs.cz/item/CS_URS_2025_01/997221625"/>
    <hyperlink ref="F754" r:id="rId82" display="https://podminky.urs.cz/item/CS_URS_2025_01/997221873"/>
    <hyperlink ref="F758" r:id="rId83" display="https://podminky.urs.cz/item/CS_URS_2025_01/997221875"/>
    <hyperlink ref="F763" r:id="rId84" display="https://podminky.urs.cz/item/CS_URS_2025_01/9982731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  <c r="AZ2" s="137" t="s">
        <v>1162</v>
      </c>
      <c r="BA2" s="137" t="s">
        <v>1162</v>
      </c>
      <c r="BB2" s="137" t="s">
        <v>1</v>
      </c>
      <c r="BC2" s="137" t="s">
        <v>1163</v>
      </c>
      <c r="BD2" s="137" t="s">
        <v>83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83</v>
      </c>
      <c r="AZ3" s="137" t="s">
        <v>1164</v>
      </c>
      <c r="BA3" s="137" t="s">
        <v>1164</v>
      </c>
      <c r="BB3" s="137" t="s">
        <v>1</v>
      </c>
      <c r="BC3" s="137" t="s">
        <v>1165</v>
      </c>
      <c r="BD3" s="137" t="s">
        <v>83</v>
      </c>
    </row>
    <row r="4" s="1" customFormat="1" ht="24.96" customHeight="1">
      <c r="B4" s="21"/>
      <c r="D4" s="140" t="s">
        <v>94</v>
      </c>
      <c r="L4" s="21"/>
      <c r="M4" s="141" t="s">
        <v>10</v>
      </c>
      <c r="AT4" s="18" t="s">
        <v>4</v>
      </c>
      <c r="AZ4" s="137" t="s">
        <v>1166</v>
      </c>
      <c r="BA4" s="137" t="s">
        <v>1166</v>
      </c>
      <c r="BB4" s="137" t="s">
        <v>1</v>
      </c>
      <c r="BC4" s="137" t="s">
        <v>1167</v>
      </c>
      <c r="BD4" s="137" t="s">
        <v>83</v>
      </c>
    </row>
    <row r="5" s="1" customFormat="1" ht="6.96" customHeight="1">
      <c r="B5" s="21"/>
      <c r="L5" s="21"/>
      <c r="AZ5" s="137" t="s">
        <v>1168</v>
      </c>
      <c r="BA5" s="137" t="s">
        <v>1168</v>
      </c>
      <c r="BB5" s="137" t="s">
        <v>1</v>
      </c>
      <c r="BC5" s="137" t="s">
        <v>1169</v>
      </c>
      <c r="BD5" s="137" t="s">
        <v>83</v>
      </c>
    </row>
    <row r="6" s="1" customFormat="1" ht="12" customHeight="1">
      <c r="B6" s="21"/>
      <c r="D6" s="142" t="s">
        <v>16</v>
      </c>
      <c r="L6" s="21"/>
      <c r="AZ6" s="137" t="s">
        <v>1170</v>
      </c>
      <c r="BA6" s="137" t="s">
        <v>1170</v>
      </c>
      <c r="BB6" s="137" t="s">
        <v>1</v>
      </c>
      <c r="BC6" s="137" t="s">
        <v>356</v>
      </c>
      <c r="BD6" s="137" t="s">
        <v>83</v>
      </c>
    </row>
    <row r="7" s="1" customFormat="1" ht="16.5" customHeight="1">
      <c r="B7" s="21"/>
      <c r="E7" s="143" t="str">
        <f>'Rekapitulace stavby'!K6</f>
        <v>Brno, Vinohrady - rekonstrukce vodovodu</v>
      </c>
      <c r="F7" s="142"/>
      <c r="G7" s="142"/>
      <c r="H7" s="142"/>
      <c r="L7" s="21"/>
      <c r="AZ7" s="137" t="s">
        <v>1171</v>
      </c>
      <c r="BA7" s="137" t="s">
        <v>1171</v>
      </c>
      <c r="BB7" s="137" t="s">
        <v>1</v>
      </c>
      <c r="BC7" s="137" t="s">
        <v>1172</v>
      </c>
      <c r="BD7" s="137" t="s">
        <v>83</v>
      </c>
    </row>
    <row r="8" s="2" customFormat="1" ht="12" customHeight="1">
      <c r="A8" s="39"/>
      <c r="B8" s="45"/>
      <c r="C8" s="39"/>
      <c r="D8" s="142" t="s">
        <v>101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1173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6. 6. 2025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26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27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29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tr">
        <f>IF('Rekapitulace stavby'!E17="","",'Rekapitulace stavby'!E17)</f>
        <v xml:space="preserve"> </v>
      </c>
      <c r="F21" s="39"/>
      <c r="G21" s="39"/>
      <c r="H21" s="39"/>
      <c r="I21" s="142" t="s">
        <v>26</v>
      </c>
      <c r="J21" s="145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31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26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33</v>
      </c>
      <c r="E30" s="39"/>
      <c r="F30" s="39"/>
      <c r="G30" s="39"/>
      <c r="H30" s="39"/>
      <c r="I30" s="39"/>
      <c r="J30" s="153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35</v>
      </c>
      <c r="G32" s="39"/>
      <c r="H32" s="39"/>
      <c r="I32" s="154" t="s">
        <v>34</v>
      </c>
      <c r="J32" s="154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37</v>
      </c>
      <c r="E33" s="142" t="s">
        <v>38</v>
      </c>
      <c r="F33" s="156">
        <f>ROUND((SUM(BE127:BE524)),  2)</f>
        <v>0</v>
      </c>
      <c r="G33" s="39"/>
      <c r="H33" s="39"/>
      <c r="I33" s="157">
        <v>0.20999999999999999</v>
      </c>
      <c r="J33" s="156">
        <f>ROUND(((SUM(BE127:BE524))*I33),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39</v>
      </c>
      <c r="F34" s="156">
        <f>ROUND((SUM(BF127:BF524)),  2)</f>
        <v>0</v>
      </c>
      <c r="G34" s="39"/>
      <c r="H34" s="39"/>
      <c r="I34" s="157">
        <v>0.12</v>
      </c>
      <c r="J34" s="156">
        <f>ROUND(((SUM(BF127:BF524))*I34),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40</v>
      </c>
      <c r="F35" s="156">
        <f>ROUND((SUM(BG127:BG524)),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41</v>
      </c>
      <c r="F36" s="156">
        <f>ROUND((SUM(BH127:BH524)),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42</v>
      </c>
      <c r="F37" s="156">
        <f>ROUND((SUM(BI127:BI524)),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43</v>
      </c>
      <c r="E39" s="160"/>
      <c r="F39" s="160"/>
      <c r="G39" s="161" t="s">
        <v>44</v>
      </c>
      <c r="H39" s="162" t="s">
        <v>45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46</v>
      </c>
      <c r="E50" s="166"/>
      <c r="F50" s="166"/>
      <c r="G50" s="165" t="s">
        <v>47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48</v>
      </c>
      <c r="E61" s="168"/>
      <c r="F61" s="169" t="s">
        <v>49</v>
      </c>
      <c r="G61" s="167" t="s">
        <v>48</v>
      </c>
      <c r="H61" s="168"/>
      <c r="I61" s="168"/>
      <c r="J61" s="170" t="s">
        <v>49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50</v>
      </c>
      <c r="E65" s="171"/>
      <c r="F65" s="171"/>
      <c r="G65" s="165" t="s">
        <v>51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48</v>
      </c>
      <c r="E76" s="168"/>
      <c r="F76" s="169" t="s">
        <v>49</v>
      </c>
      <c r="G76" s="167" t="s">
        <v>48</v>
      </c>
      <c r="H76" s="168"/>
      <c r="I76" s="168"/>
      <c r="J76" s="170" t="s">
        <v>49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Brno, Vinohrady - rekonstrukce vodovodu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340 - Stavební část - vodovodní přípojky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6. 6. 2025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104</v>
      </c>
      <c r="D94" s="178"/>
      <c r="E94" s="178"/>
      <c r="F94" s="178"/>
      <c r="G94" s="178"/>
      <c r="H94" s="178"/>
      <c r="I94" s="178"/>
      <c r="J94" s="179" t="s">
        <v>105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106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107</v>
      </c>
    </row>
    <row r="97" s="9" customFormat="1" ht="24.96" customHeight="1">
      <c r="A97" s="9"/>
      <c r="B97" s="181"/>
      <c r="C97" s="182"/>
      <c r="D97" s="183" t="s">
        <v>108</v>
      </c>
      <c r="E97" s="184"/>
      <c r="F97" s="184"/>
      <c r="G97" s="184"/>
      <c r="H97" s="184"/>
      <c r="I97" s="184"/>
      <c r="J97" s="185">
        <f>J128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109</v>
      </c>
      <c r="E98" s="190"/>
      <c r="F98" s="190"/>
      <c r="G98" s="190"/>
      <c r="H98" s="190"/>
      <c r="I98" s="190"/>
      <c r="J98" s="191">
        <f>J129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110</v>
      </c>
      <c r="E99" s="190"/>
      <c r="F99" s="190"/>
      <c r="G99" s="190"/>
      <c r="H99" s="190"/>
      <c r="I99" s="190"/>
      <c r="J99" s="191">
        <f>J311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111</v>
      </c>
      <c r="E100" s="190"/>
      <c r="F100" s="190"/>
      <c r="G100" s="190"/>
      <c r="H100" s="190"/>
      <c r="I100" s="190"/>
      <c r="J100" s="191">
        <f>J329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112</v>
      </c>
      <c r="E101" s="190"/>
      <c r="F101" s="190"/>
      <c r="G101" s="190"/>
      <c r="H101" s="190"/>
      <c r="I101" s="190"/>
      <c r="J101" s="191">
        <f>J341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113</v>
      </c>
      <c r="E102" s="190"/>
      <c r="F102" s="190"/>
      <c r="G102" s="190"/>
      <c r="H102" s="190"/>
      <c r="I102" s="190"/>
      <c r="J102" s="191">
        <f>J398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116</v>
      </c>
      <c r="E103" s="190"/>
      <c r="F103" s="190"/>
      <c r="G103" s="190"/>
      <c r="H103" s="190"/>
      <c r="I103" s="190"/>
      <c r="J103" s="191">
        <f>J463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117</v>
      </c>
      <c r="E104" s="190"/>
      <c r="F104" s="190"/>
      <c r="G104" s="190"/>
      <c r="H104" s="190"/>
      <c r="I104" s="190"/>
      <c r="J104" s="191">
        <f>J490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7"/>
      <c r="C105" s="188"/>
      <c r="D105" s="189" t="s">
        <v>118</v>
      </c>
      <c r="E105" s="190"/>
      <c r="F105" s="190"/>
      <c r="G105" s="190"/>
      <c r="H105" s="190"/>
      <c r="I105" s="190"/>
      <c r="J105" s="191">
        <f>J510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1"/>
      <c r="C106" s="182"/>
      <c r="D106" s="183" t="s">
        <v>1174</v>
      </c>
      <c r="E106" s="184"/>
      <c r="F106" s="184"/>
      <c r="G106" s="184"/>
      <c r="H106" s="184"/>
      <c r="I106" s="184"/>
      <c r="J106" s="185">
        <f>J514</f>
        <v>0</v>
      </c>
      <c r="K106" s="182"/>
      <c r="L106" s="18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7"/>
      <c r="C107" s="188"/>
      <c r="D107" s="189" t="s">
        <v>1175</v>
      </c>
      <c r="E107" s="190"/>
      <c r="F107" s="190"/>
      <c r="G107" s="190"/>
      <c r="H107" s="190"/>
      <c r="I107" s="190"/>
      <c r="J107" s="191">
        <f>J515</f>
        <v>0</v>
      </c>
      <c r="K107" s="188"/>
      <c r="L107" s="19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119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76" t="str">
        <f>E7</f>
        <v>Brno, Vinohrady - rekonstrukce vodovodu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101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E9</f>
        <v>SO 340 - Stavební část - vodovodní přípojky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F12</f>
        <v xml:space="preserve"> </v>
      </c>
      <c r="G121" s="41"/>
      <c r="H121" s="41"/>
      <c r="I121" s="33" t="s">
        <v>22</v>
      </c>
      <c r="J121" s="80" t="str">
        <f>IF(J12="","",J12)</f>
        <v>6. 6. 2025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E15</f>
        <v xml:space="preserve"> </v>
      </c>
      <c r="G123" s="41"/>
      <c r="H123" s="41"/>
      <c r="I123" s="33" t="s">
        <v>29</v>
      </c>
      <c r="J123" s="37" t="str">
        <f>E21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27</v>
      </c>
      <c r="D124" s="41"/>
      <c r="E124" s="41"/>
      <c r="F124" s="28" t="str">
        <f>IF(E18="","",E18)</f>
        <v>Vyplň údaj</v>
      </c>
      <c r="G124" s="41"/>
      <c r="H124" s="41"/>
      <c r="I124" s="33" t="s">
        <v>31</v>
      </c>
      <c r="J124" s="37" t="str">
        <f>E24</f>
        <v xml:space="preserve"> 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193"/>
      <c r="B126" s="194"/>
      <c r="C126" s="195" t="s">
        <v>120</v>
      </c>
      <c r="D126" s="196" t="s">
        <v>58</v>
      </c>
      <c r="E126" s="196" t="s">
        <v>54</v>
      </c>
      <c r="F126" s="196" t="s">
        <v>55</v>
      </c>
      <c r="G126" s="196" t="s">
        <v>121</v>
      </c>
      <c r="H126" s="196" t="s">
        <v>122</v>
      </c>
      <c r="I126" s="196" t="s">
        <v>123</v>
      </c>
      <c r="J126" s="196" t="s">
        <v>105</v>
      </c>
      <c r="K126" s="197" t="s">
        <v>124</v>
      </c>
      <c r="L126" s="198"/>
      <c r="M126" s="101" t="s">
        <v>1</v>
      </c>
      <c r="N126" s="102" t="s">
        <v>37</v>
      </c>
      <c r="O126" s="102" t="s">
        <v>125</v>
      </c>
      <c r="P126" s="102" t="s">
        <v>126</v>
      </c>
      <c r="Q126" s="102" t="s">
        <v>127</v>
      </c>
      <c r="R126" s="102" t="s">
        <v>128</v>
      </c>
      <c r="S126" s="102" t="s">
        <v>129</v>
      </c>
      <c r="T126" s="103" t="s">
        <v>130</v>
      </c>
      <c r="U126" s="193"/>
      <c r="V126" s="193"/>
      <c r="W126" s="193"/>
      <c r="X126" s="193"/>
      <c r="Y126" s="193"/>
      <c r="Z126" s="193"/>
      <c r="AA126" s="193"/>
      <c r="AB126" s="193"/>
      <c r="AC126" s="193"/>
      <c r="AD126" s="193"/>
      <c r="AE126" s="193"/>
    </row>
    <row r="127" s="2" customFormat="1" ht="22.8" customHeight="1">
      <c r="A127" s="39"/>
      <c r="B127" s="40"/>
      <c r="C127" s="108" t="s">
        <v>131</v>
      </c>
      <c r="D127" s="41"/>
      <c r="E127" s="41"/>
      <c r="F127" s="41"/>
      <c r="G127" s="41"/>
      <c r="H127" s="41"/>
      <c r="I127" s="41"/>
      <c r="J127" s="199">
        <f>BK127</f>
        <v>0</v>
      </c>
      <c r="K127" s="41"/>
      <c r="L127" s="45"/>
      <c r="M127" s="104"/>
      <c r="N127" s="200"/>
      <c r="O127" s="105"/>
      <c r="P127" s="201">
        <f>P128+P514</f>
        <v>0</v>
      </c>
      <c r="Q127" s="105"/>
      <c r="R127" s="201">
        <f>R128+R514</f>
        <v>474.53233002999997</v>
      </c>
      <c r="S127" s="105"/>
      <c r="T127" s="202">
        <f>T128+T514</f>
        <v>347.44003999999995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72</v>
      </c>
      <c r="AU127" s="18" t="s">
        <v>107</v>
      </c>
      <c r="BK127" s="203">
        <f>BK128+BK514</f>
        <v>0</v>
      </c>
    </row>
    <row r="128" s="12" customFormat="1" ht="25.92" customHeight="1">
      <c r="A128" s="12"/>
      <c r="B128" s="204"/>
      <c r="C128" s="205"/>
      <c r="D128" s="206" t="s">
        <v>72</v>
      </c>
      <c r="E128" s="207" t="s">
        <v>132</v>
      </c>
      <c r="F128" s="207" t="s">
        <v>133</v>
      </c>
      <c r="G128" s="205"/>
      <c r="H128" s="205"/>
      <c r="I128" s="208"/>
      <c r="J128" s="209">
        <f>BK128</f>
        <v>0</v>
      </c>
      <c r="K128" s="205"/>
      <c r="L128" s="210"/>
      <c r="M128" s="211"/>
      <c r="N128" s="212"/>
      <c r="O128" s="212"/>
      <c r="P128" s="213">
        <f>P129+P311+P329+P341+P398+P463+P490+P510</f>
        <v>0</v>
      </c>
      <c r="Q128" s="212"/>
      <c r="R128" s="213">
        <f>R129+R311+R329+R341+R398+R463+R490+R510</f>
        <v>474.44726003</v>
      </c>
      <c r="S128" s="212"/>
      <c r="T128" s="214">
        <f>T129+T311+T329+T341+T398+T463+T490+T510</f>
        <v>347.44003999999995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81</v>
      </c>
      <c r="AT128" s="216" t="s">
        <v>72</v>
      </c>
      <c r="AU128" s="216" t="s">
        <v>73</v>
      </c>
      <c r="AY128" s="215" t="s">
        <v>134</v>
      </c>
      <c r="BK128" s="217">
        <f>BK129+BK311+BK329+BK341+BK398+BK463+BK490+BK510</f>
        <v>0</v>
      </c>
    </row>
    <row r="129" s="12" customFormat="1" ht="22.8" customHeight="1">
      <c r="A129" s="12"/>
      <c r="B129" s="204"/>
      <c r="C129" s="205"/>
      <c r="D129" s="206" t="s">
        <v>72</v>
      </c>
      <c r="E129" s="218" t="s">
        <v>81</v>
      </c>
      <c r="F129" s="218" t="s">
        <v>135</v>
      </c>
      <c r="G129" s="205"/>
      <c r="H129" s="205"/>
      <c r="I129" s="208"/>
      <c r="J129" s="219">
        <f>BK129</f>
        <v>0</v>
      </c>
      <c r="K129" s="205"/>
      <c r="L129" s="210"/>
      <c r="M129" s="211"/>
      <c r="N129" s="212"/>
      <c r="O129" s="212"/>
      <c r="P129" s="213">
        <f>SUM(P130:P310)</f>
        <v>0</v>
      </c>
      <c r="Q129" s="212"/>
      <c r="R129" s="213">
        <f>SUM(R130:R310)</f>
        <v>17.385135999999999</v>
      </c>
      <c r="S129" s="212"/>
      <c r="T129" s="214">
        <f>SUM(T130:T310)</f>
        <v>347.44003999999995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81</v>
      </c>
      <c r="AT129" s="216" t="s">
        <v>72</v>
      </c>
      <c r="AU129" s="216" t="s">
        <v>81</v>
      </c>
      <c r="AY129" s="215" t="s">
        <v>134</v>
      </c>
      <c r="BK129" s="217">
        <f>SUM(BK130:BK310)</f>
        <v>0</v>
      </c>
    </row>
    <row r="130" s="2" customFormat="1" ht="24.15" customHeight="1">
      <c r="A130" s="39"/>
      <c r="B130" s="40"/>
      <c r="C130" s="220" t="s">
        <v>81</v>
      </c>
      <c r="D130" s="220" t="s">
        <v>136</v>
      </c>
      <c r="E130" s="221" t="s">
        <v>1176</v>
      </c>
      <c r="F130" s="222" t="s">
        <v>1177</v>
      </c>
      <c r="G130" s="223" t="s">
        <v>139</v>
      </c>
      <c r="H130" s="224">
        <v>140.47</v>
      </c>
      <c r="I130" s="225"/>
      <c r="J130" s="226">
        <f>ROUND(I130*H130,2)</f>
        <v>0</v>
      </c>
      <c r="K130" s="222" t="s">
        <v>140</v>
      </c>
      <c r="L130" s="45"/>
      <c r="M130" s="227" t="s">
        <v>1</v>
      </c>
      <c r="N130" s="228" t="s">
        <v>38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0.26000000000000001</v>
      </c>
      <c r="T130" s="230">
        <f>S130*H130</f>
        <v>36.522199999999998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141</v>
      </c>
      <c r="AT130" s="231" t="s">
        <v>136</v>
      </c>
      <c r="AU130" s="231" t="s">
        <v>83</v>
      </c>
      <c r="AY130" s="18" t="s">
        <v>134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81</v>
      </c>
      <c r="BK130" s="232">
        <f>ROUND(I130*H130,2)</f>
        <v>0</v>
      </c>
      <c r="BL130" s="18" t="s">
        <v>141</v>
      </c>
      <c r="BM130" s="231" t="s">
        <v>1178</v>
      </c>
    </row>
    <row r="131" s="2" customFormat="1">
      <c r="A131" s="39"/>
      <c r="B131" s="40"/>
      <c r="C131" s="41"/>
      <c r="D131" s="233" t="s">
        <v>143</v>
      </c>
      <c r="E131" s="41"/>
      <c r="F131" s="234" t="s">
        <v>1179</v>
      </c>
      <c r="G131" s="41"/>
      <c r="H131" s="41"/>
      <c r="I131" s="235"/>
      <c r="J131" s="41"/>
      <c r="K131" s="41"/>
      <c r="L131" s="45"/>
      <c r="M131" s="236"/>
      <c r="N131" s="237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143</v>
      </c>
      <c r="AU131" s="18" t="s">
        <v>83</v>
      </c>
    </row>
    <row r="132" s="2" customFormat="1">
      <c r="A132" s="39"/>
      <c r="B132" s="40"/>
      <c r="C132" s="41"/>
      <c r="D132" s="238" t="s">
        <v>145</v>
      </c>
      <c r="E132" s="41"/>
      <c r="F132" s="239" t="s">
        <v>1180</v>
      </c>
      <c r="G132" s="41"/>
      <c r="H132" s="41"/>
      <c r="I132" s="235"/>
      <c r="J132" s="41"/>
      <c r="K132" s="41"/>
      <c r="L132" s="45"/>
      <c r="M132" s="236"/>
      <c r="N132" s="237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145</v>
      </c>
      <c r="AU132" s="18" t="s">
        <v>83</v>
      </c>
    </row>
    <row r="133" s="13" customFormat="1">
      <c r="A133" s="13"/>
      <c r="B133" s="240"/>
      <c r="C133" s="241"/>
      <c r="D133" s="233" t="s">
        <v>147</v>
      </c>
      <c r="E133" s="242" t="s">
        <v>1</v>
      </c>
      <c r="F133" s="243" t="s">
        <v>1181</v>
      </c>
      <c r="G133" s="241"/>
      <c r="H133" s="244">
        <v>97.239999999999995</v>
      </c>
      <c r="I133" s="245"/>
      <c r="J133" s="241"/>
      <c r="K133" s="241"/>
      <c r="L133" s="246"/>
      <c r="M133" s="247"/>
      <c r="N133" s="248"/>
      <c r="O133" s="248"/>
      <c r="P133" s="248"/>
      <c r="Q133" s="248"/>
      <c r="R133" s="248"/>
      <c r="S133" s="248"/>
      <c r="T133" s="24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0" t="s">
        <v>147</v>
      </c>
      <c r="AU133" s="250" t="s">
        <v>83</v>
      </c>
      <c r="AV133" s="13" t="s">
        <v>83</v>
      </c>
      <c r="AW133" s="13" t="s">
        <v>30</v>
      </c>
      <c r="AX133" s="13" t="s">
        <v>73</v>
      </c>
      <c r="AY133" s="250" t="s">
        <v>134</v>
      </c>
    </row>
    <row r="134" s="15" customFormat="1">
      <c r="A134" s="15"/>
      <c r="B134" s="262"/>
      <c r="C134" s="263"/>
      <c r="D134" s="233" t="s">
        <v>147</v>
      </c>
      <c r="E134" s="264" t="s">
        <v>1</v>
      </c>
      <c r="F134" s="265" t="s">
        <v>1182</v>
      </c>
      <c r="G134" s="263"/>
      <c r="H134" s="264" t="s">
        <v>1</v>
      </c>
      <c r="I134" s="266"/>
      <c r="J134" s="263"/>
      <c r="K134" s="263"/>
      <c r="L134" s="267"/>
      <c r="M134" s="268"/>
      <c r="N134" s="269"/>
      <c r="O134" s="269"/>
      <c r="P134" s="269"/>
      <c r="Q134" s="269"/>
      <c r="R134" s="269"/>
      <c r="S134" s="269"/>
      <c r="T134" s="270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1" t="s">
        <v>147</v>
      </c>
      <c r="AU134" s="271" t="s">
        <v>83</v>
      </c>
      <c r="AV134" s="15" t="s">
        <v>81</v>
      </c>
      <c r="AW134" s="15" t="s">
        <v>30</v>
      </c>
      <c r="AX134" s="15" t="s">
        <v>73</v>
      </c>
      <c r="AY134" s="271" t="s">
        <v>134</v>
      </c>
    </row>
    <row r="135" s="13" customFormat="1">
      <c r="A135" s="13"/>
      <c r="B135" s="240"/>
      <c r="C135" s="241"/>
      <c r="D135" s="233" t="s">
        <v>147</v>
      </c>
      <c r="E135" s="242" t="s">
        <v>1</v>
      </c>
      <c r="F135" s="243" t="s">
        <v>1183</v>
      </c>
      <c r="G135" s="241"/>
      <c r="H135" s="244">
        <v>43.229999999999997</v>
      </c>
      <c r="I135" s="245"/>
      <c r="J135" s="241"/>
      <c r="K135" s="241"/>
      <c r="L135" s="246"/>
      <c r="M135" s="247"/>
      <c r="N135" s="248"/>
      <c r="O135" s="248"/>
      <c r="P135" s="248"/>
      <c r="Q135" s="248"/>
      <c r="R135" s="248"/>
      <c r="S135" s="248"/>
      <c r="T135" s="24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0" t="s">
        <v>147</v>
      </c>
      <c r="AU135" s="250" t="s">
        <v>83</v>
      </c>
      <c r="AV135" s="13" t="s">
        <v>83</v>
      </c>
      <c r="AW135" s="13" t="s">
        <v>30</v>
      </c>
      <c r="AX135" s="13" t="s">
        <v>73</v>
      </c>
      <c r="AY135" s="250" t="s">
        <v>134</v>
      </c>
    </row>
    <row r="136" s="14" customFormat="1">
      <c r="A136" s="14"/>
      <c r="B136" s="251"/>
      <c r="C136" s="252"/>
      <c r="D136" s="233" t="s">
        <v>147</v>
      </c>
      <c r="E136" s="253" t="s">
        <v>1</v>
      </c>
      <c r="F136" s="254" t="s">
        <v>163</v>
      </c>
      <c r="G136" s="252"/>
      <c r="H136" s="255">
        <v>140.47</v>
      </c>
      <c r="I136" s="256"/>
      <c r="J136" s="252"/>
      <c r="K136" s="252"/>
      <c r="L136" s="257"/>
      <c r="M136" s="258"/>
      <c r="N136" s="259"/>
      <c r="O136" s="259"/>
      <c r="P136" s="259"/>
      <c r="Q136" s="259"/>
      <c r="R136" s="259"/>
      <c r="S136" s="259"/>
      <c r="T136" s="26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1" t="s">
        <v>147</v>
      </c>
      <c r="AU136" s="261" t="s">
        <v>83</v>
      </c>
      <c r="AV136" s="14" t="s">
        <v>141</v>
      </c>
      <c r="AW136" s="14" t="s">
        <v>30</v>
      </c>
      <c r="AX136" s="14" t="s">
        <v>81</v>
      </c>
      <c r="AY136" s="261" t="s">
        <v>134</v>
      </c>
    </row>
    <row r="137" s="2" customFormat="1" ht="24.15" customHeight="1">
      <c r="A137" s="39"/>
      <c r="B137" s="40"/>
      <c r="C137" s="220" t="s">
        <v>83</v>
      </c>
      <c r="D137" s="220" t="s">
        <v>136</v>
      </c>
      <c r="E137" s="221" t="s">
        <v>1184</v>
      </c>
      <c r="F137" s="222" t="s">
        <v>1185</v>
      </c>
      <c r="G137" s="223" t="s">
        <v>139</v>
      </c>
      <c r="H137" s="224">
        <v>10.449999999999999</v>
      </c>
      <c r="I137" s="225"/>
      <c r="J137" s="226">
        <f>ROUND(I137*H137,2)</f>
        <v>0</v>
      </c>
      <c r="K137" s="222" t="s">
        <v>140</v>
      </c>
      <c r="L137" s="45"/>
      <c r="M137" s="227" t="s">
        <v>1</v>
      </c>
      <c r="N137" s="228" t="s">
        <v>38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0.38800000000000001</v>
      </c>
      <c r="T137" s="230">
        <f>S137*H137</f>
        <v>4.0545999999999998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141</v>
      </c>
      <c r="AT137" s="231" t="s">
        <v>136</v>
      </c>
      <c r="AU137" s="231" t="s">
        <v>83</v>
      </c>
      <c r="AY137" s="18" t="s">
        <v>134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81</v>
      </c>
      <c r="BK137" s="232">
        <f>ROUND(I137*H137,2)</f>
        <v>0</v>
      </c>
      <c r="BL137" s="18" t="s">
        <v>141</v>
      </c>
      <c r="BM137" s="231" t="s">
        <v>1186</v>
      </c>
    </row>
    <row r="138" s="2" customFormat="1">
      <c r="A138" s="39"/>
      <c r="B138" s="40"/>
      <c r="C138" s="41"/>
      <c r="D138" s="233" t="s">
        <v>143</v>
      </c>
      <c r="E138" s="41"/>
      <c r="F138" s="234" t="s">
        <v>1187</v>
      </c>
      <c r="G138" s="41"/>
      <c r="H138" s="41"/>
      <c r="I138" s="235"/>
      <c r="J138" s="41"/>
      <c r="K138" s="41"/>
      <c r="L138" s="45"/>
      <c r="M138" s="236"/>
      <c r="N138" s="237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143</v>
      </c>
      <c r="AU138" s="18" t="s">
        <v>83</v>
      </c>
    </row>
    <row r="139" s="2" customFormat="1">
      <c r="A139" s="39"/>
      <c r="B139" s="40"/>
      <c r="C139" s="41"/>
      <c r="D139" s="238" t="s">
        <v>145</v>
      </c>
      <c r="E139" s="41"/>
      <c r="F139" s="239" t="s">
        <v>1188</v>
      </c>
      <c r="G139" s="41"/>
      <c r="H139" s="41"/>
      <c r="I139" s="235"/>
      <c r="J139" s="41"/>
      <c r="K139" s="41"/>
      <c r="L139" s="45"/>
      <c r="M139" s="236"/>
      <c r="N139" s="237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145</v>
      </c>
      <c r="AU139" s="18" t="s">
        <v>83</v>
      </c>
    </row>
    <row r="140" s="13" customFormat="1">
      <c r="A140" s="13"/>
      <c r="B140" s="240"/>
      <c r="C140" s="241"/>
      <c r="D140" s="233" t="s">
        <v>147</v>
      </c>
      <c r="E140" s="242" t="s">
        <v>1</v>
      </c>
      <c r="F140" s="243" t="s">
        <v>1189</v>
      </c>
      <c r="G140" s="241"/>
      <c r="H140" s="244">
        <v>9.0199999999999996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0" t="s">
        <v>147</v>
      </c>
      <c r="AU140" s="250" t="s">
        <v>83</v>
      </c>
      <c r="AV140" s="13" t="s">
        <v>83</v>
      </c>
      <c r="AW140" s="13" t="s">
        <v>30</v>
      </c>
      <c r="AX140" s="13" t="s">
        <v>73</v>
      </c>
      <c r="AY140" s="250" t="s">
        <v>134</v>
      </c>
    </row>
    <row r="141" s="15" customFormat="1">
      <c r="A141" s="15"/>
      <c r="B141" s="262"/>
      <c r="C141" s="263"/>
      <c r="D141" s="233" t="s">
        <v>147</v>
      </c>
      <c r="E141" s="264" t="s">
        <v>1</v>
      </c>
      <c r="F141" s="265" t="s">
        <v>1182</v>
      </c>
      <c r="G141" s="263"/>
      <c r="H141" s="264" t="s">
        <v>1</v>
      </c>
      <c r="I141" s="266"/>
      <c r="J141" s="263"/>
      <c r="K141" s="263"/>
      <c r="L141" s="267"/>
      <c r="M141" s="268"/>
      <c r="N141" s="269"/>
      <c r="O141" s="269"/>
      <c r="P141" s="269"/>
      <c r="Q141" s="269"/>
      <c r="R141" s="269"/>
      <c r="S141" s="269"/>
      <c r="T141" s="270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1" t="s">
        <v>147</v>
      </c>
      <c r="AU141" s="271" t="s">
        <v>83</v>
      </c>
      <c r="AV141" s="15" t="s">
        <v>81</v>
      </c>
      <c r="AW141" s="15" t="s">
        <v>30</v>
      </c>
      <c r="AX141" s="15" t="s">
        <v>73</v>
      </c>
      <c r="AY141" s="271" t="s">
        <v>134</v>
      </c>
    </row>
    <row r="142" s="13" customFormat="1">
      <c r="A142" s="13"/>
      <c r="B142" s="240"/>
      <c r="C142" s="241"/>
      <c r="D142" s="233" t="s">
        <v>147</v>
      </c>
      <c r="E142" s="242" t="s">
        <v>1</v>
      </c>
      <c r="F142" s="243" t="s">
        <v>1190</v>
      </c>
      <c r="G142" s="241"/>
      <c r="H142" s="244">
        <v>1.4299999999999999</v>
      </c>
      <c r="I142" s="245"/>
      <c r="J142" s="241"/>
      <c r="K142" s="241"/>
      <c r="L142" s="246"/>
      <c r="M142" s="247"/>
      <c r="N142" s="248"/>
      <c r="O142" s="248"/>
      <c r="P142" s="248"/>
      <c r="Q142" s="248"/>
      <c r="R142" s="248"/>
      <c r="S142" s="248"/>
      <c r="T142" s="24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0" t="s">
        <v>147</v>
      </c>
      <c r="AU142" s="250" t="s">
        <v>83</v>
      </c>
      <c r="AV142" s="13" t="s">
        <v>83</v>
      </c>
      <c r="AW142" s="13" t="s">
        <v>30</v>
      </c>
      <c r="AX142" s="13" t="s">
        <v>73</v>
      </c>
      <c r="AY142" s="250" t="s">
        <v>134</v>
      </c>
    </row>
    <row r="143" s="14" customFormat="1">
      <c r="A143" s="14"/>
      <c r="B143" s="251"/>
      <c r="C143" s="252"/>
      <c r="D143" s="233" t="s">
        <v>147</v>
      </c>
      <c r="E143" s="253" t="s">
        <v>1</v>
      </c>
      <c r="F143" s="254" t="s">
        <v>163</v>
      </c>
      <c r="G143" s="252"/>
      <c r="H143" s="255">
        <v>10.449999999999999</v>
      </c>
      <c r="I143" s="256"/>
      <c r="J143" s="252"/>
      <c r="K143" s="252"/>
      <c r="L143" s="257"/>
      <c r="M143" s="258"/>
      <c r="N143" s="259"/>
      <c r="O143" s="259"/>
      <c r="P143" s="259"/>
      <c r="Q143" s="259"/>
      <c r="R143" s="259"/>
      <c r="S143" s="259"/>
      <c r="T143" s="26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1" t="s">
        <v>147</v>
      </c>
      <c r="AU143" s="261" t="s">
        <v>83</v>
      </c>
      <c r="AV143" s="14" t="s">
        <v>141</v>
      </c>
      <c r="AW143" s="14" t="s">
        <v>30</v>
      </c>
      <c r="AX143" s="14" t="s">
        <v>81</v>
      </c>
      <c r="AY143" s="261" t="s">
        <v>134</v>
      </c>
    </row>
    <row r="144" s="2" customFormat="1" ht="24.15" customHeight="1">
      <c r="A144" s="39"/>
      <c r="B144" s="40"/>
      <c r="C144" s="220" t="s">
        <v>155</v>
      </c>
      <c r="D144" s="220" t="s">
        <v>136</v>
      </c>
      <c r="E144" s="221" t="s">
        <v>1191</v>
      </c>
      <c r="F144" s="222" t="s">
        <v>1192</v>
      </c>
      <c r="G144" s="223" t="s">
        <v>139</v>
      </c>
      <c r="H144" s="224">
        <v>97.239999999999995</v>
      </c>
      <c r="I144" s="225"/>
      <c r="J144" s="226">
        <f>ROUND(I144*H144,2)</f>
        <v>0</v>
      </c>
      <c r="K144" s="222" t="s">
        <v>140</v>
      </c>
      <c r="L144" s="45"/>
      <c r="M144" s="227" t="s">
        <v>1</v>
      </c>
      <c r="N144" s="228" t="s">
        <v>38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0.29499999999999998</v>
      </c>
      <c r="T144" s="230">
        <f>S144*H144</f>
        <v>28.685799999999997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141</v>
      </c>
      <c r="AT144" s="231" t="s">
        <v>136</v>
      </c>
      <c r="AU144" s="231" t="s">
        <v>83</v>
      </c>
      <c r="AY144" s="18" t="s">
        <v>134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81</v>
      </c>
      <c r="BK144" s="232">
        <f>ROUND(I144*H144,2)</f>
        <v>0</v>
      </c>
      <c r="BL144" s="18" t="s">
        <v>141</v>
      </c>
      <c r="BM144" s="231" t="s">
        <v>1193</v>
      </c>
    </row>
    <row r="145" s="2" customFormat="1">
      <c r="A145" s="39"/>
      <c r="B145" s="40"/>
      <c r="C145" s="41"/>
      <c r="D145" s="233" t="s">
        <v>143</v>
      </c>
      <c r="E145" s="41"/>
      <c r="F145" s="234" t="s">
        <v>1194</v>
      </c>
      <c r="G145" s="41"/>
      <c r="H145" s="41"/>
      <c r="I145" s="235"/>
      <c r="J145" s="41"/>
      <c r="K145" s="41"/>
      <c r="L145" s="45"/>
      <c r="M145" s="236"/>
      <c r="N145" s="237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143</v>
      </c>
      <c r="AU145" s="18" t="s">
        <v>83</v>
      </c>
    </row>
    <row r="146" s="2" customFormat="1">
      <c r="A146" s="39"/>
      <c r="B146" s="40"/>
      <c r="C146" s="41"/>
      <c r="D146" s="238" t="s">
        <v>145</v>
      </c>
      <c r="E146" s="41"/>
      <c r="F146" s="239" t="s">
        <v>1195</v>
      </c>
      <c r="G146" s="41"/>
      <c r="H146" s="41"/>
      <c r="I146" s="235"/>
      <c r="J146" s="41"/>
      <c r="K146" s="41"/>
      <c r="L146" s="45"/>
      <c r="M146" s="236"/>
      <c r="N146" s="237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145</v>
      </c>
      <c r="AU146" s="18" t="s">
        <v>83</v>
      </c>
    </row>
    <row r="147" s="13" customFormat="1">
      <c r="A147" s="13"/>
      <c r="B147" s="240"/>
      <c r="C147" s="241"/>
      <c r="D147" s="233" t="s">
        <v>147</v>
      </c>
      <c r="E147" s="242" t="s">
        <v>1</v>
      </c>
      <c r="F147" s="243" t="s">
        <v>1181</v>
      </c>
      <c r="G147" s="241"/>
      <c r="H147" s="244">
        <v>97.239999999999995</v>
      </c>
      <c r="I147" s="245"/>
      <c r="J147" s="241"/>
      <c r="K147" s="241"/>
      <c r="L147" s="246"/>
      <c r="M147" s="247"/>
      <c r="N147" s="248"/>
      <c r="O147" s="248"/>
      <c r="P147" s="248"/>
      <c r="Q147" s="248"/>
      <c r="R147" s="248"/>
      <c r="S147" s="248"/>
      <c r="T147" s="24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0" t="s">
        <v>147</v>
      </c>
      <c r="AU147" s="250" t="s">
        <v>83</v>
      </c>
      <c r="AV147" s="13" t="s">
        <v>83</v>
      </c>
      <c r="AW147" s="13" t="s">
        <v>30</v>
      </c>
      <c r="AX147" s="13" t="s">
        <v>81</v>
      </c>
      <c r="AY147" s="250" t="s">
        <v>134</v>
      </c>
    </row>
    <row r="148" s="2" customFormat="1" ht="24.15" customHeight="1">
      <c r="A148" s="39"/>
      <c r="B148" s="40"/>
      <c r="C148" s="220" t="s">
        <v>141</v>
      </c>
      <c r="D148" s="220" t="s">
        <v>136</v>
      </c>
      <c r="E148" s="221" t="s">
        <v>1196</v>
      </c>
      <c r="F148" s="222" t="s">
        <v>1197</v>
      </c>
      <c r="G148" s="223" t="s">
        <v>139</v>
      </c>
      <c r="H148" s="224">
        <v>169.18000000000001</v>
      </c>
      <c r="I148" s="225"/>
      <c r="J148" s="226">
        <f>ROUND(I148*H148,2)</f>
        <v>0</v>
      </c>
      <c r="K148" s="222" t="s">
        <v>140</v>
      </c>
      <c r="L148" s="45"/>
      <c r="M148" s="227" t="s">
        <v>1</v>
      </c>
      <c r="N148" s="228" t="s">
        <v>38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0.44</v>
      </c>
      <c r="T148" s="230">
        <f>S148*H148</f>
        <v>74.4392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141</v>
      </c>
      <c r="AT148" s="231" t="s">
        <v>136</v>
      </c>
      <c r="AU148" s="231" t="s">
        <v>83</v>
      </c>
      <c r="AY148" s="18" t="s">
        <v>134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81</v>
      </c>
      <c r="BK148" s="232">
        <f>ROUND(I148*H148,2)</f>
        <v>0</v>
      </c>
      <c r="BL148" s="18" t="s">
        <v>141</v>
      </c>
      <c r="BM148" s="231" t="s">
        <v>1198</v>
      </c>
    </row>
    <row r="149" s="2" customFormat="1">
      <c r="A149" s="39"/>
      <c r="B149" s="40"/>
      <c r="C149" s="41"/>
      <c r="D149" s="233" t="s">
        <v>143</v>
      </c>
      <c r="E149" s="41"/>
      <c r="F149" s="234" t="s">
        <v>1199</v>
      </c>
      <c r="G149" s="41"/>
      <c r="H149" s="41"/>
      <c r="I149" s="235"/>
      <c r="J149" s="41"/>
      <c r="K149" s="41"/>
      <c r="L149" s="45"/>
      <c r="M149" s="236"/>
      <c r="N149" s="237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143</v>
      </c>
      <c r="AU149" s="18" t="s">
        <v>83</v>
      </c>
    </row>
    <row r="150" s="2" customFormat="1">
      <c r="A150" s="39"/>
      <c r="B150" s="40"/>
      <c r="C150" s="41"/>
      <c r="D150" s="238" t="s">
        <v>145</v>
      </c>
      <c r="E150" s="41"/>
      <c r="F150" s="239" t="s">
        <v>1200</v>
      </c>
      <c r="G150" s="41"/>
      <c r="H150" s="41"/>
      <c r="I150" s="235"/>
      <c r="J150" s="41"/>
      <c r="K150" s="41"/>
      <c r="L150" s="45"/>
      <c r="M150" s="236"/>
      <c r="N150" s="237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145</v>
      </c>
      <c r="AU150" s="18" t="s">
        <v>83</v>
      </c>
    </row>
    <row r="151" s="13" customFormat="1">
      <c r="A151" s="13"/>
      <c r="B151" s="240"/>
      <c r="C151" s="241"/>
      <c r="D151" s="233" t="s">
        <v>147</v>
      </c>
      <c r="E151" s="242" t="s">
        <v>1</v>
      </c>
      <c r="F151" s="243" t="s">
        <v>1201</v>
      </c>
      <c r="G151" s="241"/>
      <c r="H151" s="244">
        <v>169.18000000000001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0" t="s">
        <v>147</v>
      </c>
      <c r="AU151" s="250" t="s">
        <v>83</v>
      </c>
      <c r="AV151" s="13" t="s">
        <v>83</v>
      </c>
      <c r="AW151" s="13" t="s">
        <v>30</v>
      </c>
      <c r="AX151" s="13" t="s">
        <v>81</v>
      </c>
      <c r="AY151" s="250" t="s">
        <v>134</v>
      </c>
    </row>
    <row r="152" s="2" customFormat="1" ht="24.15" customHeight="1">
      <c r="A152" s="39"/>
      <c r="B152" s="40"/>
      <c r="C152" s="220" t="s">
        <v>175</v>
      </c>
      <c r="D152" s="220" t="s">
        <v>136</v>
      </c>
      <c r="E152" s="221" t="s">
        <v>1202</v>
      </c>
      <c r="F152" s="222" t="s">
        <v>1203</v>
      </c>
      <c r="G152" s="223" t="s">
        <v>139</v>
      </c>
      <c r="H152" s="224">
        <v>256.95999999999998</v>
      </c>
      <c r="I152" s="225"/>
      <c r="J152" s="226">
        <f>ROUND(I152*H152,2)</f>
        <v>0</v>
      </c>
      <c r="K152" s="222" t="s">
        <v>140</v>
      </c>
      <c r="L152" s="45"/>
      <c r="M152" s="227" t="s">
        <v>1</v>
      </c>
      <c r="N152" s="228" t="s">
        <v>38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0.57999999999999996</v>
      </c>
      <c r="T152" s="230">
        <f>S152*H152</f>
        <v>149.03679999999997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141</v>
      </c>
      <c r="AT152" s="231" t="s">
        <v>136</v>
      </c>
      <c r="AU152" s="231" t="s">
        <v>83</v>
      </c>
      <c r="AY152" s="18" t="s">
        <v>134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81</v>
      </c>
      <c r="BK152" s="232">
        <f>ROUND(I152*H152,2)</f>
        <v>0</v>
      </c>
      <c r="BL152" s="18" t="s">
        <v>141</v>
      </c>
      <c r="BM152" s="231" t="s">
        <v>1204</v>
      </c>
    </row>
    <row r="153" s="2" customFormat="1">
      <c r="A153" s="39"/>
      <c r="B153" s="40"/>
      <c r="C153" s="41"/>
      <c r="D153" s="233" t="s">
        <v>143</v>
      </c>
      <c r="E153" s="41"/>
      <c r="F153" s="234" t="s">
        <v>1205</v>
      </c>
      <c r="G153" s="41"/>
      <c r="H153" s="41"/>
      <c r="I153" s="235"/>
      <c r="J153" s="41"/>
      <c r="K153" s="41"/>
      <c r="L153" s="45"/>
      <c r="M153" s="236"/>
      <c r="N153" s="237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143</v>
      </c>
      <c r="AU153" s="18" t="s">
        <v>83</v>
      </c>
    </row>
    <row r="154" s="2" customFormat="1">
      <c r="A154" s="39"/>
      <c r="B154" s="40"/>
      <c r="C154" s="41"/>
      <c r="D154" s="238" t="s">
        <v>145</v>
      </c>
      <c r="E154" s="41"/>
      <c r="F154" s="239" t="s">
        <v>1206</v>
      </c>
      <c r="G154" s="41"/>
      <c r="H154" s="41"/>
      <c r="I154" s="235"/>
      <c r="J154" s="41"/>
      <c r="K154" s="41"/>
      <c r="L154" s="45"/>
      <c r="M154" s="236"/>
      <c r="N154" s="237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145</v>
      </c>
      <c r="AU154" s="18" t="s">
        <v>83</v>
      </c>
    </row>
    <row r="155" s="13" customFormat="1">
      <c r="A155" s="13"/>
      <c r="B155" s="240"/>
      <c r="C155" s="241"/>
      <c r="D155" s="233" t="s">
        <v>147</v>
      </c>
      <c r="E155" s="242" t="s">
        <v>1164</v>
      </c>
      <c r="F155" s="243" t="s">
        <v>1207</v>
      </c>
      <c r="G155" s="241"/>
      <c r="H155" s="244">
        <v>207.02000000000001</v>
      </c>
      <c r="I155" s="245"/>
      <c r="J155" s="241"/>
      <c r="K155" s="241"/>
      <c r="L155" s="246"/>
      <c r="M155" s="247"/>
      <c r="N155" s="248"/>
      <c r="O155" s="248"/>
      <c r="P155" s="248"/>
      <c r="Q155" s="248"/>
      <c r="R155" s="248"/>
      <c r="S155" s="248"/>
      <c r="T155" s="24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0" t="s">
        <v>147</v>
      </c>
      <c r="AU155" s="250" t="s">
        <v>83</v>
      </c>
      <c r="AV155" s="13" t="s">
        <v>83</v>
      </c>
      <c r="AW155" s="13" t="s">
        <v>30</v>
      </c>
      <c r="AX155" s="13" t="s">
        <v>73</v>
      </c>
      <c r="AY155" s="250" t="s">
        <v>134</v>
      </c>
    </row>
    <row r="156" s="13" customFormat="1">
      <c r="A156" s="13"/>
      <c r="B156" s="240"/>
      <c r="C156" s="241"/>
      <c r="D156" s="233" t="s">
        <v>147</v>
      </c>
      <c r="E156" s="242" t="s">
        <v>1162</v>
      </c>
      <c r="F156" s="243" t="s">
        <v>1208</v>
      </c>
      <c r="G156" s="241"/>
      <c r="H156" s="244">
        <v>49.939999999999998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0" t="s">
        <v>147</v>
      </c>
      <c r="AU156" s="250" t="s">
        <v>83</v>
      </c>
      <c r="AV156" s="13" t="s">
        <v>83</v>
      </c>
      <c r="AW156" s="13" t="s">
        <v>30</v>
      </c>
      <c r="AX156" s="13" t="s">
        <v>73</v>
      </c>
      <c r="AY156" s="250" t="s">
        <v>134</v>
      </c>
    </row>
    <row r="157" s="14" customFormat="1">
      <c r="A157" s="14"/>
      <c r="B157" s="251"/>
      <c r="C157" s="252"/>
      <c r="D157" s="233" t="s">
        <v>147</v>
      </c>
      <c r="E157" s="253" t="s">
        <v>1</v>
      </c>
      <c r="F157" s="254" t="s">
        <v>163</v>
      </c>
      <c r="G157" s="252"/>
      <c r="H157" s="255">
        <v>256.95999999999998</v>
      </c>
      <c r="I157" s="256"/>
      <c r="J157" s="252"/>
      <c r="K157" s="252"/>
      <c r="L157" s="257"/>
      <c r="M157" s="258"/>
      <c r="N157" s="259"/>
      <c r="O157" s="259"/>
      <c r="P157" s="259"/>
      <c r="Q157" s="259"/>
      <c r="R157" s="259"/>
      <c r="S157" s="259"/>
      <c r="T157" s="26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1" t="s">
        <v>147</v>
      </c>
      <c r="AU157" s="261" t="s">
        <v>83</v>
      </c>
      <c r="AV157" s="14" t="s">
        <v>141</v>
      </c>
      <c r="AW157" s="14" t="s">
        <v>30</v>
      </c>
      <c r="AX157" s="14" t="s">
        <v>81</v>
      </c>
      <c r="AY157" s="261" t="s">
        <v>134</v>
      </c>
    </row>
    <row r="158" s="2" customFormat="1" ht="24.15" customHeight="1">
      <c r="A158" s="39"/>
      <c r="B158" s="40"/>
      <c r="C158" s="220" t="s">
        <v>183</v>
      </c>
      <c r="D158" s="220" t="s">
        <v>136</v>
      </c>
      <c r="E158" s="221" t="s">
        <v>1209</v>
      </c>
      <c r="F158" s="222" t="s">
        <v>1210</v>
      </c>
      <c r="G158" s="223" t="s">
        <v>139</v>
      </c>
      <c r="H158" s="224">
        <v>18.260000000000002</v>
      </c>
      <c r="I158" s="225"/>
      <c r="J158" s="226">
        <f>ROUND(I158*H158,2)</f>
        <v>0</v>
      </c>
      <c r="K158" s="222" t="s">
        <v>1</v>
      </c>
      <c r="L158" s="45"/>
      <c r="M158" s="227" t="s">
        <v>1</v>
      </c>
      <c r="N158" s="228" t="s">
        <v>38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0.41799999999999998</v>
      </c>
      <c r="T158" s="230">
        <f>S158*H158</f>
        <v>7.6326800000000006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141</v>
      </c>
      <c r="AT158" s="231" t="s">
        <v>136</v>
      </c>
      <c r="AU158" s="231" t="s">
        <v>83</v>
      </c>
      <c r="AY158" s="18" t="s">
        <v>134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81</v>
      </c>
      <c r="BK158" s="232">
        <f>ROUND(I158*H158,2)</f>
        <v>0</v>
      </c>
      <c r="BL158" s="18" t="s">
        <v>141</v>
      </c>
      <c r="BM158" s="231" t="s">
        <v>1211</v>
      </c>
    </row>
    <row r="159" s="2" customFormat="1">
      <c r="A159" s="39"/>
      <c r="B159" s="40"/>
      <c r="C159" s="41"/>
      <c r="D159" s="233" t="s">
        <v>143</v>
      </c>
      <c r="E159" s="41"/>
      <c r="F159" s="234" t="s">
        <v>1212</v>
      </c>
      <c r="G159" s="41"/>
      <c r="H159" s="41"/>
      <c r="I159" s="235"/>
      <c r="J159" s="41"/>
      <c r="K159" s="41"/>
      <c r="L159" s="45"/>
      <c r="M159" s="236"/>
      <c r="N159" s="237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143</v>
      </c>
      <c r="AU159" s="18" t="s">
        <v>83</v>
      </c>
    </row>
    <row r="160" s="13" customFormat="1">
      <c r="A160" s="13"/>
      <c r="B160" s="240"/>
      <c r="C160" s="241"/>
      <c r="D160" s="233" t="s">
        <v>147</v>
      </c>
      <c r="E160" s="242" t="s">
        <v>1213</v>
      </c>
      <c r="F160" s="243" t="s">
        <v>1214</v>
      </c>
      <c r="G160" s="241"/>
      <c r="H160" s="244">
        <v>18.260000000000002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0" t="s">
        <v>147</v>
      </c>
      <c r="AU160" s="250" t="s">
        <v>83</v>
      </c>
      <c r="AV160" s="13" t="s">
        <v>83</v>
      </c>
      <c r="AW160" s="13" t="s">
        <v>30</v>
      </c>
      <c r="AX160" s="13" t="s">
        <v>81</v>
      </c>
      <c r="AY160" s="250" t="s">
        <v>134</v>
      </c>
    </row>
    <row r="161" s="2" customFormat="1" ht="21.75" customHeight="1">
      <c r="A161" s="39"/>
      <c r="B161" s="40"/>
      <c r="C161" s="220" t="s">
        <v>191</v>
      </c>
      <c r="D161" s="220" t="s">
        <v>136</v>
      </c>
      <c r="E161" s="221" t="s">
        <v>1215</v>
      </c>
      <c r="F161" s="222" t="s">
        <v>1216</v>
      </c>
      <c r="G161" s="223" t="s">
        <v>139</v>
      </c>
      <c r="H161" s="224">
        <v>207.02000000000001</v>
      </c>
      <c r="I161" s="225"/>
      <c r="J161" s="226">
        <f>ROUND(I161*H161,2)</f>
        <v>0</v>
      </c>
      <c r="K161" s="222" t="s">
        <v>1</v>
      </c>
      <c r="L161" s="45"/>
      <c r="M161" s="227" t="s">
        <v>1</v>
      </c>
      <c r="N161" s="228" t="s">
        <v>38</v>
      </c>
      <c r="O161" s="92"/>
      <c r="P161" s="229">
        <f>O161*H161</f>
        <v>0</v>
      </c>
      <c r="Q161" s="229">
        <v>2.0000000000000002E-05</v>
      </c>
      <c r="R161" s="229">
        <f>Q161*H161</f>
        <v>0.0041404000000000007</v>
      </c>
      <c r="S161" s="229">
        <v>0.13800000000000001</v>
      </c>
      <c r="T161" s="230">
        <f>S161*H161</f>
        <v>28.568760000000005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141</v>
      </c>
      <c r="AT161" s="231" t="s">
        <v>136</v>
      </c>
      <c r="AU161" s="231" t="s">
        <v>83</v>
      </c>
      <c r="AY161" s="18" t="s">
        <v>134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81</v>
      </c>
      <c r="BK161" s="232">
        <f>ROUND(I161*H161,2)</f>
        <v>0</v>
      </c>
      <c r="BL161" s="18" t="s">
        <v>141</v>
      </c>
      <c r="BM161" s="231" t="s">
        <v>1217</v>
      </c>
    </row>
    <row r="162" s="2" customFormat="1">
      <c r="A162" s="39"/>
      <c r="B162" s="40"/>
      <c r="C162" s="41"/>
      <c r="D162" s="233" t="s">
        <v>143</v>
      </c>
      <c r="E162" s="41"/>
      <c r="F162" s="234" t="s">
        <v>1218</v>
      </c>
      <c r="G162" s="41"/>
      <c r="H162" s="41"/>
      <c r="I162" s="235"/>
      <c r="J162" s="41"/>
      <c r="K162" s="41"/>
      <c r="L162" s="45"/>
      <c r="M162" s="236"/>
      <c r="N162" s="237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143</v>
      </c>
      <c r="AU162" s="18" t="s">
        <v>83</v>
      </c>
    </row>
    <row r="163" s="13" customFormat="1">
      <c r="A163" s="13"/>
      <c r="B163" s="240"/>
      <c r="C163" s="241"/>
      <c r="D163" s="233" t="s">
        <v>147</v>
      </c>
      <c r="E163" s="242" t="s">
        <v>1</v>
      </c>
      <c r="F163" s="243" t="s">
        <v>1164</v>
      </c>
      <c r="G163" s="241"/>
      <c r="H163" s="244">
        <v>207.02000000000001</v>
      </c>
      <c r="I163" s="245"/>
      <c r="J163" s="241"/>
      <c r="K163" s="241"/>
      <c r="L163" s="246"/>
      <c r="M163" s="247"/>
      <c r="N163" s="248"/>
      <c r="O163" s="248"/>
      <c r="P163" s="248"/>
      <c r="Q163" s="248"/>
      <c r="R163" s="248"/>
      <c r="S163" s="248"/>
      <c r="T163" s="24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0" t="s">
        <v>147</v>
      </c>
      <c r="AU163" s="250" t="s">
        <v>83</v>
      </c>
      <c r="AV163" s="13" t="s">
        <v>83</v>
      </c>
      <c r="AW163" s="13" t="s">
        <v>30</v>
      </c>
      <c r="AX163" s="13" t="s">
        <v>81</v>
      </c>
      <c r="AY163" s="250" t="s">
        <v>134</v>
      </c>
    </row>
    <row r="164" s="2" customFormat="1" ht="24.15" customHeight="1">
      <c r="A164" s="39"/>
      <c r="B164" s="40"/>
      <c r="C164" s="220" t="s">
        <v>198</v>
      </c>
      <c r="D164" s="220" t="s">
        <v>136</v>
      </c>
      <c r="E164" s="221" t="s">
        <v>1219</v>
      </c>
      <c r="F164" s="222" t="s">
        <v>1220</v>
      </c>
      <c r="G164" s="223" t="s">
        <v>186</v>
      </c>
      <c r="H164" s="224">
        <v>74</v>
      </c>
      <c r="I164" s="225"/>
      <c r="J164" s="226">
        <f>ROUND(I164*H164,2)</f>
        <v>0</v>
      </c>
      <c r="K164" s="222" t="s">
        <v>140</v>
      </c>
      <c r="L164" s="45"/>
      <c r="M164" s="227" t="s">
        <v>1</v>
      </c>
      <c r="N164" s="228" t="s">
        <v>38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0.25</v>
      </c>
      <c r="T164" s="230">
        <f>S164*H164</f>
        <v>18.5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141</v>
      </c>
      <c r="AT164" s="231" t="s">
        <v>136</v>
      </c>
      <c r="AU164" s="231" t="s">
        <v>83</v>
      </c>
      <c r="AY164" s="18" t="s">
        <v>134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81</v>
      </c>
      <c r="BK164" s="232">
        <f>ROUND(I164*H164,2)</f>
        <v>0</v>
      </c>
      <c r="BL164" s="18" t="s">
        <v>141</v>
      </c>
      <c r="BM164" s="231" t="s">
        <v>1221</v>
      </c>
    </row>
    <row r="165" s="2" customFormat="1">
      <c r="A165" s="39"/>
      <c r="B165" s="40"/>
      <c r="C165" s="41"/>
      <c r="D165" s="233" t="s">
        <v>143</v>
      </c>
      <c r="E165" s="41"/>
      <c r="F165" s="234" t="s">
        <v>1222</v>
      </c>
      <c r="G165" s="41"/>
      <c r="H165" s="41"/>
      <c r="I165" s="235"/>
      <c r="J165" s="41"/>
      <c r="K165" s="41"/>
      <c r="L165" s="45"/>
      <c r="M165" s="236"/>
      <c r="N165" s="237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143</v>
      </c>
      <c r="AU165" s="18" t="s">
        <v>83</v>
      </c>
    </row>
    <row r="166" s="2" customFormat="1">
      <c r="A166" s="39"/>
      <c r="B166" s="40"/>
      <c r="C166" s="41"/>
      <c r="D166" s="238" t="s">
        <v>145</v>
      </c>
      <c r="E166" s="41"/>
      <c r="F166" s="239" t="s">
        <v>1223</v>
      </c>
      <c r="G166" s="41"/>
      <c r="H166" s="41"/>
      <c r="I166" s="235"/>
      <c r="J166" s="41"/>
      <c r="K166" s="41"/>
      <c r="L166" s="45"/>
      <c r="M166" s="236"/>
      <c r="N166" s="237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145</v>
      </c>
      <c r="AU166" s="18" t="s">
        <v>83</v>
      </c>
    </row>
    <row r="167" s="13" customFormat="1">
      <c r="A167" s="13"/>
      <c r="B167" s="240"/>
      <c r="C167" s="241"/>
      <c r="D167" s="233" t="s">
        <v>147</v>
      </c>
      <c r="E167" s="242" t="s">
        <v>1</v>
      </c>
      <c r="F167" s="243" t="s">
        <v>596</v>
      </c>
      <c r="G167" s="241"/>
      <c r="H167" s="244">
        <v>74</v>
      </c>
      <c r="I167" s="245"/>
      <c r="J167" s="241"/>
      <c r="K167" s="241"/>
      <c r="L167" s="246"/>
      <c r="M167" s="247"/>
      <c r="N167" s="248"/>
      <c r="O167" s="248"/>
      <c r="P167" s="248"/>
      <c r="Q167" s="248"/>
      <c r="R167" s="248"/>
      <c r="S167" s="248"/>
      <c r="T167" s="24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0" t="s">
        <v>147</v>
      </c>
      <c r="AU167" s="250" t="s">
        <v>83</v>
      </c>
      <c r="AV167" s="13" t="s">
        <v>83</v>
      </c>
      <c r="AW167" s="13" t="s">
        <v>30</v>
      </c>
      <c r="AX167" s="13" t="s">
        <v>81</v>
      </c>
      <c r="AY167" s="250" t="s">
        <v>134</v>
      </c>
    </row>
    <row r="168" s="2" customFormat="1" ht="24.15" customHeight="1">
      <c r="A168" s="39"/>
      <c r="B168" s="40"/>
      <c r="C168" s="220" t="s">
        <v>205</v>
      </c>
      <c r="D168" s="220" t="s">
        <v>136</v>
      </c>
      <c r="E168" s="221" t="s">
        <v>184</v>
      </c>
      <c r="F168" s="222" t="s">
        <v>1224</v>
      </c>
      <c r="G168" s="223" t="s">
        <v>186</v>
      </c>
      <c r="H168" s="224">
        <v>138</v>
      </c>
      <c r="I168" s="225"/>
      <c r="J168" s="226">
        <f>ROUND(I168*H168,2)</f>
        <v>0</v>
      </c>
      <c r="K168" s="222" t="s">
        <v>140</v>
      </c>
      <c r="L168" s="45"/>
      <c r="M168" s="227" t="s">
        <v>1</v>
      </c>
      <c r="N168" s="228" t="s">
        <v>38</v>
      </c>
      <c r="O168" s="92"/>
      <c r="P168" s="229">
        <f>O168*H168</f>
        <v>0</v>
      </c>
      <c r="Q168" s="229">
        <v>0.0086800000000000002</v>
      </c>
      <c r="R168" s="229">
        <f>Q168*H168</f>
        <v>1.19784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141</v>
      </c>
      <c r="AT168" s="231" t="s">
        <v>136</v>
      </c>
      <c r="AU168" s="231" t="s">
        <v>83</v>
      </c>
      <c r="AY168" s="18" t="s">
        <v>134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81</v>
      </c>
      <c r="BK168" s="232">
        <f>ROUND(I168*H168,2)</f>
        <v>0</v>
      </c>
      <c r="BL168" s="18" t="s">
        <v>141</v>
      </c>
      <c r="BM168" s="231" t="s">
        <v>1225</v>
      </c>
    </row>
    <row r="169" s="2" customFormat="1">
      <c r="A169" s="39"/>
      <c r="B169" s="40"/>
      <c r="C169" s="41"/>
      <c r="D169" s="233" t="s">
        <v>143</v>
      </c>
      <c r="E169" s="41"/>
      <c r="F169" s="234" t="s">
        <v>1226</v>
      </c>
      <c r="G169" s="41"/>
      <c r="H169" s="41"/>
      <c r="I169" s="235"/>
      <c r="J169" s="41"/>
      <c r="K169" s="41"/>
      <c r="L169" s="45"/>
      <c r="M169" s="236"/>
      <c r="N169" s="237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143</v>
      </c>
      <c r="AU169" s="18" t="s">
        <v>83</v>
      </c>
    </row>
    <row r="170" s="2" customFormat="1">
      <c r="A170" s="39"/>
      <c r="B170" s="40"/>
      <c r="C170" s="41"/>
      <c r="D170" s="238" t="s">
        <v>145</v>
      </c>
      <c r="E170" s="41"/>
      <c r="F170" s="239" t="s">
        <v>189</v>
      </c>
      <c r="G170" s="41"/>
      <c r="H170" s="41"/>
      <c r="I170" s="235"/>
      <c r="J170" s="41"/>
      <c r="K170" s="41"/>
      <c r="L170" s="45"/>
      <c r="M170" s="236"/>
      <c r="N170" s="237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145</v>
      </c>
      <c r="AU170" s="18" t="s">
        <v>83</v>
      </c>
    </row>
    <row r="171" s="13" customFormat="1">
      <c r="A171" s="13"/>
      <c r="B171" s="240"/>
      <c r="C171" s="241"/>
      <c r="D171" s="233" t="s">
        <v>147</v>
      </c>
      <c r="E171" s="242" t="s">
        <v>1</v>
      </c>
      <c r="F171" s="243" t="s">
        <v>1227</v>
      </c>
      <c r="G171" s="241"/>
      <c r="H171" s="244">
        <v>138</v>
      </c>
      <c r="I171" s="245"/>
      <c r="J171" s="241"/>
      <c r="K171" s="241"/>
      <c r="L171" s="246"/>
      <c r="M171" s="247"/>
      <c r="N171" s="248"/>
      <c r="O171" s="248"/>
      <c r="P171" s="248"/>
      <c r="Q171" s="248"/>
      <c r="R171" s="248"/>
      <c r="S171" s="248"/>
      <c r="T171" s="24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0" t="s">
        <v>147</v>
      </c>
      <c r="AU171" s="250" t="s">
        <v>83</v>
      </c>
      <c r="AV171" s="13" t="s">
        <v>83</v>
      </c>
      <c r="AW171" s="13" t="s">
        <v>30</v>
      </c>
      <c r="AX171" s="13" t="s">
        <v>81</v>
      </c>
      <c r="AY171" s="250" t="s">
        <v>134</v>
      </c>
    </row>
    <row r="172" s="2" customFormat="1" ht="24.15" customHeight="1">
      <c r="A172" s="39"/>
      <c r="B172" s="40"/>
      <c r="C172" s="220" t="s">
        <v>213</v>
      </c>
      <c r="D172" s="220" t="s">
        <v>136</v>
      </c>
      <c r="E172" s="221" t="s">
        <v>192</v>
      </c>
      <c r="F172" s="222" t="s">
        <v>193</v>
      </c>
      <c r="G172" s="223" t="s">
        <v>186</v>
      </c>
      <c r="H172" s="224">
        <v>11</v>
      </c>
      <c r="I172" s="225"/>
      <c r="J172" s="226">
        <f>ROUND(I172*H172,2)</f>
        <v>0</v>
      </c>
      <c r="K172" s="222" t="s">
        <v>140</v>
      </c>
      <c r="L172" s="45"/>
      <c r="M172" s="227" t="s">
        <v>1</v>
      </c>
      <c r="N172" s="228" t="s">
        <v>38</v>
      </c>
      <c r="O172" s="92"/>
      <c r="P172" s="229">
        <f>O172*H172</f>
        <v>0</v>
      </c>
      <c r="Q172" s="229">
        <v>0.01068</v>
      </c>
      <c r="R172" s="229">
        <f>Q172*H172</f>
        <v>0.11748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141</v>
      </c>
      <c r="AT172" s="231" t="s">
        <v>136</v>
      </c>
      <c r="AU172" s="231" t="s">
        <v>83</v>
      </c>
      <c r="AY172" s="18" t="s">
        <v>134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81</v>
      </c>
      <c r="BK172" s="232">
        <f>ROUND(I172*H172,2)</f>
        <v>0</v>
      </c>
      <c r="BL172" s="18" t="s">
        <v>141</v>
      </c>
      <c r="BM172" s="231" t="s">
        <v>1228</v>
      </c>
    </row>
    <row r="173" s="2" customFormat="1">
      <c r="A173" s="39"/>
      <c r="B173" s="40"/>
      <c r="C173" s="41"/>
      <c r="D173" s="233" t="s">
        <v>143</v>
      </c>
      <c r="E173" s="41"/>
      <c r="F173" s="234" t="s">
        <v>195</v>
      </c>
      <c r="G173" s="41"/>
      <c r="H173" s="41"/>
      <c r="I173" s="235"/>
      <c r="J173" s="41"/>
      <c r="K173" s="41"/>
      <c r="L173" s="45"/>
      <c r="M173" s="236"/>
      <c r="N173" s="237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143</v>
      </c>
      <c r="AU173" s="18" t="s">
        <v>83</v>
      </c>
    </row>
    <row r="174" s="2" customFormat="1">
      <c r="A174" s="39"/>
      <c r="B174" s="40"/>
      <c r="C174" s="41"/>
      <c r="D174" s="238" t="s">
        <v>145</v>
      </c>
      <c r="E174" s="41"/>
      <c r="F174" s="239" t="s">
        <v>196</v>
      </c>
      <c r="G174" s="41"/>
      <c r="H174" s="41"/>
      <c r="I174" s="235"/>
      <c r="J174" s="41"/>
      <c r="K174" s="41"/>
      <c r="L174" s="45"/>
      <c r="M174" s="236"/>
      <c r="N174" s="237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145</v>
      </c>
      <c r="AU174" s="18" t="s">
        <v>83</v>
      </c>
    </row>
    <row r="175" s="13" customFormat="1">
      <c r="A175" s="13"/>
      <c r="B175" s="240"/>
      <c r="C175" s="241"/>
      <c r="D175" s="233" t="s">
        <v>147</v>
      </c>
      <c r="E175" s="242" t="s">
        <v>1</v>
      </c>
      <c r="F175" s="243" t="s">
        <v>1229</v>
      </c>
      <c r="G175" s="241"/>
      <c r="H175" s="244">
        <v>11</v>
      </c>
      <c r="I175" s="245"/>
      <c r="J175" s="241"/>
      <c r="K175" s="241"/>
      <c r="L175" s="246"/>
      <c r="M175" s="247"/>
      <c r="N175" s="248"/>
      <c r="O175" s="248"/>
      <c r="P175" s="248"/>
      <c r="Q175" s="248"/>
      <c r="R175" s="248"/>
      <c r="S175" s="248"/>
      <c r="T175" s="24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0" t="s">
        <v>147</v>
      </c>
      <c r="AU175" s="250" t="s">
        <v>83</v>
      </c>
      <c r="AV175" s="13" t="s">
        <v>83</v>
      </c>
      <c r="AW175" s="13" t="s">
        <v>30</v>
      </c>
      <c r="AX175" s="13" t="s">
        <v>81</v>
      </c>
      <c r="AY175" s="250" t="s">
        <v>134</v>
      </c>
    </row>
    <row r="176" s="2" customFormat="1" ht="24.15" customHeight="1">
      <c r="A176" s="39"/>
      <c r="B176" s="40"/>
      <c r="C176" s="220" t="s">
        <v>220</v>
      </c>
      <c r="D176" s="220" t="s">
        <v>136</v>
      </c>
      <c r="E176" s="221" t="s">
        <v>199</v>
      </c>
      <c r="F176" s="222" t="s">
        <v>200</v>
      </c>
      <c r="G176" s="223" t="s">
        <v>186</v>
      </c>
      <c r="H176" s="224">
        <v>122.09999999999999</v>
      </c>
      <c r="I176" s="225"/>
      <c r="J176" s="226">
        <f>ROUND(I176*H176,2)</f>
        <v>0</v>
      </c>
      <c r="K176" s="222" t="s">
        <v>140</v>
      </c>
      <c r="L176" s="45"/>
      <c r="M176" s="227" t="s">
        <v>1</v>
      </c>
      <c r="N176" s="228" t="s">
        <v>38</v>
      </c>
      <c r="O176" s="92"/>
      <c r="P176" s="229">
        <f>O176*H176</f>
        <v>0</v>
      </c>
      <c r="Q176" s="229">
        <v>0.036900000000000002</v>
      </c>
      <c r="R176" s="229">
        <f>Q176*H176</f>
        <v>4.50549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141</v>
      </c>
      <c r="AT176" s="231" t="s">
        <v>136</v>
      </c>
      <c r="AU176" s="231" t="s">
        <v>83</v>
      </c>
      <c r="AY176" s="18" t="s">
        <v>134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81</v>
      </c>
      <c r="BK176" s="232">
        <f>ROUND(I176*H176,2)</f>
        <v>0</v>
      </c>
      <c r="BL176" s="18" t="s">
        <v>141</v>
      </c>
      <c r="BM176" s="231" t="s">
        <v>1230</v>
      </c>
    </row>
    <row r="177" s="2" customFormat="1">
      <c r="A177" s="39"/>
      <c r="B177" s="40"/>
      <c r="C177" s="41"/>
      <c r="D177" s="233" t="s">
        <v>143</v>
      </c>
      <c r="E177" s="41"/>
      <c r="F177" s="234" t="s">
        <v>202</v>
      </c>
      <c r="G177" s="41"/>
      <c r="H177" s="41"/>
      <c r="I177" s="235"/>
      <c r="J177" s="41"/>
      <c r="K177" s="41"/>
      <c r="L177" s="45"/>
      <c r="M177" s="236"/>
      <c r="N177" s="237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143</v>
      </c>
      <c r="AU177" s="18" t="s">
        <v>83</v>
      </c>
    </row>
    <row r="178" s="2" customFormat="1">
      <c r="A178" s="39"/>
      <c r="B178" s="40"/>
      <c r="C178" s="41"/>
      <c r="D178" s="238" t="s">
        <v>145</v>
      </c>
      <c r="E178" s="41"/>
      <c r="F178" s="239" t="s">
        <v>203</v>
      </c>
      <c r="G178" s="41"/>
      <c r="H178" s="41"/>
      <c r="I178" s="235"/>
      <c r="J178" s="41"/>
      <c r="K178" s="41"/>
      <c r="L178" s="45"/>
      <c r="M178" s="236"/>
      <c r="N178" s="237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145</v>
      </c>
      <c r="AU178" s="18" t="s">
        <v>83</v>
      </c>
    </row>
    <row r="179" s="13" customFormat="1">
      <c r="A179" s="13"/>
      <c r="B179" s="240"/>
      <c r="C179" s="241"/>
      <c r="D179" s="233" t="s">
        <v>147</v>
      </c>
      <c r="E179" s="242" t="s">
        <v>1</v>
      </c>
      <c r="F179" s="243" t="s">
        <v>1231</v>
      </c>
      <c r="G179" s="241"/>
      <c r="H179" s="244">
        <v>122.09999999999999</v>
      </c>
      <c r="I179" s="245"/>
      <c r="J179" s="241"/>
      <c r="K179" s="241"/>
      <c r="L179" s="246"/>
      <c r="M179" s="247"/>
      <c r="N179" s="248"/>
      <c r="O179" s="248"/>
      <c r="P179" s="248"/>
      <c r="Q179" s="248"/>
      <c r="R179" s="248"/>
      <c r="S179" s="248"/>
      <c r="T179" s="24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0" t="s">
        <v>147</v>
      </c>
      <c r="AU179" s="250" t="s">
        <v>83</v>
      </c>
      <c r="AV179" s="13" t="s">
        <v>83</v>
      </c>
      <c r="AW179" s="13" t="s">
        <v>30</v>
      </c>
      <c r="AX179" s="13" t="s">
        <v>81</v>
      </c>
      <c r="AY179" s="250" t="s">
        <v>134</v>
      </c>
    </row>
    <row r="180" s="2" customFormat="1" ht="16.5" customHeight="1">
      <c r="A180" s="39"/>
      <c r="B180" s="40"/>
      <c r="C180" s="220" t="s">
        <v>8</v>
      </c>
      <c r="D180" s="220" t="s">
        <v>136</v>
      </c>
      <c r="E180" s="221" t="s">
        <v>1232</v>
      </c>
      <c r="F180" s="222" t="s">
        <v>1233</v>
      </c>
      <c r="G180" s="223" t="s">
        <v>139</v>
      </c>
      <c r="H180" s="224">
        <v>95.810000000000002</v>
      </c>
      <c r="I180" s="225"/>
      <c r="J180" s="226">
        <f>ROUND(I180*H180,2)</f>
        <v>0</v>
      </c>
      <c r="K180" s="222" t="s">
        <v>140</v>
      </c>
      <c r="L180" s="45"/>
      <c r="M180" s="227" t="s">
        <v>1</v>
      </c>
      <c r="N180" s="228" t="s">
        <v>38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141</v>
      </c>
      <c r="AT180" s="231" t="s">
        <v>136</v>
      </c>
      <c r="AU180" s="231" t="s">
        <v>83</v>
      </c>
      <c r="AY180" s="18" t="s">
        <v>134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81</v>
      </c>
      <c r="BK180" s="232">
        <f>ROUND(I180*H180,2)</f>
        <v>0</v>
      </c>
      <c r="BL180" s="18" t="s">
        <v>141</v>
      </c>
      <c r="BM180" s="231" t="s">
        <v>345</v>
      </c>
    </row>
    <row r="181" s="2" customFormat="1">
      <c r="A181" s="39"/>
      <c r="B181" s="40"/>
      <c r="C181" s="41"/>
      <c r="D181" s="233" t="s">
        <v>143</v>
      </c>
      <c r="E181" s="41"/>
      <c r="F181" s="234" t="s">
        <v>1234</v>
      </c>
      <c r="G181" s="41"/>
      <c r="H181" s="41"/>
      <c r="I181" s="235"/>
      <c r="J181" s="41"/>
      <c r="K181" s="41"/>
      <c r="L181" s="45"/>
      <c r="M181" s="236"/>
      <c r="N181" s="237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143</v>
      </c>
      <c r="AU181" s="18" t="s">
        <v>83</v>
      </c>
    </row>
    <row r="182" s="2" customFormat="1">
      <c r="A182" s="39"/>
      <c r="B182" s="40"/>
      <c r="C182" s="41"/>
      <c r="D182" s="238" t="s">
        <v>145</v>
      </c>
      <c r="E182" s="41"/>
      <c r="F182" s="239" t="s">
        <v>1235</v>
      </c>
      <c r="G182" s="41"/>
      <c r="H182" s="41"/>
      <c r="I182" s="235"/>
      <c r="J182" s="41"/>
      <c r="K182" s="41"/>
      <c r="L182" s="45"/>
      <c r="M182" s="236"/>
      <c r="N182" s="237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145</v>
      </c>
      <c r="AU182" s="18" t="s">
        <v>83</v>
      </c>
    </row>
    <row r="183" s="13" customFormat="1">
      <c r="A183" s="13"/>
      <c r="B183" s="240"/>
      <c r="C183" s="241"/>
      <c r="D183" s="233" t="s">
        <v>147</v>
      </c>
      <c r="E183" s="242" t="s">
        <v>1</v>
      </c>
      <c r="F183" s="243" t="s">
        <v>1236</v>
      </c>
      <c r="G183" s="241"/>
      <c r="H183" s="244">
        <v>56.649999999999999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0" t="s">
        <v>147</v>
      </c>
      <c r="AU183" s="250" t="s">
        <v>83</v>
      </c>
      <c r="AV183" s="13" t="s">
        <v>83</v>
      </c>
      <c r="AW183" s="13" t="s">
        <v>30</v>
      </c>
      <c r="AX183" s="13" t="s">
        <v>73</v>
      </c>
      <c r="AY183" s="250" t="s">
        <v>134</v>
      </c>
    </row>
    <row r="184" s="15" customFormat="1">
      <c r="A184" s="15"/>
      <c r="B184" s="262"/>
      <c r="C184" s="263"/>
      <c r="D184" s="233" t="s">
        <v>147</v>
      </c>
      <c r="E184" s="264" t="s">
        <v>1</v>
      </c>
      <c r="F184" s="265" t="s">
        <v>1182</v>
      </c>
      <c r="G184" s="263"/>
      <c r="H184" s="264" t="s">
        <v>1</v>
      </c>
      <c r="I184" s="266"/>
      <c r="J184" s="263"/>
      <c r="K184" s="263"/>
      <c r="L184" s="267"/>
      <c r="M184" s="268"/>
      <c r="N184" s="269"/>
      <c r="O184" s="269"/>
      <c r="P184" s="269"/>
      <c r="Q184" s="269"/>
      <c r="R184" s="269"/>
      <c r="S184" s="269"/>
      <c r="T184" s="270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71" t="s">
        <v>147</v>
      </c>
      <c r="AU184" s="271" t="s">
        <v>83</v>
      </c>
      <c r="AV184" s="15" t="s">
        <v>81</v>
      </c>
      <c r="AW184" s="15" t="s">
        <v>30</v>
      </c>
      <c r="AX184" s="15" t="s">
        <v>73</v>
      </c>
      <c r="AY184" s="271" t="s">
        <v>134</v>
      </c>
    </row>
    <row r="185" s="13" customFormat="1">
      <c r="A185" s="13"/>
      <c r="B185" s="240"/>
      <c r="C185" s="241"/>
      <c r="D185" s="233" t="s">
        <v>147</v>
      </c>
      <c r="E185" s="242" t="s">
        <v>1</v>
      </c>
      <c r="F185" s="243" t="s">
        <v>1237</v>
      </c>
      <c r="G185" s="241"/>
      <c r="H185" s="244">
        <v>39.159999999999997</v>
      </c>
      <c r="I185" s="245"/>
      <c r="J185" s="241"/>
      <c r="K185" s="241"/>
      <c r="L185" s="246"/>
      <c r="M185" s="247"/>
      <c r="N185" s="248"/>
      <c r="O185" s="248"/>
      <c r="P185" s="248"/>
      <c r="Q185" s="248"/>
      <c r="R185" s="248"/>
      <c r="S185" s="248"/>
      <c r="T185" s="24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0" t="s">
        <v>147</v>
      </c>
      <c r="AU185" s="250" t="s">
        <v>83</v>
      </c>
      <c r="AV185" s="13" t="s">
        <v>83</v>
      </c>
      <c r="AW185" s="13" t="s">
        <v>30</v>
      </c>
      <c r="AX185" s="13" t="s">
        <v>73</v>
      </c>
      <c r="AY185" s="250" t="s">
        <v>134</v>
      </c>
    </row>
    <row r="186" s="14" customFormat="1">
      <c r="A186" s="14"/>
      <c r="B186" s="251"/>
      <c r="C186" s="252"/>
      <c r="D186" s="233" t="s">
        <v>147</v>
      </c>
      <c r="E186" s="253" t="s">
        <v>1</v>
      </c>
      <c r="F186" s="254" t="s">
        <v>163</v>
      </c>
      <c r="G186" s="252"/>
      <c r="H186" s="255">
        <v>95.810000000000002</v>
      </c>
      <c r="I186" s="256"/>
      <c r="J186" s="252"/>
      <c r="K186" s="252"/>
      <c r="L186" s="257"/>
      <c r="M186" s="258"/>
      <c r="N186" s="259"/>
      <c r="O186" s="259"/>
      <c r="P186" s="259"/>
      <c r="Q186" s="259"/>
      <c r="R186" s="259"/>
      <c r="S186" s="259"/>
      <c r="T186" s="26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1" t="s">
        <v>147</v>
      </c>
      <c r="AU186" s="261" t="s">
        <v>83</v>
      </c>
      <c r="AV186" s="14" t="s">
        <v>141</v>
      </c>
      <c r="AW186" s="14" t="s">
        <v>30</v>
      </c>
      <c r="AX186" s="14" t="s">
        <v>81</v>
      </c>
      <c r="AY186" s="261" t="s">
        <v>134</v>
      </c>
    </row>
    <row r="187" s="2" customFormat="1" ht="49.05" customHeight="1">
      <c r="A187" s="39"/>
      <c r="B187" s="40"/>
      <c r="C187" s="220" t="s">
        <v>235</v>
      </c>
      <c r="D187" s="220" t="s">
        <v>136</v>
      </c>
      <c r="E187" s="221" t="s">
        <v>1238</v>
      </c>
      <c r="F187" s="222" t="s">
        <v>1239</v>
      </c>
      <c r="G187" s="223" t="s">
        <v>223</v>
      </c>
      <c r="H187" s="224">
        <v>743.82000000000005</v>
      </c>
      <c r="I187" s="225"/>
      <c r="J187" s="226">
        <f>ROUND(I187*H187,2)</f>
        <v>0</v>
      </c>
      <c r="K187" s="222" t="s">
        <v>140</v>
      </c>
      <c r="L187" s="45"/>
      <c r="M187" s="227" t="s">
        <v>1</v>
      </c>
      <c r="N187" s="228" t="s">
        <v>38</v>
      </c>
      <c r="O187" s="92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141</v>
      </c>
      <c r="AT187" s="231" t="s">
        <v>136</v>
      </c>
      <c r="AU187" s="231" t="s">
        <v>83</v>
      </c>
      <c r="AY187" s="18" t="s">
        <v>134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81</v>
      </c>
      <c r="BK187" s="232">
        <f>ROUND(I187*H187,2)</f>
        <v>0</v>
      </c>
      <c r="BL187" s="18" t="s">
        <v>141</v>
      </c>
      <c r="BM187" s="231" t="s">
        <v>1240</v>
      </c>
    </row>
    <row r="188" s="2" customFormat="1">
      <c r="A188" s="39"/>
      <c r="B188" s="40"/>
      <c r="C188" s="41"/>
      <c r="D188" s="233" t="s">
        <v>143</v>
      </c>
      <c r="E188" s="41"/>
      <c r="F188" s="234" t="s">
        <v>1241</v>
      </c>
      <c r="G188" s="41"/>
      <c r="H188" s="41"/>
      <c r="I188" s="235"/>
      <c r="J188" s="41"/>
      <c r="K188" s="41"/>
      <c r="L188" s="45"/>
      <c r="M188" s="236"/>
      <c r="N188" s="237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143</v>
      </c>
      <c r="AU188" s="18" t="s">
        <v>83</v>
      </c>
    </row>
    <row r="189" s="2" customFormat="1">
      <c r="A189" s="39"/>
      <c r="B189" s="40"/>
      <c r="C189" s="41"/>
      <c r="D189" s="238" t="s">
        <v>145</v>
      </c>
      <c r="E189" s="41"/>
      <c r="F189" s="239" t="s">
        <v>1242</v>
      </c>
      <c r="G189" s="41"/>
      <c r="H189" s="41"/>
      <c r="I189" s="235"/>
      <c r="J189" s="41"/>
      <c r="K189" s="41"/>
      <c r="L189" s="45"/>
      <c r="M189" s="236"/>
      <c r="N189" s="237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145</v>
      </c>
      <c r="AU189" s="18" t="s">
        <v>83</v>
      </c>
    </row>
    <row r="190" s="13" customFormat="1">
      <c r="A190" s="13"/>
      <c r="B190" s="240"/>
      <c r="C190" s="241"/>
      <c r="D190" s="233" t="s">
        <v>147</v>
      </c>
      <c r="E190" s="242" t="s">
        <v>1</v>
      </c>
      <c r="F190" s="243" t="s">
        <v>1243</v>
      </c>
      <c r="G190" s="241"/>
      <c r="H190" s="244">
        <v>1062.5999999999999</v>
      </c>
      <c r="I190" s="245"/>
      <c r="J190" s="241"/>
      <c r="K190" s="241"/>
      <c r="L190" s="246"/>
      <c r="M190" s="247"/>
      <c r="N190" s="248"/>
      <c r="O190" s="248"/>
      <c r="P190" s="248"/>
      <c r="Q190" s="248"/>
      <c r="R190" s="248"/>
      <c r="S190" s="248"/>
      <c r="T190" s="24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0" t="s">
        <v>147</v>
      </c>
      <c r="AU190" s="250" t="s">
        <v>83</v>
      </c>
      <c r="AV190" s="13" t="s">
        <v>83</v>
      </c>
      <c r="AW190" s="13" t="s">
        <v>30</v>
      </c>
      <c r="AX190" s="13" t="s">
        <v>73</v>
      </c>
      <c r="AY190" s="250" t="s">
        <v>134</v>
      </c>
    </row>
    <row r="191" s="14" customFormat="1">
      <c r="A191" s="14"/>
      <c r="B191" s="251"/>
      <c r="C191" s="252"/>
      <c r="D191" s="233" t="s">
        <v>147</v>
      </c>
      <c r="E191" s="253" t="s">
        <v>1166</v>
      </c>
      <c r="F191" s="254" t="s">
        <v>163</v>
      </c>
      <c r="G191" s="252"/>
      <c r="H191" s="255">
        <v>1062.5999999999999</v>
      </c>
      <c r="I191" s="256"/>
      <c r="J191" s="252"/>
      <c r="K191" s="252"/>
      <c r="L191" s="257"/>
      <c r="M191" s="258"/>
      <c r="N191" s="259"/>
      <c r="O191" s="259"/>
      <c r="P191" s="259"/>
      <c r="Q191" s="259"/>
      <c r="R191" s="259"/>
      <c r="S191" s="259"/>
      <c r="T191" s="26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1" t="s">
        <v>147</v>
      </c>
      <c r="AU191" s="261" t="s">
        <v>83</v>
      </c>
      <c r="AV191" s="14" t="s">
        <v>141</v>
      </c>
      <c r="AW191" s="14" t="s">
        <v>30</v>
      </c>
      <c r="AX191" s="14" t="s">
        <v>73</v>
      </c>
      <c r="AY191" s="261" t="s">
        <v>134</v>
      </c>
    </row>
    <row r="192" s="13" customFormat="1">
      <c r="A192" s="13"/>
      <c r="B192" s="240"/>
      <c r="C192" s="241"/>
      <c r="D192" s="233" t="s">
        <v>147</v>
      </c>
      <c r="E192" s="242" t="s">
        <v>1</v>
      </c>
      <c r="F192" s="243" t="s">
        <v>1244</v>
      </c>
      <c r="G192" s="241"/>
      <c r="H192" s="244">
        <v>743.82000000000005</v>
      </c>
      <c r="I192" s="245"/>
      <c r="J192" s="241"/>
      <c r="K192" s="241"/>
      <c r="L192" s="246"/>
      <c r="M192" s="247"/>
      <c r="N192" s="248"/>
      <c r="O192" s="248"/>
      <c r="P192" s="248"/>
      <c r="Q192" s="248"/>
      <c r="R192" s="248"/>
      <c r="S192" s="248"/>
      <c r="T192" s="24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0" t="s">
        <v>147</v>
      </c>
      <c r="AU192" s="250" t="s">
        <v>83</v>
      </c>
      <c r="AV192" s="13" t="s">
        <v>83</v>
      </c>
      <c r="AW192" s="13" t="s">
        <v>30</v>
      </c>
      <c r="AX192" s="13" t="s">
        <v>81</v>
      </c>
      <c r="AY192" s="250" t="s">
        <v>134</v>
      </c>
    </row>
    <row r="193" s="2" customFormat="1" ht="49.05" customHeight="1">
      <c r="A193" s="39"/>
      <c r="B193" s="40"/>
      <c r="C193" s="220" t="s">
        <v>242</v>
      </c>
      <c r="D193" s="220" t="s">
        <v>136</v>
      </c>
      <c r="E193" s="221" t="s">
        <v>1245</v>
      </c>
      <c r="F193" s="222" t="s">
        <v>1246</v>
      </c>
      <c r="G193" s="223" t="s">
        <v>223</v>
      </c>
      <c r="H193" s="224">
        <v>986.48000000000002</v>
      </c>
      <c r="I193" s="225"/>
      <c r="J193" s="226">
        <f>ROUND(I193*H193,2)</f>
        <v>0</v>
      </c>
      <c r="K193" s="222" t="s">
        <v>1</v>
      </c>
      <c r="L193" s="45"/>
      <c r="M193" s="227" t="s">
        <v>1</v>
      </c>
      <c r="N193" s="228" t="s">
        <v>38</v>
      </c>
      <c r="O193" s="92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141</v>
      </c>
      <c r="AT193" s="231" t="s">
        <v>136</v>
      </c>
      <c r="AU193" s="231" t="s">
        <v>83</v>
      </c>
      <c r="AY193" s="18" t="s">
        <v>134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81</v>
      </c>
      <c r="BK193" s="232">
        <f>ROUND(I193*H193,2)</f>
        <v>0</v>
      </c>
      <c r="BL193" s="18" t="s">
        <v>141</v>
      </c>
      <c r="BM193" s="231" t="s">
        <v>1247</v>
      </c>
    </row>
    <row r="194" s="2" customFormat="1">
      <c r="A194" s="39"/>
      <c r="B194" s="40"/>
      <c r="C194" s="41"/>
      <c r="D194" s="233" t="s">
        <v>143</v>
      </c>
      <c r="E194" s="41"/>
      <c r="F194" s="234" t="s">
        <v>1248</v>
      </c>
      <c r="G194" s="41"/>
      <c r="H194" s="41"/>
      <c r="I194" s="235"/>
      <c r="J194" s="41"/>
      <c r="K194" s="41"/>
      <c r="L194" s="45"/>
      <c r="M194" s="236"/>
      <c r="N194" s="237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143</v>
      </c>
      <c r="AU194" s="18" t="s">
        <v>83</v>
      </c>
    </row>
    <row r="195" s="15" customFormat="1">
      <c r="A195" s="15"/>
      <c r="B195" s="262"/>
      <c r="C195" s="263"/>
      <c r="D195" s="233" t="s">
        <v>147</v>
      </c>
      <c r="E195" s="264" t="s">
        <v>1</v>
      </c>
      <c r="F195" s="265" t="s">
        <v>1249</v>
      </c>
      <c r="G195" s="263"/>
      <c r="H195" s="264" t="s">
        <v>1</v>
      </c>
      <c r="I195" s="266"/>
      <c r="J195" s="263"/>
      <c r="K195" s="263"/>
      <c r="L195" s="267"/>
      <c r="M195" s="268"/>
      <c r="N195" s="269"/>
      <c r="O195" s="269"/>
      <c r="P195" s="269"/>
      <c r="Q195" s="269"/>
      <c r="R195" s="269"/>
      <c r="S195" s="269"/>
      <c r="T195" s="270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1" t="s">
        <v>147</v>
      </c>
      <c r="AU195" s="271" t="s">
        <v>83</v>
      </c>
      <c r="AV195" s="15" t="s">
        <v>81</v>
      </c>
      <c r="AW195" s="15" t="s">
        <v>30</v>
      </c>
      <c r="AX195" s="15" t="s">
        <v>73</v>
      </c>
      <c r="AY195" s="271" t="s">
        <v>134</v>
      </c>
    </row>
    <row r="196" s="13" customFormat="1">
      <c r="A196" s="13"/>
      <c r="B196" s="240"/>
      <c r="C196" s="241"/>
      <c r="D196" s="233" t="s">
        <v>147</v>
      </c>
      <c r="E196" s="242" t="s">
        <v>1</v>
      </c>
      <c r="F196" s="243" t="s">
        <v>1250</v>
      </c>
      <c r="G196" s="241"/>
      <c r="H196" s="244">
        <v>414.04000000000002</v>
      </c>
      <c r="I196" s="245"/>
      <c r="J196" s="241"/>
      <c r="K196" s="241"/>
      <c r="L196" s="246"/>
      <c r="M196" s="247"/>
      <c r="N196" s="248"/>
      <c r="O196" s="248"/>
      <c r="P196" s="248"/>
      <c r="Q196" s="248"/>
      <c r="R196" s="248"/>
      <c r="S196" s="248"/>
      <c r="T196" s="24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0" t="s">
        <v>147</v>
      </c>
      <c r="AU196" s="250" t="s">
        <v>83</v>
      </c>
      <c r="AV196" s="13" t="s">
        <v>83</v>
      </c>
      <c r="AW196" s="13" t="s">
        <v>30</v>
      </c>
      <c r="AX196" s="13" t="s">
        <v>73</v>
      </c>
      <c r="AY196" s="250" t="s">
        <v>134</v>
      </c>
    </row>
    <row r="197" s="15" customFormat="1">
      <c r="A197" s="15"/>
      <c r="B197" s="262"/>
      <c r="C197" s="263"/>
      <c r="D197" s="233" t="s">
        <v>147</v>
      </c>
      <c r="E197" s="264" t="s">
        <v>1</v>
      </c>
      <c r="F197" s="265" t="s">
        <v>1251</v>
      </c>
      <c r="G197" s="263"/>
      <c r="H197" s="264" t="s">
        <v>1</v>
      </c>
      <c r="I197" s="266"/>
      <c r="J197" s="263"/>
      <c r="K197" s="263"/>
      <c r="L197" s="267"/>
      <c r="M197" s="268"/>
      <c r="N197" s="269"/>
      <c r="O197" s="269"/>
      <c r="P197" s="269"/>
      <c r="Q197" s="269"/>
      <c r="R197" s="269"/>
      <c r="S197" s="269"/>
      <c r="T197" s="27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1" t="s">
        <v>147</v>
      </c>
      <c r="AU197" s="271" t="s">
        <v>83</v>
      </c>
      <c r="AV197" s="15" t="s">
        <v>81</v>
      </c>
      <c r="AW197" s="15" t="s">
        <v>30</v>
      </c>
      <c r="AX197" s="15" t="s">
        <v>73</v>
      </c>
      <c r="AY197" s="271" t="s">
        <v>134</v>
      </c>
    </row>
    <row r="198" s="13" customFormat="1">
      <c r="A198" s="13"/>
      <c r="B198" s="240"/>
      <c r="C198" s="241"/>
      <c r="D198" s="233" t="s">
        <v>147</v>
      </c>
      <c r="E198" s="242" t="s">
        <v>1</v>
      </c>
      <c r="F198" s="243" t="s">
        <v>1252</v>
      </c>
      <c r="G198" s="241"/>
      <c r="H198" s="244">
        <v>194.47999999999999</v>
      </c>
      <c r="I198" s="245"/>
      <c r="J198" s="241"/>
      <c r="K198" s="241"/>
      <c r="L198" s="246"/>
      <c r="M198" s="247"/>
      <c r="N198" s="248"/>
      <c r="O198" s="248"/>
      <c r="P198" s="248"/>
      <c r="Q198" s="248"/>
      <c r="R198" s="248"/>
      <c r="S198" s="248"/>
      <c r="T198" s="24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0" t="s">
        <v>147</v>
      </c>
      <c r="AU198" s="250" t="s">
        <v>83</v>
      </c>
      <c r="AV198" s="13" t="s">
        <v>83</v>
      </c>
      <c r="AW198" s="13" t="s">
        <v>30</v>
      </c>
      <c r="AX198" s="13" t="s">
        <v>73</v>
      </c>
      <c r="AY198" s="250" t="s">
        <v>134</v>
      </c>
    </row>
    <row r="199" s="15" customFormat="1">
      <c r="A199" s="15"/>
      <c r="B199" s="262"/>
      <c r="C199" s="263"/>
      <c r="D199" s="233" t="s">
        <v>147</v>
      </c>
      <c r="E199" s="264" t="s">
        <v>1</v>
      </c>
      <c r="F199" s="265" t="s">
        <v>1253</v>
      </c>
      <c r="G199" s="263"/>
      <c r="H199" s="264" t="s">
        <v>1</v>
      </c>
      <c r="I199" s="266"/>
      <c r="J199" s="263"/>
      <c r="K199" s="263"/>
      <c r="L199" s="267"/>
      <c r="M199" s="268"/>
      <c r="N199" s="269"/>
      <c r="O199" s="269"/>
      <c r="P199" s="269"/>
      <c r="Q199" s="269"/>
      <c r="R199" s="269"/>
      <c r="S199" s="269"/>
      <c r="T199" s="270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1" t="s">
        <v>147</v>
      </c>
      <c r="AU199" s="271" t="s">
        <v>83</v>
      </c>
      <c r="AV199" s="15" t="s">
        <v>81</v>
      </c>
      <c r="AW199" s="15" t="s">
        <v>30</v>
      </c>
      <c r="AX199" s="15" t="s">
        <v>73</v>
      </c>
      <c r="AY199" s="271" t="s">
        <v>134</v>
      </c>
    </row>
    <row r="200" s="13" customFormat="1">
      <c r="A200" s="13"/>
      <c r="B200" s="240"/>
      <c r="C200" s="241"/>
      <c r="D200" s="233" t="s">
        <v>147</v>
      </c>
      <c r="E200" s="242" t="s">
        <v>1</v>
      </c>
      <c r="F200" s="243" t="s">
        <v>1254</v>
      </c>
      <c r="G200" s="241"/>
      <c r="H200" s="244">
        <v>99.879999999999995</v>
      </c>
      <c r="I200" s="245"/>
      <c r="J200" s="241"/>
      <c r="K200" s="241"/>
      <c r="L200" s="246"/>
      <c r="M200" s="247"/>
      <c r="N200" s="248"/>
      <c r="O200" s="248"/>
      <c r="P200" s="248"/>
      <c r="Q200" s="248"/>
      <c r="R200" s="248"/>
      <c r="S200" s="248"/>
      <c r="T200" s="24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0" t="s">
        <v>147</v>
      </c>
      <c r="AU200" s="250" t="s">
        <v>83</v>
      </c>
      <c r="AV200" s="13" t="s">
        <v>83</v>
      </c>
      <c r="AW200" s="13" t="s">
        <v>30</v>
      </c>
      <c r="AX200" s="13" t="s">
        <v>73</v>
      </c>
      <c r="AY200" s="250" t="s">
        <v>134</v>
      </c>
    </row>
    <row r="201" s="16" customFormat="1">
      <c r="A201" s="16"/>
      <c r="B201" s="287"/>
      <c r="C201" s="288"/>
      <c r="D201" s="233" t="s">
        <v>147</v>
      </c>
      <c r="E201" s="289" t="s">
        <v>1</v>
      </c>
      <c r="F201" s="290" t="s">
        <v>1255</v>
      </c>
      <c r="G201" s="288"/>
      <c r="H201" s="291">
        <v>708.39999999999998</v>
      </c>
      <c r="I201" s="292"/>
      <c r="J201" s="288"/>
      <c r="K201" s="288"/>
      <c r="L201" s="293"/>
      <c r="M201" s="294"/>
      <c r="N201" s="295"/>
      <c r="O201" s="295"/>
      <c r="P201" s="295"/>
      <c r="Q201" s="295"/>
      <c r="R201" s="295"/>
      <c r="S201" s="295"/>
      <c r="T201" s="29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T201" s="297" t="s">
        <v>147</v>
      </c>
      <c r="AU201" s="297" t="s">
        <v>83</v>
      </c>
      <c r="AV201" s="16" t="s">
        <v>155</v>
      </c>
      <c r="AW201" s="16" t="s">
        <v>30</v>
      </c>
      <c r="AX201" s="16" t="s">
        <v>73</v>
      </c>
      <c r="AY201" s="297" t="s">
        <v>134</v>
      </c>
    </row>
    <row r="202" s="15" customFormat="1">
      <c r="A202" s="15"/>
      <c r="B202" s="262"/>
      <c r="C202" s="263"/>
      <c r="D202" s="233" t="s">
        <v>147</v>
      </c>
      <c r="E202" s="264" t="s">
        <v>1</v>
      </c>
      <c r="F202" s="265" t="s">
        <v>1256</v>
      </c>
      <c r="G202" s="263"/>
      <c r="H202" s="264" t="s">
        <v>1</v>
      </c>
      <c r="I202" s="266"/>
      <c r="J202" s="263"/>
      <c r="K202" s="263"/>
      <c r="L202" s="267"/>
      <c r="M202" s="268"/>
      <c r="N202" s="269"/>
      <c r="O202" s="269"/>
      <c r="P202" s="269"/>
      <c r="Q202" s="269"/>
      <c r="R202" s="269"/>
      <c r="S202" s="269"/>
      <c r="T202" s="270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1" t="s">
        <v>147</v>
      </c>
      <c r="AU202" s="271" t="s">
        <v>83</v>
      </c>
      <c r="AV202" s="15" t="s">
        <v>81</v>
      </c>
      <c r="AW202" s="15" t="s">
        <v>30</v>
      </c>
      <c r="AX202" s="15" t="s">
        <v>73</v>
      </c>
      <c r="AY202" s="271" t="s">
        <v>134</v>
      </c>
    </row>
    <row r="203" s="15" customFormat="1">
      <c r="A203" s="15"/>
      <c r="B203" s="262"/>
      <c r="C203" s="263"/>
      <c r="D203" s="233" t="s">
        <v>147</v>
      </c>
      <c r="E203" s="264" t="s">
        <v>1</v>
      </c>
      <c r="F203" s="265" t="s">
        <v>1251</v>
      </c>
      <c r="G203" s="263"/>
      <c r="H203" s="264" t="s">
        <v>1</v>
      </c>
      <c r="I203" s="266"/>
      <c r="J203" s="263"/>
      <c r="K203" s="263"/>
      <c r="L203" s="267"/>
      <c r="M203" s="268"/>
      <c r="N203" s="269"/>
      <c r="O203" s="269"/>
      <c r="P203" s="269"/>
      <c r="Q203" s="269"/>
      <c r="R203" s="269"/>
      <c r="S203" s="269"/>
      <c r="T203" s="270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1" t="s">
        <v>147</v>
      </c>
      <c r="AU203" s="271" t="s">
        <v>83</v>
      </c>
      <c r="AV203" s="15" t="s">
        <v>81</v>
      </c>
      <c r="AW203" s="15" t="s">
        <v>30</v>
      </c>
      <c r="AX203" s="15" t="s">
        <v>73</v>
      </c>
      <c r="AY203" s="271" t="s">
        <v>134</v>
      </c>
    </row>
    <row r="204" s="13" customFormat="1">
      <c r="A204" s="13"/>
      <c r="B204" s="240"/>
      <c r="C204" s="241"/>
      <c r="D204" s="233" t="s">
        <v>147</v>
      </c>
      <c r="E204" s="242" t="s">
        <v>1</v>
      </c>
      <c r="F204" s="243" t="s">
        <v>1257</v>
      </c>
      <c r="G204" s="241"/>
      <c r="H204" s="244">
        <v>86.459999999999994</v>
      </c>
      <c r="I204" s="245"/>
      <c r="J204" s="241"/>
      <c r="K204" s="241"/>
      <c r="L204" s="246"/>
      <c r="M204" s="247"/>
      <c r="N204" s="248"/>
      <c r="O204" s="248"/>
      <c r="P204" s="248"/>
      <c r="Q204" s="248"/>
      <c r="R204" s="248"/>
      <c r="S204" s="248"/>
      <c r="T204" s="24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0" t="s">
        <v>147</v>
      </c>
      <c r="AU204" s="250" t="s">
        <v>83</v>
      </c>
      <c r="AV204" s="13" t="s">
        <v>83</v>
      </c>
      <c r="AW204" s="13" t="s">
        <v>30</v>
      </c>
      <c r="AX204" s="13" t="s">
        <v>73</v>
      </c>
      <c r="AY204" s="250" t="s">
        <v>134</v>
      </c>
    </row>
    <row r="205" s="15" customFormat="1">
      <c r="A205" s="15"/>
      <c r="B205" s="262"/>
      <c r="C205" s="263"/>
      <c r="D205" s="233" t="s">
        <v>147</v>
      </c>
      <c r="E205" s="264" t="s">
        <v>1</v>
      </c>
      <c r="F205" s="265" t="s">
        <v>1258</v>
      </c>
      <c r="G205" s="263"/>
      <c r="H205" s="264" t="s">
        <v>1</v>
      </c>
      <c r="I205" s="266"/>
      <c r="J205" s="263"/>
      <c r="K205" s="263"/>
      <c r="L205" s="267"/>
      <c r="M205" s="268"/>
      <c r="N205" s="269"/>
      <c r="O205" s="269"/>
      <c r="P205" s="269"/>
      <c r="Q205" s="269"/>
      <c r="R205" s="269"/>
      <c r="S205" s="269"/>
      <c r="T205" s="270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1" t="s">
        <v>147</v>
      </c>
      <c r="AU205" s="271" t="s">
        <v>83</v>
      </c>
      <c r="AV205" s="15" t="s">
        <v>81</v>
      </c>
      <c r="AW205" s="15" t="s">
        <v>30</v>
      </c>
      <c r="AX205" s="15" t="s">
        <v>73</v>
      </c>
      <c r="AY205" s="271" t="s">
        <v>134</v>
      </c>
    </row>
    <row r="206" s="13" customFormat="1">
      <c r="A206" s="13"/>
      <c r="B206" s="240"/>
      <c r="C206" s="241"/>
      <c r="D206" s="233" t="s">
        <v>147</v>
      </c>
      <c r="E206" s="242" t="s">
        <v>1</v>
      </c>
      <c r="F206" s="243" t="s">
        <v>1259</v>
      </c>
      <c r="G206" s="241"/>
      <c r="H206" s="244">
        <v>191.62000000000001</v>
      </c>
      <c r="I206" s="245"/>
      <c r="J206" s="241"/>
      <c r="K206" s="241"/>
      <c r="L206" s="246"/>
      <c r="M206" s="247"/>
      <c r="N206" s="248"/>
      <c r="O206" s="248"/>
      <c r="P206" s="248"/>
      <c r="Q206" s="248"/>
      <c r="R206" s="248"/>
      <c r="S206" s="248"/>
      <c r="T206" s="24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0" t="s">
        <v>147</v>
      </c>
      <c r="AU206" s="250" t="s">
        <v>83</v>
      </c>
      <c r="AV206" s="13" t="s">
        <v>83</v>
      </c>
      <c r="AW206" s="13" t="s">
        <v>30</v>
      </c>
      <c r="AX206" s="13" t="s">
        <v>73</v>
      </c>
      <c r="AY206" s="250" t="s">
        <v>134</v>
      </c>
    </row>
    <row r="207" s="16" customFormat="1">
      <c r="A207" s="16"/>
      <c r="B207" s="287"/>
      <c r="C207" s="288"/>
      <c r="D207" s="233" t="s">
        <v>147</v>
      </c>
      <c r="E207" s="289" t="s">
        <v>1</v>
      </c>
      <c r="F207" s="290" t="s">
        <v>1255</v>
      </c>
      <c r="G207" s="288"/>
      <c r="H207" s="291">
        <v>278.07999999999998</v>
      </c>
      <c r="I207" s="292"/>
      <c r="J207" s="288"/>
      <c r="K207" s="288"/>
      <c r="L207" s="293"/>
      <c r="M207" s="294"/>
      <c r="N207" s="295"/>
      <c r="O207" s="295"/>
      <c r="P207" s="295"/>
      <c r="Q207" s="295"/>
      <c r="R207" s="295"/>
      <c r="S207" s="295"/>
      <c r="T207" s="29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T207" s="297" t="s">
        <v>147</v>
      </c>
      <c r="AU207" s="297" t="s">
        <v>83</v>
      </c>
      <c r="AV207" s="16" t="s">
        <v>155</v>
      </c>
      <c r="AW207" s="16" t="s">
        <v>30</v>
      </c>
      <c r="AX207" s="16" t="s">
        <v>73</v>
      </c>
      <c r="AY207" s="297" t="s">
        <v>134</v>
      </c>
    </row>
    <row r="208" s="14" customFormat="1">
      <c r="A208" s="14"/>
      <c r="B208" s="251"/>
      <c r="C208" s="252"/>
      <c r="D208" s="233" t="s">
        <v>147</v>
      </c>
      <c r="E208" s="253" t="s">
        <v>1</v>
      </c>
      <c r="F208" s="254" t="s">
        <v>163</v>
      </c>
      <c r="G208" s="252"/>
      <c r="H208" s="255">
        <v>986.48000000000002</v>
      </c>
      <c r="I208" s="256"/>
      <c r="J208" s="252"/>
      <c r="K208" s="252"/>
      <c r="L208" s="257"/>
      <c r="M208" s="258"/>
      <c r="N208" s="259"/>
      <c r="O208" s="259"/>
      <c r="P208" s="259"/>
      <c r="Q208" s="259"/>
      <c r="R208" s="259"/>
      <c r="S208" s="259"/>
      <c r="T208" s="26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1" t="s">
        <v>147</v>
      </c>
      <c r="AU208" s="261" t="s">
        <v>83</v>
      </c>
      <c r="AV208" s="14" t="s">
        <v>141</v>
      </c>
      <c r="AW208" s="14" t="s">
        <v>30</v>
      </c>
      <c r="AX208" s="14" t="s">
        <v>81</v>
      </c>
      <c r="AY208" s="261" t="s">
        <v>134</v>
      </c>
    </row>
    <row r="209" s="2" customFormat="1" ht="49.05" customHeight="1">
      <c r="A209" s="39"/>
      <c r="B209" s="40"/>
      <c r="C209" s="220" t="s">
        <v>249</v>
      </c>
      <c r="D209" s="220" t="s">
        <v>136</v>
      </c>
      <c r="E209" s="221" t="s">
        <v>1260</v>
      </c>
      <c r="F209" s="222" t="s">
        <v>1261</v>
      </c>
      <c r="G209" s="223" t="s">
        <v>223</v>
      </c>
      <c r="H209" s="224">
        <v>318.77999999999997</v>
      </c>
      <c r="I209" s="225"/>
      <c r="J209" s="226">
        <f>ROUND(I209*H209,2)</f>
        <v>0</v>
      </c>
      <c r="K209" s="222" t="s">
        <v>140</v>
      </c>
      <c r="L209" s="45"/>
      <c r="M209" s="227" t="s">
        <v>1</v>
      </c>
      <c r="N209" s="228" t="s">
        <v>38</v>
      </c>
      <c r="O209" s="92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141</v>
      </c>
      <c r="AT209" s="231" t="s">
        <v>136</v>
      </c>
      <c r="AU209" s="231" t="s">
        <v>83</v>
      </c>
      <c r="AY209" s="18" t="s">
        <v>134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81</v>
      </c>
      <c r="BK209" s="232">
        <f>ROUND(I209*H209,2)</f>
        <v>0</v>
      </c>
      <c r="BL209" s="18" t="s">
        <v>141</v>
      </c>
      <c r="BM209" s="231" t="s">
        <v>1262</v>
      </c>
    </row>
    <row r="210" s="2" customFormat="1">
      <c r="A210" s="39"/>
      <c r="B210" s="40"/>
      <c r="C210" s="41"/>
      <c r="D210" s="233" t="s">
        <v>143</v>
      </c>
      <c r="E210" s="41"/>
      <c r="F210" s="234" t="s">
        <v>1263</v>
      </c>
      <c r="G210" s="41"/>
      <c r="H210" s="41"/>
      <c r="I210" s="235"/>
      <c r="J210" s="41"/>
      <c r="K210" s="41"/>
      <c r="L210" s="45"/>
      <c r="M210" s="236"/>
      <c r="N210" s="237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143</v>
      </c>
      <c r="AU210" s="18" t="s">
        <v>83</v>
      </c>
    </row>
    <row r="211" s="2" customFormat="1">
      <c r="A211" s="39"/>
      <c r="B211" s="40"/>
      <c r="C211" s="41"/>
      <c r="D211" s="238" t="s">
        <v>145</v>
      </c>
      <c r="E211" s="41"/>
      <c r="F211" s="239" t="s">
        <v>1264</v>
      </c>
      <c r="G211" s="41"/>
      <c r="H211" s="41"/>
      <c r="I211" s="235"/>
      <c r="J211" s="41"/>
      <c r="K211" s="41"/>
      <c r="L211" s="45"/>
      <c r="M211" s="236"/>
      <c r="N211" s="237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145</v>
      </c>
      <c r="AU211" s="18" t="s">
        <v>83</v>
      </c>
    </row>
    <row r="212" s="13" customFormat="1">
      <c r="A212" s="13"/>
      <c r="B212" s="240"/>
      <c r="C212" s="241"/>
      <c r="D212" s="233" t="s">
        <v>147</v>
      </c>
      <c r="E212" s="242" t="s">
        <v>1</v>
      </c>
      <c r="F212" s="243" t="s">
        <v>1265</v>
      </c>
      <c r="G212" s="241"/>
      <c r="H212" s="244">
        <v>318.77999999999997</v>
      </c>
      <c r="I212" s="245"/>
      <c r="J212" s="241"/>
      <c r="K212" s="241"/>
      <c r="L212" s="246"/>
      <c r="M212" s="247"/>
      <c r="N212" s="248"/>
      <c r="O212" s="248"/>
      <c r="P212" s="248"/>
      <c r="Q212" s="248"/>
      <c r="R212" s="248"/>
      <c r="S212" s="248"/>
      <c r="T212" s="24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0" t="s">
        <v>147</v>
      </c>
      <c r="AU212" s="250" t="s">
        <v>83</v>
      </c>
      <c r="AV212" s="13" t="s">
        <v>83</v>
      </c>
      <c r="AW212" s="13" t="s">
        <v>30</v>
      </c>
      <c r="AX212" s="13" t="s">
        <v>81</v>
      </c>
      <c r="AY212" s="250" t="s">
        <v>134</v>
      </c>
    </row>
    <row r="213" s="2" customFormat="1" ht="24.15" customHeight="1">
      <c r="A213" s="39"/>
      <c r="B213" s="40"/>
      <c r="C213" s="220" t="s">
        <v>255</v>
      </c>
      <c r="D213" s="220" t="s">
        <v>136</v>
      </c>
      <c r="E213" s="221" t="s">
        <v>236</v>
      </c>
      <c r="F213" s="222" t="s">
        <v>237</v>
      </c>
      <c r="G213" s="223" t="s">
        <v>223</v>
      </c>
      <c r="H213" s="224">
        <v>222</v>
      </c>
      <c r="I213" s="225"/>
      <c r="J213" s="226">
        <f>ROUND(I213*H213,2)</f>
        <v>0</v>
      </c>
      <c r="K213" s="222" t="s">
        <v>140</v>
      </c>
      <c r="L213" s="45"/>
      <c r="M213" s="227" t="s">
        <v>1</v>
      </c>
      <c r="N213" s="228" t="s">
        <v>38</v>
      </c>
      <c r="O213" s="92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1" t="s">
        <v>141</v>
      </c>
      <c r="AT213" s="231" t="s">
        <v>136</v>
      </c>
      <c r="AU213" s="231" t="s">
        <v>83</v>
      </c>
      <c r="AY213" s="18" t="s">
        <v>134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81</v>
      </c>
      <c r="BK213" s="232">
        <f>ROUND(I213*H213,2)</f>
        <v>0</v>
      </c>
      <c r="BL213" s="18" t="s">
        <v>141</v>
      </c>
      <c r="BM213" s="231" t="s">
        <v>1266</v>
      </c>
    </row>
    <row r="214" s="2" customFormat="1">
      <c r="A214" s="39"/>
      <c r="B214" s="40"/>
      <c r="C214" s="41"/>
      <c r="D214" s="233" t="s">
        <v>143</v>
      </c>
      <c r="E214" s="41"/>
      <c r="F214" s="234" t="s">
        <v>239</v>
      </c>
      <c r="G214" s="41"/>
      <c r="H214" s="41"/>
      <c r="I214" s="235"/>
      <c r="J214" s="41"/>
      <c r="K214" s="41"/>
      <c r="L214" s="45"/>
      <c r="M214" s="236"/>
      <c r="N214" s="237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143</v>
      </c>
      <c r="AU214" s="18" t="s">
        <v>83</v>
      </c>
    </row>
    <row r="215" s="2" customFormat="1">
      <c r="A215" s="39"/>
      <c r="B215" s="40"/>
      <c r="C215" s="41"/>
      <c r="D215" s="238" t="s">
        <v>145</v>
      </c>
      <c r="E215" s="41"/>
      <c r="F215" s="239" t="s">
        <v>240</v>
      </c>
      <c r="G215" s="41"/>
      <c r="H215" s="41"/>
      <c r="I215" s="235"/>
      <c r="J215" s="41"/>
      <c r="K215" s="41"/>
      <c r="L215" s="45"/>
      <c r="M215" s="236"/>
      <c r="N215" s="237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145</v>
      </c>
      <c r="AU215" s="18" t="s">
        <v>83</v>
      </c>
    </row>
    <row r="216" s="13" customFormat="1">
      <c r="A216" s="13"/>
      <c r="B216" s="240"/>
      <c r="C216" s="241"/>
      <c r="D216" s="233" t="s">
        <v>147</v>
      </c>
      <c r="E216" s="242" t="s">
        <v>1</v>
      </c>
      <c r="F216" s="243" t="s">
        <v>1267</v>
      </c>
      <c r="G216" s="241"/>
      <c r="H216" s="244">
        <v>222</v>
      </c>
      <c r="I216" s="245"/>
      <c r="J216" s="241"/>
      <c r="K216" s="241"/>
      <c r="L216" s="246"/>
      <c r="M216" s="247"/>
      <c r="N216" s="248"/>
      <c r="O216" s="248"/>
      <c r="P216" s="248"/>
      <c r="Q216" s="248"/>
      <c r="R216" s="248"/>
      <c r="S216" s="248"/>
      <c r="T216" s="24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0" t="s">
        <v>147</v>
      </c>
      <c r="AU216" s="250" t="s">
        <v>83</v>
      </c>
      <c r="AV216" s="13" t="s">
        <v>83</v>
      </c>
      <c r="AW216" s="13" t="s">
        <v>30</v>
      </c>
      <c r="AX216" s="13" t="s">
        <v>81</v>
      </c>
      <c r="AY216" s="250" t="s">
        <v>134</v>
      </c>
    </row>
    <row r="217" s="2" customFormat="1" ht="44.25" customHeight="1">
      <c r="A217" s="39"/>
      <c r="B217" s="40"/>
      <c r="C217" s="220" t="s">
        <v>262</v>
      </c>
      <c r="D217" s="220" t="s">
        <v>136</v>
      </c>
      <c r="E217" s="221" t="s">
        <v>1268</v>
      </c>
      <c r="F217" s="222" t="s">
        <v>1269</v>
      </c>
      <c r="G217" s="223" t="s">
        <v>186</v>
      </c>
      <c r="H217" s="224">
        <v>74.099999999999994</v>
      </c>
      <c r="I217" s="225"/>
      <c r="J217" s="226">
        <f>ROUND(I217*H217,2)</f>
        <v>0</v>
      </c>
      <c r="K217" s="222" t="s">
        <v>140</v>
      </c>
      <c r="L217" s="45"/>
      <c r="M217" s="227" t="s">
        <v>1</v>
      </c>
      <c r="N217" s="228" t="s">
        <v>38</v>
      </c>
      <c r="O217" s="92"/>
      <c r="P217" s="229">
        <f>O217*H217</f>
        <v>0</v>
      </c>
      <c r="Q217" s="229">
        <v>0.0018</v>
      </c>
      <c r="R217" s="229">
        <f>Q217*H217</f>
        <v>0.13338</v>
      </c>
      <c r="S217" s="229">
        <v>0</v>
      </c>
      <c r="T217" s="23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1" t="s">
        <v>141</v>
      </c>
      <c r="AT217" s="231" t="s">
        <v>136</v>
      </c>
      <c r="AU217" s="231" t="s">
        <v>83</v>
      </c>
      <c r="AY217" s="18" t="s">
        <v>134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81</v>
      </c>
      <c r="BK217" s="232">
        <f>ROUND(I217*H217,2)</f>
        <v>0</v>
      </c>
      <c r="BL217" s="18" t="s">
        <v>141</v>
      </c>
      <c r="BM217" s="231" t="s">
        <v>1270</v>
      </c>
    </row>
    <row r="218" s="2" customFormat="1">
      <c r="A218" s="39"/>
      <c r="B218" s="40"/>
      <c r="C218" s="41"/>
      <c r="D218" s="233" t="s">
        <v>143</v>
      </c>
      <c r="E218" s="41"/>
      <c r="F218" s="234" t="s">
        <v>1271</v>
      </c>
      <c r="G218" s="41"/>
      <c r="H218" s="41"/>
      <c r="I218" s="235"/>
      <c r="J218" s="41"/>
      <c r="K218" s="41"/>
      <c r="L218" s="45"/>
      <c r="M218" s="236"/>
      <c r="N218" s="237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143</v>
      </c>
      <c r="AU218" s="18" t="s">
        <v>83</v>
      </c>
    </row>
    <row r="219" s="2" customFormat="1">
      <c r="A219" s="39"/>
      <c r="B219" s="40"/>
      <c r="C219" s="41"/>
      <c r="D219" s="238" t="s">
        <v>145</v>
      </c>
      <c r="E219" s="41"/>
      <c r="F219" s="239" t="s">
        <v>1272</v>
      </c>
      <c r="G219" s="41"/>
      <c r="H219" s="41"/>
      <c r="I219" s="235"/>
      <c r="J219" s="41"/>
      <c r="K219" s="41"/>
      <c r="L219" s="45"/>
      <c r="M219" s="236"/>
      <c r="N219" s="237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145</v>
      </c>
      <c r="AU219" s="18" t="s">
        <v>83</v>
      </c>
    </row>
    <row r="220" s="13" customFormat="1">
      <c r="A220" s="13"/>
      <c r="B220" s="240"/>
      <c r="C220" s="241"/>
      <c r="D220" s="233" t="s">
        <v>147</v>
      </c>
      <c r="E220" s="242" t="s">
        <v>1168</v>
      </c>
      <c r="F220" s="243" t="s">
        <v>1273</v>
      </c>
      <c r="G220" s="241"/>
      <c r="H220" s="244">
        <v>74.099999999999994</v>
      </c>
      <c r="I220" s="245"/>
      <c r="J220" s="241"/>
      <c r="K220" s="241"/>
      <c r="L220" s="246"/>
      <c r="M220" s="247"/>
      <c r="N220" s="248"/>
      <c r="O220" s="248"/>
      <c r="P220" s="248"/>
      <c r="Q220" s="248"/>
      <c r="R220" s="248"/>
      <c r="S220" s="248"/>
      <c r="T220" s="24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0" t="s">
        <v>147</v>
      </c>
      <c r="AU220" s="250" t="s">
        <v>83</v>
      </c>
      <c r="AV220" s="13" t="s">
        <v>83</v>
      </c>
      <c r="AW220" s="13" t="s">
        <v>30</v>
      </c>
      <c r="AX220" s="13" t="s">
        <v>81</v>
      </c>
      <c r="AY220" s="250" t="s">
        <v>134</v>
      </c>
    </row>
    <row r="221" s="2" customFormat="1" ht="16.5" customHeight="1">
      <c r="A221" s="39"/>
      <c r="B221" s="40"/>
      <c r="C221" s="272" t="s">
        <v>268</v>
      </c>
      <c r="D221" s="272" t="s">
        <v>363</v>
      </c>
      <c r="E221" s="273" t="s">
        <v>1274</v>
      </c>
      <c r="F221" s="274" t="s">
        <v>1275</v>
      </c>
      <c r="G221" s="275" t="s">
        <v>186</v>
      </c>
      <c r="H221" s="276">
        <v>33</v>
      </c>
      <c r="I221" s="277"/>
      <c r="J221" s="278">
        <f>ROUND(I221*H221,2)</f>
        <v>0</v>
      </c>
      <c r="K221" s="274" t="s">
        <v>1</v>
      </c>
      <c r="L221" s="279"/>
      <c r="M221" s="280" t="s">
        <v>1</v>
      </c>
      <c r="N221" s="281" t="s">
        <v>38</v>
      </c>
      <c r="O221" s="92"/>
      <c r="P221" s="229">
        <f>O221*H221</f>
        <v>0</v>
      </c>
      <c r="Q221" s="229">
        <v>0.00214</v>
      </c>
      <c r="R221" s="229">
        <f>Q221*H221</f>
        <v>0.070620000000000002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198</v>
      </c>
      <c r="AT221" s="231" t="s">
        <v>363</v>
      </c>
      <c r="AU221" s="231" t="s">
        <v>83</v>
      </c>
      <c r="AY221" s="18" t="s">
        <v>134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81</v>
      </c>
      <c r="BK221" s="232">
        <f>ROUND(I221*H221,2)</f>
        <v>0</v>
      </c>
      <c r="BL221" s="18" t="s">
        <v>141</v>
      </c>
      <c r="BM221" s="231" t="s">
        <v>1276</v>
      </c>
    </row>
    <row r="222" s="2" customFormat="1">
      <c r="A222" s="39"/>
      <c r="B222" s="40"/>
      <c r="C222" s="41"/>
      <c r="D222" s="233" t="s">
        <v>143</v>
      </c>
      <c r="E222" s="41"/>
      <c r="F222" s="234" t="s">
        <v>1277</v>
      </c>
      <c r="G222" s="41"/>
      <c r="H222" s="41"/>
      <c r="I222" s="235"/>
      <c r="J222" s="41"/>
      <c r="K222" s="41"/>
      <c r="L222" s="45"/>
      <c r="M222" s="236"/>
      <c r="N222" s="237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143</v>
      </c>
      <c r="AU222" s="18" t="s">
        <v>83</v>
      </c>
    </row>
    <row r="223" s="13" customFormat="1">
      <c r="A223" s="13"/>
      <c r="B223" s="240"/>
      <c r="C223" s="241"/>
      <c r="D223" s="233" t="s">
        <v>147</v>
      </c>
      <c r="E223" s="242" t="s">
        <v>1170</v>
      </c>
      <c r="F223" s="243" t="s">
        <v>1278</v>
      </c>
      <c r="G223" s="241"/>
      <c r="H223" s="244">
        <v>30</v>
      </c>
      <c r="I223" s="245"/>
      <c r="J223" s="241"/>
      <c r="K223" s="241"/>
      <c r="L223" s="246"/>
      <c r="M223" s="247"/>
      <c r="N223" s="248"/>
      <c r="O223" s="248"/>
      <c r="P223" s="248"/>
      <c r="Q223" s="248"/>
      <c r="R223" s="248"/>
      <c r="S223" s="248"/>
      <c r="T223" s="24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0" t="s">
        <v>147</v>
      </c>
      <c r="AU223" s="250" t="s">
        <v>83</v>
      </c>
      <c r="AV223" s="13" t="s">
        <v>83</v>
      </c>
      <c r="AW223" s="13" t="s">
        <v>30</v>
      </c>
      <c r="AX223" s="13" t="s">
        <v>81</v>
      </c>
      <c r="AY223" s="250" t="s">
        <v>134</v>
      </c>
    </row>
    <row r="224" s="13" customFormat="1">
      <c r="A224" s="13"/>
      <c r="B224" s="240"/>
      <c r="C224" s="241"/>
      <c r="D224" s="233" t="s">
        <v>147</v>
      </c>
      <c r="E224" s="241"/>
      <c r="F224" s="243" t="s">
        <v>1279</v>
      </c>
      <c r="G224" s="241"/>
      <c r="H224" s="244">
        <v>33</v>
      </c>
      <c r="I224" s="245"/>
      <c r="J224" s="241"/>
      <c r="K224" s="241"/>
      <c r="L224" s="246"/>
      <c r="M224" s="247"/>
      <c r="N224" s="248"/>
      <c r="O224" s="248"/>
      <c r="P224" s="248"/>
      <c r="Q224" s="248"/>
      <c r="R224" s="248"/>
      <c r="S224" s="248"/>
      <c r="T224" s="24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0" t="s">
        <v>147</v>
      </c>
      <c r="AU224" s="250" t="s">
        <v>83</v>
      </c>
      <c r="AV224" s="13" t="s">
        <v>83</v>
      </c>
      <c r="AW224" s="13" t="s">
        <v>4</v>
      </c>
      <c r="AX224" s="13" t="s">
        <v>81</v>
      </c>
      <c r="AY224" s="250" t="s">
        <v>134</v>
      </c>
    </row>
    <row r="225" s="2" customFormat="1" ht="16.5" customHeight="1">
      <c r="A225" s="39"/>
      <c r="B225" s="40"/>
      <c r="C225" s="272" t="s">
        <v>275</v>
      </c>
      <c r="D225" s="272" t="s">
        <v>363</v>
      </c>
      <c r="E225" s="273" t="s">
        <v>1280</v>
      </c>
      <c r="F225" s="274" t="s">
        <v>1281</v>
      </c>
      <c r="G225" s="275" t="s">
        <v>186</v>
      </c>
      <c r="H225" s="276">
        <v>48.509999999999998</v>
      </c>
      <c r="I225" s="277"/>
      <c r="J225" s="278">
        <f>ROUND(I225*H225,2)</f>
        <v>0</v>
      </c>
      <c r="K225" s="274" t="s">
        <v>1</v>
      </c>
      <c r="L225" s="279"/>
      <c r="M225" s="280" t="s">
        <v>1</v>
      </c>
      <c r="N225" s="281" t="s">
        <v>38</v>
      </c>
      <c r="O225" s="92"/>
      <c r="P225" s="229">
        <f>O225*H225</f>
        <v>0</v>
      </c>
      <c r="Q225" s="229">
        <v>0.00106</v>
      </c>
      <c r="R225" s="229">
        <f>Q225*H225</f>
        <v>0.051420599999999997</v>
      </c>
      <c r="S225" s="229">
        <v>0</v>
      </c>
      <c r="T225" s="23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1" t="s">
        <v>198</v>
      </c>
      <c r="AT225" s="231" t="s">
        <v>363</v>
      </c>
      <c r="AU225" s="231" t="s">
        <v>83</v>
      </c>
      <c r="AY225" s="18" t="s">
        <v>134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81</v>
      </c>
      <c r="BK225" s="232">
        <f>ROUND(I225*H225,2)</f>
        <v>0</v>
      </c>
      <c r="BL225" s="18" t="s">
        <v>141</v>
      </c>
      <c r="BM225" s="231" t="s">
        <v>1282</v>
      </c>
    </row>
    <row r="226" s="2" customFormat="1">
      <c r="A226" s="39"/>
      <c r="B226" s="40"/>
      <c r="C226" s="41"/>
      <c r="D226" s="233" t="s">
        <v>143</v>
      </c>
      <c r="E226" s="41"/>
      <c r="F226" s="234" t="s">
        <v>1283</v>
      </c>
      <c r="G226" s="41"/>
      <c r="H226" s="41"/>
      <c r="I226" s="235"/>
      <c r="J226" s="41"/>
      <c r="K226" s="41"/>
      <c r="L226" s="45"/>
      <c r="M226" s="236"/>
      <c r="N226" s="237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143</v>
      </c>
      <c r="AU226" s="18" t="s">
        <v>83</v>
      </c>
    </row>
    <row r="227" s="13" customFormat="1">
      <c r="A227" s="13"/>
      <c r="B227" s="240"/>
      <c r="C227" s="241"/>
      <c r="D227" s="233" t="s">
        <v>147</v>
      </c>
      <c r="E227" s="242" t="s">
        <v>1</v>
      </c>
      <c r="F227" s="243" t="s">
        <v>1284</v>
      </c>
      <c r="G227" s="241"/>
      <c r="H227" s="244">
        <v>44.100000000000001</v>
      </c>
      <c r="I227" s="245"/>
      <c r="J227" s="241"/>
      <c r="K227" s="241"/>
      <c r="L227" s="246"/>
      <c r="M227" s="247"/>
      <c r="N227" s="248"/>
      <c r="O227" s="248"/>
      <c r="P227" s="248"/>
      <c r="Q227" s="248"/>
      <c r="R227" s="248"/>
      <c r="S227" s="248"/>
      <c r="T227" s="24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0" t="s">
        <v>147</v>
      </c>
      <c r="AU227" s="250" t="s">
        <v>83</v>
      </c>
      <c r="AV227" s="13" t="s">
        <v>83</v>
      </c>
      <c r="AW227" s="13" t="s">
        <v>30</v>
      </c>
      <c r="AX227" s="13" t="s">
        <v>81</v>
      </c>
      <c r="AY227" s="250" t="s">
        <v>134</v>
      </c>
    </row>
    <row r="228" s="13" customFormat="1">
      <c r="A228" s="13"/>
      <c r="B228" s="240"/>
      <c r="C228" s="241"/>
      <c r="D228" s="233" t="s">
        <v>147</v>
      </c>
      <c r="E228" s="241"/>
      <c r="F228" s="243" t="s">
        <v>1285</v>
      </c>
      <c r="G228" s="241"/>
      <c r="H228" s="244">
        <v>48.509999999999998</v>
      </c>
      <c r="I228" s="245"/>
      <c r="J228" s="241"/>
      <c r="K228" s="241"/>
      <c r="L228" s="246"/>
      <c r="M228" s="247"/>
      <c r="N228" s="248"/>
      <c r="O228" s="248"/>
      <c r="P228" s="248"/>
      <c r="Q228" s="248"/>
      <c r="R228" s="248"/>
      <c r="S228" s="248"/>
      <c r="T228" s="24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0" t="s">
        <v>147</v>
      </c>
      <c r="AU228" s="250" t="s">
        <v>83</v>
      </c>
      <c r="AV228" s="13" t="s">
        <v>83</v>
      </c>
      <c r="AW228" s="13" t="s">
        <v>4</v>
      </c>
      <c r="AX228" s="13" t="s">
        <v>81</v>
      </c>
      <c r="AY228" s="250" t="s">
        <v>134</v>
      </c>
    </row>
    <row r="229" s="2" customFormat="1" ht="21.75" customHeight="1">
      <c r="A229" s="39"/>
      <c r="B229" s="40"/>
      <c r="C229" s="220" t="s">
        <v>281</v>
      </c>
      <c r="D229" s="220" t="s">
        <v>136</v>
      </c>
      <c r="E229" s="221" t="s">
        <v>243</v>
      </c>
      <c r="F229" s="222" t="s">
        <v>244</v>
      </c>
      <c r="G229" s="223" t="s">
        <v>139</v>
      </c>
      <c r="H229" s="224">
        <v>1932</v>
      </c>
      <c r="I229" s="225"/>
      <c r="J229" s="226">
        <f>ROUND(I229*H229,2)</f>
        <v>0</v>
      </c>
      <c r="K229" s="222" t="s">
        <v>140</v>
      </c>
      <c r="L229" s="45"/>
      <c r="M229" s="227" t="s">
        <v>1</v>
      </c>
      <c r="N229" s="228" t="s">
        <v>38</v>
      </c>
      <c r="O229" s="92"/>
      <c r="P229" s="229">
        <f>O229*H229</f>
        <v>0</v>
      </c>
      <c r="Q229" s="229">
        <v>0.00084000000000000003</v>
      </c>
      <c r="R229" s="229">
        <f>Q229*H229</f>
        <v>1.6228800000000001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141</v>
      </c>
      <c r="AT229" s="231" t="s">
        <v>136</v>
      </c>
      <c r="AU229" s="231" t="s">
        <v>83</v>
      </c>
      <c r="AY229" s="18" t="s">
        <v>134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81</v>
      </c>
      <c r="BK229" s="232">
        <f>ROUND(I229*H229,2)</f>
        <v>0</v>
      </c>
      <c r="BL229" s="18" t="s">
        <v>141</v>
      </c>
      <c r="BM229" s="231" t="s">
        <v>252</v>
      </c>
    </row>
    <row r="230" s="2" customFormat="1">
      <c r="A230" s="39"/>
      <c r="B230" s="40"/>
      <c r="C230" s="41"/>
      <c r="D230" s="233" t="s">
        <v>143</v>
      </c>
      <c r="E230" s="41"/>
      <c r="F230" s="234" t="s">
        <v>246</v>
      </c>
      <c r="G230" s="41"/>
      <c r="H230" s="41"/>
      <c r="I230" s="235"/>
      <c r="J230" s="41"/>
      <c r="K230" s="41"/>
      <c r="L230" s="45"/>
      <c r="M230" s="236"/>
      <c r="N230" s="237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143</v>
      </c>
      <c r="AU230" s="18" t="s">
        <v>83</v>
      </c>
    </row>
    <row r="231" s="2" customFormat="1">
      <c r="A231" s="39"/>
      <c r="B231" s="40"/>
      <c r="C231" s="41"/>
      <c r="D231" s="238" t="s">
        <v>145</v>
      </c>
      <c r="E231" s="41"/>
      <c r="F231" s="239" t="s">
        <v>247</v>
      </c>
      <c r="G231" s="41"/>
      <c r="H231" s="41"/>
      <c r="I231" s="235"/>
      <c r="J231" s="41"/>
      <c r="K231" s="41"/>
      <c r="L231" s="45"/>
      <c r="M231" s="236"/>
      <c r="N231" s="237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145</v>
      </c>
      <c r="AU231" s="18" t="s">
        <v>83</v>
      </c>
    </row>
    <row r="232" s="13" customFormat="1">
      <c r="A232" s="13"/>
      <c r="B232" s="240"/>
      <c r="C232" s="241"/>
      <c r="D232" s="233" t="s">
        <v>147</v>
      </c>
      <c r="E232" s="242" t="s">
        <v>1</v>
      </c>
      <c r="F232" s="243" t="s">
        <v>1286</v>
      </c>
      <c r="G232" s="241"/>
      <c r="H232" s="244">
        <v>1932</v>
      </c>
      <c r="I232" s="245"/>
      <c r="J232" s="241"/>
      <c r="K232" s="241"/>
      <c r="L232" s="246"/>
      <c r="M232" s="247"/>
      <c r="N232" s="248"/>
      <c r="O232" s="248"/>
      <c r="P232" s="248"/>
      <c r="Q232" s="248"/>
      <c r="R232" s="248"/>
      <c r="S232" s="248"/>
      <c r="T232" s="24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0" t="s">
        <v>147</v>
      </c>
      <c r="AU232" s="250" t="s">
        <v>83</v>
      </c>
      <c r="AV232" s="13" t="s">
        <v>83</v>
      </c>
      <c r="AW232" s="13" t="s">
        <v>30</v>
      </c>
      <c r="AX232" s="13" t="s">
        <v>81</v>
      </c>
      <c r="AY232" s="250" t="s">
        <v>134</v>
      </c>
    </row>
    <row r="233" s="2" customFormat="1" ht="24.15" customHeight="1">
      <c r="A233" s="39"/>
      <c r="B233" s="40"/>
      <c r="C233" s="220" t="s">
        <v>7</v>
      </c>
      <c r="D233" s="220" t="s">
        <v>136</v>
      </c>
      <c r="E233" s="221" t="s">
        <v>250</v>
      </c>
      <c r="F233" s="222" t="s">
        <v>251</v>
      </c>
      <c r="G233" s="223" t="s">
        <v>139</v>
      </c>
      <c r="H233" s="224">
        <v>1932</v>
      </c>
      <c r="I233" s="225"/>
      <c r="J233" s="226">
        <f>ROUND(I233*H233,2)</f>
        <v>0</v>
      </c>
      <c r="K233" s="222" t="s">
        <v>140</v>
      </c>
      <c r="L233" s="45"/>
      <c r="M233" s="227" t="s">
        <v>1</v>
      </c>
      <c r="N233" s="228" t="s">
        <v>38</v>
      </c>
      <c r="O233" s="92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1" t="s">
        <v>141</v>
      </c>
      <c r="AT233" s="231" t="s">
        <v>136</v>
      </c>
      <c r="AU233" s="231" t="s">
        <v>83</v>
      </c>
      <c r="AY233" s="18" t="s">
        <v>134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81</v>
      </c>
      <c r="BK233" s="232">
        <f>ROUND(I233*H233,2)</f>
        <v>0</v>
      </c>
      <c r="BL233" s="18" t="s">
        <v>141</v>
      </c>
      <c r="BM233" s="231" t="s">
        <v>1287</v>
      </c>
    </row>
    <row r="234" s="2" customFormat="1">
      <c r="A234" s="39"/>
      <c r="B234" s="40"/>
      <c r="C234" s="41"/>
      <c r="D234" s="233" t="s">
        <v>143</v>
      </c>
      <c r="E234" s="41"/>
      <c r="F234" s="234" t="s">
        <v>253</v>
      </c>
      <c r="G234" s="41"/>
      <c r="H234" s="41"/>
      <c r="I234" s="235"/>
      <c r="J234" s="41"/>
      <c r="K234" s="41"/>
      <c r="L234" s="45"/>
      <c r="M234" s="236"/>
      <c r="N234" s="237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143</v>
      </c>
      <c r="AU234" s="18" t="s">
        <v>83</v>
      </c>
    </row>
    <row r="235" s="2" customFormat="1">
      <c r="A235" s="39"/>
      <c r="B235" s="40"/>
      <c r="C235" s="41"/>
      <c r="D235" s="238" t="s">
        <v>145</v>
      </c>
      <c r="E235" s="41"/>
      <c r="F235" s="239" t="s">
        <v>254</v>
      </c>
      <c r="G235" s="41"/>
      <c r="H235" s="41"/>
      <c r="I235" s="235"/>
      <c r="J235" s="41"/>
      <c r="K235" s="41"/>
      <c r="L235" s="45"/>
      <c r="M235" s="236"/>
      <c r="N235" s="237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145</v>
      </c>
      <c r="AU235" s="18" t="s">
        <v>83</v>
      </c>
    </row>
    <row r="236" s="13" customFormat="1">
      <c r="A236" s="13"/>
      <c r="B236" s="240"/>
      <c r="C236" s="241"/>
      <c r="D236" s="233" t="s">
        <v>147</v>
      </c>
      <c r="E236" s="242" t="s">
        <v>1</v>
      </c>
      <c r="F236" s="243" t="s">
        <v>1288</v>
      </c>
      <c r="G236" s="241"/>
      <c r="H236" s="244">
        <v>1932</v>
      </c>
      <c r="I236" s="245"/>
      <c r="J236" s="241"/>
      <c r="K236" s="241"/>
      <c r="L236" s="246"/>
      <c r="M236" s="247"/>
      <c r="N236" s="248"/>
      <c r="O236" s="248"/>
      <c r="P236" s="248"/>
      <c r="Q236" s="248"/>
      <c r="R236" s="248"/>
      <c r="S236" s="248"/>
      <c r="T236" s="24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0" t="s">
        <v>147</v>
      </c>
      <c r="AU236" s="250" t="s">
        <v>83</v>
      </c>
      <c r="AV236" s="13" t="s">
        <v>83</v>
      </c>
      <c r="AW236" s="13" t="s">
        <v>30</v>
      </c>
      <c r="AX236" s="13" t="s">
        <v>81</v>
      </c>
      <c r="AY236" s="250" t="s">
        <v>134</v>
      </c>
    </row>
    <row r="237" s="2" customFormat="1" ht="37.8" customHeight="1">
      <c r="A237" s="39"/>
      <c r="B237" s="40"/>
      <c r="C237" s="220" t="s">
        <v>293</v>
      </c>
      <c r="D237" s="220" t="s">
        <v>136</v>
      </c>
      <c r="E237" s="221" t="s">
        <v>1289</v>
      </c>
      <c r="F237" s="222" t="s">
        <v>1290</v>
      </c>
      <c r="G237" s="223" t="s">
        <v>223</v>
      </c>
      <c r="H237" s="224">
        <v>986.48000000000002</v>
      </c>
      <c r="I237" s="225"/>
      <c r="J237" s="226">
        <f>ROUND(I237*H237,2)</f>
        <v>0</v>
      </c>
      <c r="K237" s="222" t="s">
        <v>140</v>
      </c>
      <c r="L237" s="45"/>
      <c r="M237" s="227" t="s">
        <v>1</v>
      </c>
      <c r="N237" s="228" t="s">
        <v>38</v>
      </c>
      <c r="O237" s="92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1" t="s">
        <v>141</v>
      </c>
      <c r="AT237" s="231" t="s">
        <v>136</v>
      </c>
      <c r="AU237" s="231" t="s">
        <v>83</v>
      </c>
      <c r="AY237" s="18" t="s">
        <v>134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81</v>
      </c>
      <c r="BK237" s="232">
        <f>ROUND(I237*H237,2)</f>
        <v>0</v>
      </c>
      <c r="BL237" s="18" t="s">
        <v>141</v>
      </c>
      <c r="BM237" s="231" t="s">
        <v>1291</v>
      </c>
    </row>
    <row r="238" s="2" customFormat="1">
      <c r="A238" s="39"/>
      <c r="B238" s="40"/>
      <c r="C238" s="41"/>
      <c r="D238" s="233" t="s">
        <v>143</v>
      </c>
      <c r="E238" s="41"/>
      <c r="F238" s="234" t="s">
        <v>1292</v>
      </c>
      <c r="G238" s="41"/>
      <c r="H238" s="41"/>
      <c r="I238" s="235"/>
      <c r="J238" s="41"/>
      <c r="K238" s="41"/>
      <c r="L238" s="45"/>
      <c r="M238" s="236"/>
      <c r="N238" s="237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143</v>
      </c>
      <c r="AU238" s="18" t="s">
        <v>83</v>
      </c>
    </row>
    <row r="239" s="2" customFormat="1">
      <c r="A239" s="39"/>
      <c r="B239" s="40"/>
      <c r="C239" s="41"/>
      <c r="D239" s="238" t="s">
        <v>145</v>
      </c>
      <c r="E239" s="41"/>
      <c r="F239" s="239" t="s">
        <v>1293</v>
      </c>
      <c r="G239" s="41"/>
      <c r="H239" s="41"/>
      <c r="I239" s="235"/>
      <c r="J239" s="41"/>
      <c r="K239" s="41"/>
      <c r="L239" s="45"/>
      <c r="M239" s="236"/>
      <c r="N239" s="237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145</v>
      </c>
      <c r="AU239" s="18" t="s">
        <v>83</v>
      </c>
    </row>
    <row r="240" s="13" customFormat="1">
      <c r="A240" s="13"/>
      <c r="B240" s="240"/>
      <c r="C240" s="241"/>
      <c r="D240" s="233" t="s">
        <v>147</v>
      </c>
      <c r="E240" s="242" t="s">
        <v>1</v>
      </c>
      <c r="F240" s="243" t="s">
        <v>1294</v>
      </c>
      <c r="G240" s="241"/>
      <c r="H240" s="244">
        <v>986.48000000000002</v>
      </c>
      <c r="I240" s="245"/>
      <c r="J240" s="241"/>
      <c r="K240" s="241"/>
      <c r="L240" s="246"/>
      <c r="M240" s="247"/>
      <c r="N240" s="248"/>
      <c r="O240" s="248"/>
      <c r="P240" s="248"/>
      <c r="Q240" s="248"/>
      <c r="R240" s="248"/>
      <c r="S240" s="248"/>
      <c r="T240" s="24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0" t="s">
        <v>147</v>
      </c>
      <c r="AU240" s="250" t="s">
        <v>83</v>
      </c>
      <c r="AV240" s="13" t="s">
        <v>83</v>
      </c>
      <c r="AW240" s="13" t="s">
        <v>30</v>
      </c>
      <c r="AX240" s="13" t="s">
        <v>81</v>
      </c>
      <c r="AY240" s="250" t="s">
        <v>134</v>
      </c>
    </row>
    <row r="241" s="2" customFormat="1" ht="37.8" customHeight="1">
      <c r="A241" s="39"/>
      <c r="B241" s="40"/>
      <c r="C241" s="220" t="s">
        <v>299</v>
      </c>
      <c r="D241" s="220" t="s">
        <v>136</v>
      </c>
      <c r="E241" s="221" t="s">
        <v>306</v>
      </c>
      <c r="F241" s="222" t="s">
        <v>307</v>
      </c>
      <c r="G241" s="223" t="s">
        <v>223</v>
      </c>
      <c r="H241" s="224">
        <v>743.82000000000005</v>
      </c>
      <c r="I241" s="225"/>
      <c r="J241" s="226">
        <f>ROUND(I241*H241,2)</f>
        <v>0</v>
      </c>
      <c r="K241" s="222" t="s">
        <v>140</v>
      </c>
      <c r="L241" s="45"/>
      <c r="M241" s="227" t="s">
        <v>1</v>
      </c>
      <c r="N241" s="228" t="s">
        <v>38</v>
      </c>
      <c r="O241" s="92"/>
      <c r="P241" s="229">
        <f>O241*H241</f>
        <v>0</v>
      </c>
      <c r="Q241" s="229">
        <v>0</v>
      </c>
      <c r="R241" s="229">
        <f>Q241*H241</f>
        <v>0</v>
      </c>
      <c r="S241" s="229">
        <v>0</v>
      </c>
      <c r="T241" s="23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1" t="s">
        <v>141</v>
      </c>
      <c r="AT241" s="231" t="s">
        <v>136</v>
      </c>
      <c r="AU241" s="231" t="s">
        <v>83</v>
      </c>
      <c r="AY241" s="18" t="s">
        <v>134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8" t="s">
        <v>81</v>
      </c>
      <c r="BK241" s="232">
        <f>ROUND(I241*H241,2)</f>
        <v>0</v>
      </c>
      <c r="BL241" s="18" t="s">
        <v>141</v>
      </c>
      <c r="BM241" s="231" t="s">
        <v>1295</v>
      </c>
    </row>
    <row r="242" s="2" customFormat="1">
      <c r="A242" s="39"/>
      <c r="B242" s="40"/>
      <c r="C242" s="41"/>
      <c r="D242" s="233" t="s">
        <v>143</v>
      </c>
      <c r="E242" s="41"/>
      <c r="F242" s="234" t="s">
        <v>309</v>
      </c>
      <c r="G242" s="41"/>
      <c r="H242" s="41"/>
      <c r="I242" s="235"/>
      <c r="J242" s="41"/>
      <c r="K242" s="41"/>
      <c r="L242" s="45"/>
      <c r="M242" s="236"/>
      <c r="N242" s="237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143</v>
      </c>
      <c r="AU242" s="18" t="s">
        <v>83</v>
      </c>
    </row>
    <row r="243" s="2" customFormat="1">
      <c r="A243" s="39"/>
      <c r="B243" s="40"/>
      <c r="C243" s="41"/>
      <c r="D243" s="238" t="s">
        <v>145</v>
      </c>
      <c r="E243" s="41"/>
      <c r="F243" s="239" t="s">
        <v>310</v>
      </c>
      <c r="G243" s="41"/>
      <c r="H243" s="41"/>
      <c r="I243" s="235"/>
      <c r="J243" s="41"/>
      <c r="K243" s="41"/>
      <c r="L243" s="45"/>
      <c r="M243" s="236"/>
      <c r="N243" s="237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145</v>
      </c>
      <c r="AU243" s="18" t="s">
        <v>83</v>
      </c>
    </row>
    <row r="244" s="13" customFormat="1">
      <c r="A244" s="13"/>
      <c r="B244" s="240"/>
      <c r="C244" s="241"/>
      <c r="D244" s="233" t="s">
        <v>147</v>
      </c>
      <c r="E244" s="242" t="s">
        <v>1</v>
      </c>
      <c r="F244" s="243" t="s">
        <v>1296</v>
      </c>
      <c r="G244" s="241"/>
      <c r="H244" s="244">
        <v>743.82000000000005</v>
      </c>
      <c r="I244" s="245"/>
      <c r="J244" s="241"/>
      <c r="K244" s="241"/>
      <c r="L244" s="246"/>
      <c r="M244" s="247"/>
      <c r="N244" s="248"/>
      <c r="O244" s="248"/>
      <c r="P244" s="248"/>
      <c r="Q244" s="248"/>
      <c r="R244" s="248"/>
      <c r="S244" s="248"/>
      <c r="T244" s="24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0" t="s">
        <v>147</v>
      </c>
      <c r="AU244" s="250" t="s">
        <v>83</v>
      </c>
      <c r="AV244" s="13" t="s">
        <v>83</v>
      </c>
      <c r="AW244" s="13" t="s">
        <v>30</v>
      </c>
      <c r="AX244" s="13" t="s">
        <v>81</v>
      </c>
      <c r="AY244" s="250" t="s">
        <v>134</v>
      </c>
    </row>
    <row r="245" s="2" customFormat="1" ht="37.8" customHeight="1">
      <c r="A245" s="39"/>
      <c r="B245" s="40"/>
      <c r="C245" s="220" t="s">
        <v>305</v>
      </c>
      <c r="D245" s="220" t="s">
        <v>136</v>
      </c>
      <c r="E245" s="221" t="s">
        <v>312</v>
      </c>
      <c r="F245" s="222" t="s">
        <v>313</v>
      </c>
      <c r="G245" s="223" t="s">
        <v>223</v>
      </c>
      <c r="H245" s="224">
        <v>318.77999999999997</v>
      </c>
      <c r="I245" s="225"/>
      <c r="J245" s="226">
        <f>ROUND(I245*H245,2)</f>
        <v>0</v>
      </c>
      <c r="K245" s="222" t="s">
        <v>140</v>
      </c>
      <c r="L245" s="45"/>
      <c r="M245" s="227" t="s">
        <v>1</v>
      </c>
      <c r="N245" s="228" t="s">
        <v>38</v>
      </c>
      <c r="O245" s="92"/>
      <c r="P245" s="229">
        <f>O245*H245</f>
        <v>0</v>
      </c>
      <c r="Q245" s="229">
        <v>0</v>
      </c>
      <c r="R245" s="229">
        <f>Q245*H245</f>
        <v>0</v>
      </c>
      <c r="S245" s="229">
        <v>0</v>
      </c>
      <c r="T245" s="23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1" t="s">
        <v>141</v>
      </c>
      <c r="AT245" s="231" t="s">
        <v>136</v>
      </c>
      <c r="AU245" s="231" t="s">
        <v>83</v>
      </c>
      <c r="AY245" s="18" t="s">
        <v>134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81</v>
      </c>
      <c r="BK245" s="232">
        <f>ROUND(I245*H245,2)</f>
        <v>0</v>
      </c>
      <c r="BL245" s="18" t="s">
        <v>141</v>
      </c>
      <c r="BM245" s="231" t="s">
        <v>1297</v>
      </c>
    </row>
    <row r="246" s="2" customFormat="1">
      <c r="A246" s="39"/>
      <c r="B246" s="40"/>
      <c r="C246" s="41"/>
      <c r="D246" s="233" t="s">
        <v>143</v>
      </c>
      <c r="E246" s="41"/>
      <c r="F246" s="234" t="s">
        <v>315</v>
      </c>
      <c r="G246" s="41"/>
      <c r="H246" s="41"/>
      <c r="I246" s="235"/>
      <c r="J246" s="41"/>
      <c r="K246" s="41"/>
      <c r="L246" s="45"/>
      <c r="M246" s="236"/>
      <c r="N246" s="237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143</v>
      </c>
      <c r="AU246" s="18" t="s">
        <v>83</v>
      </c>
    </row>
    <row r="247" s="2" customFormat="1">
      <c r="A247" s="39"/>
      <c r="B247" s="40"/>
      <c r="C247" s="41"/>
      <c r="D247" s="238" t="s">
        <v>145</v>
      </c>
      <c r="E247" s="41"/>
      <c r="F247" s="239" t="s">
        <v>316</v>
      </c>
      <c r="G247" s="41"/>
      <c r="H247" s="41"/>
      <c r="I247" s="235"/>
      <c r="J247" s="41"/>
      <c r="K247" s="41"/>
      <c r="L247" s="45"/>
      <c r="M247" s="236"/>
      <c r="N247" s="237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145</v>
      </c>
      <c r="AU247" s="18" t="s">
        <v>83</v>
      </c>
    </row>
    <row r="248" s="13" customFormat="1">
      <c r="A248" s="13"/>
      <c r="B248" s="240"/>
      <c r="C248" s="241"/>
      <c r="D248" s="233" t="s">
        <v>147</v>
      </c>
      <c r="E248" s="242" t="s">
        <v>1</v>
      </c>
      <c r="F248" s="243" t="s">
        <v>1298</v>
      </c>
      <c r="G248" s="241"/>
      <c r="H248" s="244">
        <v>318.77999999999997</v>
      </c>
      <c r="I248" s="245"/>
      <c r="J248" s="241"/>
      <c r="K248" s="241"/>
      <c r="L248" s="246"/>
      <c r="M248" s="247"/>
      <c r="N248" s="248"/>
      <c r="O248" s="248"/>
      <c r="P248" s="248"/>
      <c r="Q248" s="248"/>
      <c r="R248" s="248"/>
      <c r="S248" s="248"/>
      <c r="T248" s="24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0" t="s">
        <v>147</v>
      </c>
      <c r="AU248" s="250" t="s">
        <v>83</v>
      </c>
      <c r="AV248" s="13" t="s">
        <v>83</v>
      </c>
      <c r="AW248" s="13" t="s">
        <v>30</v>
      </c>
      <c r="AX248" s="13" t="s">
        <v>81</v>
      </c>
      <c r="AY248" s="250" t="s">
        <v>134</v>
      </c>
    </row>
    <row r="249" s="2" customFormat="1" ht="24.15" customHeight="1">
      <c r="A249" s="39"/>
      <c r="B249" s="40"/>
      <c r="C249" s="220" t="s">
        <v>311</v>
      </c>
      <c r="D249" s="220" t="s">
        <v>136</v>
      </c>
      <c r="E249" s="221" t="s">
        <v>326</v>
      </c>
      <c r="F249" s="222" t="s">
        <v>327</v>
      </c>
      <c r="G249" s="223" t="s">
        <v>223</v>
      </c>
      <c r="H249" s="224">
        <v>2049.0799999999999</v>
      </c>
      <c r="I249" s="225"/>
      <c r="J249" s="226">
        <f>ROUND(I249*H249,2)</f>
        <v>0</v>
      </c>
      <c r="K249" s="222" t="s">
        <v>1</v>
      </c>
      <c r="L249" s="45"/>
      <c r="M249" s="227" t="s">
        <v>1</v>
      </c>
      <c r="N249" s="228" t="s">
        <v>38</v>
      </c>
      <c r="O249" s="92"/>
      <c r="P249" s="229">
        <f>O249*H249</f>
        <v>0</v>
      </c>
      <c r="Q249" s="229">
        <v>0</v>
      </c>
      <c r="R249" s="229">
        <f>Q249*H249</f>
        <v>0</v>
      </c>
      <c r="S249" s="229">
        <v>0</v>
      </c>
      <c r="T249" s="23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1" t="s">
        <v>141</v>
      </c>
      <c r="AT249" s="231" t="s">
        <v>136</v>
      </c>
      <c r="AU249" s="231" t="s">
        <v>83</v>
      </c>
      <c r="AY249" s="18" t="s">
        <v>134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81</v>
      </c>
      <c r="BK249" s="232">
        <f>ROUND(I249*H249,2)</f>
        <v>0</v>
      </c>
      <c r="BL249" s="18" t="s">
        <v>141</v>
      </c>
      <c r="BM249" s="231" t="s">
        <v>1299</v>
      </c>
    </row>
    <row r="250" s="2" customFormat="1">
      <c r="A250" s="39"/>
      <c r="B250" s="40"/>
      <c r="C250" s="41"/>
      <c r="D250" s="233" t="s">
        <v>143</v>
      </c>
      <c r="E250" s="41"/>
      <c r="F250" s="234" t="s">
        <v>329</v>
      </c>
      <c r="G250" s="41"/>
      <c r="H250" s="41"/>
      <c r="I250" s="235"/>
      <c r="J250" s="41"/>
      <c r="K250" s="41"/>
      <c r="L250" s="45"/>
      <c r="M250" s="236"/>
      <c r="N250" s="237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143</v>
      </c>
      <c r="AU250" s="18" t="s">
        <v>83</v>
      </c>
    </row>
    <row r="251" s="13" customFormat="1">
      <c r="A251" s="13"/>
      <c r="B251" s="240"/>
      <c r="C251" s="241"/>
      <c r="D251" s="233" t="s">
        <v>147</v>
      </c>
      <c r="E251" s="242" t="s">
        <v>1</v>
      </c>
      <c r="F251" s="243" t="s">
        <v>1300</v>
      </c>
      <c r="G251" s="241"/>
      <c r="H251" s="244">
        <v>2049.0799999999999</v>
      </c>
      <c r="I251" s="245"/>
      <c r="J251" s="241"/>
      <c r="K251" s="241"/>
      <c r="L251" s="246"/>
      <c r="M251" s="247"/>
      <c r="N251" s="248"/>
      <c r="O251" s="248"/>
      <c r="P251" s="248"/>
      <c r="Q251" s="248"/>
      <c r="R251" s="248"/>
      <c r="S251" s="248"/>
      <c r="T251" s="24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0" t="s">
        <v>147</v>
      </c>
      <c r="AU251" s="250" t="s">
        <v>83</v>
      </c>
      <c r="AV251" s="13" t="s">
        <v>83</v>
      </c>
      <c r="AW251" s="13" t="s">
        <v>30</v>
      </c>
      <c r="AX251" s="13" t="s">
        <v>81</v>
      </c>
      <c r="AY251" s="250" t="s">
        <v>134</v>
      </c>
    </row>
    <row r="252" s="2" customFormat="1" ht="16.5" customHeight="1">
      <c r="A252" s="39"/>
      <c r="B252" s="40"/>
      <c r="C252" s="220" t="s">
        <v>317</v>
      </c>
      <c r="D252" s="220" t="s">
        <v>136</v>
      </c>
      <c r="E252" s="221" t="s">
        <v>350</v>
      </c>
      <c r="F252" s="222" t="s">
        <v>351</v>
      </c>
      <c r="G252" s="223" t="s">
        <v>223</v>
      </c>
      <c r="H252" s="224">
        <v>2049.0799999999999</v>
      </c>
      <c r="I252" s="225"/>
      <c r="J252" s="226">
        <f>ROUND(I252*H252,2)</f>
        <v>0</v>
      </c>
      <c r="K252" s="222" t="s">
        <v>140</v>
      </c>
      <c r="L252" s="45"/>
      <c r="M252" s="227" t="s">
        <v>1</v>
      </c>
      <c r="N252" s="228" t="s">
        <v>38</v>
      </c>
      <c r="O252" s="92"/>
      <c r="P252" s="229">
        <f>O252*H252</f>
        <v>0</v>
      </c>
      <c r="Q252" s="229">
        <v>0</v>
      </c>
      <c r="R252" s="229">
        <f>Q252*H252</f>
        <v>0</v>
      </c>
      <c r="S252" s="229">
        <v>0</v>
      </c>
      <c r="T252" s="23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1" t="s">
        <v>141</v>
      </c>
      <c r="AT252" s="231" t="s">
        <v>136</v>
      </c>
      <c r="AU252" s="231" t="s">
        <v>83</v>
      </c>
      <c r="AY252" s="18" t="s">
        <v>134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81</v>
      </c>
      <c r="BK252" s="232">
        <f>ROUND(I252*H252,2)</f>
        <v>0</v>
      </c>
      <c r="BL252" s="18" t="s">
        <v>141</v>
      </c>
      <c r="BM252" s="231" t="s">
        <v>1301</v>
      </c>
    </row>
    <row r="253" s="2" customFormat="1">
      <c r="A253" s="39"/>
      <c r="B253" s="40"/>
      <c r="C253" s="41"/>
      <c r="D253" s="233" t="s">
        <v>143</v>
      </c>
      <c r="E253" s="41"/>
      <c r="F253" s="234" t="s">
        <v>353</v>
      </c>
      <c r="G253" s="41"/>
      <c r="H253" s="41"/>
      <c r="I253" s="235"/>
      <c r="J253" s="41"/>
      <c r="K253" s="41"/>
      <c r="L253" s="45"/>
      <c r="M253" s="236"/>
      <c r="N253" s="237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143</v>
      </c>
      <c r="AU253" s="18" t="s">
        <v>83</v>
      </c>
    </row>
    <row r="254" s="2" customFormat="1">
      <c r="A254" s="39"/>
      <c r="B254" s="40"/>
      <c r="C254" s="41"/>
      <c r="D254" s="238" t="s">
        <v>145</v>
      </c>
      <c r="E254" s="41"/>
      <c r="F254" s="239" t="s">
        <v>354</v>
      </c>
      <c r="G254" s="41"/>
      <c r="H254" s="41"/>
      <c r="I254" s="235"/>
      <c r="J254" s="41"/>
      <c r="K254" s="41"/>
      <c r="L254" s="45"/>
      <c r="M254" s="236"/>
      <c r="N254" s="237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145</v>
      </c>
      <c r="AU254" s="18" t="s">
        <v>83</v>
      </c>
    </row>
    <row r="255" s="13" customFormat="1">
      <c r="A255" s="13"/>
      <c r="B255" s="240"/>
      <c r="C255" s="241"/>
      <c r="D255" s="233" t="s">
        <v>147</v>
      </c>
      <c r="E255" s="242" t="s">
        <v>1</v>
      </c>
      <c r="F255" s="243" t="s">
        <v>1300</v>
      </c>
      <c r="G255" s="241"/>
      <c r="H255" s="244">
        <v>2049.0799999999999</v>
      </c>
      <c r="I255" s="245"/>
      <c r="J255" s="241"/>
      <c r="K255" s="241"/>
      <c r="L255" s="246"/>
      <c r="M255" s="247"/>
      <c r="N255" s="248"/>
      <c r="O255" s="248"/>
      <c r="P255" s="248"/>
      <c r="Q255" s="248"/>
      <c r="R255" s="248"/>
      <c r="S255" s="248"/>
      <c r="T255" s="24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0" t="s">
        <v>147</v>
      </c>
      <c r="AU255" s="250" t="s">
        <v>83</v>
      </c>
      <c r="AV255" s="13" t="s">
        <v>83</v>
      </c>
      <c r="AW255" s="13" t="s">
        <v>30</v>
      </c>
      <c r="AX255" s="13" t="s">
        <v>81</v>
      </c>
      <c r="AY255" s="250" t="s">
        <v>134</v>
      </c>
    </row>
    <row r="256" s="2" customFormat="1" ht="24.15" customHeight="1">
      <c r="A256" s="39"/>
      <c r="B256" s="40"/>
      <c r="C256" s="220" t="s">
        <v>325</v>
      </c>
      <c r="D256" s="220" t="s">
        <v>136</v>
      </c>
      <c r="E256" s="221" t="s">
        <v>357</v>
      </c>
      <c r="F256" s="222" t="s">
        <v>358</v>
      </c>
      <c r="G256" s="223" t="s">
        <v>223</v>
      </c>
      <c r="H256" s="224">
        <v>2049.0799999999999</v>
      </c>
      <c r="I256" s="225"/>
      <c r="J256" s="226">
        <f>ROUND(I256*H256,2)</f>
        <v>0</v>
      </c>
      <c r="K256" s="222" t="s">
        <v>140</v>
      </c>
      <c r="L256" s="45"/>
      <c r="M256" s="227" t="s">
        <v>1</v>
      </c>
      <c r="N256" s="228" t="s">
        <v>38</v>
      </c>
      <c r="O256" s="92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1" t="s">
        <v>141</v>
      </c>
      <c r="AT256" s="231" t="s">
        <v>136</v>
      </c>
      <c r="AU256" s="231" t="s">
        <v>83</v>
      </c>
      <c r="AY256" s="18" t="s">
        <v>134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81</v>
      </c>
      <c r="BK256" s="232">
        <f>ROUND(I256*H256,2)</f>
        <v>0</v>
      </c>
      <c r="BL256" s="18" t="s">
        <v>141</v>
      </c>
      <c r="BM256" s="231" t="s">
        <v>1302</v>
      </c>
    </row>
    <row r="257" s="2" customFormat="1">
      <c r="A257" s="39"/>
      <c r="B257" s="40"/>
      <c r="C257" s="41"/>
      <c r="D257" s="233" t="s">
        <v>143</v>
      </c>
      <c r="E257" s="41"/>
      <c r="F257" s="234" t="s">
        <v>360</v>
      </c>
      <c r="G257" s="41"/>
      <c r="H257" s="41"/>
      <c r="I257" s="235"/>
      <c r="J257" s="41"/>
      <c r="K257" s="41"/>
      <c r="L257" s="45"/>
      <c r="M257" s="236"/>
      <c r="N257" s="237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143</v>
      </c>
      <c r="AU257" s="18" t="s">
        <v>83</v>
      </c>
    </row>
    <row r="258" s="2" customFormat="1">
      <c r="A258" s="39"/>
      <c r="B258" s="40"/>
      <c r="C258" s="41"/>
      <c r="D258" s="238" t="s">
        <v>145</v>
      </c>
      <c r="E258" s="41"/>
      <c r="F258" s="239" t="s">
        <v>361</v>
      </c>
      <c r="G258" s="41"/>
      <c r="H258" s="41"/>
      <c r="I258" s="235"/>
      <c r="J258" s="41"/>
      <c r="K258" s="41"/>
      <c r="L258" s="45"/>
      <c r="M258" s="236"/>
      <c r="N258" s="237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145</v>
      </c>
      <c r="AU258" s="18" t="s">
        <v>83</v>
      </c>
    </row>
    <row r="259" s="13" customFormat="1">
      <c r="A259" s="13"/>
      <c r="B259" s="240"/>
      <c r="C259" s="241"/>
      <c r="D259" s="233" t="s">
        <v>147</v>
      </c>
      <c r="E259" s="242" t="s">
        <v>1</v>
      </c>
      <c r="F259" s="243" t="s">
        <v>1300</v>
      </c>
      <c r="G259" s="241"/>
      <c r="H259" s="244">
        <v>2049.0799999999999</v>
      </c>
      <c r="I259" s="245"/>
      <c r="J259" s="241"/>
      <c r="K259" s="241"/>
      <c r="L259" s="246"/>
      <c r="M259" s="247"/>
      <c r="N259" s="248"/>
      <c r="O259" s="248"/>
      <c r="P259" s="248"/>
      <c r="Q259" s="248"/>
      <c r="R259" s="248"/>
      <c r="S259" s="248"/>
      <c r="T259" s="24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0" t="s">
        <v>147</v>
      </c>
      <c r="AU259" s="250" t="s">
        <v>83</v>
      </c>
      <c r="AV259" s="13" t="s">
        <v>83</v>
      </c>
      <c r="AW259" s="13" t="s">
        <v>30</v>
      </c>
      <c r="AX259" s="13" t="s">
        <v>81</v>
      </c>
      <c r="AY259" s="250" t="s">
        <v>134</v>
      </c>
    </row>
    <row r="260" s="2" customFormat="1" ht="16.5" customHeight="1">
      <c r="A260" s="39"/>
      <c r="B260" s="40"/>
      <c r="C260" s="272" t="s">
        <v>341</v>
      </c>
      <c r="D260" s="272" t="s">
        <v>363</v>
      </c>
      <c r="E260" s="273" t="s">
        <v>1303</v>
      </c>
      <c r="F260" s="274" t="s">
        <v>1304</v>
      </c>
      <c r="G260" s="275" t="s">
        <v>344</v>
      </c>
      <c r="H260" s="276">
        <v>1972.96</v>
      </c>
      <c r="I260" s="277"/>
      <c r="J260" s="278">
        <f>ROUND(I260*H260,2)</f>
        <v>0</v>
      </c>
      <c r="K260" s="274" t="s">
        <v>1</v>
      </c>
      <c r="L260" s="279"/>
      <c r="M260" s="280" t="s">
        <v>1</v>
      </c>
      <c r="N260" s="281" t="s">
        <v>38</v>
      </c>
      <c r="O260" s="92"/>
      <c r="P260" s="229">
        <f>O260*H260</f>
        <v>0</v>
      </c>
      <c r="Q260" s="229">
        <v>0</v>
      </c>
      <c r="R260" s="229">
        <f>Q260*H260</f>
        <v>0</v>
      </c>
      <c r="S260" s="229">
        <v>0</v>
      </c>
      <c r="T260" s="23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1" t="s">
        <v>198</v>
      </c>
      <c r="AT260" s="231" t="s">
        <v>363</v>
      </c>
      <c r="AU260" s="231" t="s">
        <v>83</v>
      </c>
      <c r="AY260" s="18" t="s">
        <v>134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81</v>
      </c>
      <c r="BK260" s="232">
        <f>ROUND(I260*H260,2)</f>
        <v>0</v>
      </c>
      <c r="BL260" s="18" t="s">
        <v>141</v>
      </c>
      <c r="BM260" s="231" t="s">
        <v>1305</v>
      </c>
    </row>
    <row r="261" s="2" customFormat="1">
      <c r="A261" s="39"/>
      <c r="B261" s="40"/>
      <c r="C261" s="41"/>
      <c r="D261" s="233" t="s">
        <v>143</v>
      </c>
      <c r="E261" s="41"/>
      <c r="F261" s="234" t="s">
        <v>365</v>
      </c>
      <c r="G261" s="41"/>
      <c r="H261" s="41"/>
      <c r="I261" s="235"/>
      <c r="J261" s="41"/>
      <c r="K261" s="41"/>
      <c r="L261" s="45"/>
      <c r="M261" s="236"/>
      <c r="N261" s="237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143</v>
      </c>
      <c r="AU261" s="18" t="s">
        <v>83</v>
      </c>
    </row>
    <row r="262" s="13" customFormat="1">
      <c r="A262" s="13"/>
      <c r="B262" s="240"/>
      <c r="C262" s="241"/>
      <c r="D262" s="233" t="s">
        <v>147</v>
      </c>
      <c r="E262" s="242" t="s">
        <v>1</v>
      </c>
      <c r="F262" s="243" t="s">
        <v>1306</v>
      </c>
      <c r="G262" s="241"/>
      <c r="H262" s="244">
        <v>1972.96</v>
      </c>
      <c r="I262" s="245"/>
      <c r="J262" s="241"/>
      <c r="K262" s="241"/>
      <c r="L262" s="246"/>
      <c r="M262" s="247"/>
      <c r="N262" s="248"/>
      <c r="O262" s="248"/>
      <c r="P262" s="248"/>
      <c r="Q262" s="248"/>
      <c r="R262" s="248"/>
      <c r="S262" s="248"/>
      <c r="T262" s="24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0" t="s">
        <v>147</v>
      </c>
      <c r="AU262" s="250" t="s">
        <v>83</v>
      </c>
      <c r="AV262" s="13" t="s">
        <v>83</v>
      </c>
      <c r="AW262" s="13" t="s">
        <v>30</v>
      </c>
      <c r="AX262" s="13" t="s">
        <v>81</v>
      </c>
      <c r="AY262" s="250" t="s">
        <v>134</v>
      </c>
    </row>
    <row r="263" s="2" customFormat="1" ht="16.5" customHeight="1">
      <c r="A263" s="39"/>
      <c r="B263" s="40"/>
      <c r="C263" s="272" t="s">
        <v>349</v>
      </c>
      <c r="D263" s="272" t="s">
        <v>363</v>
      </c>
      <c r="E263" s="273" t="s">
        <v>364</v>
      </c>
      <c r="F263" s="274" t="s">
        <v>365</v>
      </c>
      <c r="G263" s="275" t="s">
        <v>344</v>
      </c>
      <c r="H263" s="276">
        <v>2125.1999999999998</v>
      </c>
      <c r="I263" s="277"/>
      <c r="J263" s="278">
        <f>ROUND(I263*H263,2)</f>
        <v>0</v>
      </c>
      <c r="K263" s="274" t="s">
        <v>140</v>
      </c>
      <c r="L263" s="279"/>
      <c r="M263" s="280" t="s">
        <v>1</v>
      </c>
      <c r="N263" s="281" t="s">
        <v>38</v>
      </c>
      <c r="O263" s="92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1" t="s">
        <v>198</v>
      </c>
      <c r="AT263" s="231" t="s">
        <v>363</v>
      </c>
      <c r="AU263" s="231" t="s">
        <v>83</v>
      </c>
      <c r="AY263" s="18" t="s">
        <v>134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81</v>
      </c>
      <c r="BK263" s="232">
        <f>ROUND(I263*H263,2)</f>
        <v>0</v>
      </c>
      <c r="BL263" s="18" t="s">
        <v>141</v>
      </c>
      <c r="BM263" s="231" t="s">
        <v>1307</v>
      </c>
    </row>
    <row r="264" s="2" customFormat="1">
      <c r="A264" s="39"/>
      <c r="B264" s="40"/>
      <c r="C264" s="41"/>
      <c r="D264" s="233" t="s">
        <v>143</v>
      </c>
      <c r="E264" s="41"/>
      <c r="F264" s="234" t="s">
        <v>365</v>
      </c>
      <c r="G264" s="41"/>
      <c r="H264" s="41"/>
      <c r="I264" s="235"/>
      <c r="J264" s="41"/>
      <c r="K264" s="41"/>
      <c r="L264" s="45"/>
      <c r="M264" s="236"/>
      <c r="N264" s="237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143</v>
      </c>
      <c r="AU264" s="18" t="s">
        <v>83</v>
      </c>
    </row>
    <row r="265" s="13" customFormat="1">
      <c r="A265" s="13"/>
      <c r="B265" s="240"/>
      <c r="C265" s="241"/>
      <c r="D265" s="233" t="s">
        <v>147</v>
      </c>
      <c r="E265" s="242" t="s">
        <v>1</v>
      </c>
      <c r="F265" s="243" t="s">
        <v>1308</v>
      </c>
      <c r="G265" s="241"/>
      <c r="H265" s="244">
        <v>2125.1999999999998</v>
      </c>
      <c r="I265" s="245"/>
      <c r="J265" s="241"/>
      <c r="K265" s="241"/>
      <c r="L265" s="246"/>
      <c r="M265" s="247"/>
      <c r="N265" s="248"/>
      <c r="O265" s="248"/>
      <c r="P265" s="248"/>
      <c r="Q265" s="248"/>
      <c r="R265" s="248"/>
      <c r="S265" s="248"/>
      <c r="T265" s="24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0" t="s">
        <v>147</v>
      </c>
      <c r="AU265" s="250" t="s">
        <v>83</v>
      </c>
      <c r="AV265" s="13" t="s">
        <v>83</v>
      </c>
      <c r="AW265" s="13" t="s">
        <v>30</v>
      </c>
      <c r="AX265" s="13" t="s">
        <v>81</v>
      </c>
      <c r="AY265" s="250" t="s">
        <v>134</v>
      </c>
    </row>
    <row r="266" s="2" customFormat="1" ht="24.15" customHeight="1">
      <c r="A266" s="39"/>
      <c r="B266" s="40"/>
      <c r="C266" s="220" t="s">
        <v>356</v>
      </c>
      <c r="D266" s="220" t="s">
        <v>136</v>
      </c>
      <c r="E266" s="221" t="s">
        <v>369</v>
      </c>
      <c r="F266" s="222" t="s">
        <v>370</v>
      </c>
      <c r="G266" s="223" t="s">
        <v>223</v>
      </c>
      <c r="H266" s="224">
        <v>159.38999999999999</v>
      </c>
      <c r="I266" s="225"/>
      <c r="J266" s="226">
        <f>ROUND(I266*H266,2)</f>
        <v>0</v>
      </c>
      <c r="K266" s="222" t="s">
        <v>140</v>
      </c>
      <c r="L266" s="45"/>
      <c r="M266" s="227" t="s">
        <v>1</v>
      </c>
      <c r="N266" s="228" t="s">
        <v>38</v>
      </c>
      <c r="O266" s="92"/>
      <c r="P266" s="229">
        <f>O266*H266</f>
        <v>0</v>
      </c>
      <c r="Q266" s="229">
        <v>0</v>
      </c>
      <c r="R266" s="229">
        <f>Q266*H266</f>
        <v>0</v>
      </c>
      <c r="S266" s="229">
        <v>0</v>
      </c>
      <c r="T266" s="23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1" t="s">
        <v>141</v>
      </c>
      <c r="AT266" s="231" t="s">
        <v>136</v>
      </c>
      <c r="AU266" s="231" t="s">
        <v>83</v>
      </c>
      <c r="AY266" s="18" t="s">
        <v>134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81</v>
      </c>
      <c r="BK266" s="232">
        <f>ROUND(I266*H266,2)</f>
        <v>0</v>
      </c>
      <c r="BL266" s="18" t="s">
        <v>141</v>
      </c>
      <c r="BM266" s="231" t="s">
        <v>1309</v>
      </c>
    </row>
    <row r="267" s="2" customFormat="1">
      <c r="A267" s="39"/>
      <c r="B267" s="40"/>
      <c r="C267" s="41"/>
      <c r="D267" s="233" t="s">
        <v>143</v>
      </c>
      <c r="E267" s="41"/>
      <c r="F267" s="234" t="s">
        <v>372</v>
      </c>
      <c r="G267" s="41"/>
      <c r="H267" s="41"/>
      <c r="I267" s="235"/>
      <c r="J267" s="41"/>
      <c r="K267" s="41"/>
      <c r="L267" s="45"/>
      <c r="M267" s="236"/>
      <c r="N267" s="237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143</v>
      </c>
      <c r="AU267" s="18" t="s">
        <v>83</v>
      </c>
    </row>
    <row r="268" s="2" customFormat="1">
      <c r="A268" s="39"/>
      <c r="B268" s="40"/>
      <c r="C268" s="41"/>
      <c r="D268" s="238" t="s">
        <v>145</v>
      </c>
      <c r="E268" s="41"/>
      <c r="F268" s="239" t="s">
        <v>373</v>
      </c>
      <c r="G268" s="41"/>
      <c r="H268" s="41"/>
      <c r="I268" s="235"/>
      <c r="J268" s="41"/>
      <c r="K268" s="41"/>
      <c r="L268" s="45"/>
      <c r="M268" s="236"/>
      <c r="N268" s="237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145</v>
      </c>
      <c r="AU268" s="18" t="s">
        <v>83</v>
      </c>
    </row>
    <row r="269" s="13" customFormat="1">
      <c r="A269" s="13"/>
      <c r="B269" s="240"/>
      <c r="C269" s="241"/>
      <c r="D269" s="233" t="s">
        <v>147</v>
      </c>
      <c r="E269" s="242" t="s">
        <v>1</v>
      </c>
      <c r="F269" s="243" t="s">
        <v>1310</v>
      </c>
      <c r="G269" s="241"/>
      <c r="H269" s="244">
        <v>159.38999999999999</v>
      </c>
      <c r="I269" s="245"/>
      <c r="J269" s="241"/>
      <c r="K269" s="241"/>
      <c r="L269" s="246"/>
      <c r="M269" s="247"/>
      <c r="N269" s="248"/>
      <c r="O269" s="248"/>
      <c r="P269" s="248"/>
      <c r="Q269" s="248"/>
      <c r="R269" s="248"/>
      <c r="S269" s="248"/>
      <c r="T269" s="249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0" t="s">
        <v>147</v>
      </c>
      <c r="AU269" s="250" t="s">
        <v>83</v>
      </c>
      <c r="AV269" s="13" t="s">
        <v>83</v>
      </c>
      <c r="AW269" s="13" t="s">
        <v>30</v>
      </c>
      <c r="AX269" s="13" t="s">
        <v>81</v>
      </c>
      <c r="AY269" s="250" t="s">
        <v>134</v>
      </c>
    </row>
    <row r="270" s="2" customFormat="1" ht="16.5" customHeight="1">
      <c r="A270" s="39"/>
      <c r="B270" s="40"/>
      <c r="C270" s="272" t="s">
        <v>362</v>
      </c>
      <c r="D270" s="272" t="s">
        <v>363</v>
      </c>
      <c r="E270" s="273" t="s">
        <v>377</v>
      </c>
      <c r="F270" s="274" t="s">
        <v>378</v>
      </c>
      <c r="G270" s="275" t="s">
        <v>344</v>
      </c>
      <c r="H270" s="276">
        <v>318.77999999999997</v>
      </c>
      <c r="I270" s="277"/>
      <c r="J270" s="278">
        <f>ROUND(I270*H270,2)</f>
        <v>0</v>
      </c>
      <c r="K270" s="274" t="s">
        <v>140</v>
      </c>
      <c r="L270" s="279"/>
      <c r="M270" s="280" t="s">
        <v>1</v>
      </c>
      <c r="N270" s="281" t="s">
        <v>38</v>
      </c>
      <c r="O270" s="92"/>
      <c r="P270" s="229">
        <f>O270*H270</f>
        <v>0</v>
      </c>
      <c r="Q270" s="229">
        <v>0</v>
      </c>
      <c r="R270" s="229">
        <f>Q270*H270</f>
        <v>0</v>
      </c>
      <c r="S270" s="229">
        <v>0</v>
      </c>
      <c r="T270" s="23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1" t="s">
        <v>198</v>
      </c>
      <c r="AT270" s="231" t="s">
        <v>363</v>
      </c>
      <c r="AU270" s="231" t="s">
        <v>83</v>
      </c>
      <c r="AY270" s="18" t="s">
        <v>134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81</v>
      </c>
      <c r="BK270" s="232">
        <f>ROUND(I270*H270,2)</f>
        <v>0</v>
      </c>
      <c r="BL270" s="18" t="s">
        <v>141</v>
      </c>
      <c r="BM270" s="231" t="s">
        <v>1311</v>
      </c>
    </row>
    <row r="271" s="2" customFormat="1">
      <c r="A271" s="39"/>
      <c r="B271" s="40"/>
      <c r="C271" s="41"/>
      <c r="D271" s="233" t="s">
        <v>143</v>
      </c>
      <c r="E271" s="41"/>
      <c r="F271" s="234" t="s">
        <v>378</v>
      </c>
      <c r="G271" s="41"/>
      <c r="H271" s="41"/>
      <c r="I271" s="235"/>
      <c r="J271" s="41"/>
      <c r="K271" s="41"/>
      <c r="L271" s="45"/>
      <c r="M271" s="236"/>
      <c r="N271" s="237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143</v>
      </c>
      <c r="AU271" s="18" t="s">
        <v>83</v>
      </c>
    </row>
    <row r="272" s="13" customFormat="1">
      <c r="A272" s="13"/>
      <c r="B272" s="240"/>
      <c r="C272" s="241"/>
      <c r="D272" s="233" t="s">
        <v>147</v>
      </c>
      <c r="E272" s="242" t="s">
        <v>1</v>
      </c>
      <c r="F272" s="243" t="s">
        <v>1312</v>
      </c>
      <c r="G272" s="241"/>
      <c r="H272" s="244">
        <v>318.77999999999997</v>
      </c>
      <c r="I272" s="245"/>
      <c r="J272" s="241"/>
      <c r="K272" s="241"/>
      <c r="L272" s="246"/>
      <c r="M272" s="247"/>
      <c r="N272" s="248"/>
      <c r="O272" s="248"/>
      <c r="P272" s="248"/>
      <c r="Q272" s="248"/>
      <c r="R272" s="248"/>
      <c r="S272" s="248"/>
      <c r="T272" s="24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0" t="s">
        <v>147</v>
      </c>
      <c r="AU272" s="250" t="s">
        <v>83</v>
      </c>
      <c r="AV272" s="13" t="s">
        <v>83</v>
      </c>
      <c r="AW272" s="13" t="s">
        <v>30</v>
      </c>
      <c r="AX272" s="13" t="s">
        <v>81</v>
      </c>
      <c r="AY272" s="250" t="s">
        <v>134</v>
      </c>
    </row>
    <row r="273" s="2" customFormat="1" ht="76.35" customHeight="1">
      <c r="A273" s="39"/>
      <c r="B273" s="40"/>
      <c r="C273" s="220" t="s">
        <v>368</v>
      </c>
      <c r="D273" s="220" t="s">
        <v>136</v>
      </c>
      <c r="E273" s="221" t="s">
        <v>1313</v>
      </c>
      <c r="F273" s="222" t="s">
        <v>1314</v>
      </c>
      <c r="G273" s="223" t="s">
        <v>139</v>
      </c>
      <c r="H273" s="224">
        <v>531.29999999999995</v>
      </c>
      <c r="I273" s="225"/>
      <c r="J273" s="226">
        <f>ROUND(I273*H273,2)</f>
        <v>0</v>
      </c>
      <c r="K273" s="222" t="s">
        <v>1</v>
      </c>
      <c r="L273" s="45"/>
      <c r="M273" s="227" t="s">
        <v>1</v>
      </c>
      <c r="N273" s="228" t="s">
        <v>38</v>
      </c>
      <c r="O273" s="92"/>
      <c r="P273" s="229">
        <f>O273*H273</f>
        <v>0</v>
      </c>
      <c r="Q273" s="229">
        <v>0</v>
      </c>
      <c r="R273" s="229">
        <f>Q273*H273</f>
        <v>0</v>
      </c>
      <c r="S273" s="229">
        <v>0</v>
      </c>
      <c r="T273" s="23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1" t="s">
        <v>141</v>
      </c>
      <c r="AT273" s="231" t="s">
        <v>136</v>
      </c>
      <c r="AU273" s="231" t="s">
        <v>83</v>
      </c>
      <c r="AY273" s="18" t="s">
        <v>134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81</v>
      </c>
      <c r="BK273" s="232">
        <f>ROUND(I273*H273,2)</f>
        <v>0</v>
      </c>
      <c r="BL273" s="18" t="s">
        <v>141</v>
      </c>
      <c r="BM273" s="231" t="s">
        <v>1315</v>
      </c>
    </row>
    <row r="274" s="2" customFormat="1">
      <c r="A274" s="39"/>
      <c r="B274" s="40"/>
      <c r="C274" s="41"/>
      <c r="D274" s="233" t="s">
        <v>143</v>
      </c>
      <c r="E274" s="41"/>
      <c r="F274" s="234" t="s">
        <v>1316</v>
      </c>
      <c r="G274" s="41"/>
      <c r="H274" s="41"/>
      <c r="I274" s="235"/>
      <c r="J274" s="41"/>
      <c r="K274" s="41"/>
      <c r="L274" s="45"/>
      <c r="M274" s="236"/>
      <c r="N274" s="237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143</v>
      </c>
      <c r="AU274" s="18" t="s">
        <v>83</v>
      </c>
    </row>
    <row r="275" s="13" customFormat="1">
      <c r="A275" s="13"/>
      <c r="B275" s="240"/>
      <c r="C275" s="241"/>
      <c r="D275" s="233" t="s">
        <v>147</v>
      </c>
      <c r="E275" s="242" t="s">
        <v>1</v>
      </c>
      <c r="F275" s="243" t="s">
        <v>1317</v>
      </c>
      <c r="G275" s="241"/>
      <c r="H275" s="244">
        <v>531.29999999999995</v>
      </c>
      <c r="I275" s="245"/>
      <c r="J275" s="241"/>
      <c r="K275" s="241"/>
      <c r="L275" s="246"/>
      <c r="M275" s="247"/>
      <c r="N275" s="248"/>
      <c r="O275" s="248"/>
      <c r="P275" s="248"/>
      <c r="Q275" s="248"/>
      <c r="R275" s="248"/>
      <c r="S275" s="248"/>
      <c r="T275" s="24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0" t="s">
        <v>147</v>
      </c>
      <c r="AU275" s="250" t="s">
        <v>83</v>
      </c>
      <c r="AV275" s="13" t="s">
        <v>83</v>
      </c>
      <c r="AW275" s="13" t="s">
        <v>30</v>
      </c>
      <c r="AX275" s="13" t="s">
        <v>81</v>
      </c>
      <c r="AY275" s="250" t="s">
        <v>134</v>
      </c>
    </row>
    <row r="276" s="2" customFormat="1" ht="24.15" customHeight="1">
      <c r="A276" s="39"/>
      <c r="B276" s="40"/>
      <c r="C276" s="220" t="s">
        <v>376</v>
      </c>
      <c r="D276" s="220" t="s">
        <v>136</v>
      </c>
      <c r="E276" s="221" t="s">
        <v>1318</v>
      </c>
      <c r="F276" s="222" t="s">
        <v>1319</v>
      </c>
      <c r="G276" s="223" t="s">
        <v>139</v>
      </c>
      <c r="H276" s="224">
        <v>95.810000000000002</v>
      </c>
      <c r="I276" s="225"/>
      <c r="J276" s="226">
        <f>ROUND(I276*H276,2)</f>
        <v>0</v>
      </c>
      <c r="K276" s="222" t="s">
        <v>140</v>
      </c>
      <c r="L276" s="45"/>
      <c r="M276" s="227" t="s">
        <v>1</v>
      </c>
      <c r="N276" s="228" t="s">
        <v>38</v>
      </c>
      <c r="O276" s="92"/>
      <c r="P276" s="229">
        <f>O276*H276</f>
        <v>0</v>
      </c>
      <c r="Q276" s="229">
        <v>0</v>
      </c>
      <c r="R276" s="229">
        <f>Q276*H276</f>
        <v>0</v>
      </c>
      <c r="S276" s="229">
        <v>0</v>
      </c>
      <c r="T276" s="23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1" t="s">
        <v>141</v>
      </c>
      <c r="AT276" s="231" t="s">
        <v>136</v>
      </c>
      <c r="AU276" s="231" t="s">
        <v>83</v>
      </c>
      <c r="AY276" s="18" t="s">
        <v>134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81</v>
      </c>
      <c r="BK276" s="232">
        <f>ROUND(I276*H276,2)</f>
        <v>0</v>
      </c>
      <c r="BL276" s="18" t="s">
        <v>141</v>
      </c>
      <c r="BM276" s="231" t="s">
        <v>1320</v>
      </c>
    </row>
    <row r="277" s="2" customFormat="1">
      <c r="A277" s="39"/>
      <c r="B277" s="40"/>
      <c r="C277" s="41"/>
      <c r="D277" s="233" t="s">
        <v>143</v>
      </c>
      <c r="E277" s="41"/>
      <c r="F277" s="234" t="s">
        <v>1321</v>
      </c>
      <c r="G277" s="41"/>
      <c r="H277" s="41"/>
      <c r="I277" s="235"/>
      <c r="J277" s="41"/>
      <c r="K277" s="41"/>
      <c r="L277" s="45"/>
      <c r="M277" s="236"/>
      <c r="N277" s="237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143</v>
      </c>
      <c r="AU277" s="18" t="s">
        <v>83</v>
      </c>
    </row>
    <row r="278" s="2" customFormat="1">
      <c r="A278" s="39"/>
      <c r="B278" s="40"/>
      <c r="C278" s="41"/>
      <c r="D278" s="238" t="s">
        <v>145</v>
      </c>
      <c r="E278" s="41"/>
      <c r="F278" s="239" t="s">
        <v>1322</v>
      </c>
      <c r="G278" s="41"/>
      <c r="H278" s="41"/>
      <c r="I278" s="235"/>
      <c r="J278" s="41"/>
      <c r="K278" s="41"/>
      <c r="L278" s="45"/>
      <c r="M278" s="236"/>
      <c r="N278" s="237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145</v>
      </c>
      <c r="AU278" s="18" t="s">
        <v>83</v>
      </c>
    </row>
    <row r="279" s="13" customFormat="1">
      <c r="A279" s="13"/>
      <c r="B279" s="240"/>
      <c r="C279" s="241"/>
      <c r="D279" s="233" t="s">
        <v>147</v>
      </c>
      <c r="E279" s="242" t="s">
        <v>1</v>
      </c>
      <c r="F279" s="243" t="s">
        <v>1171</v>
      </c>
      <c r="G279" s="241"/>
      <c r="H279" s="244">
        <v>95.810000000000002</v>
      </c>
      <c r="I279" s="245"/>
      <c r="J279" s="241"/>
      <c r="K279" s="241"/>
      <c r="L279" s="246"/>
      <c r="M279" s="247"/>
      <c r="N279" s="248"/>
      <c r="O279" s="248"/>
      <c r="P279" s="248"/>
      <c r="Q279" s="248"/>
      <c r="R279" s="248"/>
      <c r="S279" s="248"/>
      <c r="T279" s="249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0" t="s">
        <v>147</v>
      </c>
      <c r="AU279" s="250" t="s">
        <v>83</v>
      </c>
      <c r="AV279" s="13" t="s">
        <v>83</v>
      </c>
      <c r="AW279" s="13" t="s">
        <v>30</v>
      </c>
      <c r="AX279" s="13" t="s">
        <v>73</v>
      </c>
      <c r="AY279" s="250" t="s">
        <v>134</v>
      </c>
    </row>
    <row r="280" s="13" customFormat="1">
      <c r="A280" s="13"/>
      <c r="B280" s="240"/>
      <c r="C280" s="241"/>
      <c r="D280" s="233" t="s">
        <v>147</v>
      </c>
      <c r="E280" s="242" t="s">
        <v>1171</v>
      </c>
      <c r="F280" s="243" t="s">
        <v>1323</v>
      </c>
      <c r="G280" s="241"/>
      <c r="H280" s="244">
        <v>95.810000000000002</v>
      </c>
      <c r="I280" s="245"/>
      <c r="J280" s="241"/>
      <c r="K280" s="241"/>
      <c r="L280" s="246"/>
      <c r="M280" s="247"/>
      <c r="N280" s="248"/>
      <c r="O280" s="248"/>
      <c r="P280" s="248"/>
      <c r="Q280" s="248"/>
      <c r="R280" s="248"/>
      <c r="S280" s="248"/>
      <c r="T280" s="249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0" t="s">
        <v>147</v>
      </c>
      <c r="AU280" s="250" t="s">
        <v>83</v>
      </c>
      <c r="AV280" s="13" t="s">
        <v>83</v>
      </c>
      <c r="AW280" s="13" t="s">
        <v>30</v>
      </c>
      <c r="AX280" s="13" t="s">
        <v>81</v>
      </c>
      <c r="AY280" s="250" t="s">
        <v>134</v>
      </c>
    </row>
    <row r="281" s="2" customFormat="1" ht="21.75" customHeight="1">
      <c r="A281" s="39"/>
      <c r="B281" s="40"/>
      <c r="C281" s="272" t="s">
        <v>381</v>
      </c>
      <c r="D281" s="272" t="s">
        <v>363</v>
      </c>
      <c r="E281" s="273" t="s">
        <v>1324</v>
      </c>
      <c r="F281" s="274" t="s">
        <v>1325</v>
      </c>
      <c r="G281" s="275" t="s">
        <v>344</v>
      </c>
      <c r="H281" s="276">
        <v>57.485999999999997</v>
      </c>
      <c r="I281" s="277"/>
      <c r="J281" s="278">
        <f>ROUND(I281*H281,2)</f>
        <v>0</v>
      </c>
      <c r="K281" s="274" t="s">
        <v>140</v>
      </c>
      <c r="L281" s="279"/>
      <c r="M281" s="280" t="s">
        <v>1</v>
      </c>
      <c r="N281" s="281" t="s">
        <v>38</v>
      </c>
      <c r="O281" s="92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1" t="s">
        <v>198</v>
      </c>
      <c r="AT281" s="231" t="s">
        <v>363</v>
      </c>
      <c r="AU281" s="231" t="s">
        <v>83</v>
      </c>
      <c r="AY281" s="18" t="s">
        <v>134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81</v>
      </c>
      <c r="BK281" s="232">
        <f>ROUND(I281*H281,2)</f>
        <v>0</v>
      </c>
      <c r="BL281" s="18" t="s">
        <v>141</v>
      </c>
      <c r="BM281" s="231" t="s">
        <v>1326</v>
      </c>
    </row>
    <row r="282" s="2" customFormat="1">
      <c r="A282" s="39"/>
      <c r="B282" s="40"/>
      <c r="C282" s="41"/>
      <c r="D282" s="233" t="s">
        <v>143</v>
      </c>
      <c r="E282" s="41"/>
      <c r="F282" s="234" t="s">
        <v>1327</v>
      </c>
      <c r="G282" s="41"/>
      <c r="H282" s="41"/>
      <c r="I282" s="235"/>
      <c r="J282" s="41"/>
      <c r="K282" s="41"/>
      <c r="L282" s="45"/>
      <c r="M282" s="236"/>
      <c r="N282" s="237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143</v>
      </c>
      <c r="AU282" s="18" t="s">
        <v>83</v>
      </c>
    </row>
    <row r="283" s="13" customFormat="1">
      <c r="A283" s="13"/>
      <c r="B283" s="240"/>
      <c r="C283" s="241"/>
      <c r="D283" s="233" t="s">
        <v>147</v>
      </c>
      <c r="E283" s="242" t="s">
        <v>1</v>
      </c>
      <c r="F283" s="243" t="s">
        <v>1328</v>
      </c>
      <c r="G283" s="241"/>
      <c r="H283" s="244">
        <v>57.485999999999997</v>
      </c>
      <c r="I283" s="245"/>
      <c r="J283" s="241"/>
      <c r="K283" s="241"/>
      <c r="L283" s="246"/>
      <c r="M283" s="247"/>
      <c r="N283" s="248"/>
      <c r="O283" s="248"/>
      <c r="P283" s="248"/>
      <c r="Q283" s="248"/>
      <c r="R283" s="248"/>
      <c r="S283" s="248"/>
      <c r="T283" s="24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0" t="s">
        <v>147</v>
      </c>
      <c r="AU283" s="250" t="s">
        <v>83</v>
      </c>
      <c r="AV283" s="13" t="s">
        <v>83</v>
      </c>
      <c r="AW283" s="13" t="s">
        <v>30</v>
      </c>
      <c r="AX283" s="13" t="s">
        <v>81</v>
      </c>
      <c r="AY283" s="250" t="s">
        <v>134</v>
      </c>
    </row>
    <row r="284" s="2" customFormat="1" ht="24.15" customHeight="1">
      <c r="A284" s="39"/>
      <c r="B284" s="40"/>
      <c r="C284" s="220" t="s">
        <v>386</v>
      </c>
      <c r="D284" s="220" t="s">
        <v>136</v>
      </c>
      <c r="E284" s="221" t="s">
        <v>1329</v>
      </c>
      <c r="F284" s="222" t="s">
        <v>1330</v>
      </c>
      <c r="G284" s="223" t="s">
        <v>139</v>
      </c>
      <c r="H284" s="224">
        <v>95.810000000000002</v>
      </c>
      <c r="I284" s="225"/>
      <c r="J284" s="226">
        <f>ROUND(I284*H284,2)</f>
        <v>0</v>
      </c>
      <c r="K284" s="222" t="s">
        <v>140</v>
      </c>
      <c r="L284" s="45"/>
      <c r="M284" s="227" t="s">
        <v>1</v>
      </c>
      <c r="N284" s="228" t="s">
        <v>38</v>
      </c>
      <c r="O284" s="92"/>
      <c r="P284" s="229">
        <f>O284*H284</f>
        <v>0</v>
      </c>
      <c r="Q284" s="229">
        <v>0</v>
      </c>
      <c r="R284" s="229">
        <f>Q284*H284</f>
        <v>0</v>
      </c>
      <c r="S284" s="229">
        <v>0</v>
      </c>
      <c r="T284" s="23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1" t="s">
        <v>141</v>
      </c>
      <c r="AT284" s="231" t="s">
        <v>136</v>
      </c>
      <c r="AU284" s="231" t="s">
        <v>83</v>
      </c>
      <c r="AY284" s="18" t="s">
        <v>134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81</v>
      </c>
      <c r="BK284" s="232">
        <f>ROUND(I284*H284,2)</f>
        <v>0</v>
      </c>
      <c r="BL284" s="18" t="s">
        <v>141</v>
      </c>
      <c r="BM284" s="231" t="s">
        <v>1331</v>
      </c>
    </row>
    <row r="285" s="2" customFormat="1">
      <c r="A285" s="39"/>
      <c r="B285" s="40"/>
      <c r="C285" s="41"/>
      <c r="D285" s="233" t="s">
        <v>143</v>
      </c>
      <c r="E285" s="41"/>
      <c r="F285" s="234" t="s">
        <v>1332</v>
      </c>
      <c r="G285" s="41"/>
      <c r="H285" s="41"/>
      <c r="I285" s="235"/>
      <c r="J285" s="41"/>
      <c r="K285" s="41"/>
      <c r="L285" s="45"/>
      <c r="M285" s="236"/>
      <c r="N285" s="237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143</v>
      </c>
      <c r="AU285" s="18" t="s">
        <v>83</v>
      </c>
    </row>
    <row r="286" s="2" customFormat="1">
      <c r="A286" s="39"/>
      <c r="B286" s="40"/>
      <c r="C286" s="41"/>
      <c r="D286" s="238" t="s">
        <v>145</v>
      </c>
      <c r="E286" s="41"/>
      <c r="F286" s="239" t="s">
        <v>1333</v>
      </c>
      <c r="G286" s="41"/>
      <c r="H286" s="41"/>
      <c r="I286" s="235"/>
      <c r="J286" s="41"/>
      <c r="K286" s="41"/>
      <c r="L286" s="45"/>
      <c r="M286" s="236"/>
      <c r="N286" s="237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145</v>
      </c>
      <c r="AU286" s="18" t="s">
        <v>83</v>
      </c>
    </row>
    <row r="287" s="13" customFormat="1">
      <c r="A287" s="13"/>
      <c r="B287" s="240"/>
      <c r="C287" s="241"/>
      <c r="D287" s="233" t="s">
        <v>147</v>
      </c>
      <c r="E287" s="242" t="s">
        <v>1</v>
      </c>
      <c r="F287" s="243" t="s">
        <v>1171</v>
      </c>
      <c r="G287" s="241"/>
      <c r="H287" s="244">
        <v>95.810000000000002</v>
      </c>
      <c r="I287" s="245"/>
      <c r="J287" s="241"/>
      <c r="K287" s="241"/>
      <c r="L287" s="246"/>
      <c r="M287" s="247"/>
      <c r="N287" s="248"/>
      <c r="O287" s="248"/>
      <c r="P287" s="248"/>
      <c r="Q287" s="248"/>
      <c r="R287" s="248"/>
      <c r="S287" s="248"/>
      <c r="T287" s="24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0" t="s">
        <v>147</v>
      </c>
      <c r="AU287" s="250" t="s">
        <v>83</v>
      </c>
      <c r="AV287" s="13" t="s">
        <v>83</v>
      </c>
      <c r="AW287" s="13" t="s">
        <v>30</v>
      </c>
      <c r="AX287" s="13" t="s">
        <v>81</v>
      </c>
      <c r="AY287" s="250" t="s">
        <v>134</v>
      </c>
    </row>
    <row r="288" s="2" customFormat="1" ht="16.5" customHeight="1">
      <c r="A288" s="39"/>
      <c r="B288" s="40"/>
      <c r="C288" s="272" t="s">
        <v>393</v>
      </c>
      <c r="D288" s="272" t="s">
        <v>363</v>
      </c>
      <c r="E288" s="273" t="s">
        <v>1334</v>
      </c>
      <c r="F288" s="274" t="s">
        <v>1335</v>
      </c>
      <c r="G288" s="275" t="s">
        <v>1336</v>
      </c>
      <c r="H288" s="276">
        <v>3.0179999999999998</v>
      </c>
      <c r="I288" s="277"/>
      <c r="J288" s="278">
        <f>ROUND(I288*H288,2)</f>
        <v>0</v>
      </c>
      <c r="K288" s="274" t="s">
        <v>140</v>
      </c>
      <c r="L288" s="279"/>
      <c r="M288" s="280" t="s">
        <v>1</v>
      </c>
      <c r="N288" s="281" t="s">
        <v>38</v>
      </c>
      <c r="O288" s="92"/>
      <c r="P288" s="229">
        <f>O288*H288</f>
        <v>0</v>
      </c>
      <c r="Q288" s="229">
        <v>0.001</v>
      </c>
      <c r="R288" s="229">
        <f>Q288*H288</f>
        <v>0.0030179999999999998</v>
      </c>
      <c r="S288" s="229">
        <v>0</v>
      </c>
      <c r="T288" s="23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1" t="s">
        <v>198</v>
      </c>
      <c r="AT288" s="231" t="s">
        <v>363</v>
      </c>
      <c r="AU288" s="231" t="s">
        <v>83</v>
      </c>
      <c r="AY288" s="18" t="s">
        <v>134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81</v>
      </c>
      <c r="BK288" s="232">
        <f>ROUND(I288*H288,2)</f>
        <v>0</v>
      </c>
      <c r="BL288" s="18" t="s">
        <v>141</v>
      </c>
      <c r="BM288" s="231" t="s">
        <v>1337</v>
      </c>
    </row>
    <row r="289" s="2" customFormat="1">
      <c r="A289" s="39"/>
      <c r="B289" s="40"/>
      <c r="C289" s="41"/>
      <c r="D289" s="233" t="s">
        <v>143</v>
      </c>
      <c r="E289" s="41"/>
      <c r="F289" s="234" t="s">
        <v>1335</v>
      </c>
      <c r="G289" s="41"/>
      <c r="H289" s="41"/>
      <c r="I289" s="235"/>
      <c r="J289" s="41"/>
      <c r="K289" s="41"/>
      <c r="L289" s="45"/>
      <c r="M289" s="236"/>
      <c r="N289" s="237"/>
      <c r="O289" s="92"/>
      <c r="P289" s="92"/>
      <c r="Q289" s="92"/>
      <c r="R289" s="92"/>
      <c r="S289" s="92"/>
      <c r="T289" s="93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143</v>
      </c>
      <c r="AU289" s="18" t="s">
        <v>83</v>
      </c>
    </row>
    <row r="290" s="13" customFormat="1">
      <c r="A290" s="13"/>
      <c r="B290" s="240"/>
      <c r="C290" s="241"/>
      <c r="D290" s="233" t="s">
        <v>147</v>
      </c>
      <c r="E290" s="242" t="s">
        <v>1</v>
      </c>
      <c r="F290" s="243" t="s">
        <v>1338</v>
      </c>
      <c r="G290" s="241"/>
      <c r="H290" s="244">
        <v>3.0179999999999998</v>
      </c>
      <c r="I290" s="245"/>
      <c r="J290" s="241"/>
      <c r="K290" s="241"/>
      <c r="L290" s="246"/>
      <c r="M290" s="247"/>
      <c r="N290" s="248"/>
      <c r="O290" s="248"/>
      <c r="P290" s="248"/>
      <c r="Q290" s="248"/>
      <c r="R290" s="248"/>
      <c r="S290" s="248"/>
      <c r="T290" s="24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0" t="s">
        <v>147</v>
      </c>
      <c r="AU290" s="250" t="s">
        <v>83</v>
      </c>
      <c r="AV290" s="13" t="s">
        <v>83</v>
      </c>
      <c r="AW290" s="13" t="s">
        <v>30</v>
      </c>
      <c r="AX290" s="13" t="s">
        <v>73</v>
      </c>
      <c r="AY290" s="250" t="s">
        <v>134</v>
      </c>
    </row>
    <row r="291" s="14" customFormat="1">
      <c r="A291" s="14"/>
      <c r="B291" s="251"/>
      <c r="C291" s="252"/>
      <c r="D291" s="233" t="s">
        <v>147</v>
      </c>
      <c r="E291" s="253" t="s">
        <v>1</v>
      </c>
      <c r="F291" s="254" t="s">
        <v>163</v>
      </c>
      <c r="G291" s="252"/>
      <c r="H291" s="255">
        <v>3.0179999999999998</v>
      </c>
      <c r="I291" s="256"/>
      <c r="J291" s="252"/>
      <c r="K291" s="252"/>
      <c r="L291" s="257"/>
      <c r="M291" s="258"/>
      <c r="N291" s="259"/>
      <c r="O291" s="259"/>
      <c r="P291" s="259"/>
      <c r="Q291" s="259"/>
      <c r="R291" s="259"/>
      <c r="S291" s="259"/>
      <c r="T291" s="260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1" t="s">
        <v>147</v>
      </c>
      <c r="AU291" s="261" t="s">
        <v>83</v>
      </c>
      <c r="AV291" s="14" t="s">
        <v>141</v>
      </c>
      <c r="AW291" s="14" t="s">
        <v>30</v>
      </c>
      <c r="AX291" s="14" t="s">
        <v>81</v>
      </c>
      <c r="AY291" s="261" t="s">
        <v>134</v>
      </c>
    </row>
    <row r="292" s="2" customFormat="1" ht="37.8" customHeight="1">
      <c r="A292" s="39"/>
      <c r="B292" s="40"/>
      <c r="C292" s="220" t="s">
        <v>399</v>
      </c>
      <c r="D292" s="220" t="s">
        <v>136</v>
      </c>
      <c r="E292" s="221" t="s">
        <v>1339</v>
      </c>
      <c r="F292" s="222" t="s">
        <v>1340</v>
      </c>
      <c r="G292" s="223" t="s">
        <v>1341</v>
      </c>
      <c r="H292" s="224">
        <v>18.260000000000002</v>
      </c>
      <c r="I292" s="225"/>
      <c r="J292" s="226">
        <f>ROUND(I292*H292,2)</f>
        <v>0</v>
      </c>
      <c r="K292" s="222" t="s">
        <v>1</v>
      </c>
      <c r="L292" s="45"/>
      <c r="M292" s="227" t="s">
        <v>1</v>
      </c>
      <c r="N292" s="228" t="s">
        <v>38</v>
      </c>
      <c r="O292" s="92"/>
      <c r="P292" s="229">
        <f>O292*H292</f>
        <v>0</v>
      </c>
      <c r="Q292" s="229">
        <v>0</v>
      </c>
      <c r="R292" s="229">
        <f>Q292*H292</f>
        <v>0</v>
      </c>
      <c r="S292" s="229">
        <v>0</v>
      </c>
      <c r="T292" s="23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1" t="s">
        <v>141</v>
      </c>
      <c r="AT292" s="231" t="s">
        <v>136</v>
      </c>
      <c r="AU292" s="231" t="s">
        <v>83</v>
      </c>
      <c r="AY292" s="18" t="s">
        <v>134</v>
      </c>
      <c r="BE292" s="232">
        <f>IF(N292="základní",J292,0)</f>
        <v>0</v>
      </c>
      <c r="BF292" s="232">
        <f>IF(N292="snížená",J292,0)</f>
        <v>0</v>
      </c>
      <c r="BG292" s="232">
        <f>IF(N292="zákl. přenesená",J292,0)</f>
        <v>0</v>
      </c>
      <c r="BH292" s="232">
        <f>IF(N292="sníž. přenesená",J292,0)</f>
        <v>0</v>
      </c>
      <c r="BI292" s="232">
        <f>IF(N292="nulová",J292,0)</f>
        <v>0</v>
      </c>
      <c r="BJ292" s="18" t="s">
        <v>81</v>
      </c>
      <c r="BK292" s="232">
        <f>ROUND(I292*H292,2)</f>
        <v>0</v>
      </c>
      <c r="BL292" s="18" t="s">
        <v>141</v>
      </c>
      <c r="BM292" s="231" t="s">
        <v>1342</v>
      </c>
    </row>
    <row r="293" s="2" customFormat="1">
      <c r="A293" s="39"/>
      <c r="B293" s="40"/>
      <c r="C293" s="41"/>
      <c r="D293" s="233" t="s">
        <v>143</v>
      </c>
      <c r="E293" s="41"/>
      <c r="F293" s="234" t="s">
        <v>1343</v>
      </c>
      <c r="G293" s="41"/>
      <c r="H293" s="41"/>
      <c r="I293" s="235"/>
      <c r="J293" s="41"/>
      <c r="K293" s="41"/>
      <c r="L293" s="45"/>
      <c r="M293" s="236"/>
      <c r="N293" s="237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143</v>
      </c>
      <c r="AU293" s="18" t="s">
        <v>83</v>
      </c>
    </row>
    <row r="294" s="13" customFormat="1">
      <c r="A294" s="13"/>
      <c r="B294" s="240"/>
      <c r="C294" s="241"/>
      <c r="D294" s="233" t="s">
        <v>147</v>
      </c>
      <c r="E294" s="242" t="s">
        <v>1</v>
      </c>
      <c r="F294" s="243" t="s">
        <v>1214</v>
      </c>
      <c r="G294" s="241"/>
      <c r="H294" s="244">
        <v>18.260000000000002</v>
      </c>
      <c r="I294" s="245"/>
      <c r="J294" s="241"/>
      <c r="K294" s="241"/>
      <c r="L294" s="246"/>
      <c r="M294" s="247"/>
      <c r="N294" s="248"/>
      <c r="O294" s="248"/>
      <c r="P294" s="248"/>
      <c r="Q294" s="248"/>
      <c r="R294" s="248"/>
      <c r="S294" s="248"/>
      <c r="T294" s="249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0" t="s">
        <v>147</v>
      </c>
      <c r="AU294" s="250" t="s">
        <v>83</v>
      </c>
      <c r="AV294" s="13" t="s">
        <v>83</v>
      </c>
      <c r="AW294" s="13" t="s">
        <v>30</v>
      </c>
      <c r="AX294" s="13" t="s">
        <v>73</v>
      </c>
      <c r="AY294" s="250" t="s">
        <v>134</v>
      </c>
    </row>
    <row r="295" s="14" customFormat="1">
      <c r="A295" s="14"/>
      <c r="B295" s="251"/>
      <c r="C295" s="252"/>
      <c r="D295" s="233" t="s">
        <v>147</v>
      </c>
      <c r="E295" s="253" t="s">
        <v>1</v>
      </c>
      <c r="F295" s="254" t="s">
        <v>163</v>
      </c>
      <c r="G295" s="252"/>
      <c r="H295" s="255">
        <v>18.260000000000002</v>
      </c>
      <c r="I295" s="256"/>
      <c r="J295" s="252"/>
      <c r="K295" s="252"/>
      <c r="L295" s="257"/>
      <c r="M295" s="258"/>
      <c r="N295" s="259"/>
      <c r="O295" s="259"/>
      <c r="P295" s="259"/>
      <c r="Q295" s="259"/>
      <c r="R295" s="259"/>
      <c r="S295" s="259"/>
      <c r="T295" s="26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1" t="s">
        <v>147</v>
      </c>
      <c r="AU295" s="261" t="s">
        <v>83</v>
      </c>
      <c r="AV295" s="14" t="s">
        <v>141</v>
      </c>
      <c r="AW295" s="14" t="s">
        <v>30</v>
      </c>
      <c r="AX295" s="14" t="s">
        <v>81</v>
      </c>
      <c r="AY295" s="261" t="s">
        <v>134</v>
      </c>
    </row>
    <row r="296" s="2" customFormat="1" ht="16.5" customHeight="1">
      <c r="A296" s="39"/>
      <c r="B296" s="40"/>
      <c r="C296" s="220" t="s">
        <v>405</v>
      </c>
      <c r="D296" s="220" t="s">
        <v>136</v>
      </c>
      <c r="E296" s="221" t="s">
        <v>1344</v>
      </c>
      <c r="F296" s="222" t="s">
        <v>1345</v>
      </c>
      <c r="G296" s="223" t="s">
        <v>223</v>
      </c>
      <c r="H296" s="224">
        <v>1062.5999999999999</v>
      </c>
      <c r="I296" s="225"/>
      <c r="J296" s="226">
        <f>ROUND(I296*H296,2)</f>
        <v>0</v>
      </c>
      <c r="K296" s="222" t="s">
        <v>1</v>
      </c>
      <c r="L296" s="45"/>
      <c r="M296" s="227" t="s">
        <v>1</v>
      </c>
      <c r="N296" s="228" t="s">
        <v>38</v>
      </c>
      <c r="O296" s="92"/>
      <c r="P296" s="229">
        <f>O296*H296</f>
        <v>0</v>
      </c>
      <c r="Q296" s="229">
        <v>0</v>
      </c>
      <c r="R296" s="229">
        <f>Q296*H296</f>
        <v>0</v>
      </c>
      <c r="S296" s="229">
        <v>0</v>
      </c>
      <c r="T296" s="23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1" t="s">
        <v>141</v>
      </c>
      <c r="AT296" s="231" t="s">
        <v>136</v>
      </c>
      <c r="AU296" s="231" t="s">
        <v>83</v>
      </c>
      <c r="AY296" s="18" t="s">
        <v>134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8" t="s">
        <v>81</v>
      </c>
      <c r="BK296" s="232">
        <f>ROUND(I296*H296,2)</f>
        <v>0</v>
      </c>
      <c r="BL296" s="18" t="s">
        <v>141</v>
      </c>
      <c r="BM296" s="231" t="s">
        <v>1346</v>
      </c>
    </row>
    <row r="297" s="2" customFormat="1">
      <c r="A297" s="39"/>
      <c r="B297" s="40"/>
      <c r="C297" s="41"/>
      <c r="D297" s="233" t="s">
        <v>143</v>
      </c>
      <c r="E297" s="41"/>
      <c r="F297" s="234" t="s">
        <v>1347</v>
      </c>
      <c r="G297" s="41"/>
      <c r="H297" s="41"/>
      <c r="I297" s="235"/>
      <c r="J297" s="41"/>
      <c r="K297" s="41"/>
      <c r="L297" s="45"/>
      <c r="M297" s="236"/>
      <c r="N297" s="237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143</v>
      </c>
      <c r="AU297" s="18" t="s">
        <v>83</v>
      </c>
    </row>
    <row r="298" s="13" customFormat="1">
      <c r="A298" s="13"/>
      <c r="B298" s="240"/>
      <c r="C298" s="241"/>
      <c r="D298" s="233" t="s">
        <v>147</v>
      </c>
      <c r="E298" s="242" t="s">
        <v>1</v>
      </c>
      <c r="F298" s="243" t="s">
        <v>1166</v>
      </c>
      <c r="G298" s="241"/>
      <c r="H298" s="244">
        <v>1062.5999999999999</v>
      </c>
      <c r="I298" s="245"/>
      <c r="J298" s="241"/>
      <c r="K298" s="241"/>
      <c r="L298" s="246"/>
      <c r="M298" s="247"/>
      <c r="N298" s="248"/>
      <c r="O298" s="248"/>
      <c r="P298" s="248"/>
      <c r="Q298" s="248"/>
      <c r="R298" s="248"/>
      <c r="S298" s="248"/>
      <c r="T298" s="249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0" t="s">
        <v>147</v>
      </c>
      <c r="AU298" s="250" t="s">
        <v>83</v>
      </c>
      <c r="AV298" s="13" t="s">
        <v>83</v>
      </c>
      <c r="AW298" s="13" t="s">
        <v>30</v>
      </c>
      <c r="AX298" s="13" t="s">
        <v>81</v>
      </c>
      <c r="AY298" s="250" t="s">
        <v>134</v>
      </c>
    </row>
    <row r="299" s="2" customFormat="1" ht="16.5" customHeight="1">
      <c r="A299" s="39"/>
      <c r="B299" s="40"/>
      <c r="C299" s="220" t="s">
        <v>413</v>
      </c>
      <c r="D299" s="220" t="s">
        <v>136</v>
      </c>
      <c r="E299" s="221" t="s">
        <v>394</v>
      </c>
      <c r="F299" s="222" t="s">
        <v>395</v>
      </c>
      <c r="G299" s="223" t="s">
        <v>223</v>
      </c>
      <c r="H299" s="224">
        <v>986.48000000000002</v>
      </c>
      <c r="I299" s="225"/>
      <c r="J299" s="226">
        <f>ROUND(I299*H299,2)</f>
        <v>0</v>
      </c>
      <c r="K299" s="222" t="s">
        <v>1</v>
      </c>
      <c r="L299" s="45"/>
      <c r="M299" s="227" t="s">
        <v>1</v>
      </c>
      <c r="N299" s="228" t="s">
        <v>38</v>
      </c>
      <c r="O299" s="92"/>
      <c r="P299" s="229">
        <f>O299*H299</f>
        <v>0</v>
      </c>
      <c r="Q299" s="229">
        <v>0</v>
      </c>
      <c r="R299" s="229">
        <f>Q299*H299</f>
        <v>0</v>
      </c>
      <c r="S299" s="229">
        <v>0</v>
      </c>
      <c r="T299" s="230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1" t="s">
        <v>141</v>
      </c>
      <c r="AT299" s="231" t="s">
        <v>136</v>
      </c>
      <c r="AU299" s="231" t="s">
        <v>83</v>
      </c>
      <c r="AY299" s="18" t="s">
        <v>134</v>
      </c>
      <c r="BE299" s="232">
        <f>IF(N299="základní",J299,0)</f>
        <v>0</v>
      </c>
      <c r="BF299" s="232">
        <f>IF(N299="snížená",J299,0)</f>
        <v>0</v>
      </c>
      <c r="BG299" s="232">
        <f>IF(N299="zákl. přenesená",J299,0)</f>
        <v>0</v>
      </c>
      <c r="BH299" s="232">
        <f>IF(N299="sníž. přenesená",J299,0)</f>
        <v>0</v>
      </c>
      <c r="BI299" s="232">
        <f>IF(N299="nulová",J299,0)</f>
        <v>0</v>
      </c>
      <c r="BJ299" s="18" t="s">
        <v>81</v>
      </c>
      <c r="BK299" s="232">
        <f>ROUND(I299*H299,2)</f>
        <v>0</v>
      </c>
      <c r="BL299" s="18" t="s">
        <v>141</v>
      </c>
      <c r="BM299" s="231" t="s">
        <v>1348</v>
      </c>
    </row>
    <row r="300" s="2" customFormat="1">
      <c r="A300" s="39"/>
      <c r="B300" s="40"/>
      <c r="C300" s="41"/>
      <c r="D300" s="233" t="s">
        <v>143</v>
      </c>
      <c r="E300" s="41"/>
      <c r="F300" s="234" t="s">
        <v>395</v>
      </c>
      <c r="G300" s="41"/>
      <c r="H300" s="41"/>
      <c r="I300" s="235"/>
      <c r="J300" s="41"/>
      <c r="K300" s="41"/>
      <c r="L300" s="45"/>
      <c r="M300" s="236"/>
      <c r="N300" s="237"/>
      <c r="O300" s="92"/>
      <c r="P300" s="92"/>
      <c r="Q300" s="92"/>
      <c r="R300" s="92"/>
      <c r="S300" s="92"/>
      <c r="T300" s="93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143</v>
      </c>
      <c r="AU300" s="18" t="s">
        <v>83</v>
      </c>
    </row>
    <row r="301" s="13" customFormat="1">
      <c r="A301" s="13"/>
      <c r="B301" s="240"/>
      <c r="C301" s="241"/>
      <c r="D301" s="233" t="s">
        <v>147</v>
      </c>
      <c r="E301" s="242" t="s">
        <v>1</v>
      </c>
      <c r="F301" s="243" t="s">
        <v>1294</v>
      </c>
      <c r="G301" s="241"/>
      <c r="H301" s="244">
        <v>986.48000000000002</v>
      </c>
      <c r="I301" s="245"/>
      <c r="J301" s="241"/>
      <c r="K301" s="241"/>
      <c r="L301" s="246"/>
      <c r="M301" s="247"/>
      <c r="N301" s="248"/>
      <c r="O301" s="248"/>
      <c r="P301" s="248"/>
      <c r="Q301" s="248"/>
      <c r="R301" s="248"/>
      <c r="S301" s="248"/>
      <c r="T301" s="24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0" t="s">
        <v>147</v>
      </c>
      <c r="AU301" s="250" t="s">
        <v>83</v>
      </c>
      <c r="AV301" s="13" t="s">
        <v>83</v>
      </c>
      <c r="AW301" s="13" t="s">
        <v>30</v>
      </c>
      <c r="AX301" s="13" t="s">
        <v>81</v>
      </c>
      <c r="AY301" s="250" t="s">
        <v>134</v>
      </c>
    </row>
    <row r="302" s="2" customFormat="1" ht="33" customHeight="1">
      <c r="A302" s="39"/>
      <c r="B302" s="40"/>
      <c r="C302" s="220" t="s">
        <v>418</v>
      </c>
      <c r="D302" s="220" t="s">
        <v>136</v>
      </c>
      <c r="E302" s="221" t="s">
        <v>400</v>
      </c>
      <c r="F302" s="222" t="s">
        <v>401</v>
      </c>
      <c r="G302" s="223" t="s">
        <v>186</v>
      </c>
      <c r="H302" s="224">
        <v>122.09999999999999</v>
      </c>
      <c r="I302" s="225"/>
      <c r="J302" s="226">
        <f>ROUND(I302*H302,2)</f>
        <v>0</v>
      </c>
      <c r="K302" s="222" t="s">
        <v>1</v>
      </c>
      <c r="L302" s="45"/>
      <c r="M302" s="227" t="s">
        <v>1</v>
      </c>
      <c r="N302" s="228" t="s">
        <v>38</v>
      </c>
      <c r="O302" s="92"/>
      <c r="P302" s="229">
        <f>O302*H302</f>
        <v>0</v>
      </c>
      <c r="Q302" s="229">
        <v>0.079200000000000007</v>
      </c>
      <c r="R302" s="229">
        <f>Q302*H302</f>
        <v>9.6703200000000002</v>
      </c>
      <c r="S302" s="229">
        <v>0</v>
      </c>
      <c r="T302" s="230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1" t="s">
        <v>141</v>
      </c>
      <c r="AT302" s="231" t="s">
        <v>136</v>
      </c>
      <c r="AU302" s="231" t="s">
        <v>83</v>
      </c>
      <c r="AY302" s="18" t="s">
        <v>134</v>
      </c>
      <c r="BE302" s="232">
        <f>IF(N302="základní",J302,0)</f>
        <v>0</v>
      </c>
      <c r="BF302" s="232">
        <f>IF(N302="snížená",J302,0)</f>
        <v>0</v>
      </c>
      <c r="BG302" s="232">
        <f>IF(N302="zákl. přenesená",J302,0)</f>
        <v>0</v>
      </c>
      <c r="BH302" s="232">
        <f>IF(N302="sníž. přenesená",J302,0)</f>
        <v>0</v>
      </c>
      <c r="BI302" s="232">
        <f>IF(N302="nulová",J302,0)</f>
        <v>0</v>
      </c>
      <c r="BJ302" s="18" t="s">
        <v>81</v>
      </c>
      <c r="BK302" s="232">
        <f>ROUND(I302*H302,2)</f>
        <v>0</v>
      </c>
      <c r="BL302" s="18" t="s">
        <v>141</v>
      </c>
      <c r="BM302" s="231" t="s">
        <v>1349</v>
      </c>
    </row>
    <row r="303" s="2" customFormat="1">
      <c r="A303" s="39"/>
      <c r="B303" s="40"/>
      <c r="C303" s="41"/>
      <c r="D303" s="233" t="s">
        <v>143</v>
      </c>
      <c r="E303" s="41"/>
      <c r="F303" s="234" t="s">
        <v>403</v>
      </c>
      <c r="G303" s="41"/>
      <c r="H303" s="41"/>
      <c r="I303" s="235"/>
      <c r="J303" s="41"/>
      <c r="K303" s="41"/>
      <c r="L303" s="45"/>
      <c r="M303" s="236"/>
      <c r="N303" s="237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143</v>
      </c>
      <c r="AU303" s="18" t="s">
        <v>83</v>
      </c>
    </row>
    <row r="304" s="13" customFormat="1">
      <c r="A304" s="13"/>
      <c r="B304" s="240"/>
      <c r="C304" s="241"/>
      <c r="D304" s="233" t="s">
        <v>147</v>
      </c>
      <c r="E304" s="242" t="s">
        <v>1</v>
      </c>
      <c r="F304" s="243" t="s">
        <v>1231</v>
      </c>
      <c r="G304" s="241"/>
      <c r="H304" s="244">
        <v>122.09999999999999</v>
      </c>
      <c r="I304" s="245"/>
      <c r="J304" s="241"/>
      <c r="K304" s="241"/>
      <c r="L304" s="246"/>
      <c r="M304" s="247"/>
      <c r="N304" s="248"/>
      <c r="O304" s="248"/>
      <c r="P304" s="248"/>
      <c r="Q304" s="248"/>
      <c r="R304" s="248"/>
      <c r="S304" s="248"/>
      <c r="T304" s="24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0" t="s">
        <v>147</v>
      </c>
      <c r="AU304" s="250" t="s">
        <v>83</v>
      </c>
      <c r="AV304" s="13" t="s">
        <v>83</v>
      </c>
      <c r="AW304" s="13" t="s">
        <v>30</v>
      </c>
      <c r="AX304" s="13" t="s">
        <v>73</v>
      </c>
      <c r="AY304" s="250" t="s">
        <v>134</v>
      </c>
    </row>
    <row r="305" s="14" customFormat="1">
      <c r="A305" s="14"/>
      <c r="B305" s="251"/>
      <c r="C305" s="252"/>
      <c r="D305" s="233" t="s">
        <v>147</v>
      </c>
      <c r="E305" s="253" t="s">
        <v>1</v>
      </c>
      <c r="F305" s="254" t="s">
        <v>163</v>
      </c>
      <c r="G305" s="252"/>
      <c r="H305" s="255">
        <v>122.09999999999999</v>
      </c>
      <c r="I305" s="256"/>
      <c r="J305" s="252"/>
      <c r="K305" s="252"/>
      <c r="L305" s="257"/>
      <c r="M305" s="258"/>
      <c r="N305" s="259"/>
      <c r="O305" s="259"/>
      <c r="P305" s="259"/>
      <c r="Q305" s="259"/>
      <c r="R305" s="259"/>
      <c r="S305" s="259"/>
      <c r="T305" s="260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1" t="s">
        <v>147</v>
      </c>
      <c r="AU305" s="261" t="s">
        <v>83</v>
      </c>
      <c r="AV305" s="14" t="s">
        <v>141</v>
      </c>
      <c r="AW305" s="14" t="s">
        <v>30</v>
      </c>
      <c r="AX305" s="14" t="s">
        <v>81</v>
      </c>
      <c r="AY305" s="261" t="s">
        <v>134</v>
      </c>
    </row>
    <row r="306" s="2" customFormat="1" ht="21.75" customHeight="1">
      <c r="A306" s="39"/>
      <c r="B306" s="40"/>
      <c r="C306" s="220" t="s">
        <v>423</v>
      </c>
      <c r="D306" s="220" t="s">
        <v>136</v>
      </c>
      <c r="E306" s="221" t="s">
        <v>406</v>
      </c>
      <c r="F306" s="222" t="s">
        <v>407</v>
      </c>
      <c r="G306" s="223" t="s">
        <v>186</v>
      </c>
      <c r="H306" s="224">
        <v>122.09999999999999</v>
      </c>
      <c r="I306" s="225"/>
      <c r="J306" s="226">
        <f>ROUND(I306*H306,2)</f>
        <v>0</v>
      </c>
      <c r="K306" s="222" t="s">
        <v>140</v>
      </c>
      <c r="L306" s="45"/>
      <c r="M306" s="227" t="s">
        <v>1</v>
      </c>
      <c r="N306" s="228" t="s">
        <v>38</v>
      </c>
      <c r="O306" s="92"/>
      <c r="P306" s="229">
        <f>O306*H306</f>
        <v>0</v>
      </c>
      <c r="Q306" s="229">
        <v>6.9999999999999994E-05</v>
      </c>
      <c r="R306" s="229">
        <f>Q306*H306</f>
        <v>0.008546999999999999</v>
      </c>
      <c r="S306" s="229">
        <v>0</v>
      </c>
      <c r="T306" s="230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1" t="s">
        <v>141</v>
      </c>
      <c r="AT306" s="231" t="s">
        <v>136</v>
      </c>
      <c r="AU306" s="231" t="s">
        <v>83</v>
      </c>
      <c r="AY306" s="18" t="s">
        <v>134</v>
      </c>
      <c r="BE306" s="232">
        <f>IF(N306="základní",J306,0)</f>
        <v>0</v>
      </c>
      <c r="BF306" s="232">
        <f>IF(N306="snížená",J306,0)</f>
        <v>0</v>
      </c>
      <c r="BG306" s="232">
        <f>IF(N306="zákl. přenesená",J306,0)</f>
        <v>0</v>
      </c>
      <c r="BH306" s="232">
        <f>IF(N306="sníž. přenesená",J306,0)</f>
        <v>0</v>
      </c>
      <c r="BI306" s="232">
        <f>IF(N306="nulová",J306,0)</f>
        <v>0</v>
      </c>
      <c r="BJ306" s="18" t="s">
        <v>81</v>
      </c>
      <c r="BK306" s="232">
        <f>ROUND(I306*H306,2)</f>
        <v>0</v>
      </c>
      <c r="BL306" s="18" t="s">
        <v>141</v>
      </c>
      <c r="BM306" s="231" t="s">
        <v>1350</v>
      </c>
    </row>
    <row r="307" s="2" customFormat="1">
      <c r="A307" s="39"/>
      <c r="B307" s="40"/>
      <c r="C307" s="41"/>
      <c r="D307" s="233" t="s">
        <v>143</v>
      </c>
      <c r="E307" s="41"/>
      <c r="F307" s="234" t="s">
        <v>409</v>
      </c>
      <c r="G307" s="41"/>
      <c r="H307" s="41"/>
      <c r="I307" s="235"/>
      <c r="J307" s="41"/>
      <c r="K307" s="41"/>
      <c r="L307" s="45"/>
      <c r="M307" s="236"/>
      <c r="N307" s="237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143</v>
      </c>
      <c r="AU307" s="18" t="s">
        <v>83</v>
      </c>
    </row>
    <row r="308" s="2" customFormat="1">
      <c r="A308" s="39"/>
      <c r="B308" s="40"/>
      <c r="C308" s="41"/>
      <c r="D308" s="238" t="s">
        <v>145</v>
      </c>
      <c r="E308" s="41"/>
      <c r="F308" s="239" t="s">
        <v>410</v>
      </c>
      <c r="G308" s="41"/>
      <c r="H308" s="41"/>
      <c r="I308" s="235"/>
      <c r="J308" s="41"/>
      <c r="K308" s="41"/>
      <c r="L308" s="45"/>
      <c r="M308" s="236"/>
      <c r="N308" s="237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145</v>
      </c>
      <c r="AU308" s="18" t="s">
        <v>83</v>
      </c>
    </row>
    <row r="309" s="13" customFormat="1">
      <c r="A309" s="13"/>
      <c r="B309" s="240"/>
      <c r="C309" s="241"/>
      <c r="D309" s="233" t="s">
        <v>147</v>
      </c>
      <c r="E309" s="242" t="s">
        <v>1</v>
      </c>
      <c r="F309" s="243" t="s">
        <v>1231</v>
      </c>
      <c r="G309" s="241"/>
      <c r="H309" s="244">
        <v>122.09999999999999</v>
      </c>
      <c r="I309" s="245"/>
      <c r="J309" s="241"/>
      <c r="K309" s="241"/>
      <c r="L309" s="246"/>
      <c r="M309" s="247"/>
      <c r="N309" s="248"/>
      <c r="O309" s="248"/>
      <c r="P309" s="248"/>
      <c r="Q309" s="248"/>
      <c r="R309" s="248"/>
      <c r="S309" s="248"/>
      <c r="T309" s="24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0" t="s">
        <v>147</v>
      </c>
      <c r="AU309" s="250" t="s">
        <v>83</v>
      </c>
      <c r="AV309" s="13" t="s">
        <v>83</v>
      </c>
      <c r="AW309" s="13" t="s">
        <v>30</v>
      </c>
      <c r="AX309" s="13" t="s">
        <v>73</v>
      </c>
      <c r="AY309" s="250" t="s">
        <v>134</v>
      </c>
    </row>
    <row r="310" s="14" customFormat="1">
      <c r="A310" s="14"/>
      <c r="B310" s="251"/>
      <c r="C310" s="252"/>
      <c r="D310" s="233" t="s">
        <v>147</v>
      </c>
      <c r="E310" s="253" t="s">
        <v>1</v>
      </c>
      <c r="F310" s="254" t="s">
        <v>163</v>
      </c>
      <c r="G310" s="252"/>
      <c r="H310" s="255">
        <v>122.09999999999999</v>
      </c>
      <c r="I310" s="256"/>
      <c r="J310" s="252"/>
      <c r="K310" s="252"/>
      <c r="L310" s="257"/>
      <c r="M310" s="258"/>
      <c r="N310" s="259"/>
      <c r="O310" s="259"/>
      <c r="P310" s="259"/>
      <c r="Q310" s="259"/>
      <c r="R310" s="259"/>
      <c r="S310" s="259"/>
      <c r="T310" s="260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1" t="s">
        <v>147</v>
      </c>
      <c r="AU310" s="261" t="s">
        <v>83</v>
      </c>
      <c r="AV310" s="14" t="s">
        <v>141</v>
      </c>
      <c r="AW310" s="14" t="s">
        <v>30</v>
      </c>
      <c r="AX310" s="14" t="s">
        <v>81</v>
      </c>
      <c r="AY310" s="261" t="s">
        <v>134</v>
      </c>
    </row>
    <row r="311" s="12" customFormat="1" ht="22.8" customHeight="1">
      <c r="A311" s="12"/>
      <c r="B311" s="204"/>
      <c r="C311" s="205"/>
      <c r="D311" s="206" t="s">
        <v>72</v>
      </c>
      <c r="E311" s="218" t="s">
        <v>155</v>
      </c>
      <c r="F311" s="218" t="s">
        <v>412</v>
      </c>
      <c r="G311" s="205"/>
      <c r="H311" s="205"/>
      <c r="I311" s="208"/>
      <c r="J311" s="219">
        <f>BK311</f>
        <v>0</v>
      </c>
      <c r="K311" s="205"/>
      <c r="L311" s="210"/>
      <c r="M311" s="211"/>
      <c r="N311" s="212"/>
      <c r="O311" s="212"/>
      <c r="P311" s="213">
        <f>SUM(P312:P328)</f>
        <v>0</v>
      </c>
      <c r="Q311" s="212"/>
      <c r="R311" s="213">
        <f>SUM(R312:R328)</f>
        <v>0</v>
      </c>
      <c r="S311" s="212"/>
      <c r="T311" s="214">
        <f>SUM(T312:T328)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15" t="s">
        <v>81</v>
      </c>
      <c r="AT311" s="216" t="s">
        <v>72</v>
      </c>
      <c r="AU311" s="216" t="s">
        <v>81</v>
      </c>
      <c r="AY311" s="215" t="s">
        <v>134</v>
      </c>
      <c r="BK311" s="217">
        <f>SUM(BK312:BK328)</f>
        <v>0</v>
      </c>
    </row>
    <row r="312" s="2" customFormat="1" ht="24.15" customHeight="1">
      <c r="A312" s="39"/>
      <c r="B312" s="40"/>
      <c r="C312" s="220" t="s">
        <v>429</v>
      </c>
      <c r="D312" s="220" t="s">
        <v>136</v>
      </c>
      <c r="E312" s="221" t="s">
        <v>1351</v>
      </c>
      <c r="F312" s="222" t="s">
        <v>1352</v>
      </c>
      <c r="G312" s="223" t="s">
        <v>709</v>
      </c>
      <c r="H312" s="224">
        <v>1</v>
      </c>
      <c r="I312" s="225"/>
      <c r="J312" s="226">
        <f>ROUND(I312*H312,2)</f>
        <v>0</v>
      </c>
      <c r="K312" s="222" t="s">
        <v>1</v>
      </c>
      <c r="L312" s="45"/>
      <c r="M312" s="227" t="s">
        <v>1</v>
      </c>
      <c r="N312" s="228" t="s">
        <v>38</v>
      </c>
      <c r="O312" s="92"/>
      <c r="P312" s="229">
        <f>O312*H312</f>
        <v>0</v>
      </c>
      <c r="Q312" s="229">
        <v>0</v>
      </c>
      <c r="R312" s="229">
        <f>Q312*H312</f>
        <v>0</v>
      </c>
      <c r="S312" s="229">
        <v>0</v>
      </c>
      <c r="T312" s="230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1" t="s">
        <v>141</v>
      </c>
      <c r="AT312" s="231" t="s">
        <v>136</v>
      </c>
      <c r="AU312" s="231" t="s">
        <v>83</v>
      </c>
      <c r="AY312" s="18" t="s">
        <v>134</v>
      </c>
      <c r="BE312" s="232">
        <f>IF(N312="základní",J312,0)</f>
        <v>0</v>
      </c>
      <c r="BF312" s="232">
        <f>IF(N312="snížená",J312,0)</f>
        <v>0</v>
      </c>
      <c r="BG312" s="232">
        <f>IF(N312="zákl. přenesená",J312,0)</f>
        <v>0</v>
      </c>
      <c r="BH312" s="232">
        <f>IF(N312="sníž. přenesená",J312,0)</f>
        <v>0</v>
      </c>
      <c r="BI312" s="232">
        <f>IF(N312="nulová",J312,0)</f>
        <v>0</v>
      </c>
      <c r="BJ312" s="18" t="s">
        <v>81</v>
      </c>
      <c r="BK312" s="232">
        <f>ROUND(I312*H312,2)</f>
        <v>0</v>
      </c>
      <c r="BL312" s="18" t="s">
        <v>141</v>
      </c>
      <c r="BM312" s="231" t="s">
        <v>1353</v>
      </c>
    </row>
    <row r="313" s="2" customFormat="1">
      <c r="A313" s="39"/>
      <c r="B313" s="40"/>
      <c r="C313" s="41"/>
      <c r="D313" s="233" t="s">
        <v>143</v>
      </c>
      <c r="E313" s="41"/>
      <c r="F313" s="234" t="s">
        <v>1352</v>
      </c>
      <c r="G313" s="41"/>
      <c r="H313" s="41"/>
      <c r="I313" s="235"/>
      <c r="J313" s="41"/>
      <c r="K313" s="41"/>
      <c r="L313" s="45"/>
      <c r="M313" s="236"/>
      <c r="N313" s="237"/>
      <c r="O313" s="92"/>
      <c r="P313" s="92"/>
      <c r="Q313" s="92"/>
      <c r="R313" s="92"/>
      <c r="S313" s="92"/>
      <c r="T313" s="93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143</v>
      </c>
      <c r="AU313" s="18" t="s">
        <v>83</v>
      </c>
    </row>
    <row r="314" s="13" customFormat="1">
      <c r="A314" s="13"/>
      <c r="B314" s="240"/>
      <c r="C314" s="241"/>
      <c r="D314" s="233" t="s">
        <v>147</v>
      </c>
      <c r="E314" s="242" t="s">
        <v>1</v>
      </c>
      <c r="F314" s="243" t="s">
        <v>81</v>
      </c>
      <c r="G314" s="241"/>
      <c r="H314" s="244">
        <v>1</v>
      </c>
      <c r="I314" s="245"/>
      <c r="J314" s="241"/>
      <c r="K314" s="241"/>
      <c r="L314" s="246"/>
      <c r="M314" s="247"/>
      <c r="N314" s="248"/>
      <c r="O314" s="248"/>
      <c r="P314" s="248"/>
      <c r="Q314" s="248"/>
      <c r="R314" s="248"/>
      <c r="S314" s="248"/>
      <c r="T314" s="24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0" t="s">
        <v>147</v>
      </c>
      <c r="AU314" s="250" t="s">
        <v>83</v>
      </c>
      <c r="AV314" s="13" t="s">
        <v>83</v>
      </c>
      <c r="AW314" s="13" t="s">
        <v>30</v>
      </c>
      <c r="AX314" s="13" t="s">
        <v>81</v>
      </c>
      <c r="AY314" s="250" t="s">
        <v>134</v>
      </c>
    </row>
    <row r="315" s="2" customFormat="1" ht="37.8" customHeight="1">
      <c r="A315" s="39"/>
      <c r="B315" s="40"/>
      <c r="C315" s="220" t="s">
        <v>435</v>
      </c>
      <c r="D315" s="220" t="s">
        <v>136</v>
      </c>
      <c r="E315" s="221" t="s">
        <v>1354</v>
      </c>
      <c r="F315" s="222" t="s">
        <v>1355</v>
      </c>
      <c r="G315" s="223" t="s">
        <v>186</v>
      </c>
      <c r="H315" s="224">
        <v>483</v>
      </c>
      <c r="I315" s="225"/>
      <c r="J315" s="226">
        <f>ROUND(I315*H315,2)</f>
        <v>0</v>
      </c>
      <c r="K315" s="222" t="s">
        <v>1</v>
      </c>
      <c r="L315" s="45"/>
      <c r="M315" s="227" t="s">
        <v>1</v>
      </c>
      <c r="N315" s="228" t="s">
        <v>38</v>
      </c>
      <c r="O315" s="92"/>
      <c r="P315" s="229">
        <f>O315*H315</f>
        <v>0</v>
      </c>
      <c r="Q315" s="229">
        <v>0</v>
      </c>
      <c r="R315" s="229">
        <f>Q315*H315</f>
        <v>0</v>
      </c>
      <c r="S315" s="229">
        <v>0</v>
      </c>
      <c r="T315" s="230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1" t="s">
        <v>141</v>
      </c>
      <c r="AT315" s="231" t="s">
        <v>136</v>
      </c>
      <c r="AU315" s="231" t="s">
        <v>83</v>
      </c>
      <c r="AY315" s="18" t="s">
        <v>134</v>
      </c>
      <c r="BE315" s="232">
        <f>IF(N315="základní",J315,0)</f>
        <v>0</v>
      </c>
      <c r="BF315" s="232">
        <f>IF(N315="snížená",J315,0)</f>
        <v>0</v>
      </c>
      <c r="BG315" s="232">
        <f>IF(N315="zákl. přenesená",J315,0)</f>
        <v>0</v>
      </c>
      <c r="BH315" s="232">
        <f>IF(N315="sníž. přenesená",J315,0)</f>
        <v>0</v>
      </c>
      <c r="BI315" s="232">
        <f>IF(N315="nulová",J315,0)</f>
        <v>0</v>
      </c>
      <c r="BJ315" s="18" t="s">
        <v>81</v>
      </c>
      <c r="BK315" s="232">
        <f>ROUND(I315*H315,2)</f>
        <v>0</v>
      </c>
      <c r="BL315" s="18" t="s">
        <v>141</v>
      </c>
      <c r="BM315" s="231" t="s">
        <v>1356</v>
      </c>
    </row>
    <row r="316" s="2" customFormat="1">
      <c r="A316" s="39"/>
      <c r="B316" s="40"/>
      <c r="C316" s="41"/>
      <c r="D316" s="233" t="s">
        <v>143</v>
      </c>
      <c r="E316" s="41"/>
      <c r="F316" s="234" t="s">
        <v>1357</v>
      </c>
      <c r="G316" s="41"/>
      <c r="H316" s="41"/>
      <c r="I316" s="235"/>
      <c r="J316" s="41"/>
      <c r="K316" s="41"/>
      <c r="L316" s="45"/>
      <c r="M316" s="236"/>
      <c r="N316" s="237"/>
      <c r="O316" s="92"/>
      <c r="P316" s="92"/>
      <c r="Q316" s="92"/>
      <c r="R316" s="92"/>
      <c r="S316" s="92"/>
      <c r="T316" s="93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143</v>
      </c>
      <c r="AU316" s="18" t="s">
        <v>83</v>
      </c>
    </row>
    <row r="317" s="13" customFormat="1">
      <c r="A317" s="13"/>
      <c r="B317" s="240"/>
      <c r="C317" s="241"/>
      <c r="D317" s="233" t="s">
        <v>147</v>
      </c>
      <c r="E317" s="242" t="s">
        <v>1</v>
      </c>
      <c r="F317" s="243" t="s">
        <v>1358</v>
      </c>
      <c r="G317" s="241"/>
      <c r="H317" s="244">
        <v>483</v>
      </c>
      <c r="I317" s="245"/>
      <c r="J317" s="241"/>
      <c r="K317" s="241"/>
      <c r="L317" s="246"/>
      <c r="M317" s="247"/>
      <c r="N317" s="248"/>
      <c r="O317" s="248"/>
      <c r="P317" s="248"/>
      <c r="Q317" s="248"/>
      <c r="R317" s="248"/>
      <c r="S317" s="248"/>
      <c r="T317" s="249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0" t="s">
        <v>147</v>
      </c>
      <c r="AU317" s="250" t="s">
        <v>83</v>
      </c>
      <c r="AV317" s="13" t="s">
        <v>83</v>
      </c>
      <c r="AW317" s="13" t="s">
        <v>30</v>
      </c>
      <c r="AX317" s="13" t="s">
        <v>81</v>
      </c>
      <c r="AY317" s="250" t="s">
        <v>134</v>
      </c>
    </row>
    <row r="318" s="2" customFormat="1" ht="37.8" customHeight="1">
      <c r="A318" s="39"/>
      <c r="B318" s="40"/>
      <c r="C318" s="220" t="s">
        <v>440</v>
      </c>
      <c r="D318" s="220" t="s">
        <v>136</v>
      </c>
      <c r="E318" s="221" t="s">
        <v>419</v>
      </c>
      <c r="F318" s="222" t="s">
        <v>1359</v>
      </c>
      <c r="G318" s="223" t="s">
        <v>186</v>
      </c>
      <c r="H318" s="224">
        <v>483</v>
      </c>
      <c r="I318" s="225"/>
      <c r="J318" s="226">
        <f>ROUND(I318*H318,2)</f>
        <v>0</v>
      </c>
      <c r="K318" s="222" t="s">
        <v>1</v>
      </c>
      <c r="L318" s="45"/>
      <c r="M318" s="227" t="s">
        <v>1</v>
      </c>
      <c r="N318" s="228" t="s">
        <v>38</v>
      </c>
      <c r="O318" s="92"/>
      <c r="P318" s="229">
        <f>O318*H318</f>
        <v>0</v>
      </c>
      <c r="Q318" s="229">
        <v>0</v>
      </c>
      <c r="R318" s="229">
        <f>Q318*H318</f>
        <v>0</v>
      </c>
      <c r="S318" s="229">
        <v>0</v>
      </c>
      <c r="T318" s="230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1" t="s">
        <v>141</v>
      </c>
      <c r="AT318" s="231" t="s">
        <v>136</v>
      </c>
      <c r="AU318" s="231" t="s">
        <v>83</v>
      </c>
      <c r="AY318" s="18" t="s">
        <v>134</v>
      </c>
      <c r="BE318" s="232">
        <f>IF(N318="základní",J318,0)</f>
        <v>0</v>
      </c>
      <c r="BF318" s="232">
        <f>IF(N318="snížená",J318,0)</f>
        <v>0</v>
      </c>
      <c r="BG318" s="232">
        <f>IF(N318="zákl. přenesená",J318,0)</f>
        <v>0</v>
      </c>
      <c r="BH318" s="232">
        <f>IF(N318="sníž. přenesená",J318,0)</f>
        <v>0</v>
      </c>
      <c r="BI318" s="232">
        <f>IF(N318="nulová",J318,0)</f>
        <v>0</v>
      </c>
      <c r="BJ318" s="18" t="s">
        <v>81</v>
      </c>
      <c r="BK318" s="232">
        <f>ROUND(I318*H318,2)</f>
        <v>0</v>
      </c>
      <c r="BL318" s="18" t="s">
        <v>141</v>
      </c>
      <c r="BM318" s="231" t="s">
        <v>1360</v>
      </c>
    </row>
    <row r="319" s="2" customFormat="1">
      <c r="A319" s="39"/>
      <c r="B319" s="40"/>
      <c r="C319" s="41"/>
      <c r="D319" s="233" t="s">
        <v>143</v>
      </c>
      <c r="E319" s="41"/>
      <c r="F319" s="234" t="s">
        <v>1359</v>
      </c>
      <c r="G319" s="41"/>
      <c r="H319" s="41"/>
      <c r="I319" s="235"/>
      <c r="J319" s="41"/>
      <c r="K319" s="41"/>
      <c r="L319" s="45"/>
      <c r="M319" s="236"/>
      <c r="N319" s="237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143</v>
      </c>
      <c r="AU319" s="18" t="s">
        <v>83</v>
      </c>
    </row>
    <row r="320" s="13" customFormat="1">
      <c r="A320" s="13"/>
      <c r="B320" s="240"/>
      <c r="C320" s="241"/>
      <c r="D320" s="233" t="s">
        <v>147</v>
      </c>
      <c r="E320" s="242" t="s">
        <v>1</v>
      </c>
      <c r="F320" s="243" t="s">
        <v>1358</v>
      </c>
      <c r="G320" s="241"/>
      <c r="H320" s="244">
        <v>483</v>
      </c>
      <c r="I320" s="245"/>
      <c r="J320" s="241"/>
      <c r="K320" s="241"/>
      <c r="L320" s="246"/>
      <c r="M320" s="247"/>
      <c r="N320" s="248"/>
      <c r="O320" s="248"/>
      <c r="P320" s="248"/>
      <c r="Q320" s="248"/>
      <c r="R320" s="248"/>
      <c r="S320" s="248"/>
      <c r="T320" s="24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0" t="s">
        <v>147</v>
      </c>
      <c r="AU320" s="250" t="s">
        <v>83</v>
      </c>
      <c r="AV320" s="13" t="s">
        <v>83</v>
      </c>
      <c r="AW320" s="13" t="s">
        <v>30</v>
      </c>
      <c r="AX320" s="13" t="s">
        <v>81</v>
      </c>
      <c r="AY320" s="250" t="s">
        <v>134</v>
      </c>
    </row>
    <row r="321" s="2" customFormat="1" ht="24.15" customHeight="1">
      <c r="A321" s="39"/>
      <c r="B321" s="40"/>
      <c r="C321" s="220" t="s">
        <v>448</v>
      </c>
      <c r="D321" s="220" t="s">
        <v>136</v>
      </c>
      <c r="E321" s="221" t="s">
        <v>1361</v>
      </c>
      <c r="F321" s="222" t="s">
        <v>1362</v>
      </c>
      <c r="G321" s="223" t="s">
        <v>432</v>
      </c>
      <c r="H321" s="224">
        <v>24</v>
      </c>
      <c r="I321" s="225"/>
      <c r="J321" s="226">
        <f>ROUND(I321*H321,2)</f>
        <v>0</v>
      </c>
      <c r="K321" s="222" t="s">
        <v>140</v>
      </c>
      <c r="L321" s="45"/>
      <c r="M321" s="227" t="s">
        <v>1</v>
      </c>
      <c r="N321" s="228" t="s">
        <v>38</v>
      </c>
      <c r="O321" s="92"/>
      <c r="P321" s="229">
        <f>O321*H321</f>
        <v>0</v>
      </c>
      <c r="Q321" s="229">
        <v>0</v>
      </c>
      <c r="R321" s="229">
        <f>Q321*H321</f>
        <v>0</v>
      </c>
      <c r="S321" s="229">
        <v>0</v>
      </c>
      <c r="T321" s="230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1" t="s">
        <v>141</v>
      </c>
      <c r="AT321" s="231" t="s">
        <v>136</v>
      </c>
      <c r="AU321" s="231" t="s">
        <v>83</v>
      </c>
      <c r="AY321" s="18" t="s">
        <v>134</v>
      </c>
      <c r="BE321" s="232">
        <f>IF(N321="základní",J321,0)</f>
        <v>0</v>
      </c>
      <c r="BF321" s="232">
        <f>IF(N321="snížená",J321,0)</f>
        <v>0</v>
      </c>
      <c r="BG321" s="232">
        <f>IF(N321="zákl. přenesená",J321,0)</f>
        <v>0</v>
      </c>
      <c r="BH321" s="232">
        <f>IF(N321="sníž. přenesená",J321,0)</f>
        <v>0</v>
      </c>
      <c r="BI321" s="232">
        <f>IF(N321="nulová",J321,0)</f>
        <v>0</v>
      </c>
      <c r="BJ321" s="18" t="s">
        <v>81</v>
      </c>
      <c r="BK321" s="232">
        <f>ROUND(I321*H321,2)</f>
        <v>0</v>
      </c>
      <c r="BL321" s="18" t="s">
        <v>141</v>
      </c>
      <c r="BM321" s="231" t="s">
        <v>1363</v>
      </c>
    </row>
    <row r="322" s="2" customFormat="1">
      <c r="A322" s="39"/>
      <c r="B322" s="40"/>
      <c r="C322" s="41"/>
      <c r="D322" s="233" t="s">
        <v>143</v>
      </c>
      <c r="E322" s="41"/>
      <c r="F322" s="234" t="s">
        <v>1364</v>
      </c>
      <c r="G322" s="41"/>
      <c r="H322" s="41"/>
      <c r="I322" s="235"/>
      <c r="J322" s="41"/>
      <c r="K322" s="41"/>
      <c r="L322" s="45"/>
      <c r="M322" s="236"/>
      <c r="N322" s="237"/>
      <c r="O322" s="92"/>
      <c r="P322" s="92"/>
      <c r="Q322" s="92"/>
      <c r="R322" s="92"/>
      <c r="S322" s="92"/>
      <c r="T322" s="93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143</v>
      </c>
      <c r="AU322" s="18" t="s">
        <v>83</v>
      </c>
    </row>
    <row r="323" s="2" customFormat="1">
      <c r="A323" s="39"/>
      <c r="B323" s="40"/>
      <c r="C323" s="41"/>
      <c r="D323" s="238" t="s">
        <v>145</v>
      </c>
      <c r="E323" s="41"/>
      <c r="F323" s="239" t="s">
        <v>1365</v>
      </c>
      <c r="G323" s="41"/>
      <c r="H323" s="41"/>
      <c r="I323" s="235"/>
      <c r="J323" s="41"/>
      <c r="K323" s="41"/>
      <c r="L323" s="45"/>
      <c r="M323" s="236"/>
      <c r="N323" s="237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145</v>
      </c>
      <c r="AU323" s="18" t="s">
        <v>83</v>
      </c>
    </row>
    <row r="324" s="13" customFormat="1">
      <c r="A324" s="13"/>
      <c r="B324" s="240"/>
      <c r="C324" s="241"/>
      <c r="D324" s="233" t="s">
        <v>147</v>
      </c>
      <c r="E324" s="242" t="s">
        <v>1</v>
      </c>
      <c r="F324" s="243" t="s">
        <v>305</v>
      </c>
      <c r="G324" s="241"/>
      <c r="H324" s="244">
        <v>24</v>
      </c>
      <c r="I324" s="245"/>
      <c r="J324" s="241"/>
      <c r="K324" s="241"/>
      <c r="L324" s="246"/>
      <c r="M324" s="247"/>
      <c r="N324" s="248"/>
      <c r="O324" s="248"/>
      <c r="P324" s="248"/>
      <c r="Q324" s="248"/>
      <c r="R324" s="248"/>
      <c r="S324" s="248"/>
      <c r="T324" s="249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0" t="s">
        <v>147</v>
      </c>
      <c r="AU324" s="250" t="s">
        <v>83</v>
      </c>
      <c r="AV324" s="13" t="s">
        <v>83</v>
      </c>
      <c r="AW324" s="13" t="s">
        <v>30</v>
      </c>
      <c r="AX324" s="13" t="s">
        <v>81</v>
      </c>
      <c r="AY324" s="250" t="s">
        <v>134</v>
      </c>
    </row>
    <row r="325" s="2" customFormat="1" ht="24.15" customHeight="1">
      <c r="A325" s="39"/>
      <c r="B325" s="40"/>
      <c r="C325" s="220" t="s">
        <v>454</v>
      </c>
      <c r="D325" s="220" t="s">
        <v>136</v>
      </c>
      <c r="E325" s="221" t="s">
        <v>1366</v>
      </c>
      <c r="F325" s="222" t="s">
        <v>1367</v>
      </c>
      <c r="G325" s="223" t="s">
        <v>432</v>
      </c>
      <c r="H325" s="224">
        <v>23</v>
      </c>
      <c r="I325" s="225"/>
      <c r="J325" s="226">
        <f>ROUND(I325*H325,2)</f>
        <v>0</v>
      </c>
      <c r="K325" s="222" t="s">
        <v>140</v>
      </c>
      <c r="L325" s="45"/>
      <c r="M325" s="227" t="s">
        <v>1</v>
      </c>
      <c r="N325" s="228" t="s">
        <v>38</v>
      </c>
      <c r="O325" s="92"/>
      <c r="P325" s="229">
        <f>O325*H325</f>
        <v>0</v>
      </c>
      <c r="Q325" s="229">
        <v>0</v>
      </c>
      <c r="R325" s="229">
        <f>Q325*H325</f>
        <v>0</v>
      </c>
      <c r="S325" s="229">
        <v>0</v>
      </c>
      <c r="T325" s="230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1" t="s">
        <v>141</v>
      </c>
      <c r="AT325" s="231" t="s">
        <v>136</v>
      </c>
      <c r="AU325" s="231" t="s">
        <v>83</v>
      </c>
      <c r="AY325" s="18" t="s">
        <v>134</v>
      </c>
      <c r="BE325" s="232">
        <f>IF(N325="základní",J325,0)</f>
        <v>0</v>
      </c>
      <c r="BF325" s="232">
        <f>IF(N325="snížená",J325,0)</f>
        <v>0</v>
      </c>
      <c r="BG325" s="232">
        <f>IF(N325="zákl. přenesená",J325,0)</f>
        <v>0</v>
      </c>
      <c r="BH325" s="232">
        <f>IF(N325="sníž. přenesená",J325,0)</f>
        <v>0</v>
      </c>
      <c r="BI325" s="232">
        <f>IF(N325="nulová",J325,0)</f>
        <v>0</v>
      </c>
      <c r="BJ325" s="18" t="s">
        <v>81</v>
      </c>
      <c r="BK325" s="232">
        <f>ROUND(I325*H325,2)</f>
        <v>0</v>
      </c>
      <c r="BL325" s="18" t="s">
        <v>141</v>
      </c>
      <c r="BM325" s="231" t="s">
        <v>1368</v>
      </c>
    </row>
    <row r="326" s="2" customFormat="1">
      <c r="A326" s="39"/>
      <c r="B326" s="40"/>
      <c r="C326" s="41"/>
      <c r="D326" s="233" t="s">
        <v>143</v>
      </c>
      <c r="E326" s="41"/>
      <c r="F326" s="234" t="s">
        <v>1369</v>
      </c>
      <c r="G326" s="41"/>
      <c r="H326" s="41"/>
      <c r="I326" s="235"/>
      <c r="J326" s="41"/>
      <c r="K326" s="41"/>
      <c r="L326" s="45"/>
      <c r="M326" s="236"/>
      <c r="N326" s="237"/>
      <c r="O326" s="92"/>
      <c r="P326" s="92"/>
      <c r="Q326" s="92"/>
      <c r="R326" s="92"/>
      <c r="S326" s="92"/>
      <c r="T326" s="93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143</v>
      </c>
      <c r="AU326" s="18" t="s">
        <v>83</v>
      </c>
    </row>
    <row r="327" s="2" customFormat="1">
      <c r="A327" s="39"/>
      <c r="B327" s="40"/>
      <c r="C327" s="41"/>
      <c r="D327" s="238" t="s">
        <v>145</v>
      </c>
      <c r="E327" s="41"/>
      <c r="F327" s="239" t="s">
        <v>1370</v>
      </c>
      <c r="G327" s="41"/>
      <c r="H327" s="41"/>
      <c r="I327" s="235"/>
      <c r="J327" s="41"/>
      <c r="K327" s="41"/>
      <c r="L327" s="45"/>
      <c r="M327" s="236"/>
      <c r="N327" s="237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145</v>
      </c>
      <c r="AU327" s="18" t="s">
        <v>83</v>
      </c>
    </row>
    <row r="328" s="13" customFormat="1">
      <c r="A328" s="13"/>
      <c r="B328" s="240"/>
      <c r="C328" s="241"/>
      <c r="D328" s="233" t="s">
        <v>147</v>
      </c>
      <c r="E328" s="242" t="s">
        <v>1</v>
      </c>
      <c r="F328" s="243" t="s">
        <v>299</v>
      </c>
      <c r="G328" s="241"/>
      <c r="H328" s="244">
        <v>23</v>
      </c>
      <c r="I328" s="245"/>
      <c r="J328" s="241"/>
      <c r="K328" s="241"/>
      <c r="L328" s="246"/>
      <c r="M328" s="247"/>
      <c r="N328" s="248"/>
      <c r="O328" s="248"/>
      <c r="P328" s="248"/>
      <c r="Q328" s="248"/>
      <c r="R328" s="248"/>
      <c r="S328" s="248"/>
      <c r="T328" s="249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0" t="s">
        <v>147</v>
      </c>
      <c r="AU328" s="250" t="s">
        <v>83</v>
      </c>
      <c r="AV328" s="13" t="s">
        <v>83</v>
      </c>
      <c r="AW328" s="13" t="s">
        <v>30</v>
      </c>
      <c r="AX328" s="13" t="s">
        <v>81</v>
      </c>
      <c r="AY328" s="250" t="s">
        <v>134</v>
      </c>
    </row>
    <row r="329" s="12" customFormat="1" ht="22.8" customHeight="1">
      <c r="A329" s="12"/>
      <c r="B329" s="204"/>
      <c r="C329" s="205"/>
      <c r="D329" s="206" t="s">
        <v>72</v>
      </c>
      <c r="E329" s="218" t="s">
        <v>141</v>
      </c>
      <c r="F329" s="218" t="s">
        <v>439</v>
      </c>
      <c r="G329" s="205"/>
      <c r="H329" s="205"/>
      <c r="I329" s="208"/>
      <c r="J329" s="219">
        <f>BK329</f>
        <v>0</v>
      </c>
      <c r="K329" s="205"/>
      <c r="L329" s="210"/>
      <c r="M329" s="211"/>
      <c r="N329" s="212"/>
      <c r="O329" s="212"/>
      <c r="P329" s="213">
        <f>SUM(P330:P340)</f>
        <v>0</v>
      </c>
      <c r="Q329" s="212"/>
      <c r="R329" s="213">
        <f>SUM(R330:R340)</f>
        <v>0</v>
      </c>
      <c r="S329" s="212"/>
      <c r="T329" s="214">
        <f>SUM(T330:T340)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15" t="s">
        <v>81</v>
      </c>
      <c r="AT329" s="216" t="s">
        <v>72</v>
      </c>
      <c r="AU329" s="216" t="s">
        <v>81</v>
      </c>
      <c r="AY329" s="215" t="s">
        <v>134</v>
      </c>
      <c r="BK329" s="217">
        <f>SUM(BK330:BK340)</f>
        <v>0</v>
      </c>
    </row>
    <row r="330" s="2" customFormat="1" ht="37.8" customHeight="1">
      <c r="A330" s="39"/>
      <c r="B330" s="40"/>
      <c r="C330" s="220" t="s">
        <v>460</v>
      </c>
      <c r="D330" s="220" t="s">
        <v>136</v>
      </c>
      <c r="E330" s="221" t="s">
        <v>1289</v>
      </c>
      <c r="F330" s="222" t="s">
        <v>1290</v>
      </c>
      <c r="G330" s="223" t="s">
        <v>223</v>
      </c>
      <c r="H330" s="224">
        <v>531.29999999999995</v>
      </c>
      <c r="I330" s="225"/>
      <c r="J330" s="226">
        <f>ROUND(I330*H330,2)</f>
        <v>0</v>
      </c>
      <c r="K330" s="222" t="s">
        <v>140</v>
      </c>
      <c r="L330" s="45"/>
      <c r="M330" s="227" t="s">
        <v>1</v>
      </c>
      <c r="N330" s="228" t="s">
        <v>38</v>
      </c>
      <c r="O330" s="92"/>
      <c r="P330" s="229">
        <f>O330*H330</f>
        <v>0</v>
      </c>
      <c r="Q330" s="229">
        <v>0</v>
      </c>
      <c r="R330" s="229">
        <f>Q330*H330</f>
        <v>0</v>
      </c>
      <c r="S330" s="229">
        <v>0</v>
      </c>
      <c r="T330" s="230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1" t="s">
        <v>141</v>
      </c>
      <c r="AT330" s="231" t="s">
        <v>136</v>
      </c>
      <c r="AU330" s="231" t="s">
        <v>83</v>
      </c>
      <c r="AY330" s="18" t="s">
        <v>134</v>
      </c>
      <c r="BE330" s="232">
        <f>IF(N330="základní",J330,0)</f>
        <v>0</v>
      </c>
      <c r="BF330" s="232">
        <f>IF(N330="snížená",J330,0)</f>
        <v>0</v>
      </c>
      <c r="BG330" s="232">
        <f>IF(N330="zákl. přenesená",J330,0)</f>
        <v>0</v>
      </c>
      <c r="BH330" s="232">
        <f>IF(N330="sníž. přenesená",J330,0)</f>
        <v>0</v>
      </c>
      <c r="BI330" s="232">
        <f>IF(N330="nulová",J330,0)</f>
        <v>0</v>
      </c>
      <c r="BJ330" s="18" t="s">
        <v>81</v>
      </c>
      <c r="BK330" s="232">
        <f>ROUND(I330*H330,2)</f>
        <v>0</v>
      </c>
      <c r="BL330" s="18" t="s">
        <v>141</v>
      </c>
      <c r="BM330" s="231" t="s">
        <v>1371</v>
      </c>
    </row>
    <row r="331" s="2" customFormat="1">
      <c r="A331" s="39"/>
      <c r="B331" s="40"/>
      <c r="C331" s="41"/>
      <c r="D331" s="233" t="s">
        <v>143</v>
      </c>
      <c r="E331" s="41"/>
      <c r="F331" s="234" t="s">
        <v>1292</v>
      </c>
      <c r="G331" s="41"/>
      <c r="H331" s="41"/>
      <c r="I331" s="235"/>
      <c r="J331" s="41"/>
      <c r="K331" s="41"/>
      <c r="L331" s="45"/>
      <c r="M331" s="236"/>
      <c r="N331" s="237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143</v>
      </c>
      <c r="AU331" s="18" t="s">
        <v>83</v>
      </c>
    </row>
    <row r="332" s="2" customFormat="1">
      <c r="A332" s="39"/>
      <c r="B332" s="40"/>
      <c r="C332" s="41"/>
      <c r="D332" s="238" t="s">
        <v>145</v>
      </c>
      <c r="E332" s="41"/>
      <c r="F332" s="239" t="s">
        <v>1293</v>
      </c>
      <c r="G332" s="41"/>
      <c r="H332" s="41"/>
      <c r="I332" s="235"/>
      <c r="J332" s="41"/>
      <c r="K332" s="41"/>
      <c r="L332" s="45"/>
      <c r="M332" s="236"/>
      <c r="N332" s="237"/>
      <c r="O332" s="92"/>
      <c r="P332" s="92"/>
      <c r="Q332" s="92"/>
      <c r="R332" s="92"/>
      <c r="S332" s="92"/>
      <c r="T332" s="93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145</v>
      </c>
      <c r="AU332" s="18" t="s">
        <v>83</v>
      </c>
    </row>
    <row r="333" s="13" customFormat="1">
      <c r="A333" s="13"/>
      <c r="B333" s="240"/>
      <c r="C333" s="241"/>
      <c r="D333" s="233" t="s">
        <v>147</v>
      </c>
      <c r="E333" s="242" t="s">
        <v>1</v>
      </c>
      <c r="F333" s="243" t="s">
        <v>1372</v>
      </c>
      <c r="G333" s="241"/>
      <c r="H333" s="244">
        <v>531.29999999999995</v>
      </c>
      <c r="I333" s="245"/>
      <c r="J333" s="241"/>
      <c r="K333" s="241"/>
      <c r="L333" s="246"/>
      <c r="M333" s="247"/>
      <c r="N333" s="248"/>
      <c r="O333" s="248"/>
      <c r="P333" s="248"/>
      <c r="Q333" s="248"/>
      <c r="R333" s="248"/>
      <c r="S333" s="248"/>
      <c r="T333" s="249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0" t="s">
        <v>147</v>
      </c>
      <c r="AU333" s="250" t="s">
        <v>83</v>
      </c>
      <c r="AV333" s="13" t="s">
        <v>83</v>
      </c>
      <c r="AW333" s="13" t="s">
        <v>30</v>
      </c>
      <c r="AX333" s="13" t="s">
        <v>81</v>
      </c>
      <c r="AY333" s="250" t="s">
        <v>134</v>
      </c>
    </row>
    <row r="334" s="2" customFormat="1" ht="24.15" customHeight="1">
      <c r="A334" s="39"/>
      <c r="B334" s="40"/>
      <c r="C334" s="220" t="s">
        <v>467</v>
      </c>
      <c r="D334" s="220" t="s">
        <v>136</v>
      </c>
      <c r="E334" s="221" t="s">
        <v>1373</v>
      </c>
      <c r="F334" s="222" t="s">
        <v>1374</v>
      </c>
      <c r="G334" s="223" t="s">
        <v>223</v>
      </c>
      <c r="H334" s="224">
        <v>531.29999999999995</v>
      </c>
      <c r="I334" s="225"/>
      <c r="J334" s="226">
        <f>ROUND(I334*H334,2)</f>
        <v>0</v>
      </c>
      <c r="K334" s="222" t="s">
        <v>140</v>
      </c>
      <c r="L334" s="45"/>
      <c r="M334" s="227" t="s">
        <v>1</v>
      </c>
      <c r="N334" s="228" t="s">
        <v>38</v>
      </c>
      <c r="O334" s="92"/>
      <c r="P334" s="229">
        <f>O334*H334</f>
        <v>0</v>
      </c>
      <c r="Q334" s="229">
        <v>0</v>
      </c>
      <c r="R334" s="229">
        <f>Q334*H334</f>
        <v>0</v>
      </c>
      <c r="S334" s="229">
        <v>0</v>
      </c>
      <c r="T334" s="230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1" t="s">
        <v>141</v>
      </c>
      <c r="AT334" s="231" t="s">
        <v>136</v>
      </c>
      <c r="AU334" s="231" t="s">
        <v>83</v>
      </c>
      <c r="AY334" s="18" t="s">
        <v>134</v>
      </c>
      <c r="BE334" s="232">
        <f>IF(N334="základní",J334,0)</f>
        <v>0</v>
      </c>
      <c r="BF334" s="232">
        <f>IF(N334="snížená",J334,0)</f>
        <v>0</v>
      </c>
      <c r="BG334" s="232">
        <f>IF(N334="zákl. přenesená",J334,0)</f>
        <v>0</v>
      </c>
      <c r="BH334" s="232">
        <f>IF(N334="sníž. přenesená",J334,0)</f>
        <v>0</v>
      </c>
      <c r="BI334" s="232">
        <f>IF(N334="nulová",J334,0)</f>
        <v>0</v>
      </c>
      <c r="BJ334" s="18" t="s">
        <v>81</v>
      </c>
      <c r="BK334" s="232">
        <f>ROUND(I334*H334,2)</f>
        <v>0</v>
      </c>
      <c r="BL334" s="18" t="s">
        <v>141</v>
      </c>
      <c r="BM334" s="231" t="s">
        <v>1375</v>
      </c>
    </row>
    <row r="335" s="2" customFormat="1">
      <c r="A335" s="39"/>
      <c r="B335" s="40"/>
      <c r="C335" s="41"/>
      <c r="D335" s="233" t="s">
        <v>143</v>
      </c>
      <c r="E335" s="41"/>
      <c r="F335" s="234" t="s">
        <v>1376</v>
      </c>
      <c r="G335" s="41"/>
      <c r="H335" s="41"/>
      <c r="I335" s="235"/>
      <c r="J335" s="41"/>
      <c r="K335" s="41"/>
      <c r="L335" s="45"/>
      <c r="M335" s="236"/>
      <c r="N335" s="237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143</v>
      </c>
      <c r="AU335" s="18" t="s">
        <v>83</v>
      </c>
    </row>
    <row r="336" s="2" customFormat="1">
      <c r="A336" s="39"/>
      <c r="B336" s="40"/>
      <c r="C336" s="41"/>
      <c r="D336" s="238" t="s">
        <v>145</v>
      </c>
      <c r="E336" s="41"/>
      <c r="F336" s="239" t="s">
        <v>1377</v>
      </c>
      <c r="G336" s="41"/>
      <c r="H336" s="41"/>
      <c r="I336" s="235"/>
      <c r="J336" s="41"/>
      <c r="K336" s="41"/>
      <c r="L336" s="45"/>
      <c r="M336" s="236"/>
      <c r="N336" s="237"/>
      <c r="O336" s="92"/>
      <c r="P336" s="92"/>
      <c r="Q336" s="92"/>
      <c r="R336" s="92"/>
      <c r="S336" s="92"/>
      <c r="T336" s="93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145</v>
      </c>
      <c r="AU336" s="18" t="s">
        <v>83</v>
      </c>
    </row>
    <row r="337" s="13" customFormat="1">
      <c r="A337" s="13"/>
      <c r="B337" s="240"/>
      <c r="C337" s="241"/>
      <c r="D337" s="233" t="s">
        <v>147</v>
      </c>
      <c r="E337" s="242" t="s">
        <v>1</v>
      </c>
      <c r="F337" s="243" t="s">
        <v>1372</v>
      </c>
      <c r="G337" s="241"/>
      <c r="H337" s="244">
        <v>531.29999999999995</v>
      </c>
      <c r="I337" s="245"/>
      <c r="J337" s="241"/>
      <c r="K337" s="241"/>
      <c r="L337" s="246"/>
      <c r="M337" s="247"/>
      <c r="N337" s="248"/>
      <c r="O337" s="248"/>
      <c r="P337" s="248"/>
      <c r="Q337" s="248"/>
      <c r="R337" s="248"/>
      <c r="S337" s="248"/>
      <c r="T337" s="249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0" t="s">
        <v>147</v>
      </c>
      <c r="AU337" s="250" t="s">
        <v>83</v>
      </c>
      <c r="AV337" s="13" t="s">
        <v>83</v>
      </c>
      <c r="AW337" s="13" t="s">
        <v>30</v>
      </c>
      <c r="AX337" s="13" t="s">
        <v>81</v>
      </c>
      <c r="AY337" s="250" t="s">
        <v>134</v>
      </c>
    </row>
    <row r="338" s="2" customFormat="1" ht="24.15" customHeight="1">
      <c r="A338" s="39"/>
      <c r="B338" s="40"/>
      <c r="C338" s="220" t="s">
        <v>473</v>
      </c>
      <c r="D338" s="220" t="s">
        <v>136</v>
      </c>
      <c r="E338" s="221" t="s">
        <v>1378</v>
      </c>
      <c r="F338" s="222" t="s">
        <v>1379</v>
      </c>
      <c r="G338" s="223" t="s">
        <v>223</v>
      </c>
      <c r="H338" s="224">
        <v>53.130000000000003</v>
      </c>
      <c r="I338" s="225"/>
      <c r="J338" s="226">
        <f>ROUND(I338*H338,2)</f>
        <v>0</v>
      </c>
      <c r="K338" s="222" t="s">
        <v>1</v>
      </c>
      <c r="L338" s="45"/>
      <c r="M338" s="227" t="s">
        <v>1</v>
      </c>
      <c r="N338" s="228" t="s">
        <v>38</v>
      </c>
      <c r="O338" s="92"/>
      <c r="P338" s="229">
        <f>O338*H338</f>
        <v>0</v>
      </c>
      <c r="Q338" s="229">
        <v>0</v>
      </c>
      <c r="R338" s="229">
        <f>Q338*H338</f>
        <v>0</v>
      </c>
      <c r="S338" s="229">
        <v>0</v>
      </c>
      <c r="T338" s="230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1" t="s">
        <v>141</v>
      </c>
      <c r="AT338" s="231" t="s">
        <v>136</v>
      </c>
      <c r="AU338" s="231" t="s">
        <v>83</v>
      </c>
      <c r="AY338" s="18" t="s">
        <v>134</v>
      </c>
      <c r="BE338" s="232">
        <f>IF(N338="základní",J338,0)</f>
        <v>0</v>
      </c>
      <c r="BF338" s="232">
        <f>IF(N338="snížená",J338,0)</f>
        <v>0</v>
      </c>
      <c r="BG338" s="232">
        <f>IF(N338="zákl. přenesená",J338,0)</f>
        <v>0</v>
      </c>
      <c r="BH338" s="232">
        <f>IF(N338="sníž. přenesená",J338,0)</f>
        <v>0</v>
      </c>
      <c r="BI338" s="232">
        <f>IF(N338="nulová",J338,0)</f>
        <v>0</v>
      </c>
      <c r="BJ338" s="18" t="s">
        <v>81</v>
      </c>
      <c r="BK338" s="232">
        <f>ROUND(I338*H338,2)</f>
        <v>0</v>
      </c>
      <c r="BL338" s="18" t="s">
        <v>141</v>
      </c>
      <c r="BM338" s="231" t="s">
        <v>1380</v>
      </c>
    </row>
    <row r="339" s="2" customFormat="1">
      <c r="A339" s="39"/>
      <c r="B339" s="40"/>
      <c r="C339" s="41"/>
      <c r="D339" s="233" t="s">
        <v>143</v>
      </c>
      <c r="E339" s="41"/>
      <c r="F339" s="234" t="s">
        <v>1381</v>
      </c>
      <c r="G339" s="41"/>
      <c r="H339" s="41"/>
      <c r="I339" s="235"/>
      <c r="J339" s="41"/>
      <c r="K339" s="41"/>
      <c r="L339" s="45"/>
      <c r="M339" s="236"/>
      <c r="N339" s="237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143</v>
      </c>
      <c r="AU339" s="18" t="s">
        <v>83</v>
      </c>
    </row>
    <row r="340" s="13" customFormat="1">
      <c r="A340" s="13"/>
      <c r="B340" s="240"/>
      <c r="C340" s="241"/>
      <c r="D340" s="233" t="s">
        <v>147</v>
      </c>
      <c r="E340" s="242" t="s">
        <v>1</v>
      </c>
      <c r="F340" s="243" t="s">
        <v>1382</v>
      </c>
      <c r="G340" s="241"/>
      <c r="H340" s="244">
        <v>53.130000000000003</v>
      </c>
      <c r="I340" s="245"/>
      <c r="J340" s="241"/>
      <c r="K340" s="241"/>
      <c r="L340" s="246"/>
      <c r="M340" s="247"/>
      <c r="N340" s="248"/>
      <c r="O340" s="248"/>
      <c r="P340" s="248"/>
      <c r="Q340" s="248"/>
      <c r="R340" s="248"/>
      <c r="S340" s="248"/>
      <c r="T340" s="249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0" t="s">
        <v>147</v>
      </c>
      <c r="AU340" s="250" t="s">
        <v>83</v>
      </c>
      <c r="AV340" s="13" t="s">
        <v>83</v>
      </c>
      <c r="AW340" s="13" t="s">
        <v>30</v>
      </c>
      <c r="AX340" s="13" t="s">
        <v>81</v>
      </c>
      <c r="AY340" s="250" t="s">
        <v>134</v>
      </c>
    </row>
    <row r="341" s="12" customFormat="1" ht="22.8" customHeight="1">
      <c r="A341" s="12"/>
      <c r="B341" s="204"/>
      <c r="C341" s="205"/>
      <c r="D341" s="206" t="s">
        <v>72</v>
      </c>
      <c r="E341" s="218" t="s">
        <v>175</v>
      </c>
      <c r="F341" s="218" t="s">
        <v>447</v>
      </c>
      <c r="G341" s="205"/>
      <c r="H341" s="205"/>
      <c r="I341" s="208"/>
      <c r="J341" s="219">
        <f>BK341</f>
        <v>0</v>
      </c>
      <c r="K341" s="205"/>
      <c r="L341" s="210"/>
      <c r="M341" s="211"/>
      <c r="N341" s="212"/>
      <c r="O341" s="212"/>
      <c r="P341" s="213">
        <f>SUM(P342:P397)</f>
        <v>0</v>
      </c>
      <c r="Q341" s="212"/>
      <c r="R341" s="213">
        <f>SUM(R342:R397)</f>
        <v>417.068465</v>
      </c>
      <c r="S341" s="212"/>
      <c r="T341" s="214">
        <f>SUM(T342:T397)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215" t="s">
        <v>81</v>
      </c>
      <c r="AT341" s="216" t="s">
        <v>72</v>
      </c>
      <c r="AU341" s="216" t="s">
        <v>81</v>
      </c>
      <c r="AY341" s="215" t="s">
        <v>134</v>
      </c>
      <c r="BK341" s="217">
        <f>SUM(BK342:BK397)</f>
        <v>0</v>
      </c>
    </row>
    <row r="342" s="2" customFormat="1" ht="21.75" customHeight="1">
      <c r="A342" s="39"/>
      <c r="B342" s="40"/>
      <c r="C342" s="220" t="s">
        <v>479</v>
      </c>
      <c r="D342" s="220" t="s">
        <v>136</v>
      </c>
      <c r="E342" s="221" t="s">
        <v>1383</v>
      </c>
      <c r="F342" s="222" t="s">
        <v>1384</v>
      </c>
      <c r="G342" s="223" t="s">
        <v>139</v>
      </c>
      <c r="H342" s="224">
        <v>140.47</v>
      </c>
      <c r="I342" s="225"/>
      <c r="J342" s="226">
        <f>ROUND(I342*H342,2)</f>
        <v>0</v>
      </c>
      <c r="K342" s="222" t="s">
        <v>140</v>
      </c>
      <c r="L342" s="45"/>
      <c r="M342" s="227" t="s">
        <v>1</v>
      </c>
      <c r="N342" s="228" t="s">
        <v>38</v>
      </c>
      <c r="O342" s="92"/>
      <c r="P342" s="229">
        <f>O342*H342</f>
        <v>0</v>
      </c>
      <c r="Q342" s="229">
        <v>0.23000000000000001</v>
      </c>
      <c r="R342" s="229">
        <f>Q342*H342</f>
        <v>32.308100000000003</v>
      </c>
      <c r="S342" s="229">
        <v>0</v>
      </c>
      <c r="T342" s="230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1" t="s">
        <v>141</v>
      </c>
      <c r="AT342" s="231" t="s">
        <v>136</v>
      </c>
      <c r="AU342" s="231" t="s">
        <v>83</v>
      </c>
      <c r="AY342" s="18" t="s">
        <v>134</v>
      </c>
      <c r="BE342" s="232">
        <f>IF(N342="základní",J342,0)</f>
        <v>0</v>
      </c>
      <c r="BF342" s="232">
        <f>IF(N342="snížená",J342,0)</f>
        <v>0</v>
      </c>
      <c r="BG342" s="232">
        <f>IF(N342="zákl. přenesená",J342,0)</f>
        <v>0</v>
      </c>
      <c r="BH342" s="232">
        <f>IF(N342="sníž. přenesená",J342,0)</f>
        <v>0</v>
      </c>
      <c r="BI342" s="232">
        <f>IF(N342="nulová",J342,0)</f>
        <v>0</v>
      </c>
      <c r="BJ342" s="18" t="s">
        <v>81</v>
      </c>
      <c r="BK342" s="232">
        <f>ROUND(I342*H342,2)</f>
        <v>0</v>
      </c>
      <c r="BL342" s="18" t="s">
        <v>141</v>
      </c>
      <c r="BM342" s="231" t="s">
        <v>1385</v>
      </c>
    </row>
    <row r="343" s="2" customFormat="1">
      <c r="A343" s="39"/>
      <c r="B343" s="40"/>
      <c r="C343" s="41"/>
      <c r="D343" s="233" t="s">
        <v>143</v>
      </c>
      <c r="E343" s="41"/>
      <c r="F343" s="234" t="s">
        <v>1386</v>
      </c>
      <c r="G343" s="41"/>
      <c r="H343" s="41"/>
      <c r="I343" s="235"/>
      <c r="J343" s="41"/>
      <c r="K343" s="41"/>
      <c r="L343" s="45"/>
      <c r="M343" s="236"/>
      <c r="N343" s="237"/>
      <c r="O343" s="92"/>
      <c r="P343" s="92"/>
      <c r="Q343" s="92"/>
      <c r="R343" s="92"/>
      <c r="S343" s="92"/>
      <c r="T343" s="93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143</v>
      </c>
      <c r="AU343" s="18" t="s">
        <v>83</v>
      </c>
    </row>
    <row r="344" s="2" customFormat="1">
      <c r="A344" s="39"/>
      <c r="B344" s="40"/>
      <c r="C344" s="41"/>
      <c r="D344" s="238" t="s">
        <v>145</v>
      </c>
      <c r="E344" s="41"/>
      <c r="F344" s="239" t="s">
        <v>1387</v>
      </c>
      <c r="G344" s="41"/>
      <c r="H344" s="41"/>
      <c r="I344" s="235"/>
      <c r="J344" s="41"/>
      <c r="K344" s="41"/>
      <c r="L344" s="45"/>
      <c r="M344" s="236"/>
      <c r="N344" s="237"/>
      <c r="O344" s="92"/>
      <c r="P344" s="92"/>
      <c r="Q344" s="92"/>
      <c r="R344" s="92"/>
      <c r="S344" s="92"/>
      <c r="T344" s="93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145</v>
      </c>
      <c r="AU344" s="18" t="s">
        <v>83</v>
      </c>
    </row>
    <row r="345" s="13" customFormat="1">
      <c r="A345" s="13"/>
      <c r="B345" s="240"/>
      <c r="C345" s="241"/>
      <c r="D345" s="233" t="s">
        <v>147</v>
      </c>
      <c r="E345" s="242" t="s">
        <v>1</v>
      </c>
      <c r="F345" s="243" t="s">
        <v>1388</v>
      </c>
      <c r="G345" s="241"/>
      <c r="H345" s="244">
        <v>140.47</v>
      </c>
      <c r="I345" s="245"/>
      <c r="J345" s="241"/>
      <c r="K345" s="241"/>
      <c r="L345" s="246"/>
      <c r="M345" s="247"/>
      <c r="N345" s="248"/>
      <c r="O345" s="248"/>
      <c r="P345" s="248"/>
      <c r="Q345" s="248"/>
      <c r="R345" s="248"/>
      <c r="S345" s="248"/>
      <c r="T345" s="24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0" t="s">
        <v>147</v>
      </c>
      <c r="AU345" s="250" t="s">
        <v>83</v>
      </c>
      <c r="AV345" s="13" t="s">
        <v>83</v>
      </c>
      <c r="AW345" s="13" t="s">
        <v>30</v>
      </c>
      <c r="AX345" s="13" t="s">
        <v>81</v>
      </c>
      <c r="AY345" s="250" t="s">
        <v>134</v>
      </c>
    </row>
    <row r="346" s="2" customFormat="1" ht="21.75" customHeight="1">
      <c r="A346" s="39"/>
      <c r="B346" s="40"/>
      <c r="C346" s="220" t="s">
        <v>486</v>
      </c>
      <c r="D346" s="220" t="s">
        <v>136</v>
      </c>
      <c r="E346" s="221" t="s">
        <v>1389</v>
      </c>
      <c r="F346" s="222" t="s">
        <v>1390</v>
      </c>
      <c r="G346" s="223" t="s">
        <v>139</v>
      </c>
      <c r="H346" s="224">
        <v>190.41</v>
      </c>
      <c r="I346" s="225"/>
      <c r="J346" s="226">
        <f>ROUND(I346*H346,2)</f>
        <v>0</v>
      </c>
      <c r="K346" s="222" t="s">
        <v>140</v>
      </c>
      <c r="L346" s="45"/>
      <c r="M346" s="227" t="s">
        <v>1</v>
      </c>
      <c r="N346" s="228" t="s">
        <v>38</v>
      </c>
      <c r="O346" s="92"/>
      <c r="P346" s="229">
        <f>O346*H346</f>
        <v>0</v>
      </c>
      <c r="Q346" s="229">
        <v>0.34499999999999997</v>
      </c>
      <c r="R346" s="229">
        <f>Q346*H346</f>
        <v>65.691449999999989</v>
      </c>
      <c r="S346" s="229">
        <v>0</v>
      </c>
      <c r="T346" s="230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1" t="s">
        <v>141</v>
      </c>
      <c r="AT346" s="231" t="s">
        <v>136</v>
      </c>
      <c r="AU346" s="231" t="s">
        <v>83</v>
      </c>
      <c r="AY346" s="18" t="s">
        <v>134</v>
      </c>
      <c r="BE346" s="232">
        <f>IF(N346="základní",J346,0)</f>
        <v>0</v>
      </c>
      <c r="BF346" s="232">
        <f>IF(N346="snížená",J346,0)</f>
        <v>0</v>
      </c>
      <c r="BG346" s="232">
        <f>IF(N346="zákl. přenesená",J346,0)</f>
        <v>0</v>
      </c>
      <c r="BH346" s="232">
        <f>IF(N346="sníž. přenesená",J346,0)</f>
        <v>0</v>
      </c>
      <c r="BI346" s="232">
        <f>IF(N346="nulová",J346,0)</f>
        <v>0</v>
      </c>
      <c r="BJ346" s="18" t="s">
        <v>81</v>
      </c>
      <c r="BK346" s="232">
        <f>ROUND(I346*H346,2)</f>
        <v>0</v>
      </c>
      <c r="BL346" s="18" t="s">
        <v>141</v>
      </c>
      <c r="BM346" s="231" t="s">
        <v>1391</v>
      </c>
    </row>
    <row r="347" s="2" customFormat="1">
      <c r="A347" s="39"/>
      <c r="B347" s="40"/>
      <c r="C347" s="41"/>
      <c r="D347" s="233" t="s">
        <v>143</v>
      </c>
      <c r="E347" s="41"/>
      <c r="F347" s="234" t="s">
        <v>1392</v>
      </c>
      <c r="G347" s="41"/>
      <c r="H347" s="41"/>
      <c r="I347" s="235"/>
      <c r="J347" s="41"/>
      <c r="K347" s="41"/>
      <c r="L347" s="45"/>
      <c r="M347" s="236"/>
      <c r="N347" s="237"/>
      <c r="O347" s="92"/>
      <c r="P347" s="92"/>
      <c r="Q347" s="92"/>
      <c r="R347" s="92"/>
      <c r="S347" s="92"/>
      <c r="T347" s="93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143</v>
      </c>
      <c r="AU347" s="18" t="s">
        <v>83</v>
      </c>
    </row>
    <row r="348" s="2" customFormat="1">
      <c r="A348" s="39"/>
      <c r="B348" s="40"/>
      <c r="C348" s="41"/>
      <c r="D348" s="238" t="s">
        <v>145</v>
      </c>
      <c r="E348" s="41"/>
      <c r="F348" s="239" t="s">
        <v>1393</v>
      </c>
      <c r="G348" s="41"/>
      <c r="H348" s="41"/>
      <c r="I348" s="235"/>
      <c r="J348" s="41"/>
      <c r="K348" s="41"/>
      <c r="L348" s="45"/>
      <c r="M348" s="236"/>
      <c r="N348" s="237"/>
      <c r="O348" s="92"/>
      <c r="P348" s="92"/>
      <c r="Q348" s="92"/>
      <c r="R348" s="92"/>
      <c r="S348" s="92"/>
      <c r="T348" s="93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145</v>
      </c>
      <c r="AU348" s="18" t="s">
        <v>83</v>
      </c>
    </row>
    <row r="349" s="13" customFormat="1">
      <c r="A349" s="13"/>
      <c r="B349" s="240"/>
      <c r="C349" s="241"/>
      <c r="D349" s="233" t="s">
        <v>147</v>
      </c>
      <c r="E349" s="242" t="s">
        <v>1</v>
      </c>
      <c r="F349" s="243" t="s">
        <v>1394</v>
      </c>
      <c r="G349" s="241"/>
      <c r="H349" s="244">
        <v>190.41</v>
      </c>
      <c r="I349" s="245"/>
      <c r="J349" s="241"/>
      <c r="K349" s="241"/>
      <c r="L349" s="246"/>
      <c r="M349" s="247"/>
      <c r="N349" s="248"/>
      <c r="O349" s="248"/>
      <c r="P349" s="248"/>
      <c r="Q349" s="248"/>
      <c r="R349" s="248"/>
      <c r="S349" s="248"/>
      <c r="T349" s="24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0" t="s">
        <v>147</v>
      </c>
      <c r="AU349" s="250" t="s">
        <v>83</v>
      </c>
      <c r="AV349" s="13" t="s">
        <v>83</v>
      </c>
      <c r="AW349" s="13" t="s">
        <v>30</v>
      </c>
      <c r="AX349" s="13" t="s">
        <v>81</v>
      </c>
      <c r="AY349" s="250" t="s">
        <v>134</v>
      </c>
    </row>
    <row r="350" s="2" customFormat="1" ht="21.75" customHeight="1">
      <c r="A350" s="39"/>
      <c r="B350" s="40"/>
      <c r="C350" s="220" t="s">
        <v>493</v>
      </c>
      <c r="D350" s="220" t="s">
        <v>136</v>
      </c>
      <c r="E350" s="221" t="s">
        <v>1395</v>
      </c>
      <c r="F350" s="222" t="s">
        <v>1396</v>
      </c>
      <c r="G350" s="223" t="s">
        <v>139</v>
      </c>
      <c r="H350" s="224">
        <v>207.02000000000001</v>
      </c>
      <c r="I350" s="225"/>
      <c r="J350" s="226">
        <f>ROUND(I350*H350,2)</f>
        <v>0</v>
      </c>
      <c r="K350" s="222" t="s">
        <v>140</v>
      </c>
      <c r="L350" s="45"/>
      <c r="M350" s="227" t="s">
        <v>1</v>
      </c>
      <c r="N350" s="228" t="s">
        <v>38</v>
      </c>
      <c r="O350" s="92"/>
      <c r="P350" s="229">
        <f>O350*H350</f>
        <v>0</v>
      </c>
      <c r="Q350" s="229">
        <v>0.46000000000000002</v>
      </c>
      <c r="R350" s="229">
        <f>Q350*H350</f>
        <v>95.229200000000006</v>
      </c>
      <c r="S350" s="229">
        <v>0</v>
      </c>
      <c r="T350" s="230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1" t="s">
        <v>141</v>
      </c>
      <c r="AT350" s="231" t="s">
        <v>136</v>
      </c>
      <c r="AU350" s="231" t="s">
        <v>83</v>
      </c>
      <c r="AY350" s="18" t="s">
        <v>134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8" t="s">
        <v>81</v>
      </c>
      <c r="BK350" s="232">
        <f>ROUND(I350*H350,2)</f>
        <v>0</v>
      </c>
      <c r="BL350" s="18" t="s">
        <v>141</v>
      </c>
      <c r="BM350" s="231" t="s">
        <v>1397</v>
      </c>
    </row>
    <row r="351" s="2" customFormat="1">
      <c r="A351" s="39"/>
      <c r="B351" s="40"/>
      <c r="C351" s="41"/>
      <c r="D351" s="233" t="s">
        <v>143</v>
      </c>
      <c r="E351" s="41"/>
      <c r="F351" s="234" t="s">
        <v>1398</v>
      </c>
      <c r="G351" s="41"/>
      <c r="H351" s="41"/>
      <c r="I351" s="235"/>
      <c r="J351" s="41"/>
      <c r="K351" s="41"/>
      <c r="L351" s="45"/>
      <c r="M351" s="236"/>
      <c r="N351" s="237"/>
      <c r="O351" s="92"/>
      <c r="P351" s="92"/>
      <c r="Q351" s="92"/>
      <c r="R351" s="92"/>
      <c r="S351" s="92"/>
      <c r="T351" s="93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143</v>
      </c>
      <c r="AU351" s="18" t="s">
        <v>83</v>
      </c>
    </row>
    <row r="352" s="2" customFormat="1">
      <c r="A352" s="39"/>
      <c r="B352" s="40"/>
      <c r="C352" s="41"/>
      <c r="D352" s="238" t="s">
        <v>145</v>
      </c>
      <c r="E352" s="41"/>
      <c r="F352" s="239" t="s">
        <v>1399</v>
      </c>
      <c r="G352" s="41"/>
      <c r="H352" s="41"/>
      <c r="I352" s="235"/>
      <c r="J352" s="41"/>
      <c r="K352" s="41"/>
      <c r="L352" s="45"/>
      <c r="M352" s="236"/>
      <c r="N352" s="237"/>
      <c r="O352" s="92"/>
      <c r="P352" s="92"/>
      <c r="Q352" s="92"/>
      <c r="R352" s="92"/>
      <c r="S352" s="92"/>
      <c r="T352" s="93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145</v>
      </c>
      <c r="AU352" s="18" t="s">
        <v>83</v>
      </c>
    </row>
    <row r="353" s="13" customFormat="1">
      <c r="A353" s="13"/>
      <c r="B353" s="240"/>
      <c r="C353" s="241"/>
      <c r="D353" s="233" t="s">
        <v>147</v>
      </c>
      <c r="E353" s="242" t="s">
        <v>1</v>
      </c>
      <c r="F353" s="243" t="s">
        <v>1164</v>
      </c>
      <c r="G353" s="241"/>
      <c r="H353" s="244">
        <v>207.02000000000001</v>
      </c>
      <c r="I353" s="245"/>
      <c r="J353" s="241"/>
      <c r="K353" s="241"/>
      <c r="L353" s="246"/>
      <c r="M353" s="247"/>
      <c r="N353" s="248"/>
      <c r="O353" s="248"/>
      <c r="P353" s="248"/>
      <c r="Q353" s="248"/>
      <c r="R353" s="248"/>
      <c r="S353" s="248"/>
      <c r="T353" s="249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0" t="s">
        <v>147</v>
      </c>
      <c r="AU353" s="250" t="s">
        <v>83</v>
      </c>
      <c r="AV353" s="13" t="s">
        <v>83</v>
      </c>
      <c r="AW353" s="13" t="s">
        <v>30</v>
      </c>
      <c r="AX353" s="13" t="s">
        <v>81</v>
      </c>
      <c r="AY353" s="250" t="s">
        <v>134</v>
      </c>
    </row>
    <row r="354" s="2" customFormat="1" ht="24.15" customHeight="1">
      <c r="A354" s="39"/>
      <c r="B354" s="40"/>
      <c r="C354" s="220" t="s">
        <v>497</v>
      </c>
      <c r="D354" s="220" t="s">
        <v>136</v>
      </c>
      <c r="E354" s="221" t="s">
        <v>1400</v>
      </c>
      <c r="F354" s="222" t="s">
        <v>1401</v>
      </c>
      <c r="G354" s="223" t="s">
        <v>139</v>
      </c>
      <c r="H354" s="224">
        <v>207.02000000000001</v>
      </c>
      <c r="I354" s="225"/>
      <c r="J354" s="226">
        <f>ROUND(I354*H354,2)</f>
        <v>0</v>
      </c>
      <c r="K354" s="222" t="s">
        <v>1</v>
      </c>
      <c r="L354" s="45"/>
      <c r="M354" s="227" t="s">
        <v>1</v>
      </c>
      <c r="N354" s="228" t="s">
        <v>38</v>
      </c>
      <c r="O354" s="92"/>
      <c r="P354" s="229">
        <f>O354*H354</f>
        <v>0</v>
      </c>
      <c r="Q354" s="229">
        <v>0.26375999999999999</v>
      </c>
      <c r="R354" s="229">
        <f>Q354*H354</f>
        <v>54.603595200000001</v>
      </c>
      <c r="S354" s="229">
        <v>0</v>
      </c>
      <c r="T354" s="230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1" t="s">
        <v>141</v>
      </c>
      <c r="AT354" s="231" t="s">
        <v>136</v>
      </c>
      <c r="AU354" s="231" t="s">
        <v>83</v>
      </c>
      <c r="AY354" s="18" t="s">
        <v>134</v>
      </c>
      <c r="BE354" s="232">
        <f>IF(N354="základní",J354,0)</f>
        <v>0</v>
      </c>
      <c r="BF354" s="232">
        <f>IF(N354="snížená",J354,0)</f>
        <v>0</v>
      </c>
      <c r="BG354" s="232">
        <f>IF(N354="zákl. přenesená",J354,0)</f>
        <v>0</v>
      </c>
      <c r="BH354" s="232">
        <f>IF(N354="sníž. přenesená",J354,0)</f>
        <v>0</v>
      </c>
      <c r="BI354" s="232">
        <f>IF(N354="nulová",J354,0)</f>
        <v>0</v>
      </c>
      <c r="BJ354" s="18" t="s">
        <v>81</v>
      </c>
      <c r="BK354" s="232">
        <f>ROUND(I354*H354,2)</f>
        <v>0</v>
      </c>
      <c r="BL354" s="18" t="s">
        <v>141</v>
      </c>
      <c r="BM354" s="231" t="s">
        <v>1402</v>
      </c>
    </row>
    <row r="355" s="2" customFormat="1">
      <c r="A355" s="39"/>
      <c r="B355" s="40"/>
      <c r="C355" s="41"/>
      <c r="D355" s="233" t="s">
        <v>143</v>
      </c>
      <c r="E355" s="41"/>
      <c r="F355" s="234" t="s">
        <v>1403</v>
      </c>
      <c r="G355" s="41"/>
      <c r="H355" s="41"/>
      <c r="I355" s="235"/>
      <c r="J355" s="41"/>
      <c r="K355" s="41"/>
      <c r="L355" s="45"/>
      <c r="M355" s="236"/>
      <c r="N355" s="237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143</v>
      </c>
      <c r="AU355" s="18" t="s">
        <v>83</v>
      </c>
    </row>
    <row r="356" s="13" customFormat="1">
      <c r="A356" s="13"/>
      <c r="B356" s="240"/>
      <c r="C356" s="241"/>
      <c r="D356" s="233" t="s">
        <v>147</v>
      </c>
      <c r="E356" s="242" t="s">
        <v>1</v>
      </c>
      <c r="F356" s="243" t="s">
        <v>1164</v>
      </c>
      <c r="G356" s="241"/>
      <c r="H356" s="244">
        <v>207.02000000000001</v>
      </c>
      <c r="I356" s="245"/>
      <c r="J356" s="241"/>
      <c r="K356" s="241"/>
      <c r="L356" s="246"/>
      <c r="M356" s="247"/>
      <c r="N356" s="248"/>
      <c r="O356" s="248"/>
      <c r="P356" s="248"/>
      <c r="Q356" s="248"/>
      <c r="R356" s="248"/>
      <c r="S356" s="248"/>
      <c r="T356" s="249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0" t="s">
        <v>147</v>
      </c>
      <c r="AU356" s="250" t="s">
        <v>83</v>
      </c>
      <c r="AV356" s="13" t="s">
        <v>83</v>
      </c>
      <c r="AW356" s="13" t="s">
        <v>30</v>
      </c>
      <c r="AX356" s="13" t="s">
        <v>81</v>
      </c>
      <c r="AY356" s="250" t="s">
        <v>134</v>
      </c>
    </row>
    <row r="357" s="2" customFormat="1" ht="24.15" customHeight="1">
      <c r="A357" s="39"/>
      <c r="B357" s="40"/>
      <c r="C357" s="220" t="s">
        <v>501</v>
      </c>
      <c r="D357" s="220" t="s">
        <v>136</v>
      </c>
      <c r="E357" s="221" t="s">
        <v>461</v>
      </c>
      <c r="F357" s="222" t="s">
        <v>462</v>
      </c>
      <c r="G357" s="223" t="s">
        <v>139</v>
      </c>
      <c r="H357" s="224">
        <v>256.95999999999998</v>
      </c>
      <c r="I357" s="225"/>
      <c r="J357" s="226">
        <f>ROUND(I357*H357,2)</f>
        <v>0</v>
      </c>
      <c r="K357" s="222" t="s">
        <v>140</v>
      </c>
      <c r="L357" s="45"/>
      <c r="M357" s="227" t="s">
        <v>1</v>
      </c>
      <c r="N357" s="228" t="s">
        <v>38</v>
      </c>
      <c r="O357" s="92"/>
      <c r="P357" s="229">
        <f>O357*H357</f>
        <v>0</v>
      </c>
      <c r="Q357" s="229">
        <v>0.38313999999999998</v>
      </c>
      <c r="R357" s="229">
        <f>Q357*H357</f>
        <v>98.451654399999981</v>
      </c>
      <c r="S357" s="229">
        <v>0</v>
      </c>
      <c r="T357" s="230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1" t="s">
        <v>141</v>
      </c>
      <c r="AT357" s="231" t="s">
        <v>136</v>
      </c>
      <c r="AU357" s="231" t="s">
        <v>83</v>
      </c>
      <c r="AY357" s="18" t="s">
        <v>134</v>
      </c>
      <c r="BE357" s="232">
        <f>IF(N357="základní",J357,0)</f>
        <v>0</v>
      </c>
      <c r="BF357" s="232">
        <f>IF(N357="snížená",J357,0)</f>
        <v>0</v>
      </c>
      <c r="BG357" s="232">
        <f>IF(N357="zákl. přenesená",J357,0)</f>
        <v>0</v>
      </c>
      <c r="BH357" s="232">
        <f>IF(N357="sníž. přenesená",J357,0)</f>
        <v>0</v>
      </c>
      <c r="BI357" s="232">
        <f>IF(N357="nulová",J357,0)</f>
        <v>0</v>
      </c>
      <c r="BJ357" s="18" t="s">
        <v>81</v>
      </c>
      <c r="BK357" s="232">
        <f>ROUND(I357*H357,2)</f>
        <v>0</v>
      </c>
      <c r="BL357" s="18" t="s">
        <v>141</v>
      </c>
      <c r="BM357" s="231" t="s">
        <v>1404</v>
      </c>
    </row>
    <row r="358" s="2" customFormat="1">
      <c r="A358" s="39"/>
      <c r="B358" s="40"/>
      <c r="C358" s="41"/>
      <c r="D358" s="233" t="s">
        <v>143</v>
      </c>
      <c r="E358" s="41"/>
      <c r="F358" s="234" t="s">
        <v>464</v>
      </c>
      <c r="G358" s="41"/>
      <c r="H358" s="41"/>
      <c r="I358" s="235"/>
      <c r="J358" s="41"/>
      <c r="K358" s="41"/>
      <c r="L358" s="45"/>
      <c r="M358" s="236"/>
      <c r="N358" s="237"/>
      <c r="O358" s="92"/>
      <c r="P358" s="92"/>
      <c r="Q358" s="92"/>
      <c r="R358" s="92"/>
      <c r="S358" s="92"/>
      <c r="T358" s="93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143</v>
      </c>
      <c r="AU358" s="18" t="s">
        <v>83</v>
      </c>
    </row>
    <row r="359" s="2" customFormat="1">
      <c r="A359" s="39"/>
      <c r="B359" s="40"/>
      <c r="C359" s="41"/>
      <c r="D359" s="238" t="s">
        <v>145</v>
      </c>
      <c r="E359" s="41"/>
      <c r="F359" s="239" t="s">
        <v>465</v>
      </c>
      <c r="G359" s="41"/>
      <c r="H359" s="41"/>
      <c r="I359" s="235"/>
      <c r="J359" s="41"/>
      <c r="K359" s="41"/>
      <c r="L359" s="45"/>
      <c r="M359" s="236"/>
      <c r="N359" s="237"/>
      <c r="O359" s="92"/>
      <c r="P359" s="92"/>
      <c r="Q359" s="92"/>
      <c r="R359" s="92"/>
      <c r="S359" s="92"/>
      <c r="T359" s="93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145</v>
      </c>
      <c r="AU359" s="18" t="s">
        <v>83</v>
      </c>
    </row>
    <row r="360" s="13" customFormat="1">
      <c r="A360" s="13"/>
      <c r="B360" s="240"/>
      <c r="C360" s="241"/>
      <c r="D360" s="233" t="s">
        <v>147</v>
      </c>
      <c r="E360" s="242" t="s">
        <v>1</v>
      </c>
      <c r="F360" s="243" t="s">
        <v>1405</v>
      </c>
      <c r="G360" s="241"/>
      <c r="H360" s="244">
        <v>256.95999999999998</v>
      </c>
      <c r="I360" s="245"/>
      <c r="J360" s="241"/>
      <c r="K360" s="241"/>
      <c r="L360" s="246"/>
      <c r="M360" s="247"/>
      <c r="N360" s="248"/>
      <c r="O360" s="248"/>
      <c r="P360" s="248"/>
      <c r="Q360" s="248"/>
      <c r="R360" s="248"/>
      <c r="S360" s="248"/>
      <c r="T360" s="249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0" t="s">
        <v>147</v>
      </c>
      <c r="AU360" s="250" t="s">
        <v>83</v>
      </c>
      <c r="AV360" s="13" t="s">
        <v>83</v>
      </c>
      <c r="AW360" s="13" t="s">
        <v>30</v>
      </c>
      <c r="AX360" s="13" t="s">
        <v>81</v>
      </c>
      <c r="AY360" s="250" t="s">
        <v>134</v>
      </c>
    </row>
    <row r="361" s="2" customFormat="1" ht="24.15" customHeight="1">
      <c r="A361" s="39"/>
      <c r="B361" s="40"/>
      <c r="C361" s="220" t="s">
        <v>507</v>
      </c>
      <c r="D361" s="220" t="s">
        <v>136</v>
      </c>
      <c r="E361" s="221" t="s">
        <v>1406</v>
      </c>
      <c r="F361" s="222" t="s">
        <v>1407</v>
      </c>
      <c r="G361" s="223" t="s">
        <v>139</v>
      </c>
      <c r="H361" s="224">
        <v>207.02000000000001</v>
      </c>
      <c r="I361" s="225"/>
      <c r="J361" s="226">
        <f>ROUND(I361*H361,2)</f>
        <v>0</v>
      </c>
      <c r="K361" s="222" t="s">
        <v>140</v>
      </c>
      <c r="L361" s="45"/>
      <c r="M361" s="227" t="s">
        <v>1</v>
      </c>
      <c r="N361" s="228" t="s">
        <v>38</v>
      </c>
      <c r="O361" s="92"/>
      <c r="P361" s="229">
        <f>O361*H361</f>
        <v>0</v>
      </c>
      <c r="Q361" s="229">
        <v>0.0065199999999999998</v>
      </c>
      <c r="R361" s="229">
        <f>Q361*H361</f>
        <v>1.3497703999999999</v>
      </c>
      <c r="S361" s="229">
        <v>0</v>
      </c>
      <c r="T361" s="230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1" t="s">
        <v>141</v>
      </c>
      <c r="AT361" s="231" t="s">
        <v>136</v>
      </c>
      <c r="AU361" s="231" t="s">
        <v>83</v>
      </c>
      <c r="AY361" s="18" t="s">
        <v>134</v>
      </c>
      <c r="BE361" s="232">
        <f>IF(N361="základní",J361,0)</f>
        <v>0</v>
      </c>
      <c r="BF361" s="232">
        <f>IF(N361="snížená",J361,0)</f>
        <v>0</v>
      </c>
      <c r="BG361" s="232">
        <f>IF(N361="zákl. přenesená",J361,0)</f>
        <v>0</v>
      </c>
      <c r="BH361" s="232">
        <f>IF(N361="sníž. přenesená",J361,0)</f>
        <v>0</v>
      </c>
      <c r="BI361" s="232">
        <f>IF(N361="nulová",J361,0)</f>
        <v>0</v>
      </c>
      <c r="BJ361" s="18" t="s">
        <v>81</v>
      </c>
      <c r="BK361" s="232">
        <f>ROUND(I361*H361,2)</f>
        <v>0</v>
      </c>
      <c r="BL361" s="18" t="s">
        <v>141</v>
      </c>
      <c r="BM361" s="231" t="s">
        <v>1408</v>
      </c>
    </row>
    <row r="362" s="2" customFormat="1">
      <c r="A362" s="39"/>
      <c r="B362" s="40"/>
      <c r="C362" s="41"/>
      <c r="D362" s="233" t="s">
        <v>143</v>
      </c>
      <c r="E362" s="41"/>
      <c r="F362" s="234" t="s">
        <v>1409</v>
      </c>
      <c r="G362" s="41"/>
      <c r="H362" s="41"/>
      <c r="I362" s="235"/>
      <c r="J362" s="41"/>
      <c r="K362" s="41"/>
      <c r="L362" s="45"/>
      <c r="M362" s="236"/>
      <c r="N362" s="237"/>
      <c r="O362" s="92"/>
      <c r="P362" s="92"/>
      <c r="Q362" s="92"/>
      <c r="R362" s="92"/>
      <c r="S362" s="92"/>
      <c r="T362" s="93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143</v>
      </c>
      <c r="AU362" s="18" t="s">
        <v>83</v>
      </c>
    </row>
    <row r="363" s="2" customFormat="1">
      <c r="A363" s="39"/>
      <c r="B363" s="40"/>
      <c r="C363" s="41"/>
      <c r="D363" s="238" t="s">
        <v>145</v>
      </c>
      <c r="E363" s="41"/>
      <c r="F363" s="239" t="s">
        <v>1410</v>
      </c>
      <c r="G363" s="41"/>
      <c r="H363" s="41"/>
      <c r="I363" s="235"/>
      <c r="J363" s="41"/>
      <c r="K363" s="41"/>
      <c r="L363" s="45"/>
      <c r="M363" s="236"/>
      <c r="N363" s="237"/>
      <c r="O363" s="92"/>
      <c r="P363" s="92"/>
      <c r="Q363" s="92"/>
      <c r="R363" s="92"/>
      <c r="S363" s="92"/>
      <c r="T363" s="93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145</v>
      </c>
      <c r="AU363" s="18" t="s">
        <v>83</v>
      </c>
    </row>
    <row r="364" s="13" customFormat="1">
      <c r="A364" s="13"/>
      <c r="B364" s="240"/>
      <c r="C364" s="241"/>
      <c r="D364" s="233" t="s">
        <v>147</v>
      </c>
      <c r="E364" s="242" t="s">
        <v>1</v>
      </c>
      <c r="F364" s="243" t="s">
        <v>1164</v>
      </c>
      <c r="G364" s="241"/>
      <c r="H364" s="244">
        <v>207.02000000000001</v>
      </c>
      <c r="I364" s="245"/>
      <c r="J364" s="241"/>
      <c r="K364" s="241"/>
      <c r="L364" s="246"/>
      <c r="M364" s="247"/>
      <c r="N364" s="248"/>
      <c r="O364" s="248"/>
      <c r="P364" s="248"/>
      <c r="Q364" s="248"/>
      <c r="R364" s="248"/>
      <c r="S364" s="248"/>
      <c r="T364" s="249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0" t="s">
        <v>147</v>
      </c>
      <c r="AU364" s="250" t="s">
        <v>83</v>
      </c>
      <c r="AV364" s="13" t="s">
        <v>83</v>
      </c>
      <c r="AW364" s="13" t="s">
        <v>30</v>
      </c>
      <c r="AX364" s="13" t="s">
        <v>81</v>
      </c>
      <c r="AY364" s="250" t="s">
        <v>134</v>
      </c>
    </row>
    <row r="365" s="2" customFormat="1" ht="21.75" customHeight="1">
      <c r="A365" s="39"/>
      <c r="B365" s="40"/>
      <c r="C365" s="220" t="s">
        <v>511</v>
      </c>
      <c r="D365" s="220" t="s">
        <v>136</v>
      </c>
      <c r="E365" s="221" t="s">
        <v>1411</v>
      </c>
      <c r="F365" s="222" t="s">
        <v>1412</v>
      </c>
      <c r="G365" s="223" t="s">
        <v>139</v>
      </c>
      <c r="H365" s="224">
        <v>207.02000000000001</v>
      </c>
      <c r="I365" s="225"/>
      <c r="J365" s="226">
        <f>ROUND(I365*H365,2)</f>
        <v>0</v>
      </c>
      <c r="K365" s="222" t="s">
        <v>140</v>
      </c>
      <c r="L365" s="45"/>
      <c r="M365" s="227" t="s">
        <v>1</v>
      </c>
      <c r="N365" s="228" t="s">
        <v>38</v>
      </c>
      <c r="O365" s="92"/>
      <c r="P365" s="229">
        <f>O365*H365</f>
        <v>0</v>
      </c>
      <c r="Q365" s="229">
        <v>0.00071000000000000002</v>
      </c>
      <c r="R365" s="229">
        <f>Q365*H365</f>
        <v>0.14698420000000001</v>
      </c>
      <c r="S365" s="229">
        <v>0</v>
      </c>
      <c r="T365" s="230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1" t="s">
        <v>141</v>
      </c>
      <c r="AT365" s="231" t="s">
        <v>136</v>
      </c>
      <c r="AU365" s="231" t="s">
        <v>83</v>
      </c>
      <c r="AY365" s="18" t="s">
        <v>134</v>
      </c>
      <c r="BE365" s="232">
        <f>IF(N365="základní",J365,0)</f>
        <v>0</v>
      </c>
      <c r="BF365" s="232">
        <f>IF(N365="snížená",J365,0)</f>
        <v>0</v>
      </c>
      <c r="BG365" s="232">
        <f>IF(N365="zákl. přenesená",J365,0)</f>
        <v>0</v>
      </c>
      <c r="BH365" s="232">
        <f>IF(N365="sníž. přenesená",J365,0)</f>
        <v>0</v>
      </c>
      <c r="BI365" s="232">
        <f>IF(N365="nulová",J365,0)</f>
        <v>0</v>
      </c>
      <c r="BJ365" s="18" t="s">
        <v>81</v>
      </c>
      <c r="BK365" s="232">
        <f>ROUND(I365*H365,2)</f>
        <v>0</v>
      </c>
      <c r="BL365" s="18" t="s">
        <v>141</v>
      </c>
      <c r="BM365" s="231" t="s">
        <v>1413</v>
      </c>
    </row>
    <row r="366" s="2" customFormat="1">
      <c r="A366" s="39"/>
      <c r="B366" s="40"/>
      <c r="C366" s="41"/>
      <c r="D366" s="233" t="s">
        <v>143</v>
      </c>
      <c r="E366" s="41"/>
      <c r="F366" s="234" t="s">
        <v>1414</v>
      </c>
      <c r="G366" s="41"/>
      <c r="H366" s="41"/>
      <c r="I366" s="235"/>
      <c r="J366" s="41"/>
      <c r="K366" s="41"/>
      <c r="L366" s="45"/>
      <c r="M366" s="236"/>
      <c r="N366" s="237"/>
      <c r="O366" s="92"/>
      <c r="P366" s="92"/>
      <c r="Q366" s="92"/>
      <c r="R366" s="92"/>
      <c r="S366" s="92"/>
      <c r="T366" s="93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143</v>
      </c>
      <c r="AU366" s="18" t="s">
        <v>83</v>
      </c>
    </row>
    <row r="367" s="2" customFormat="1">
      <c r="A367" s="39"/>
      <c r="B367" s="40"/>
      <c r="C367" s="41"/>
      <c r="D367" s="238" t="s">
        <v>145</v>
      </c>
      <c r="E367" s="41"/>
      <c r="F367" s="239" t="s">
        <v>1415</v>
      </c>
      <c r="G367" s="41"/>
      <c r="H367" s="41"/>
      <c r="I367" s="235"/>
      <c r="J367" s="41"/>
      <c r="K367" s="41"/>
      <c r="L367" s="45"/>
      <c r="M367" s="236"/>
      <c r="N367" s="237"/>
      <c r="O367" s="92"/>
      <c r="P367" s="92"/>
      <c r="Q367" s="92"/>
      <c r="R367" s="92"/>
      <c r="S367" s="92"/>
      <c r="T367" s="93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145</v>
      </c>
      <c r="AU367" s="18" t="s">
        <v>83</v>
      </c>
    </row>
    <row r="368" s="13" customFormat="1">
      <c r="A368" s="13"/>
      <c r="B368" s="240"/>
      <c r="C368" s="241"/>
      <c r="D368" s="233" t="s">
        <v>147</v>
      </c>
      <c r="E368" s="242" t="s">
        <v>1</v>
      </c>
      <c r="F368" s="243" t="s">
        <v>1416</v>
      </c>
      <c r="G368" s="241"/>
      <c r="H368" s="244">
        <v>0</v>
      </c>
      <c r="I368" s="245"/>
      <c r="J368" s="241"/>
      <c r="K368" s="241"/>
      <c r="L368" s="246"/>
      <c r="M368" s="247"/>
      <c r="N368" s="248"/>
      <c r="O368" s="248"/>
      <c r="P368" s="248"/>
      <c r="Q368" s="248"/>
      <c r="R368" s="248"/>
      <c r="S368" s="248"/>
      <c r="T368" s="249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50" t="s">
        <v>147</v>
      </c>
      <c r="AU368" s="250" t="s">
        <v>83</v>
      </c>
      <c r="AV368" s="13" t="s">
        <v>83</v>
      </c>
      <c r="AW368" s="13" t="s">
        <v>30</v>
      </c>
      <c r="AX368" s="13" t="s">
        <v>73</v>
      </c>
      <c r="AY368" s="250" t="s">
        <v>134</v>
      </c>
    </row>
    <row r="369" s="13" customFormat="1">
      <c r="A369" s="13"/>
      <c r="B369" s="240"/>
      <c r="C369" s="241"/>
      <c r="D369" s="233" t="s">
        <v>147</v>
      </c>
      <c r="E369" s="242" t="s">
        <v>1</v>
      </c>
      <c r="F369" s="243" t="s">
        <v>1164</v>
      </c>
      <c r="G369" s="241"/>
      <c r="H369" s="244">
        <v>207.02000000000001</v>
      </c>
      <c r="I369" s="245"/>
      <c r="J369" s="241"/>
      <c r="K369" s="241"/>
      <c r="L369" s="246"/>
      <c r="M369" s="247"/>
      <c r="N369" s="248"/>
      <c r="O369" s="248"/>
      <c r="P369" s="248"/>
      <c r="Q369" s="248"/>
      <c r="R369" s="248"/>
      <c r="S369" s="248"/>
      <c r="T369" s="249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0" t="s">
        <v>147</v>
      </c>
      <c r="AU369" s="250" t="s">
        <v>83</v>
      </c>
      <c r="AV369" s="13" t="s">
        <v>83</v>
      </c>
      <c r="AW369" s="13" t="s">
        <v>30</v>
      </c>
      <c r="AX369" s="13" t="s">
        <v>81</v>
      </c>
      <c r="AY369" s="250" t="s">
        <v>134</v>
      </c>
    </row>
    <row r="370" s="2" customFormat="1" ht="24.15" customHeight="1">
      <c r="A370" s="39"/>
      <c r="B370" s="40"/>
      <c r="C370" s="220" t="s">
        <v>517</v>
      </c>
      <c r="D370" s="220" t="s">
        <v>136</v>
      </c>
      <c r="E370" s="221" t="s">
        <v>1417</v>
      </c>
      <c r="F370" s="222" t="s">
        <v>1418</v>
      </c>
      <c r="G370" s="223" t="s">
        <v>139</v>
      </c>
      <c r="H370" s="224">
        <v>207.02000000000001</v>
      </c>
      <c r="I370" s="225"/>
      <c r="J370" s="226">
        <f>ROUND(I370*H370,2)</f>
        <v>0</v>
      </c>
      <c r="K370" s="222" t="s">
        <v>1</v>
      </c>
      <c r="L370" s="45"/>
      <c r="M370" s="227" t="s">
        <v>1</v>
      </c>
      <c r="N370" s="228" t="s">
        <v>38</v>
      </c>
      <c r="O370" s="92"/>
      <c r="P370" s="229">
        <f>O370*H370</f>
        <v>0</v>
      </c>
      <c r="Q370" s="229">
        <v>0.12966</v>
      </c>
      <c r="R370" s="229">
        <f>Q370*H370</f>
        <v>26.8422132</v>
      </c>
      <c r="S370" s="229">
        <v>0</v>
      </c>
      <c r="T370" s="230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1" t="s">
        <v>141</v>
      </c>
      <c r="AT370" s="231" t="s">
        <v>136</v>
      </c>
      <c r="AU370" s="231" t="s">
        <v>83</v>
      </c>
      <c r="AY370" s="18" t="s">
        <v>134</v>
      </c>
      <c r="BE370" s="232">
        <f>IF(N370="základní",J370,0)</f>
        <v>0</v>
      </c>
      <c r="BF370" s="232">
        <f>IF(N370="snížená",J370,0)</f>
        <v>0</v>
      </c>
      <c r="BG370" s="232">
        <f>IF(N370="zákl. přenesená",J370,0)</f>
        <v>0</v>
      </c>
      <c r="BH370" s="232">
        <f>IF(N370="sníž. přenesená",J370,0)</f>
        <v>0</v>
      </c>
      <c r="BI370" s="232">
        <f>IF(N370="nulová",J370,0)</f>
        <v>0</v>
      </c>
      <c r="BJ370" s="18" t="s">
        <v>81</v>
      </c>
      <c r="BK370" s="232">
        <f>ROUND(I370*H370,2)</f>
        <v>0</v>
      </c>
      <c r="BL370" s="18" t="s">
        <v>141</v>
      </c>
      <c r="BM370" s="231" t="s">
        <v>1419</v>
      </c>
    </row>
    <row r="371" s="2" customFormat="1">
      <c r="A371" s="39"/>
      <c r="B371" s="40"/>
      <c r="C371" s="41"/>
      <c r="D371" s="233" t="s">
        <v>143</v>
      </c>
      <c r="E371" s="41"/>
      <c r="F371" s="234" t="s">
        <v>1420</v>
      </c>
      <c r="G371" s="41"/>
      <c r="H371" s="41"/>
      <c r="I371" s="235"/>
      <c r="J371" s="41"/>
      <c r="K371" s="41"/>
      <c r="L371" s="45"/>
      <c r="M371" s="236"/>
      <c r="N371" s="237"/>
      <c r="O371" s="92"/>
      <c r="P371" s="92"/>
      <c r="Q371" s="92"/>
      <c r="R371" s="92"/>
      <c r="S371" s="92"/>
      <c r="T371" s="93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143</v>
      </c>
      <c r="AU371" s="18" t="s">
        <v>83</v>
      </c>
    </row>
    <row r="372" s="13" customFormat="1">
      <c r="A372" s="13"/>
      <c r="B372" s="240"/>
      <c r="C372" s="241"/>
      <c r="D372" s="233" t="s">
        <v>147</v>
      </c>
      <c r="E372" s="242" t="s">
        <v>1</v>
      </c>
      <c r="F372" s="243" t="s">
        <v>1164</v>
      </c>
      <c r="G372" s="241"/>
      <c r="H372" s="244">
        <v>207.02000000000001</v>
      </c>
      <c r="I372" s="245"/>
      <c r="J372" s="241"/>
      <c r="K372" s="241"/>
      <c r="L372" s="246"/>
      <c r="M372" s="247"/>
      <c r="N372" s="248"/>
      <c r="O372" s="248"/>
      <c r="P372" s="248"/>
      <c r="Q372" s="248"/>
      <c r="R372" s="248"/>
      <c r="S372" s="248"/>
      <c r="T372" s="249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0" t="s">
        <v>147</v>
      </c>
      <c r="AU372" s="250" t="s">
        <v>83</v>
      </c>
      <c r="AV372" s="13" t="s">
        <v>83</v>
      </c>
      <c r="AW372" s="13" t="s">
        <v>30</v>
      </c>
      <c r="AX372" s="13" t="s">
        <v>81</v>
      </c>
      <c r="AY372" s="250" t="s">
        <v>134</v>
      </c>
    </row>
    <row r="373" s="2" customFormat="1" ht="24.15" customHeight="1">
      <c r="A373" s="39"/>
      <c r="B373" s="40"/>
      <c r="C373" s="220" t="s">
        <v>521</v>
      </c>
      <c r="D373" s="220" t="s">
        <v>136</v>
      </c>
      <c r="E373" s="221" t="s">
        <v>1421</v>
      </c>
      <c r="F373" s="222" t="s">
        <v>1422</v>
      </c>
      <c r="G373" s="223" t="s">
        <v>139</v>
      </c>
      <c r="H373" s="224">
        <v>10.449999999999999</v>
      </c>
      <c r="I373" s="225"/>
      <c r="J373" s="226">
        <f>ROUND(I373*H373,2)</f>
        <v>0</v>
      </c>
      <c r="K373" s="222" t="s">
        <v>140</v>
      </c>
      <c r="L373" s="45"/>
      <c r="M373" s="227" t="s">
        <v>1</v>
      </c>
      <c r="N373" s="228" t="s">
        <v>38</v>
      </c>
      <c r="O373" s="92"/>
      <c r="P373" s="229">
        <f>O373*H373</f>
        <v>0</v>
      </c>
      <c r="Q373" s="229">
        <v>0.19536000000000001</v>
      </c>
      <c r="R373" s="229">
        <f>Q373*H373</f>
        <v>2.041512</v>
      </c>
      <c r="S373" s="229">
        <v>0</v>
      </c>
      <c r="T373" s="230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1" t="s">
        <v>141</v>
      </c>
      <c r="AT373" s="231" t="s">
        <v>136</v>
      </c>
      <c r="AU373" s="231" t="s">
        <v>83</v>
      </c>
      <c r="AY373" s="18" t="s">
        <v>134</v>
      </c>
      <c r="BE373" s="232">
        <f>IF(N373="základní",J373,0)</f>
        <v>0</v>
      </c>
      <c r="BF373" s="232">
        <f>IF(N373="snížená",J373,0)</f>
        <v>0</v>
      </c>
      <c r="BG373" s="232">
        <f>IF(N373="zákl. přenesená",J373,0)</f>
        <v>0</v>
      </c>
      <c r="BH373" s="232">
        <f>IF(N373="sníž. přenesená",J373,0)</f>
        <v>0</v>
      </c>
      <c r="BI373" s="232">
        <f>IF(N373="nulová",J373,0)</f>
        <v>0</v>
      </c>
      <c r="BJ373" s="18" t="s">
        <v>81</v>
      </c>
      <c r="BK373" s="232">
        <f>ROUND(I373*H373,2)</f>
        <v>0</v>
      </c>
      <c r="BL373" s="18" t="s">
        <v>141</v>
      </c>
      <c r="BM373" s="231" t="s">
        <v>1423</v>
      </c>
    </row>
    <row r="374" s="2" customFormat="1">
      <c r="A374" s="39"/>
      <c r="B374" s="40"/>
      <c r="C374" s="41"/>
      <c r="D374" s="233" t="s">
        <v>143</v>
      </c>
      <c r="E374" s="41"/>
      <c r="F374" s="234" t="s">
        <v>1424</v>
      </c>
      <c r="G374" s="41"/>
      <c r="H374" s="41"/>
      <c r="I374" s="235"/>
      <c r="J374" s="41"/>
      <c r="K374" s="41"/>
      <c r="L374" s="45"/>
      <c r="M374" s="236"/>
      <c r="N374" s="237"/>
      <c r="O374" s="92"/>
      <c r="P374" s="92"/>
      <c r="Q374" s="92"/>
      <c r="R374" s="92"/>
      <c r="S374" s="92"/>
      <c r="T374" s="93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143</v>
      </c>
      <c r="AU374" s="18" t="s">
        <v>83</v>
      </c>
    </row>
    <row r="375" s="2" customFormat="1">
      <c r="A375" s="39"/>
      <c r="B375" s="40"/>
      <c r="C375" s="41"/>
      <c r="D375" s="238" t="s">
        <v>145</v>
      </c>
      <c r="E375" s="41"/>
      <c r="F375" s="239" t="s">
        <v>1425</v>
      </c>
      <c r="G375" s="41"/>
      <c r="H375" s="41"/>
      <c r="I375" s="235"/>
      <c r="J375" s="41"/>
      <c r="K375" s="41"/>
      <c r="L375" s="45"/>
      <c r="M375" s="236"/>
      <c r="N375" s="237"/>
      <c r="O375" s="92"/>
      <c r="P375" s="92"/>
      <c r="Q375" s="92"/>
      <c r="R375" s="92"/>
      <c r="S375" s="92"/>
      <c r="T375" s="93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145</v>
      </c>
      <c r="AU375" s="18" t="s">
        <v>83</v>
      </c>
    </row>
    <row r="376" s="13" customFormat="1">
      <c r="A376" s="13"/>
      <c r="B376" s="240"/>
      <c r="C376" s="241"/>
      <c r="D376" s="233" t="s">
        <v>147</v>
      </c>
      <c r="E376" s="242" t="s">
        <v>1</v>
      </c>
      <c r="F376" s="243" t="s">
        <v>1426</v>
      </c>
      <c r="G376" s="241"/>
      <c r="H376" s="244">
        <v>10.449999999999999</v>
      </c>
      <c r="I376" s="245"/>
      <c r="J376" s="241"/>
      <c r="K376" s="241"/>
      <c r="L376" s="246"/>
      <c r="M376" s="247"/>
      <c r="N376" s="248"/>
      <c r="O376" s="248"/>
      <c r="P376" s="248"/>
      <c r="Q376" s="248"/>
      <c r="R376" s="248"/>
      <c r="S376" s="248"/>
      <c r="T376" s="249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50" t="s">
        <v>147</v>
      </c>
      <c r="AU376" s="250" t="s">
        <v>83</v>
      </c>
      <c r="AV376" s="13" t="s">
        <v>83</v>
      </c>
      <c r="AW376" s="13" t="s">
        <v>30</v>
      </c>
      <c r="AX376" s="13" t="s">
        <v>81</v>
      </c>
      <c r="AY376" s="250" t="s">
        <v>134</v>
      </c>
    </row>
    <row r="377" s="2" customFormat="1" ht="16.5" customHeight="1">
      <c r="A377" s="39"/>
      <c r="B377" s="40"/>
      <c r="C377" s="272" t="s">
        <v>528</v>
      </c>
      <c r="D377" s="272" t="s">
        <v>363</v>
      </c>
      <c r="E377" s="273" t="s">
        <v>1427</v>
      </c>
      <c r="F377" s="274" t="s">
        <v>1428</v>
      </c>
      <c r="G377" s="275" t="s">
        <v>139</v>
      </c>
      <c r="H377" s="276">
        <v>10.659000000000001</v>
      </c>
      <c r="I377" s="277"/>
      <c r="J377" s="278">
        <f>ROUND(I377*H377,2)</f>
        <v>0</v>
      </c>
      <c r="K377" s="274" t="s">
        <v>140</v>
      </c>
      <c r="L377" s="279"/>
      <c r="M377" s="280" t="s">
        <v>1</v>
      </c>
      <c r="N377" s="281" t="s">
        <v>38</v>
      </c>
      <c r="O377" s="92"/>
      <c r="P377" s="229">
        <f>O377*H377</f>
        <v>0</v>
      </c>
      <c r="Q377" s="229">
        <v>0.222</v>
      </c>
      <c r="R377" s="229">
        <f>Q377*H377</f>
        <v>2.366298</v>
      </c>
      <c r="S377" s="229">
        <v>0</v>
      </c>
      <c r="T377" s="230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1" t="s">
        <v>198</v>
      </c>
      <c r="AT377" s="231" t="s">
        <v>363</v>
      </c>
      <c r="AU377" s="231" t="s">
        <v>83</v>
      </c>
      <c r="AY377" s="18" t="s">
        <v>134</v>
      </c>
      <c r="BE377" s="232">
        <f>IF(N377="základní",J377,0)</f>
        <v>0</v>
      </c>
      <c r="BF377" s="232">
        <f>IF(N377="snížená",J377,0)</f>
        <v>0</v>
      </c>
      <c r="BG377" s="232">
        <f>IF(N377="zákl. přenesená",J377,0)</f>
        <v>0</v>
      </c>
      <c r="BH377" s="232">
        <f>IF(N377="sníž. přenesená",J377,0)</f>
        <v>0</v>
      </c>
      <c r="BI377" s="232">
        <f>IF(N377="nulová",J377,0)</f>
        <v>0</v>
      </c>
      <c r="BJ377" s="18" t="s">
        <v>81</v>
      </c>
      <c r="BK377" s="232">
        <f>ROUND(I377*H377,2)</f>
        <v>0</v>
      </c>
      <c r="BL377" s="18" t="s">
        <v>141</v>
      </c>
      <c r="BM377" s="231" t="s">
        <v>1429</v>
      </c>
    </row>
    <row r="378" s="2" customFormat="1">
      <c r="A378" s="39"/>
      <c r="B378" s="40"/>
      <c r="C378" s="41"/>
      <c r="D378" s="233" t="s">
        <v>143</v>
      </c>
      <c r="E378" s="41"/>
      <c r="F378" s="234" t="s">
        <v>1428</v>
      </c>
      <c r="G378" s="41"/>
      <c r="H378" s="41"/>
      <c r="I378" s="235"/>
      <c r="J378" s="41"/>
      <c r="K378" s="41"/>
      <c r="L378" s="45"/>
      <c r="M378" s="236"/>
      <c r="N378" s="237"/>
      <c r="O378" s="92"/>
      <c r="P378" s="92"/>
      <c r="Q378" s="92"/>
      <c r="R378" s="92"/>
      <c r="S378" s="92"/>
      <c r="T378" s="93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143</v>
      </c>
      <c r="AU378" s="18" t="s">
        <v>83</v>
      </c>
    </row>
    <row r="379" s="13" customFormat="1">
      <c r="A379" s="13"/>
      <c r="B379" s="240"/>
      <c r="C379" s="241"/>
      <c r="D379" s="233" t="s">
        <v>147</v>
      </c>
      <c r="E379" s="242" t="s">
        <v>1</v>
      </c>
      <c r="F379" s="243" t="s">
        <v>1430</v>
      </c>
      <c r="G379" s="241"/>
      <c r="H379" s="244">
        <v>10.659000000000001</v>
      </c>
      <c r="I379" s="245"/>
      <c r="J379" s="241"/>
      <c r="K379" s="241"/>
      <c r="L379" s="246"/>
      <c r="M379" s="247"/>
      <c r="N379" s="248"/>
      <c r="O379" s="248"/>
      <c r="P379" s="248"/>
      <c r="Q379" s="248"/>
      <c r="R379" s="248"/>
      <c r="S379" s="248"/>
      <c r="T379" s="249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0" t="s">
        <v>147</v>
      </c>
      <c r="AU379" s="250" t="s">
        <v>83</v>
      </c>
      <c r="AV379" s="13" t="s">
        <v>83</v>
      </c>
      <c r="AW379" s="13" t="s">
        <v>30</v>
      </c>
      <c r="AX379" s="13" t="s">
        <v>73</v>
      </c>
      <c r="AY379" s="250" t="s">
        <v>134</v>
      </c>
    </row>
    <row r="380" s="14" customFormat="1">
      <c r="A380" s="14"/>
      <c r="B380" s="251"/>
      <c r="C380" s="252"/>
      <c r="D380" s="233" t="s">
        <v>147</v>
      </c>
      <c r="E380" s="253" t="s">
        <v>1</v>
      </c>
      <c r="F380" s="254" t="s">
        <v>163</v>
      </c>
      <c r="G380" s="252"/>
      <c r="H380" s="255">
        <v>10.659000000000001</v>
      </c>
      <c r="I380" s="256"/>
      <c r="J380" s="252"/>
      <c r="K380" s="252"/>
      <c r="L380" s="257"/>
      <c r="M380" s="258"/>
      <c r="N380" s="259"/>
      <c r="O380" s="259"/>
      <c r="P380" s="259"/>
      <c r="Q380" s="259"/>
      <c r="R380" s="259"/>
      <c r="S380" s="259"/>
      <c r="T380" s="260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1" t="s">
        <v>147</v>
      </c>
      <c r="AU380" s="261" t="s">
        <v>83</v>
      </c>
      <c r="AV380" s="14" t="s">
        <v>141</v>
      </c>
      <c r="AW380" s="14" t="s">
        <v>30</v>
      </c>
      <c r="AX380" s="14" t="s">
        <v>81</v>
      </c>
      <c r="AY380" s="261" t="s">
        <v>134</v>
      </c>
    </row>
    <row r="381" s="2" customFormat="1" ht="33" customHeight="1">
      <c r="A381" s="39"/>
      <c r="B381" s="40"/>
      <c r="C381" s="220" t="s">
        <v>532</v>
      </c>
      <c r="D381" s="220" t="s">
        <v>136</v>
      </c>
      <c r="E381" s="221" t="s">
        <v>1431</v>
      </c>
      <c r="F381" s="222" t="s">
        <v>1432</v>
      </c>
      <c r="G381" s="223" t="s">
        <v>139</v>
      </c>
      <c r="H381" s="224">
        <v>97.239999999999995</v>
      </c>
      <c r="I381" s="225"/>
      <c r="J381" s="226">
        <f>ROUND(I381*H381,2)</f>
        <v>0</v>
      </c>
      <c r="K381" s="222" t="s">
        <v>140</v>
      </c>
      <c r="L381" s="45"/>
      <c r="M381" s="227" t="s">
        <v>1</v>
      </c>
      <c r="N381" s="228" t="s">
        <v>38</v>
      </c>
      <c r="O381" s="92"/>
      <c r="P381" s="229">
        <f>O381*H381</f>
        <v>0</v>
      </c>
      <c r="Q381" s="229">
        <v>0.089219999999999994</v>
      </c>
      <c r="R381" s="229">
        <f>Q381*H381</f>
        <v>8.6757527999999997</v>
      </c>
      <c r="S381" s="229">
        <v>0</v>
      </c>
      <c r="T381" s="230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1" t="s">
        <v>141</v>
      </c>
      <c r="AT381" s="231" t="s">
        <v>136</v>
      </c>
      <c r="AU381" s="231" t="s">
        <v>83</v>
      </c>
      <c r="AY381" s="18" t="s">
        <v>134</v>
      </c>
      <c r="BE381" s="232">
        <f>IF(N381="základní",J381,0)</f>
        <v>0</v>
      </c>
      <c r="BF381" s="232">
        <f>IF(N381="snížená",J381,0)</f>
        <v>0</v>
      </c>
      <c r="BG381" s="232">
        <f>IF(N381="zákl. přenesená",J381,0)</f>
        <v>0</v>
      </c>
      <c r="BH381" s="232">
        <f>IF(N381="sníž. přenesená",J381,0)</f>
        <v>0</v>
      </c>
      <c r="BI381" s="232">
        <f>IF(N381="nulová",J381,0)</f>
        <v>0</v>
      </c>
      <c r="BJ381" s="18" t="s">
        <v>81</v>
      </c>
      <c r="BK381" s="232">
        <f>ROUND(I381*H381,2)</f>
        <v>0</v>
      </c>
      <c r="BL381" s="18" t="s">
        <v>141</v>
      </c>
      <c r="BM381" s="231" t="s">
        <v>1433</v>
      </c>
    </row>
    <row r="382" s="2" customFormat="1">
      <c r="A382" s="39"/>
      <c r="B382" s="40"/>
      <c r="C382" s="41"/>
      <c r="D382" s="233" t="s">
        <v>143</v>
      </c>
      <c r="E382" s="41"/>
      <c r="F382" s="234" t="s">
        <v>1434</v>
      </c>
      <c r="G382" s="41"/>
      <c r="H382" s="41"/>
      <c r="I382" s="235"/>
      <c r="J382" s="41"/>
      <c r="K382" s="41"/>
      <c r="L382" s="45"/>
      <c r="M382" s="236"/>
      <c r="N382" s="237"/>
      <c r="O382" s="92"/>
      <c r="P382" s="92"/>
      <c r="Q382" s="92"/>
      <c r="R382" s="92"/>
      <c r="S382" s="92"/>
      <c r="T382" s="93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143</v>
      </c>
      <c r="AU382" s="18" t="s">
        <v>83</v>
      </c>
    </row>
    <row r="383" s="2" customFormat="1">
      <c r="A383" s="39"/>
      <c r="B383" s="40"/>
      <c r="C383" s="41"/>
      <c r="D383" s="238" t="s">
        <v>145</v>
      </c>
      <c r="E383" s="41"/>
      <c r="F383" s="239" t="s">
        <v>1435</v>
      </c>
      <c r="G383" s="41"/>
      <c r="H383" s="41"/>
      <c r="I383" s="235"/>
      <c r="J383" s="41"/>
      <c r="K383" s="41"/>
      <c r="L383" s="45"/>
      <c r="M383" s="236"/>
      <c r="N383" s="237"/>
      <c r="O383" s="92"/>
      <c r="P383" s="92"/>
      <c r="Q383" s="92"/>
      <c r="R383" s="92"/>
      <c r="S383" s="92"/>
      <c r="T383" s="93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145</v>
      </c>
      <c r="AU383" s="18" t="s">
        <v>83</v>
      </c>
    </row>
    <row r="384" s="13" customFormat="1">
      <c r="A384" s="13"/>
      <c r="B384" s="240"/>
      <c r="C384" s="241"/>
      <c r="D384" s="233" t="s">
        <v>147</v>
      </c>
      <c r="E384" s="242" t="s">
        <v>1</v>
      </c>
      <c r="F384" s="243" t="s">
        <v>1181</v>
      </c>
      <c r="G384" s="241"/>
      <c r="H384" s="244">
        <v>97.239999999999995</v>
      </c>
      <c r="I384" s="245"/>
      <c r="J384" s="241"/>
      <c r="K384" s="241"/>
      <c r="L384" s="246"/>
      <c r="M384" s="247"/>
      <c r="N384" s="248"/>
      <c r="O384" s="248"/>
      <c r="P384" s="248"/>
      <c r="Q384" s="248"/>
      <c r="R384" s="248"/>
      <c r="S384" s="248"/>
      <c r="T384" s="249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50" t="s">
        <v>147</v>
      </c>
      <c r="AU384" s="250" t="s">
        <v>83</v>
      </c>
      <c r="AV384" s="13" t="s">
        <v>83</v>
      </c>
      <c r="AW384" s="13" t="s">
        <v>30</v>
      </c>
      <c r="AX384" s="13" t="s">
        <v>81</v>
      </c>
      <c r="AY384" s="250" t="s">
        <v>134</v>
      </c>
    </row>
    <row r="385" s="2" customFormat="1" ht="24.15" customHeight="1">
      <c r="A385" s="39"/>
      <c r="B385" s="40"/>
      <c r="C385" s="272" t="s">
        <v>434</v>
      </c>
      <c r="D385" s="272" t="s">
        <v>363</v>
      </c>
      <c r="E385" s="273" t="s">
        <v>1436</v>
      </c>
      <c r="F385" s="274" t="s">
        <v>1437</v>
      </c>
      <c r="G385" s="275" t="s">
        <v>139</v>
      </c>
      <c r="H385" s="276">
        <v>53.481999999999999</v>
      </c>
      <c r="I385" s="277"/>
      <c r="J385" s="278">
        <f>ROUND(I385*H385,2)</f>
        <v>0</v>
      </c>
      <c r="K385" s="274" t="s">
        <v>140</v>
      </c>
      <c r="L385" s="279"/>
      <c r="M385" s="280" t="s">
        <v>1</v>
      </c>
      <c r="N385" s="281" t="s">
        <v>38</v>
      </c>
      <c r="O385" s="92"/>
      <c r="P385" s="229">
        <f>O385*H385</f>
        <v>0</v>
      </c>
      <c r="Q385" s="229">
        <v>0.13200000000000001</v>
      </c>
      <c r="R385" s="229">
        <f>Q385*H385</f>
        <v>7.0596240000000003</v>
      </c>
      <c r="S385" s="229">
        <v>0</v>
      </c>
      <c r="T385" s="230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1" t="s">
        <v>198</v>
      </c>
      <c r="AT385" s="231" t="s">
        <v>363</v>
      </c>
      <c r="AU385" s="231" t="s">
        <v>83</v>
      </c>
      <c r="AY385" s="18" t="s">
        <v>134</v>
      </c>
      <c r="BE385" s="232">
        <f>IF(N385="základní",J385,0)</f>
        <v>0</v>
      </c>
      <c r="BF385" s="232">
        <f>IF(N385="snížená",J385,0)</f>
        <v>0</v>
      </c>
      <c r="BG385" s="232">
        <f>IF(N385="zákl. přenesená",J385,0)</f>
        <v>0</v>
      </c>
      <c r="BH385" s="232">
        <f>IF(N385="sníž. přenesená",J385,0)</f>
        <v>0</v>
      </c>
      <c r="BI385" s="232">
        <f>IF(N385="nulová",J385,0)</f>
        <v>0</v>
      </c>
      <c r="BJ385" s="18" t="s">
        <v>81</v>
      </c>
      <c r="BK385" s="232">
        <f>ROUND(I385*H385,2)</f>
        <v>0</v>
      </c>
      <c r="BL385" s="18" t="s">
        <v>141</v>
      </c>
      <c r="BM385" s="231" t="s">
        <v>1438</v>
      </c>
    </row>
    <row r="386" s="2" customFormat="1">
      <c r="A386" s="39"/>
      <c r="B386" s="40"/>
      <c r="C386" s="41"/>
      <c r="D386" s="233" t="s">
        <v>143</v>
      </c>
      <c r="E386" s="41"/>
      <c r="F386" s="234" t="s">
        <v>1437</v>
      </c>
      <c r="G386" s="41"/>
      <c r="H386" s="41"/>
      <c r="I386" s="235"/>
      <c r="J386" s="41"/>
      <c r="K386" s="41"/>
      <c r="L386" s="45"/>
      <c r="M386" s="236"/>
      <c r="N386" s="237"/>
      <c r="O386" s="92"/>
      <c r="P386" s="92"/>
      <c r="Q386" s="92"/>
      <c r="R386" s="92"/>
      <c r="S386" s="92"/>
      <c r="T386" s="93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143</v>
      </c>
      <c r="AU386" s="18" t="s">
        <v>83</v>
      </c>
    </row>
    <row r="387" s="13" customFormat="1">
      <c r="A387" s="13"/>
      <c r="B387" s="240"/>
      <c r="C387" s="241"/>
      <c r="D387" s="233" t="s">
        <v>147</v>
      </c>
      <c r="E387" s="242" t="s">
        <v>1</v>
      </c>
      <c r="F387" s="243" t="s">
        <v>1439</v>
      </c>
      <c r="G387" s="241"/>
      <c r="H387" s="244">
        <v>53.481999999999999</v>
      </c>
      <c r="I387" s="245"/>
      <c r="J387" s="241"/>
      <c r="K387" s="241"/>
      <c r="L387" s="246"/>
      <c r="M387" s="247"/>
      <c r="N387" s="248"/>
      <c r="O387" s="248"/>
      <c r="P387" s="248"/>
      <c r="Q387" s="248"/>
      <c r="R387" s="248"/>
      <c r="S387" s="248"/>
      <c r="T387" s="249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0" t="s">
        <v>147</v>
      </c>
      <c r="AU387" s="250" t="s">
        <v>83</v>
      </c>
      <c r="AV387" s="13" t="s">
        <v>83</v>
      </c>
      <c r="AW387" s="13" t="s">
        <v>30</v>
      </c>
      <c r="AX387" s="13" t="s">
        <v>81</v>
      </c>
      <c r="AY387" s="250" t="s">
        <v>134</v>
      </c>
    </row>
    <row r="388" s="2" customFormat="1" ht="24.15" customHeight="1">
      <c r="A388" s="39"/>
      <c r="B388" s="40"/>
      <c r="C388" s="272" t="s">
        <v>539</v>
      </c>
      <c r="D388" s="272" t="s">
        <v>363</v>
      </c>
      <c r="E388" s="273" t="s">
        <v>1440</v>
      </c>
      <c r="F388" s="274" t="s">
        <v>1441</v>
      </c>
      <c r="G388" s="275" t="s">
        <v>139</v>
      </c>
      <c r="H388" s="276">
        <v>53.481999999999999</v>
      </c>
      <c r="I388" s="277"/>
      <c r="J388" s="278">
        <f>ROUND(I388*H388,2)</f>
        <v>0</v>
      </c>
      <c r="K388" s="274" t="s">
        <v>140</v>
      </c>
      <c r="L388" s="279"/>
      <c r="M388" s="280" t="s">
        <v>1</v>
      </c>
      <c r="N388" s="281" t="s">
        <v>38</v>
      </c>
      <c r="O388" s="92"/>
      <c r="P388" s="229">
        <f>O388*H388</f>
        <v>0</v>
      </c>
      <c r="Q388" s="229">
        <v>0.13200000000000001</v>
      </c>
      <c r="R388" s="229">
        <f>Q388*H388</f>
        <v>7.0596240000000003</v>
      </c>
      <c r="S388" s="229">
        <v>0</v>
      </c>
      <c r="T388" s="230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1" t="s">
        <v>198</v>
      </c>
      <c r="AT388" s="231" t="s">
        <v>363</v>
      </c>
      <c r="AU388" s="231" t="s">
        <v>83</v>
      </c>
      <c r="AY388" s="18" t="s">
        <v>134</v>
      </c>
      <c r="BE388" s="232">
        <f>IF(N388="základní",J388,0)</f>
        <v>0</v>
      </c>
      <c r="BF388" s="232">
        <f>IF(N388="snížená",J388,0)</f>
        <v>0</v>
      </c>
      <c r="BG388" s="232">
        <f>IF(N388="zákl. přenesená",J388,0)</f>
        <v>0</v>
      </c>
      <c r="BH388" s="232">
        <f>IF(N388="sníž. přenesená",J388,0)</f>
        <v>0</v>
      </c>
      <c r="BI388" s="232">
        <f>IF(N388="nulová",J388,0)</f>
        <v>0</v>
      </c>
      <c r="BJ388" s="18" t="s">
        <v>81</v>
      </c>
      <c r="BK388" s="232">
        <f>ROUND(I388*H388,2)</f>
        <v>0</v>
      </c>
      <c r="BL388" s="18" t="s">
        <v>141</v>
      </c>
      <c r="BM388" s="231" t="s">
        <v>1442</v>
      </c>
    </row>
    <row r="389" s="2" customFormat="1">
      <c r="A389" s="39"/>
      <c r="B389" s="40"/>
      <c r="C389" s="41"/>
      <c r="D389" s="233" t="s">
        <v>143</v>
      </c>
      <c r="E389" s="41"/>
      <c r="F389" s="234" t="s">
        <v>1441</v>
      </c>
      <c r="G389" s="41"/>
      <c r="H389" s="41"/>
      <c r="I389" s="235"/>
      <c r="J389" s="41"/>
      <c r="K389" s="41"/>
      <c r="L389" s="45"/>
      <c r="M389" s="236"/>
      <c r="N389" s="237"/>
      <c r="O389" s="92"/>
      <c r="P389" s="92"/>
      <c r="Q389" s="92"/>
      <c r="R389" s="92"/>
      <c r="S389" s="92"/>
      <c r="T389" s="93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143</v>
      </c>
      <c r="AU389" s="18" t="s">
        <v>83</v>
      </c>
    </row>
    <row r="390" s="13" customFormat="1">
      <c r="A390" s="13"/>
      <c r="B390" s="240"/>
      <c r="C390" s="241"/>
      <c r="D390" s="233" t="s">
        <v>147</v>
      </c>
      <c r="E390" s="242" t="s">
        <v>1</v>
      </c>
      <c r="F390" s="243" t="s">
        <v>1443</v>
      </c>
      <c r="G390" s="241"/>
      <c r="H390" s="244">
        <v>53.481999999999999</v>
      </c>
      <c r="I390" s="245"/>
      <c r="J390" s="241"/>
      <c r="K390" s="241"/>
      <c r="L390" s="246"/>
      <c r="M390" s="247"/>
      <c r="N390" s="248"/>
      <c r="O390" s="248"/>
      <c r="P390" s="248"/>
      <c r="Q390" s="248"/>
      <c r="R390" s="248"/>
      <c r="S390" s="248"/>
      <c r="T390" s="249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50" t="s">
        <v>147</v>
      </c>
      <c r="AU390" s="250" t="s">
        <v>83</v>
      </c>
      <c r="AV390" s="13" t="s">
        <v>83</v>
      </c>
      <c r="AW390" s="13" t="s">
        <v>30</v>
      </c>
      <c r="AX390" s="13" t="s">
        <v>81</v>
      </c>
      <c r="AY390" s="250" t="s">
        <v>134</v>
      </c>
    </row>
    <row r="391" s="2" customFormat="1" ht="33" customHeight="1">
      <c r="A391" s="39"/>
      <c r="B391" s="40"/>
      <c r="C391" s="220" t="s">
        <v>543</v>
      </c>
      <c r="D391" s="220" t="s">
        <v>136</v>
      </c>
      <c r="E391" s="221" t="s">
        <v>1444</v>
      </c>
      <c r="F391" s="222" t="s">
        <v>1445</v>
      </c>
      <c r="G391" s="223" t="s">
        <v>139</v>
      </c>
      <c r="H391" s="224">
        <v>49.939999999999998</v>
      </c>
      <c r="I391" s="225"/>
      <c r="J391" s="226">
        <f>ROUND(I391*H391,2)</f>
        <v>0</v>
      </c>
      <c r="K391" s="222" t="s">
        <v>140</v>
      </c>
      <c r="L391" s="45"/>
      <c r="M391" s="227" t="s">
        <v>1</v>
      </c>
      <c r="N391" s="228" t="s">
        <v>38</v>
      </c>
      <c r="O391" s="92"/>
      <c r="P391" s="229">
        <f>O391*H391</f>
        <v>0</v>
      </c>
      <c r="Q391" s="229">
        <v>0.11162</v>
      </c>
      <c r="R391" s="229">
        <f>Q391*H391</f>
        <v>5.5743027999999999</v>
      </c>
      <c r="S391" s="229">
        <v>0</v>
      </c>
      <c r="T391" s="230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31" t="s">
        <v>141</v>
      </c>
      <c r="AT391" s="231" t="s">
        <v>136</v>
      </c>
      <c r="AU391" s="231" t="s">
        <v>83</v>
      </c>
      <c r="AY391" s="18" t="s">
        <v>134</v>
      </c>
      <c r="BE391" s="232">
        <f>IF(N391="základní",J391,0)</f>
        <v>0</v>
      </c>
      <c r="BF391" s="232">
        <f>IF(N391="snížená",J391,0)</f>
        <v>0</v>
      </c>
      <c r="BG391" s="232">
        <f>IF(N391="zákl. přenesená",J391,0)</f>
        <v>0</v>
      </c>
      <c r="BH391" s="232">
        <f>IF(N391="sníž. přenesená",J391,0)</f>
        <v>0</v>
      </c>
      <c r="BI391" s="232">
        <f>IF(N391="nulová",J391,0)</f>
        <v>0</v>
      </c>
      <c r="BJ391" s="18" t="s">
        <v>81</v>
      </c>
      <c r="BK391" s="232">
        <f>ROUND(I391*H391,2)</f>
        <v>0</v>
      </c>
      <c r="BL391" s="18" t="s">
        <v>141</v>
      </c>
      <c r="BM391" s="231" t="s">
        <v>1446</v>
      </c>
    </row>
    <row r="392" s="2" customFormat="1">
      <c r="A392" s="39"/>
      <c r="B392" s="40"/>
      <c r="C392" s="41"/>
      <c r="D392" s="233" t="s">
        <v>143</v>
      </c>
      <c r="E392" s="41"/>
      <c r="F392" s="234" t="s">
        <v>1447</v>
      </c>
      <c r="G392" s="41"/>
      <c r="H392" s="41"/>
      <c r="I392" s="235"/>
      <c r="J392" s="41"/>
      <c r="K392" s="41"/>
      <c r="L392" s="45"/>
      <c r="M392" s="236"/>
      <c r="N392" s="237"/>
      <c r="O392" s="92"/>
      <c r="P392" s="92"/>
      <c r="Q392" s="92"/>
      <c r="R392" s="92"/>
      <c r="S392" s="92"/>
      <c r="T392" s="93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18" t="s">
        <v>143</v>
      </c>
      <c r="AU392" s="18" t="s">
        <v>83</v>
      </c>
    </row>
    <row r="393" s="2" customFormat="1">
      <c r="A393" s="39"/>
      <c r="B393" s="40"/>
      <c r="C393" s="41"/>
      <c r="D393" s="238" t="s">
        <v>145</v>
      </c>
      <c r="E393" s="41"/>
      <c r="F393" s="239" t="s">
        <v>1448</v>
      </c>
      <c r="G393" s="41"/>
      <c r="H393" s="41"/>
      <c r="I393" s="235"/>
      <c r="J393" s="41"/>
      <c r="K393" s="41"/>
      <c r="L393" s="45"/>
      <c r="M393" s="236"/>
      <c r="N393" s="237"/>
      <c r="O393" s="92"/>
      <c r="P393" s="92"/>
      <c r="Q393" s="92"/>
      <c r="R393" s="92"/>
      <c r="S393" s="92"/>
      <c r="T393" s="93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145</v>
      </c>
      <c r="AU393" s="18" t="s">
        <v>83</v>
      </c>
    </row>
    <row r="394" s="13" customFormat="1">
      <c r="A394" s="13"/>
      <c r="B394" s="240"/>
      <c r="C394" s="241"/>
      <c r="D394" s="233" t="s">
        <v>147</v>
      </c>
      <c r="E394" s="242" t="s">
        <v>1</v>
      </c>
      <c r="F394" s="243" t="s">
        <v>1162</v>
      </c>
      <c r="G394" s="241"/>
      <c r="H394" s="244">
        <v>49.939999999999998</v>
      </c>
      <c r="I394" s="245"/>
      <c r="J394" s="241"/>
      <c r="K394" s="241"/>
      <c r="L394" s="246"/>
      <c r="M394" s="247"/>
      <c r="N394" s="248"/>
      <c r="O394" s="248"/>
      <c r="P394" s="248"/>
      <c r="Q394" s="248"/>
      <c r="R394" s="248"/>
      <c r="S394" s="248"/>
      <c r="T394" s="249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0" t="s">
        <v>147</v>
      </c>
      <c r="AU394" s="250" t="s">
        <v>83</v>
      </c>
      <c r="AV394" s="13" t="s">
        <v>83</v>
      </c>
      <c r="AW394" s="13" t="s">
        <v>30</v>
      </c>
      <c r="AX394" s="13" t="s">
        <v>81</v>
      </c>
      <c r="AY394" s="250" t="s">
        <v>134</v>
      </c>
    </row>
    <row r="395" s="2" customFormat="1" ht="24.15" customHeight="1">
      <c r="A395" s="39"/>
      <c r="B395" s="40"/>
      <c r="C395" s="272" t="s">
        <v>550</v>
      </c>
      <c r="D395" s="272" t="s">
        <v>363</v>
      </c>
      <c r="E395" s="273" t="s">
        <v>1449</v>
      </c>
      <c r="F395" s="274" t="s">
        <v>1450</v>
      </c>
      <c r="G395" s="275" t="s">
        <v>139</v>
      </c>
      <c r="H395" s="276">
        <v>54.933999999999998</v>
      </c>
      <c r="I395" s="277"/>
      <c r="J395" s="278">
        <f>ROUND(I395*H395,2)</f>
        <v>0</v>
      </c>
      <c r="K395" s="274" t="s">
        <v>140</v>
      </c>
      <c r="L395" s="279"/>
      <c r="M395" s="280" t="s">
        <v>1</v>
      </c>
      <c r="N395" s="281" t="s">
        <v>38</v>
      </c>
      <c r="O395" s="92"/>
      <c r="P395" s="229">
        <f>O395*H395</f>
        <v>0</v>
      </c>
      <c r="Q395" s="229">
        <v>0.17599999999999999</v>
      </c>
      <c r="R395" s="229">
        <f>Q395*H395</f>
        <v>9.6683839999999996</v>
      </c>
      <c r="S395" s="229">
        <v>0</v>
      </c>
      <c r="T395" s="230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1" t="s">
        <v>198</v>
      </c>
      <c r="AT395" s="231" t="s">
        <v>363</v>
      </c>
      <c r="AU395" s="231" t="s">
        <v>83</v>
      </c>
      <c r="AY395" s="18" t="s">
        <v>134</v>
      </c>
      <c r="BE395" s="232">
        <f>IF(N395="základní",J395,0)</f>
        <v>0</v>
      </c>
      <c r="BF395" s="232">
        <f>IF(N395="snížená",J395,0)</f>
        <v>0</v>
      </c>
      <c r="BG395" s="232">
        <f>IF(N395="zákl. přenesená",J395,0)</f>
        <v>0</v>
      </c>
      <c r="BH395" s="232">
        <f>IF(N395="sníž. přenesená",J395,0)</f>
        <v>0</v>
      </c>
      <c r="BI395" s="232">
        <f>IF(N395="nulová",J395,0)</f>
        <v>0</v>
      </c>
      <c r="BJ395" s="18" t="s">
        <v>81</v>
      </c>
      <c r="BK395" s="232">
        <f>ROUND(I395*H395,2)</f>
        <v>0</v>
      </c>
      <c r="BL395" s="18" t="s">
        <v>141</v>
      </c>
      <c r="BM395" s="231" t="s">
        <v>1451</v>
      </c>
    </row>
    <row r="396" s="2" customFormat="1">
      <c r="A396" s="39"/>
      <c r="B396" s="40"/>
      <c r="C396" s="41"/>
      <c r="D396" s="233" t="s">
        <v>143</v>
      </c>
      <c r="E396" s="41"/>
      <c r="F396" s="234" t="s">
        <v>1450</v>
      </c>
      <c r="G396" s="41"/>
      <c r="H396" s="41"/>
      <c r="I396" s="235"/>
      <c r="J396" s="41"/>
      <c r="K396" s="41"/>
      <c r="L396" s="45"/>
      <c r="M396" s="236"/>
      <c r="N396" s="237"/>
      <c r="O396" s="92"/>
      <c r="P396" s="92"/>
      <c r="Q396" s="92"/>
      <c r="R396" s="92"/>
      <c r="S396" s="92"/>
      <c r="T396" s="93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143</v>
      </c>
      <c r="AU396" s="18" t="s">
        <v>83</v>
      </c>
    </row>
    <row r="397" s="13" customFormat="1">
      <c r="A397" s="13"/>
      <c r="B397" s="240"/>
      <c r="C397" s="241"/>
      <c r="D397" s="233" t="s">
        <v>147</v>
      </c>
      <c r="E397" s="242" t="s">
        <v>1</v>
      </c>
      <c r="F397" s="243" t="s">
        <v>1452</v>
      </c>
      <c r="G397" s="241"/>
      <c r="H397" s="244">
        <v>54.933999999999998</v>
      </c>
      <c r="I397" s="245"/>
      <c r="J397" s="241"/>
      <c r="K397" s="241"/>
      <c r="L397" s="246"/>
      <c r="M397" s="247"/>
      <c r="N397" s="248"/>
      <c r="O397" s="248"/>
      <c r="P397" s="248"/>
      <c r="Q397" s="248"/>
      <c r="R397" s="248"/>
      <c r="S397" s="248"/>
      <c r="T397" s="249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50" t="s">
        <v>147</v>
      </c>
      <c r="AU397" s="250" t="s">
        <v>83</v>
      </c>
      <c r="AV397" s="13" t="s">
        <v>83</v>
      </c>
      <c r="AW397" s="13" t="s">
        <v>30</v>
      </c>
      <c r="AX397" s="13" t="s">
        <v>81</v>
      </c>
      <c r="AY397" s="250" t="s">
        <v>134</v>
      </c>
    </row>
    <row r="398" s="12" customFormat="1" ht="22.8" customHeight="1">
      <c r="A398" s="12"/>
      <c r="B398" s="204"/>
      <c r="C398" s="205"/>
      <c r="D398" s="206" t="s">
        <v>72</v>
      </c>
      <c r="E398" s="218" t="s">
        <v>198</v>
      </c>
      <c r="F398" s="218" t="s">
        <v>485</v>
      </c>
      <c r="G398" s="205"/>
      <c r="H398" s="205"/>
      <c r="I398" s="208"/>
      <c r="J398" s="219">
        <f>BK398</f>
        <v>0</v>
      </c>
      <c r="K398" s="205"/>
      <c r="L398" s="210"/>
      <c r="M398" s="211"/>
      <c r="N398" s="212"/>
      <c r="O398" s="212"/>
      <c r="P398" s="213">
        <f>SUM(P399:P462)</f>
        <v>0</v>
      </c>
      <c r="Q398" s="212"/>
      <c r="R398" s="213">
        <f>SUM(R399:R462)</f>
        <v>0.32566302999999996</v>
      </c>
      <c r="S398" s="212"/>
      <c r="T398" s="214">
        <f>SUM(T399:T462)</f>
        <v>0</v>
      </c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R398" s="215" t="s">
        <v>81</v>
      </c>
      <c r="AT398" s="216" t="s">
        <v>72</v>
      </c>
      <c r="AU398" s="216" t="s">
        <v>81</v>
      </c>
      <c r="AY398" s="215" t="s">
        <v>134</v>
      </c>
      <c r="BK398" s="217">
        <f>SUM(BK399:BK462)</f>
        <v>0</v>
      </c>
    </row>
    <row r="399" s="2" customFormat="1" ht="24.15" customHeight="1">
      <c r="A399" s="39"/>
      <c r="B399" s="40"/>
      <c r="C399" s="220" t="s">
        <v>554</v>
      </c>
      <c r="D399" s="220" t="s">
        <v>136</v>
      </c>
      <c r="E399" s="221" t="s">
        <v>1453</v>
      </c>
      <c r="F399" s="222" t="s">
        <v>1454</v>
      </c>
      <c r="G399" s="223" t="s">
        <v>432</v>
      </c>
      <c r="H399" s="224">
        <v>16.239999999999998</v>
      </c>
      <c r="I399" s="225"/>
      <c r="J399" s="226">
        <f>ROUND(I399*H399,2)</f>
        <v>0</v>
      </c>
      <c r="K399" s="222" t="s">
        <v>1</v>
      </c>
      <c r="L399" s="45"/>
      <c r="M399" s="227" t="s">
        <v>1</v>
      </c>
      <c r="N399" s="228" t="s">
        <v>38</v>
      </c>
      <c r="O399" s="92"/>
      <c r="P399" s="229">
        <f>O399*H399</f>
        <v>0</v>
      </c>
      <c r="Q399" s="229">
        <v>0</v>
      </c>
      <c r="R399" s="229">
        <f>Q399*H399</f>
        <v>0</v>
      </c>
      <c r="S399" s="229">
        <v>0</v>
      </c>
      <c r="T399" s="230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1" t="s">
        <v>141</v>
      </c>
      <c r="AT399" s="231" t="s">
        <v>136</v>
      </c>
      <c r="AU399" s="231" t="s">
        <v>83</v>
      </c>
      <c r="AY399" s="18" t="s">
        <v>134</v>
      </c>
      <c r="BE399" s="232">
        <f>IF(N399="základní",J399,0)</f>
        <v>0</v>
      </c>
      <c r="BF399" s="232">
        <f>IF(N399="snížená",J399,0)</f>
        <v>0</v>
      </c>
      <c r="BG399" s="232">
        <f>IF(N399="zákl. přenesená",J399,0)</f>
        <v>0</v>
      </c>
      <c r="BH399" s="232">
        <f>IF(N399="sníž. přenesená",J399,0)</f>
        <v>0</v>
      </c>
      <c r="BI399" s="232">
        <f>IF(N399="nulová",J399,0)</f>
        <v>0</v>
      </c>
      <c r="BJ399" s="18" t="s">
        <v>81</v>
      </c>
      <c r="BK399" s="232">
        <f>ROUND(I399*H399,2)</f>
        <v>0</v>
      </c>
      <c r="BL399" s="18" t="s">
        <v>141</v>
      </c>
      <c r="BM399" s="231" t="s">
        <v>1455</v>
      </c>
    </row>
    <row r="400" s="2" customFormat="1">
      <c r="A400" s="39"/>
      <c r="B400" s="40"/>
      <c r="C400" s="41"/>
      <c r="D400" s="233" t="s">
        <v>143</v>
      </c>
      <c r="E400" s="41"/>
      <c r="F400" s="234" t="s">
        <v>1454</v>
      </c>
      <c r="G400" s="41"/>
      <c r="H400" s="41"/>
      <c r="I400" s="235"/>
      <c r="J400" s="41"/>
      <c r="K400" s="41"/>
      <c r="L400" s="45"/>
      <c r="M400" s="236"/>
      <c r="N400" s="237"/>
      <c r="O400" s="92"/>
      <c r="P400" s="92"/>
      <c r="Q400" s="92"/>
      <c r="R400" s="92"/>
      <c r="S400" s="92"/>
      <c r="T400" s="93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18" t="s">
        <v>143</v>
      </c>
      <c r="AU400" s="18" t="s">
        <v>83</v>
      </c>
    </row>
    <row r="401" s="13" customFormat="1">
      <c r="A401" s="13"/>
      <c r="B401" s="240"/>
      <c r="C401" s="241"/>
      <c r="D401" s="233" t="s">
        <v>147</v>
      </c>
      <c r="E401" s="242" t="s">
        <v>1</v>
      </c>
      <c r="F401" s="243" t="s">
        <v>1456</v>
      </c>
      <c r="G401" s="241"/>
      <c r="H401" s="244">
        <v>16.239999999999998</v>
      </c>
      <c r="I401" s="245"/>
      <c r="J401" s="241"/>
      <c r="K401" s="241"/>
      <c r="L401" s="246"/>
      <c r="M401" s="247"/>
      <c r="N401" s="248"/>
      <c r="O401" s="248"/>
      <c r="P401" s="248"/>
      <c r="Q401" s="248"/>
      <c r="R401" s="248"/>
      <c r="S401" s="248"/>
      <c r="T401" s="249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50" t="s">
        <v>147</v>
      </c>
      <c r="AU401" s="250" t="s">
        <v>83</v>
      </c>
      <c r="AV401" s="13" t="s">
        <v>83</v>
      </c>
      <c r="AW401" s="13" t="s">
        <v>30</v>
      </c>
      <c r="AX401" s="13" t="s">
        <v>73</v>
      </c>
      <c r="AY401" s="250" t="s">
        <v>134</v>
      </c>
    </row>
    <row r="402" s="14" customFormat="1">
      <c r="A402" s="14"/>
      <c r="B402" s="251"/>
      <c r="C402" s="252"/>
      <c r="D402" s="233" t="s">
        <v>147</v>
      </c>
      <c r="E402" s="253" t="s">
        <v>1</v>
      </c>
      <c r="F402" s="254" t="s">
        <v>163</v>
      </c>
      <c r="G402" s="252"/>
      <c r="H402" s="255">
        <v>16.239999999999998</v>
      </c>
      <c r="I402" s="256"/>
      <c r="J402" s="252"/>
      <c r="K402" s="252"/>
      <c r="L402" s="257"/>
      <c r="M402" s="258"/>
      <c r="N402" s="259"/>
      <c r="O402" s="259"/>
      <c r="P402" s="259"/>
      <c r="Q402" s="259"/>
      <c r="R402" s="259"/>
      <c r="S402" s="259"/>
      <c r="T402" s="260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1" t="s">
        <v>147</v>
      </c>
      <c r="AU402" s="261" t="s">
        <v>83</v>
      </c>
      <c r="AV402" s="14" t="s">
        <v>141</v>
      </c>
      <c r="AW402" s="14" t="s">
        <v>30</v>
      </c>
      <c r="AX402" s="14" t="s">
        <v>81</v>
      </c>
      <c r="AY402" s="261" t="s">
        <v>134</v>
      </c>
    </row>
    <row r="403" s="2" customFormat="1" ht="24.15" customHeight="1">
      <c r="A403" s="39"/>
      <c r="B403" s="40"/>
      <c r="C403" s="220" t="s">
        <v>559</v>
      </c>
      <c r="D403" s="220" t="s">
        <v>136</v>
      </c>
      <c r="E403" s="221" t="s">
        <v>1457</v>
      </c>
      <c r="F403" s="222" t="s">
        <v>1458</v>
      </c>
      <c r="G403" s="223" t="s">
        <v>186</v>
      </c>
      <c r="H403" s="224">
        <v>74.099999999999994</v>
      </c>
      <c r="I403" s="225"/>
      <c r="J403" s="226">
        <f>ROUND(I403*H403,2)</f>
        <v>0</v>
      </c>
      <c r="K403" s="222" t="s">
        <v>1</v>
      </c>
      <c r="L403" s="45"/>
      <c r="M403" s="227" t="s">
        <v>1</v>
      </c>
      <c r="N403" s="228" t="s">
        <v>38</v>
      </c>
      <c r="O403" s="92"/>
      <c r="P403" s="229">
        <f>O403*H403</f>
        <v>0</v>
      </c>
      <c r="Q403" s="229">
        <v>0</v>
      </c>
      <c r="R403" s="229">
        <f>Q403*H403</f>
        <v>0</v>
      </c>
      <c r="S403" s="229">
        <v>0</v>
      </c>
      <c r="T403" s="230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1" t="s">
        <v>141</v>
      </c>
      <c r="AT403" s="231" t="s">
        <v>136</v>
      </c>
      <c r="AU403" s="231" t="s">
        <v>83</v>
      </c>
      <c r="AY403" s="18" t="s">
        <v>134</v>
      </c>
      <c r="BE403" s="232">
        <f>IF(N403="základní",J403,0)</f>
        <v>0</v>
      </c>
      <c r="BF403" s="232">
        <f>IF(N403="snížená",J403,0)</f>
        <v>0</v>
      </c>
      <c r="BG403" s="232">
        <f>IF(N403="zákl. přenesená",J403,0)</f>
        <v>0</v>
      </c>
      <c r="BH403" s="232">
        <f>IF(N403="sníž. přenesená",J403,0)</f>
        <v>0</v>
      </c>
      <c r="BI403" s="232">
        <f>IF(N403="nulová",J403,0)</f>
        <v>0</v>
      </c>
      <c r="BJ403" s="18" t="s">
        <v>81</v>
      </c>
      <c r="BK403" s="232">
        <f>ROUND(I403*H403,2)</f>
        <v>0</v>
      </c>
      <c r="BL403" s="18" t="s">
        <v>141</v>
      </c>
      <c r="BM403" s="231" t="s">
        <v>1459</v>
      </c>
    </row>
    <row r="404" s="2" customFormat="1">
      <c r="A404" s="39"/>
      <c r="B404" s="40"/>
      <c r="C404" s="41"/>
      <c r="D404" s="233" t="s">
        <v>143</v>
      </c>
      <c r="E404" s="41"/>
      <c r="F404" s="234" t="s">
        <v>1460</v>
      </c>
      <c r="G404" s="41"/>
      <c r="H404" s="41"/>
      <c r="I404" s="235"/>
      <c r="J404" s="41"/>
      <c r="K404" s="41"/>
      <c r="L404" s="45"/>
      <c r="M404" s="236"/>
      <c r="N404" s="237"/>
      <c r="O404" s="92"/>
      <c r="P404" s="92"/>
      <c r="Q404" s="92"/>
      <c r="R404" s="92"/>
      <c r="S404" s="92"/>
      <c r="T404" s="93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143</v>
      </c>
      <c r="AU404" s="18" t="s">
        <v>83</v>
      </c>
    </row>
    <row r="405" s="13" customFormat="1">
      <c r="A405" s="13"/>
      <c r="B405" s="240"/>
      <c r="C405" s="241"/>
      <c r="D405" s="233" t="s">
        <v>147</v>
      </c>
      <c r="E405" s="242" t="s">
        <v>1</v>
      </c>
      <c r="F405" s="243" t="s">
        <v>1168</v>
      </c>
      <c r="G405" s="241"/>
      <c r="H405" s="244">
        <v>74.099999999999994</v>
      </c>
      <c r="I405" s="245"/>
      <c r="J405" s="241"/>
      <c r="K405" s="241"/>
      <c r="L405" s="246"/>
      <c r="M405" s="247"/>
      <c r="N405" s="248"/>
      <c r="O405" s="248"/>
      <c r="P405" s="248"/>
      <c r="Q405" s="248"/>
      <c r="R405" s="248"/>
      <c r="S405" s="248"/>
      <c r="T405" s="249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50" t="s">
        <v>147</v>
      </c>
      <c r="AU405" s="250" t="s">
        <v>83</v>
      </c>
      <c r="AV405" s="13" t="s">
        <v>83</v>
      </c>
      <c r="AW405" s="13" t="s">
        <v>30</v>
      </c>
      <c r="AX405" s="13" t="s">
        <v>81</v>
      </c>
      <c r="AY405" s="250" t="s">
        <v>134</v>
      </c>
    </row>
    <row r="406" s="2" customFormat="1" ht="16.5" customHeight="1">
      <c r="A406" s="39"/>
      <c r="B406" s="40"/>
      <c r="C406" s="272" t="s">
        <v>565</v>
      </c>
      <c r="D406" s="272" t="s">
        <v>363</v>
      </c>
      <c r="E406" s="273" t="s">
        <v>1461</v>
      </c>
      <c r="F406" s="274" t="s">
        <v>1462</v>
      </c>
      <c r="G406" s="275" t="s">
        <v>432</v>
      </c>
      <c r="H406" s="276">
        <v>62.93</v>
      </c>
      <c r="I406" s="277"/>
      <c r="J406" s="278">
        <f>ROUND(I406*H406,2)</f>
        <v>0</v>
      </c>
      <c r="K406" s="274" t="s">
        <v>1</v>
      </c>
      <c r="L406" s="279"/>
      <c r="M406" s="280" t="s">
        <v>1</v>
      </c>
      <c r="N406" s="281" t="s">
        <v>38</v>
      </c>
      <c r="O406" s="92"/>
      <c r="P406" s="229">
        <f>O406*H406</f>
        <v>0</v>
      </c>
      <c r="Q406" s="229">
        <v>0</v>
      </c>
      <c r="R406" s="229">
        <f>Q406*H406</f>
        <v>0</v>
      </c>
      <c r="S406" s="229">
        <v>0</v>
      </c>
      <c r="T406" s="230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1" t="s">
        <v>198</v>
      </c>
      <c r="AT406" s="231" t="s">
        <v>363</v>
      </c>
      <c r="AU406" s="231" t="s">
        <v>83</v>
      </c>
      <c r="AY406" s="18" t="s">
        <v>134</v>
      </c>
      <c r="BE406" s="232">
        <f>IF(N406="základní",J406,0)</f>
        <v>0</v>
      </c>
      <c r="BF406" s="232">
        <f>IF(N406="snížená",J406,0)</f>
        <v>0</v>
      </c>
      <c r="BG406" s="232">
        <f>IF(N406="zákl. přenesená",J406,0)</f>
        <v>0</v>
      </c>
      <c r="BH406" s="232">
        <f>IF(N406="sníž. přenesená",J406,0)</f>
        <v>0</v>
      </c>
      <c r="BI406" s="232">
        <f>IF(N406="nulová",J406,0)</f>
        <v>0</v>
      </c>
      <c r="BJ406" s="18" t="s">
        <v>81</v>
      </c>
      <c r="BK406" s="232">
        <f>ROUND(I406*H406,2)</f>
        <v>0</v>
      </c>
      <c r="BL406" s="18" t="s">
        <v>141</v>
      </c>
      <c r="BM406" s="231" t="s">
        <v>1463</v>
      </c>
    </row>
    <row r="407" s="2" customFormat="1">
      <c r="A407" s="39"/>
      <c r="B407" s="40"/>
      <c r="C407" s="41"/>
      <c r="D407" s="233" t="s">
        <v>143</v>
      </c>
      <c r="E407" s="41"/>
      <c r="F407" s="234" t="s">
        <v>1462</v>
      </c>
      <c r="G407" s="41"/>
      <c r="H407" s="41"/>
      <c r="I407" s="235"/>
      <c r="J407" s="41"/>
      <c r="K407" s="41"/>
      <c r="L407" s="45"/>
      <c r="M407" s="236"/>
      <c r="N407" s="237"/>
      <c r="O407" s="92"/>
      <c r="P407" s="92"/>
      <c r="Q407" s="92"/>
      <c r="R407" s="92"/>
      <c r="S407" s="92"/>
      <c r="T407" s="93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8" t="s">
        <v>143</v>
      </c>
      <c r="AU407" s="18" t="s">
        <v>83</v>
      </c>
    </row>
    <row r="408" s="13" customFormat="1">
      <c r="A408" s="13"/>
      <c r="B408" s="240"/>
      <c r="C408" s="241"/>
      <c r="D408" s="233" t="s">
        <v>147</v>
      </c>
      <c r="E408" s="242" t="s">
        <v>1</v>
      </c>
      <c r="F408" s="243" t="s">
        <v>1464</v>
      </c>
      <c r="G408" s="241"/>
      <c r="H408" s="244">
        <v>62.93</v>
      </c>
      <c r="I408" s="245"/>
      <c r="J408" s="241"/>
      <c r="K408" s="241"/>
      <c r="L408" s="246"/>
      <c r="M408" s="247"/>
      <c r="N408" s="248"/>
      <c r="O408" s="248"/>
      <c r="P408" s="248"/>
      <c r="Q408" s="248"/>
      <c r="R408" s="248"/>
      <c r="S408" s="248"/>
      <c r="T408" s="249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0" t="s">
        <v>147</v>
      </c>
      <c r="AU408" s="250" t="s">
        <v>83</v>
      </c>
      <c r="AV408" s="13" t="s">
        <v>83</v>
      </c>
      <c r="AW408" s="13" t="s">
        <v>30</v>
      </c>
      <c r="AX408" s="13" t="s">
        <v>73</v>
      </c>
      <c r="AY408" s="250" t="s">
        <v>134</v>
      </c>
    </row>
    <row r="409" s="14" customFormat="1">
      <c r="A409" s="14"/>
      <c r="B409" s="251"/>
      <c r="C409" s="252"/>
      <c r="D409" s="233" t="s">
        <v>147</v>
      </c>
      <c r="E409" s="253" t="s">
        <v>1</v>
      </c>
      <c r="F409" s="254" t="s">
        <v>163</v>
      </c>
      <c r="G409" s="252"/>
      <c r="H409" s="255">
        <v>62.93</v>
      </c>
      <c r="I409" s="256"/>
      <c r="J409" s="252"/>
      <c r="K409" s="252"/>
      <c r="L409" s="257"/>
      <c r="M409" s="258"/>
      <c r="N409" s="259"/>
      <c r="O409" s="259"/>
      <c r="P409" s="259"/>
      <c r="Q409" s="259"/>
      <c r="R409" s="259"/>
      <c r="S409" s="259"/>
      <c r="T409" s="260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1" t="s">
        <v>147</v>
      </c>
      <c r="AU409" s="261" t="s">
        <v>83</v>
      </c>
      <c r="AV409" s="14" t="s">
        <v>141</v>
      </c>
      <c r="AW409" s="14" t="s">
        <v>30</v>
      </c>
      <c r="AX409" s="14" t="s">
        <v>81</v>
      </c>
      <c r="AY409" s="261" t="s">
        <v>134</v>
      </c>
    </row>
    <row r="410" s="2" customFormat="1" ht="16.5" customHeight="1">
      <c r="A410" s="39"/>
      <c r="B410" s="40"/>
      <c r="C410" s="272" t="s">
        <v>569</v>
      </c>
      <c r="D410" s="272" t="s">
        <v>363</v>
      </c>
      <c r="E410" s="273" t="s">
        <v>1465</v>
      </c>
      <c r="F410" s="274" t="s">
        <v>1466</v>
      </c>
      <c r="G410" s="275" t="s">
        <v>432</v>
      </c>
      <c r="H410" s="276">
        <v>32.479999999999997</v>
      </c>
      <c r="I410" s="277"/>
      <c r="J410" s="278">
        <f>ROUND(I410*H410,2)</f>
        <v>0</v>
      </c>
      <c r="K410" s="274" t="s">
        <v>1</v>
      </c>
      <c r="L410" s="279"/>
      <c r="M410" s="280" t="s">
        <v>1</v>
      </c>
      <c r="N410" s="281" t="s">
        <v>38</v>
      </c>
      <c r="O410" s="92"/>
      <c r="P410" s="229">
        <f>O410*H410</f>
        <v>0</v>
      </c>
      <c r="Q410" s="229">
        <v>0</v>
      </c>
      <c r="R410" s="229">
        <f>Q410*H410</f>
        <v>0</v>
      </c>
      <c r="S410" s="229">
        <v>0</v>
      </c>
      <c r="T410" s="230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1" t="s">
        <v>198</v>
      </c>
      <c r="AT410" s="231" t="s">
        <v>363</v>
      </c>
      <c r="AU410" s="231" t="s">
        <v>83</v>
      </c>
      <c r="AY410" s="18" t="s">
        <v>134</v>
      </c>
      <c r="BE410" s="232">
        <f>IF(N410="základní",J410,0)</f>
        <v>0</v>
      </c>
      <c r="BF410" s="232">
        <f>IF(N410="snížená",J410,0)</f>
        <v>0</v>
      </c>
      <c r="BG410" s="232">
        <f>IF(N410="zákl. přenesená",J410,0)</f>
        <v>0</v>
      </c>
      <c r="BH410" s="232">
        <f>IF(N410="sníž. přenesená",J410,0)</f>
        <v>0</v>
      </c>
      <c r="BI410" s="232">
        <f>IF(N410="nulová",J410,0)</f>
        <v>0</v>
      </c>
      <c r="BJ410" s="18" t="s">
        <v>81</v>
      </c>
      <c r="BK410" s="232">
        <f>ROUND(I410*H410,2)</f>
        <v>0</v>
      </c>
      <c r="BL410" s="18" t="s">
        <v>141</v>
      </c>
      <c r="BM410" s="231" t="s">
        <v>1467</v>
      </c>
    </row>
    <row r="411" s="2" customFormat="1">
      <c r="A411" s="39"/>
      <c r="B411" s="40"/>
      <c r="C411" s="41"/>
      <c r="D411" s="233" t="s">
        <v>143</v>
      </c>
      <c r="E411" s="41"/>
      <c r="F411" s="234" t="s">
        <v>1466</v>
      </c>
      <c r="G411" s="41"/>
      <c r="H411" s="41"/>
      <c r="I411" s="235"/>
      <c r="J411" s="41"/>
      <c r="K411" s="41"/>
      <c r="L411" s="45"/>
      <c r="M411" s="236"/>
      <c r="N411" s="237"/>
      <c r="O411" s="92"/>
      <c r="P411" s="92"/>
      <c r="Q411" s="92"/>
      <c r="R411" s="92"/>
      <c r="S411" s="92"/>
      <c r="T411" s="93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143</v>
      </c>
      <c r="AU411" s="18" t="s">
        <v>83</v>
      </c>
    </row>
    <row r="412" s="13" customFormat="1">
      <c r="A412" s="13"/>
      <c r="B412" s="240"/>
      <c r="C412" s="241"/>
      <c r="D412" s="233" t="s">
        <v>147</v>
      </c>
      <c r="E412" s="242" t="s">
        <v>1</v>
      </c>
      <c r="F412" s="243" t="s">
        <v>1468</v>
      </c>
      <c r="G412" s="241"/>
      <c r="H412" s="244">
        <v>32.479999999999997</v>
      </c>
      <c r="I412" s="245"/>
      <c r="J412" s="241"/>
      <c r="K412" s="241"/>
      <c r="L412" s="246"/>
      <c r="M412" s="247"/>
      <c r="N412" s="248"/>
      <c r="O412" s="248"/>
      <c r="P412" s="248"/>
      <c r="Q412" s="248"/>
      <c r="R412" s="248"/>
      <c r="S412" s="248"/>
      <c r="T412" s="249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0" t="s">
        <v>147</v>
      </c>
      <c r="AU412" s="250" t="s">
        <v>83</v>
      </c>
      <c r="AV412" s="13" t="s">
        <v>83</v>
      </c>
      <c r="AW412" s="13" t="s">
        <v>30</v>
      </c>
      <c r="AX412" s="13" t="s">
        <v>73</v>
      </c>
      <c r="AY412" s="250" t="s">
        <v>134</v>
      </c>
    </row>
    <row r="413" s="14" customFormat="1">
      <c r="A413" s="14"/>
      <c r="B413" s="251"/>
      <c r="C413" s="252"/>
      <c r="D413" s="233" t="s">
        <v>147</v>
      </c>
      <c r="E413" s="253" t="s">
        <v>1</v>
      </c>
      <c r="F413" s="254" t="s">
        <v>163</v>
      </c>
      <c r="G413" s="252"/>
      <c r="H413" s="255">
        <v>32.479999999999997</v>
      </c>
      <c r="I413" s="256"/>
      <c r="J413" s="252"/>
      <c r="K413" s="252"/>
      <c r="L413" s="257"/>
      <c r="M413" s="258"/>
      <c r="N413" s="259"/>
      <c r="O413" s="259"/>
      <c r="P413" s="259"/>
      <c r="Q413" s="259"/>
      <c r="R413" s="259"/>
      <c r="S413" s="259"/>
      <c r="T413" s="260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1" t="s">
        <v>147</v>
      </c>
      <c r="AU413" s="261" t="s">
        <v>83</v>
      </c>
      <c r="AV413" s="14" t="s">
        <v>141</v>
      </c>
      <c r="AW413" s="14" t="s">
        <v>30</v>
      </c>
      <c r="AX413" s="14" t="s">
        <v>81</v>
      </c>
      <c r="AY413" s="261" t="s">
        <v>134</v>
      </c>
    </row>
    <row r="414" s="2" customFormat="1" ht="24.15" customHeight="1">
      <c r="A414" s="39"/>
      <c r="B414" s="40"/>
      <c r="C414" s="272" t="s">
        <v>576</v>
      </c>
      <c r="D414" s="272" t="s">
        <v>363</v>
      </c>
      <c r="E414" s="273" t="s">
        <v>1469</v>
      </c>
      <c r="F414" s="274" t="s">
        <v>1470</v>
      </c>
      <c r="G414" s="275" t="s">
        <v>1471</v>
      </c>
      <c r="H414" s="276">
        <v>31.465</v>
      </c>
      <c r="I414" s="277"/>
      <c r="J414" s="278">
        <f>ROUND(I414*H414,2)</f>
        <v>0</v>
      </c>
      <c r="K414" s="274" t="s">
        <v>1</v>
      </c>
      <c r="L414" s="279"/>
      <c r="M414" s="280" t="s">
        <v>1</v>
      </c>
      <c r="N414" s="281" t="s">
        <v>38</v>
      </c>
      <c r="O414" s="92"/>
      <c r="P414" s="229">
        <f>O414*H414</f>
        <v>0</v>
      </c>
      <c r="Q414" s="229">
        <v>0</v>
      </c>
      <c r="R414" s="229">
        <f>Q414*H414</f>
        <v>0</v>
      </c>
      <c r="S414" s="229">
        <v>0</v>
      </c>
      <c r="T414" s="230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1" t="s">
        <v>198</v>
      </c>
      <c r="AT414" s="231" t="s">
        <v>363</v>
      </c>
      <c r="AU414" s="231" t="s">
        <v>83</v>
      </c>
      <c r="AY414" s="18" t="s">
        <v>134</v>
      </c>
      <c r="BE414" s="232">
        <f>IF(N414="základní",J414,0)</f>
        <v>0</v>
      </c>
      <c r="BF414" s="232">
        <f>IF(N414="snížená",J414,0)</f>
        <v>0</v>
      </c>
      <c r="BG414" s="232">
        <f>IF(N414="zákl. přenesená",J414,0)</f>
        <v>0</v>
      </c>
      <c r="BH414" s="232">
        <f>IF(N414="sníž. přenesená",J414,0)</f>
        <v>0</v>
      </c>
      <c r="BI414" s="232">
        <f>IF(N414="nulová",J414,0)</f>
        <v>0</v>
      </c>
      <c r="BJ414" s="18" t="s">
        <v>81</v>
      </c>
      <c r="BK414" s="232">
        <f>ROUND(I414*H414,2)</f>
        <v>0</v>
      </c>
      <c r="BL414" s="18" t="s">
        <v>141</v>
      </c>
      <c r="BM414" s="231" t="s">
        <v>1472</v>
      </c>
    </row>
    <row r="415" s="2" customFormat="1">
      <c r="A415" s="39"/>
      <c r="B415" s="40"/>
      <c r="C415" s="41"/>
      <c r="D415" s="233" t="s">
        <v>143</v>
      </c>
      <c r="E415" s="41"/>
      <c r="F415" s="234" t="s">
        <v>1473</v>
      </c>
      <c r="G415" s="41"/>
      <c r="H415" s="41"/>
      <c r="I415" s="235"/>
      <c r="J415" s="41"/>
      <c r="K415" s="41"/>
      <c r="L415" s="45"/>
      <c r="M415" s="236"/>
      <c r="N415" s="237"/>
      <c r="O415" s="92"/>
      <c r="P415" s="92"/>
      <c r="Q415" s="92"/>
      <c r="R415" s="92"/>
      <c r="S415" s="92"/>
      <c r="T415" s="93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143</v>
      </c>
      <c r="AU415" s="18" t="s">
        <v>83</v>
      </c>
    </row>
    <row r="416" s="13" customFormat="1">
      <c r="A416" s="13"/>
      <c r="B416" s="240"/>
      <c r="C416" s="241"/>
      <c r="D416" s="233" t="s">
        <v>147</v>
      </c>
      <c r="E416" s="242" t="s">
        <v>1</v>
      </c>
      <c r="F416" s="243" t="s">
        <v>1474</v>
      </c>
      <c r="G416" s="241"/>
      <c r="H416" s="244">
        <v>31.465</v>
      </c>
      <c r="I416" s="245"/>
      <c r="J416" s="241"/>
      <c r="K416" s="241"/>
      <c r="L416" s="246"/>
      <c r="M416" s="247"/>
      <c r="N416" s="248"/>
      <c r="O416" s="248"/>
      <c r="P416" s="248"/>
      <c r="Q416" s="248"/>
      <c r="R416" s="248"/>
      <c r="S416" s="248"/>
      <c r="T416" s="249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0" t="s">
        <v>147</v>
      </c>
      <c r="AU416" s="250" t="s">
        <v>83</v>
      </c>
      <c r="AV416" s="13" t="s">
        <v>83</v>
      </c>
      <c r="AW416" s="13" t="s">
        <v>30</v>
      </c>
      <c r="AX416" s="13" t="s">
        <v>81</v>
      </c>
      <c r="AY416" s="250" t="s">
        <v>134</v>
      </c>
    </row>
    <row r="417" s="2" customFormat="1" ht="16.5" customHeight="1">
      <c r="A417" s="39"/>
      <c r="B417" s="40"/>
      <c r="C417" s="220" t="s">
        <v>580</v>
      </c>
      <c r="D417" s="220" t="s">
        <v>136</v>
      </c>
      <c r="E417" s="221" t="s">
        <v>1475</v>
      </c>
      <c r="F417" s="222" t="s">
        <v>1476</v>
      </c>
      <c r="G417" s="223" t="s">
        <v>432</v>
      </c>
      <c r="H417" s="224">
        <v>2</v>
      </c>
      <c r="I417" s="225"/>
      <c r="J417" s="226">
        <f>ROUND(I417*H417,2)</f>
        <v>0</v>
      </c>
      <c r="K417" s="222" t="s">
        <v>1</v>
      </c>
      <c r="L417" s="45"/>
      <c r="M417" s="227" t="s">
        <v>1</v>
      </c>
      <c r="N417" s="228" t="s">
        <v>38</v>
      </c>
      <c r="O417" s="92"/>
      <c r="P417" s="229">
        <f>O417*H417</f>
        <v>0</v>
      </c>
      <c r="Q417" s="229">
        <v>0</v>
      </c>
      <c r="R417" s="229">
        <f>Q417*H417</f>
        <v>0</v>
      </c>
      <c r="S417" s="229">
        <v>0</v>
      </c>
      <c r="T417" s="230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31" t="s">
        <v>141</v>
      </c>
      <c r="AT417" s="231" t="s">
        <v>136</v>
      </c>
      <c r="AU417" s="231" t="s">
        <v>83</v>
      </c>
      <c r="AY417" s="18" t="s">
        <v>134</v>
      </c>
      <c r="BE417" s="232">
        <f>IF(N417="základní",J417,0)</f>
        <v>0</v>
      </c>
      <c r="BF417" s="232">
        <f>IF(N417="snížená",J417,0)</f>
        <v>0</v>
      </c>
      <c r="BG417" s="232">
        <f>IF(N417="zákl. přenesená",J417,0)</f>
        <v>0</v>
      </c>
      <c r="BH417" s="232">
        <f>IF(N417="sníž. přenesená",J417,0)</f>
        <v>0</v>
      </c>
      <c r="BI417" s="232">
        <f>IF(N417="nulová",J417,0)</f>
        <v>0</v>
      </c>
      <c r="BJ417" s="18" t="s">
        <v>81</v>
      </c>
      <c r="BK417" s="232">
        <f>ROUND(I417*H417,2)</f>
        <v>0</v>
      </c>
      <c r="BL417" s="18" t="s">
        <v>141</v>
      </c>
      <c r="BM417" s="231" t="s">
        <v>1477</v>
      </c>
    </row>
    <row r="418" s="2" customFormat="1">
      <c r="A418" s="39"/>
      <c r="B418" s="40"/>
      <c r="C418" s="41"/>
      <c r="D418" s="233" t="s">
        <v>143</v>
      </c>
      <c r="E418" s="41"/>
      <c r="F418" s="234" t="s">
        <v>1476</v>
      </c>
      <c r="G418" s="41"/>
      <c r="H418" s="41"/>
      <c r="I418" s="235"/>
      <c r="J418" s="41"/>
      <c r="K418" s="41"/>
      <c r="L418" s="45"/>
      <c r="M418" s="236"/>
      <c r="N418" s="237"/>
      <c r="O418" s="92"/>
      <c r="P418" s="92"/>
      <c r="Q418" s="92"/>
      <c r="R418" s="92"/>
      <c r="S418" s="92"/>
      <c r="T418" s="93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143</v>
      </c>
      <c r="AU418" s="18" t="s">
        <v>83</v>
      </c>
    </row>
    <row r="419" s="13" customFormat="1">
      <c r="A419" s="13"/>
      <c r="B419" s="240"/>
      <c r="C419" s="241"/>
      <c r="D419" s="233" t="s">
        <v>147</v>
      </c>
      <c r="E419" s="242" t="s">
        <v>1</v>
      </c>
      <c r="F419" s="243" t="s">
        <v>83</v>
      </c>
      <c r="G419" s="241"/>
      <c r="H419" s="244">
        <v>2</v>
      </c>
      <c r="I419" s="245"/>
      <c r="J419" s="241"/>
      <c r="K419" s="241"/>
      <c r="L419" s="246"/>
      <c r="M419" s="247"/>
      <c r="N419" s="248"/>
      <c r="O419" s="248"/>
      <c r="P419" s="248"/>
      <c r="Q419" s="248"/>
      <c r="R419" s="248"/>
      <c r="S419" s="248"/>
      <c r="T419" s="249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0" t="s">
        <v>147</v>
      </c>
      <c r="AU419" s="250" t="s">
        <v>83</v>
      </c>
      <c r="AV419" s="13" t="s">
        <v>83</v>
      </c>
      <c r="AW419" s="13" t="s">
        <v>30</v>
      </c>
      <c r="AX419" s="13" t="s">
        <v>81</v>
      </c>
      <c r="AY419" s="250" t="s">
        <v>134</v>
      </c>
    </row>
    <row r="420" s="2" customFormat="1" ht="16.5" customHeight="1">
      <c r="A420" s="39"/>
      <c r="B420" s="40"/>
      <c r="C420" s="220" t="s">
        <v>584</v>
      </c>
      <c r="D420" s="220" t="s">
        <v>136</v>
      </c>
      <c r="E420" s="221" t="s">
        <v>1478</v>
      </c>
      <c r="F420" s="222" t="s">
        <v>1479</v>
      </c>
      <c r="G420" s="223" t="s">
        <v>432</v>
      </c>
      <c r="H420" s="224">
        <v>47</v>
      </c>
      <c r="I420" s="225"/>
      <c r="J420" s="226">
        <f>ROUND(I420*H420,2)</f>
        <v>0</v>
      </c>
      <c r="K420" s="222" t="s">
        <v>1</v>
      </c>
      <c r="L420" s="45"/>
      <c r="M420" s="227" t="s">
        <v>1</v>
      </c>
      <c r="N420" s="228" t="s">
        <v>38</v>
      </c>
      <c r="O420" s="92"/>
      <c r="P420" s="229">
        <f>O420*H420</f>
        <v>0</v>
      </c>
      <c r="Q420" s="229">
        <v>0.00050000000000000001</v>
      </c>
      <c r="R420" s="229">
        <f>Q420*H420</f>
        <v>0.0235</v>
      </c>
      <c r="S420" s="229">
        <v>0</v>
      </c>
      <c r="T420" s="230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1" t="s">
        <v>141</v>
      </c>
      <c r="AT420" s="231" t="s">
        <v>136</v>
      </c>
      <c r="AU420" s="231" t="s">
        <v>83</v>
      </c>
      <c r="AY420" s="18" t="s">
        <v>134</v>
      </c>
      <c r="BE420" s="232">
        <f>IF(N420="základní",J420,0)</f>
        <v>0</v>
      </c>
      <c r="BF420" s="232">
        <f>IF(N420="snížená",J420,0)</f>
        <v>0</v>
      </c>
      <c r="BG420" s="232">
        <f>IF(N420="zákl. přenesená",J420,0)</f>
        <v>0</v>
      </c>
      <c r="BH420" s="232">
        <f>IF(N420="sníž. přenesená",J420,0)</f>
        <v>0</v>
      </c>
      <c r="BI420" s="232">
        <f>IF(N420="nulová",J420,0)</f>
        <v>0</v>
      </c>
      <c r="BJ420" s="18" t="s">
        <v>81</v>
      </c>
      <c r="BK420" s="232">
        <f>ROUND(I420*H420,2)</f>
        <v>0</v>
      </c>
      <c r="BL420" s="18" t="s">
        <v>141</v>
      </c>
      <c r="BM420" s="231" t="s">
        <v>1480</v>
      </c>
    </row>
    <row r="421" s="2" customFormat="1">
      <c r="A421" s="39"/>
      <c r="B421" s="40"/>
      <c r="C421" s="41"/>
      <c r="D421" s="233" t="s">
        <v>143</v>
      </c>
      <c r="E421" s="41"/>
      <c r="F421" s="234" t="s">
        <v>1481</v>
      </c>
      <c r="G421" s="41"/>
      <c r="H421" s="41"/>
      <c r="I421" s="235"/>
      <c r="J421" s="41"/>
      <c r="K421" s="41"/>
      <c r="L421" s="45"/>
      <c r="M421" s="236"/>
      <c r="N421" s="237"/>
      <c r="O421" s="92"/>
      <c r="P421" s="92"/>
      <c r="Q421" s="92"/>
      <c r="R421" s="92"/>
      <c r="S421" s="92"/>
      <c r="T421" s="93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143</v>
      </c>
      <c r="AU421" s="18" t="s">
        <v>83</v>
      </c>
    </row>
    <row r="422" s="13" customFormat="1">
      <c r="A422" s="13"/>
      <c r="B422" s="240"/>
      <c r="C422" s="241"/>
      <c r="D422" s="233" t="s">
        <v>147</v>
      </c>
      <c r="E422" s="242" t="s">
        <v>1</v>
      </c>
      <c r="F422" s="243" t="s">
        <v>460</v>
      </c>
      <c r="G422" s="241"/>
      <c r="H422" s="244">
        <v>47</v>
      </c>
      <c r="I422" s="245"/>
      <c r="J422" s="241"/>
      <c r="K422" s="241"/>
      <c r="L422" s="246"/>
      <c r="M422" s="247"/>
      <c r="N422" s="248"/>
      <c r="O422" s="248"/>
      <c r="P422" s="248"/>
      <c r="Q422" s="248"/>
      <c r="R422" s="248"/>
      <c r="S422" s="248"/>
      <c r="T422" s="249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0" t="s">
        <v>147</v>
      </c>
      <c r="AU422" s="250" t="s">
        <v>83</v>
      </c>
      <c r="AV422" s="13" t="s">
        <v>83</v>
      </c>
      <c r="AW422" s="13" t="s">
        <v>30</v>
      </c>
      <c r="AX422" s="13" t="s">
        <v>81</v>
      </c>
      <c r="AY422" s="250" t="s">
        <v>134</v>
      </c>
    </row>
    <row r="423" s="2" customFormat="1" ht="37.8" customHeight="1">
      <c r="A423" s="39"/>
      <c r="B423" s="40"/>
      <c r="C423" s="220" t="s">
        <v>588</v>
      </c>
      <c r="D423" s="220" t="s">
        <v>136</v>
      </c>
      <c r="E423" s="221" t="s">
        <v>1482</v>
      </c>
      <c r="F423" s="222" t="s">
        <v>1483</v>
      </c>
      <c r="G423" s="223" t="s">
        <v>186</v>
      </c>
      <c r="H423" s="224">
        <v>294.69999999999999</v>
      </c>
      <c r="I423" s="225"/>
      <c r="J423" s="226">
        <f>ROUND(I423*H423,2)</f>
        <v>0</v>
      </c>
      <c r="K423" s="222" t="s">
        <v>1</v>
      </c>
      <c r="L423" s="45"/>
      <c r="M423" s="227" t="s">
        <v>1</v>
      </c>
      <c r="N423" s="228" t="s">
        <v>38</v>
      </c>
      <c r="O423" s="92"/>
      <c r="P423" s="229">
        <f>O423*H423</f>
        <v>0</v>
      </c>
      <c r="Q423" s="229">
        <v>0</v>
      </c>
      <c r="R423" s="229">
        <f>Q423*H423</f>
        <v>0</v>
      </c>
      <c r="S423" s="229">
        <v>0</v>
      </c>
      <c r="T423" s="230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1" t="s">
        <v>141</v>
      </c>
      <c r="AT423" s="231" t="s">
        <v>136</v>
      </c>
      <c r="AU423" s="231" t="s">
        <v>83</v>
      </c>
      <c r="AY423" s="18" t="s">
        <v>134</v>
      </c>
      <c r="BE423" s="232">
        <f>IF(N423="základní",J423,0)</f>
        <v>0</v>
      </c>
      <c r="BF423" s="232">
        <f>IF(N423="snížená",J423,0)</f>
        <v>0</v>
      </c>
      <c r="BG423" s="232">
        <f>IF(N423="zákl. přenesená",J423,0)</f>
        <v>0</v>
      </c>
      <c r="BH423" s="232">
        <f>IF(N423="sníž. přenesená",J423,0)</f>
        <v>0</v>
      </c>
      <c r="BI423" s="232">
        <f>IF(N423="nulová",J423,0)</f>
        <v>0</v>
      </c>
      <c r="BJ423" s="18" t="s">
        <v>81</v>
      </c>
      <c r="BK423" s="232">
        <f>ROUND(I423*H423,2)</f>
        <v>0</v>
      </c>
      <c r="BL423" s="18" t="s">
        <v>141</v>
      </c>
      <c r="BM423" s="231" t="s">
        <v>1484</v>
      </c>
    </row>
    <row r="424" s="2" customFormat="1">
      <c r="A424" s="39"/>
      <c r="B424" s="40"/>
      <c r="C424" s="41"/>
      <c r="D424" s="233" t="s">
        <v>143</v>
      </c>
      <c r="E424" s="41"/>
      <c r="F424" s="234" t="s">
        <v>937</v>
      </c>
      <c r="G424" s="41"/>
      <c r="H424" s="41"/>
      <c r="I424" s="235"/>
      <c r="J424" s="41"/>
      <c r="K424" s="41"/>
      <c r="L424" s="45"/>
      <c r="M424" s="236"/>
      <c r="N424" s="237"/>
      <c r="O424" s="92"/>
      <c r="P424" s="92"/>
      <c r="Q424" s="92"/>
      <c r="R424" s="92"/>
      <c r="S424" s="92"/>
      <c r="T424" s="93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143</v>
      </c>
      <c r="AU424" s="18" t="s">
        <v>83</v>
      </c>
    </row>
    <row r="425" s="13" customFormat="1">
      <c r="A425" s="13"/>
      <c r="B425" s="240"/>
      <c r="C425" s="241"/>
      <c r="D425" s="233" t="s">
        <v>147</v>
      </c>
      <c r="E425" s="242" t="s">
        <v>1</v>
      </c>
      <c r="F425" s="243" t="s">
        <v>1485</v>
      </c>
      <c r="G425" s="241"/>
      <c r="H425" s="244">
        <v>294.69999999999999</v>
      </c>
      <c r="I425" s="245"/>
      <c r="J425" s="241"/>
      <c r="K425" s="241"/>
      <c r="L425" s="246"/>
      <c r="M425" s="247"/>
      <c r="N425" s="248"/>
      <c r="O425" s="248"/>
      <c r="P425" s="248"/>
      <c r="Q425" s="248"/>
      <c r="R425" s="248"/>
      <c r="S425" s="248"/>
      <c r="T425" s="249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0" t="s">
        <v>147</v>
      </c>
      <c r="AU425" s="250" t="s">
        <v>83</v>
      </c>
      <c r="AV425" s="13" t="s">
        <v>83</v>
      </c>
      <c r="AW425" s="13" t="s">
        <v>30</v>
      </c>
      <c r="AX425" s="13" t="s">
        <v>81</v>
      </c>
      <c r="AY425" s="250" t="s">
        <v>134</v>
      </c>
    </row>
    <row r="426" s="2" customFormat="1" ht="24.15" customHeight="1">
      <c r="A426" s="39"/>
      <c r="B426" s="40"/>
      <c r="C426" s="272" t="s">
        <v>592</v>
      </c>
      <c r="D426" s="272" t="s">
        <v>363</v>
      </c>
      <c r="E426" s="273" t="s">
        <v>1486</v>
      </c>
      <c r="F426" s="274" t="s">
        <v>1487</v>
      </c>
      <c r="G426" s="275" t="s">
        <v>186</v>
      </c>
      <c r="H426" s="276">
        <v>299.12099999999998</v>
      </c>
      <c r="I426" s="277"/>
      <c r="J426" s="278">
        <f>ROUND(I426*H426,2)</f>
        <v>0</v>
      </c>
      <c r="K426" s="274" t="s">
        <v>140</v>
      </c>
      <c r="L426" s="279"/>
      <c r="M426" s="280" t="s">
        <v>1</v>
      </c>
      <c r="N426" s="281" t="s">
        <v>38</v>
      </c>
      <c r="O426" s="92"/>
      <c r="P426" s="229">
        <f>O426*H426</f>
        <v>0</v>
      </c>
      <c r="Q426" s="229">
        <v>0.00027999999999999998</v>
      </c>
      <c r="R426" s="229">
        <f>Q426*H426</f>
        <v>0.083753879999999989</v>
      </c>
      <c r="S426" s="229">
        <v>0</v>
      </c>
      <c r="T426" s="230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31" t="s">
        <v>198</v>
      </c>
      <c r="AT426" s="231" t="s">
        <v>363</v>
      </c>
      <c r="AU426" s="231" t="s">
        <v>83</v>
      </c>
      <c r="AY426" s="18" t="s">
        <v>134</v>
      </c>
      <c r="BE426" s="232">
        <f>IF(N426="základní",J426,0)</f>
        <v>0</v>
      </c>
      <c r="BF426" s="232">
        <f>IF(N426="snížená",J426,0)</f>
        <v>0</v>
      </c>
      <c r="BG426" s="232">
        <f>IF(N426="zákl. přenesená",J426,0)</f>
        <v>0</v>
      </c>
      <c r="BH426" s="232">
        <f>IF(N426="sníž. přenesená",J426,0)</f>
        <v>0</v>
      </c>
      <c r="BI426" s="232">
        <f>IF(N426="nulová",J426,0)</f>
        <v>0</v>
      </c>
      <c r="BJ426" s="18" t="s">
        <v>81</v>
      </c>
      <c r="BK426" s="232">
        <f>ROUND(I426*H426,2)</f>
        <v>0</v>
      </c>
      <c r="BL426" s="18" t="s">
        <v>141</v>
      </c>
      <c r="BM426" s="231" t="s">
        <v>1488</v>
      </c>
    </row>
    <row r="427" s="2" customFormat="1">
      <c r="A427" s="39"/>
      <c r="B427" s="40"/>
      <c r="C427" s="41"/>
      <c r="D427" s="233" t="s">
        <v>143</v>
      </c>
      <c r="E427" s="41"/>
      <c r="F427" s="234" t="s">
        <v>1487</v>
      </c>
      <c r="G427" s="41"/>
      <c r="H427" s="41"/>
      <c r="I427" s="235"/>
      <c r="J427" s="41"/>
      <c r="K427" s="41"/>
      <c r="L427" s="45"/>
      <c r="M427" s="236"/>
      <c r="N427" s="237"/>
      <c r="O427" s="92"/>
      <c r="P427" s="92"/>
      <c r="Q427" s="92"/>
      <c r="R427" s="92"/>
      <c r="S427" s="92"/>
      <c r="T427" s="93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T427" s="18" t="s">
        <v>143</v>
      </c>
      <c r="AU427" s="18" t="s">
        <v>83</v>
      </c>
    </row>
    <row r="428" s="13" customFormat="1">
      <c r="A428" s="13"/>
      <c r="B428" s="240"/>
      <c r="C428" s="241"/>
      <c r="D428" s="233" t="s">
        <v>147</v>
      </c>
      <c r="E428" s="242" t="s">
        <v>1</v>
      </c>
      <c r="F428" s="243" t="s">
        <v>1489</v>
      </c>
      <c r="G428" s="241"/>
      <c r="H428" s="244">
        <v>299.12099999999998</v>
      </c>
      <c r="I428" s="245"/>
      <c r="J428" s="241"/>
      <c r="K428" s="241"/>
      <c r="L428" s="246"/>
      <c r="M428" s="247"/>
      <c r="N428" s="248"/>
      <c r="O428" s="248"/>
      <c r="P428" s="248"/>
      <c r="Q428" s="248"/>
      <c r="R428" s="248"/>
      <c r="S428" s="248"/>
      <c r="T428" s="249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0" t="s">
        <v>147</v>
      </c>
      <c r="AU428" s="250" t="s">
        <v>83</v>
      </c>
      <c r="AV428" s="13" t="s">
        <v>83</v>
      </c>
      <c r="AW428" s="13" t="s">
        <v>30</v>
      </c>
      <c r="AX428" s="13" t="s">
        <v>73</v>
      </c>
      <c r="AY428" s="250" t="s">
        <v>134</v>
      </c>
    </row>
    <row r="429" s="14" customFormat="1">
      <c r="A429" s="14"/>
      <c r="B429" s="251"/>
      <c r="C429" s="252"/>
      <c r="D429" s="233" t="s">
        <v>147</v>
      </c>
      <c r="E429" s="253" t="s">
        <v>1</v>
      </c>
      <c r="F429" s="254" t="s">
        <v>163</v>
      </c>
      <c r="G429" s="252"/>
      <c r="H429" s="255">
        <v>299.12099999999998</v>
      </c>
      <c r="I429" s="256"/>
      <c r="J429" s="252"/>
      <c r="K429" s="252"/>
      <c r="L429" s="257"/>
      <c r="M429" s="258"/>
      <c r="N429" s="259"/>
      <c r="O429" s="259"/>
      <c r="P429" s="259"/>
      <c r="Q429" s="259"/>
      <c r="R429" s="259"/>
      <c r="S429" s="259"/>
      <c r="T429" s="260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1" t="s">
        <v>147</v>
      </c>
      <c r="AU429" s="261" t="s">
        <v>83</v>
      </c>
      <c r="AV429" s="14" t="s">
        <v>141</v>
      </c>
      <c r="AW429" s="14" t="s">
        <v>30</v>
      </c>
      <c r="AX429" s="14" t="s">
        <v>81</v>
      </c>
      <c r="AY429" s="261" t="s">
        <v>134</v>
      </c>
    </row>
    <row r="430" s="2" customFormat="1" ht="24.15" customHeight="1">
      <c r="A430" s="39"/>
      <c r="B430" s="40"/>
      <c r="C430" s="220" t="s">
        <v>596</v>
      </c>
      <c r="D430" s="220" t="s">
        <v>136</v>
      </c>
      <c r="E430" s="221" t="s">
        <v>1490</v>
      </c>
      <c r="F430" s="222" t="s">
        <v>1491</v>
      </c>
      <c r="G430" s="223" t="s">
        <v>186</v>
      </c>
      <c r="H430" s="224">
        <v>188.30000000000001</v>
      </c>
      <c r="I430" s="225"/>
      <c r="J430" s="226">
        <f>ROUND(I430*H430,2)</f>
        <v>0</v>
      </c>
      <c r="K430" s="222" t="s">
        <v>140</v>
      </c>
      <c r="L430" s="45"/>
      <c r="M430" s="227" t="s">
        <v>1</v>
      </c>
      <c r="N430" s="228" t="s">
        <v>38</v>
      </c>
      <c r="O430" s="92"/>
      <c r="P430" s="229">
        <f>O430*H430</f>
        <v>0</v>
      </c>
      <c r="Q430" s="229">
        <v>0</v>
      </c>
      <c r="R430" s="229">
        <f>Q430*H430</f>
        <v>0</v>
      </c>
      <c r="S430" s="229">
        <v>0</v>
      </c>
      <c r="T430" s="230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1" t="s">
        <v>141</v>
      </c>
      <c r="AT430" s="231" t="s">
        <v>136</v>
      </c>
      <c r="AU430" s="231" t="s">
        <v>83</v>
      </c>
      <c r="AY430" s="18" t="s">
        <v>134</v>
      </c>
      <c r="BE430" s="232">
        <f>IF(N430="základní",J430,0)</f>
        <v>0</v>
      </c>
      <c r="BF430" s="232">
        <f>IF(N430="snížená",J430,0)</f>
        <v>0</v>
      </c>
      <c r="BG430" s="232">
        <f>IF(N430="zákl. přenesená",J430,0)</f>
        <v>0</v>
      </c>
      <c r="BH430" s="232">
        <f>IF(N430="sníž. přenesená",J430,0)</f>
        <v>0</v>
      </c>
      <c r="BI430" s="232">
        <f>IF(N430="nulová",J430,0)</f>
        <v>0</v>
      </c>
      <c r="BJ430" s="18" t="s">
        <v>81</v>
      </c>
      <c r="BK430" s="232">
        <f>ROUND(I430*H430,2)</f>
        <v>0</v>
      </c>
      <c r="BL430" s="18" t="s">
        <v>141</v>
      </c>
      <c r="BM430" s="231" t="s">
        <v>1492</v>
      </c>
    </row>
    <row r="431" s="2" customFormat="1">
      <c r="A431" s="39"/>
      <c r="B431" s="40"/>
      <c r="C431" s="41"/>
      <c r="D431" s="233" t="s">
        <v>143</v>
      </c>
      <c r="E431" s="41"/>
      <c r="F431" s="234" t="s">
        <v>1493</v>
      </c>
      <c r="G431" s="41"/>
      <c r="H431" s="41"/>
      <c r="I431" s="235"/>
      <c r="J431" s="41"/>
      <c r="K431" s="41"/>
      <c r="L431" s="45"/>
      <c r="M431" s="236"/>
      <c r="N431" s="237"/>
      <c r="O431" s="92"/>
      <c r="P431" s="92"/>
      <c r="Q431" s="92"/>
      <c r="R431" s="92"/>
      <c r="S431" s="92"/>
      <c r="T431" s="93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T431" s="18" t="s">
        <v>143</v>
      </c>
      <c r="AU431" s="18" t="s">
        <v>83</v>
      </c>
    </row>
    <row r="432" s="2" customFormat="1">
      <c r="A432" s="39"/>
      <c r="B432" s="40"/>
      <c r="C432" s="41"/>
      <c r="D432" s="238" t="s">
        <v>145</v>
      </c>
      <c r="E432" s="41"/>
      <c r="F432" s="239" t="s">
        <v>1494</v>
      </c>
      <c r="G432" s="41"/>
      <c r="H432" s="41"/>
      <c r="I432" s="235"/>
      <c r="J432" s="41"/>
      <c r="K432" s="41"/>
      <c r="L432" s="45"/>
      <c r="M432" s="236"/>
      <c r="N432" s="237"/>
      <c r="O432" s="92"/>
      <c r="P432" s="92"/>
      <c r="Q432" s="92"/>
      <c r="R432" s="92"/>
      <c r="S432" s="92"/>
      <c r="T432" s="93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18" t="s">
        <v>145</v>
      </c>
      <c r="AU432" s="18" t="s">
        <v>83</v>
      </c>
    </row>
    <row r="433" s="2" customFormat="1" ht="24.15" customHeight="1">
      <c r="A433" s="39"/>
      <c r="B433" s="40"/>
      <c r="C433" s="272" t="s">
        <v>600</v>
      </c>
      <c r="D433" s="272" t="s">
        <v>363</v>
      </c>
      <c r="E433" s="273" t="s">
        <v>1495</v>
      </c>
      <c r="F433" s="274" t="s">
        <v>1496</v>
      </c>
      <c r="G433" s="275" t="s">
        <v>186</v>
      </c>
      <c r="H433" s="276">
        <v>191.125</v>
      </c>
      <c r="I433" s="277"/>
      <c r="J433" s="278">
        <f>ROUND(I433*H433,2)</f>
        <v>0</v>
      </c>
      <c r="K433" s="274" t="s">
        <v>140</v>
      </c>
      <c r="L433" s="279"/>
      <c r="M433" s="280" t="s">
        <v>1</v>
      </c>
      <c r="N433" s="281" t="s">
        <v>38</v>
      </c>
      <c r="O433" s="92"/>
      <c r="P433" s="229">
        <f>O433*H433</f>
        <v>0</v>
      </c>
      <c r="Q433" s="229">
        <v>0.00067000000000000002</v>
      </c>
      <c r="R433" s="229">
        <f>Q433*H433</f>
        <v>0.12805374999999999</v>
      </c>
      <c r="S433" s="229">
        <v>0</v>
      </c>
      <c r="T433" s="230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31" t="s">
        <v>198</v>
      </c>
      <c r="AT433" s="231" t="s">
        <v>363</v>
      </c>
      <c r="AU433" s="231" t="s">
        <v>83</v>
      </c>
      <c r="AY433" s="18" t="s">
        <v>134</v>
      </c>
      <c r="BE433" s="232">
        <f>IF(N433="základní",J433,0)</f>
        <v>0</v>
      </c>
      <c r="BF433" s="232">
        <f>IF(N433="snížená",J433,0)</f>
        <v>0</v>
      </c>
      <c r="BG433" s="232">
        <f>IF(N433="zákl. přenesená",J433,0)</f>
        <v>0</v>
      </c>
      <c r="BH433" s="232">
        <f>IF(N433="sníž. přenesená",J433,0)</f>
        <v>0</v>
      </c>
      <c r="BI433" s="232">
        <f>IF(N433="nulová",J433,0)</f>
        <v>0</v>
      </c>
      <c r="BJ433" s="18" t="s">
        <v>81</v>
      </c>
      <c r="BK433" s="232">
        <f>ROUND(I433*H433,2)</f>
        <v>0</v>
      </c>
      <c r="BL433" s="18" t="s">
        <v>141</v>
      </c>
      <c r="BM433" s="231" t="s">
        <v>1497</v>
      </c>
    </row>
    <row r="434" s="2" customFormat="1">
      <c r="A434" s="39"/>
      <c r="B434" s="40"/>
      <c r="C434" s="41"/>
      <c r="D434" s="233" t="s">
        <v>143</v>
      </c>
      <c r="E434" s="41"/>
      <c r="F434" s="234" t="s">
        <v>1496</v>
      </c>
      <c r="G434" s="41"/>
      <c r="H434" s="41"/>
      <c r="I434" s="235"/>
      <c r="J434" s="41"/>
      <c r="K434" s="41"/>
      <c r="L434" s="45"/>
      <c r="M434" s="236"/>
      <c r="N434" s="237"/>
      <c r="O434" s="92"/>
      <c r="P434" s="92"/>
      <c r="Q434" s="92"/>
      <c r="R434" s="92"/>
      <c r="S434" s="92"/>
      <c r="T434" s="93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143</v>
      </c>
      <c r="AU434" s="18" t="s">
        <v>83</v>
      </c>
    </row>
    <row r="435" s="13" customFormat="1">
      <c r="A435" s="13"/>
      <c r="B435" s="240"/>
      <c r="C435" s="241"/>
      <c r="D435" s="233" t="s">
        <v>147</v>
      </c>
      <c r="E435" s="241"/>
      <c r="F435" s="243" t="s">
        <v>1498</v>
      </c>
      <c r="G435" s="241"/>
      <c r="H435" s="244">
        <v>191.125</v>
      </c>
      <c r="I435" s="245"/>
      <c r="J435" s="241"/>
      <c r="K435" s="241"/>
      <c r="L435" s="246"/>
      <c r="M435" s="247"/>
      <c r="N435" s="248"/>
      <c r="O435" s="248"/>
      <c r="P435" s="248"/>
      <c r="Q435" s="248"/>
      <c r="R435" s="248"/>
      <c r="S435" s="248"/>
      <c r="T435" s="249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50" t="s">
        <v>147</v>
      </c>
      <c r="AU435" s="250" t="s">
        <v>83</v>
      </c>
      <c r="AV435" s="13" t="s">
        <v>83</v>
      </c>
      <c r="AW435" s="13" t="s">
        <v>4</v>
      </c>
      <c r="AX435" s="13" t="s">
        <v>81</v>
      </c>
      <c r="AY435" s="250" t="s">
        <v>134</v>
      </c>
    </row>
    <row r="436" s="2" customFormat="1" ht="24.15" customHeight="1">
      <c r="A436" s="39"/>
      <c r="B436" s="40"/>
      <c r="C436" s="220" t="s">
        <v>604</v>
      </c>
      <c r="D436" s="220" t="s">
        <v>136</v>
      </c>
      <c r="E436" s="221" t="s">
        <v>1499</v>
      </c>
      <c r="F436" s="222" t="s">
        <v>1500</v>
      </c>
      <c r="G436" s="223" t="s">
        <v>432</v>
      </c>
      <c r="H436" s="224">
        <v>2</v>
      </c>
      <c r="I436" s="225"/>
      <c r="J436" s="226">
        <f>ROUND(I436*H436,2)</f>
        <v>0</v>
      </c>
      <c r="K436" s="222" t="s">
        <v>140</v>
      </c>
      <c r="L436" s="45"/>
      <c r="M436" s="227" t="s">
        <v>1</v>
      </c>
      <c r="N436" s="228" t="s">
        <v>38</v>
      </c>
      <c r="O436" s="92"/>
      <c r="P436" s="229">
        <f>O436*H436</f>
        <v>0</v>
      </c>
      <c r="Q436" s="229">
        <v>0</v>
      </c>
      <c r="R436" s="229">
        <f>Q436*H436</f>
        <v>0</v>
      </c>
      <c r="S436" s="229">
        <v>0</v>
      </c>
      <c r="T436" s="230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31" t="s">
        <v>141</v>
      </c>
      <c r="AT436" s="231" t="s">
        <v>136</v>
      </c>
      <c r="AU436" s="231" t="s">
        <v>83</v>
      </c>
      <c r="AY436" s="18" t="s">
        <v>134</v>
      </c>
      <c r="BE436" s="232">
        <f>IF(N436="základní",J436,0)</f>
        <v>0</v>
      </c>
      <c r="BF436" s="232">
        <f>IF(N436="snížená",J436,0)</f>
        <v>0</v>
      </c>
      <c r="BG436" s="232">
        <f>IF(N436="zákl. přenesená",J436,0)</f>
        <v>0</v>
      </c>
      <c r="BH436" s="232">
        <f>IF(N436="sníž. přenesená",J436,0)</f>
        <v>0</v>
      </c>
      <c r="BI436" s="232">
        <f>IF(N436="nulová",J436,0)</f>
        <v>0</v>
      </c>
      <c r="BJ436" s="18" t="s">
        <v>81</v>
      </c>
      <c r="BK436" s="232">
        <f>ROUND(I436*H436,2)</f>
        <v>0</v>
      </c>
      <c r="BL436" s="18" t="s">
        <v>141</v>
      </c>
      <c r="BM436" s="231" t="s">
        <v>1501</v>
      </c>
    </row>
    <row r="437" s="2" customFormat="1">
      <c r="A437" s="39"/>
      <c r="B437" s="40"/>
      <c r="C437" s="41"/>
      <c r="D437" s="233" t="s">
        <v>143</v>
      </c>
      <c r="E437" s="41"/>
      <c r="F437" s="234" t="s">
        <v>1502</v>
      </c>
      <c r="G437" s="41"/>
      <c r="H437" s="41"/>
      <c r="I437" s="235"/>
      <c r="J437" s="41"/>
      <c r="K437" s="41"/>
      <c r="L437" s="45"/>
      <c r="M437" s="236"/>
      <c r="N437" s="237"/>
      <c r="O437" s="92"/>
      <c r="P437" s="92"/>
      <c r="Q437" s="92"/>
      <c r="R437" s="92"/>
      <c r="S437" s="92"/>
      <c r="T437" s="93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143</v>
      </c>
      <c r="AU437" s="18" t="s">
        <v>83</v>
      </c>
    </row>
    <row r="438" s="2" customFormat="1">
      <c r="A438" s="39"/>
      <c r="B438" s="40"/>
      <c r="C438" s="41"/>
      <c r="D438" s="238" t="s">
        <v>145</v>
      </c>
      <c r="E438" s="41"/>
      <c r="F438" s="239" t="s">
        <v>1503</v>
      </c>
      <c r="G438" s="41"/>
      <c r="H438" s="41"/>
      <c r="I438" s="235"/>
      <c r="J438" s="41"/>
      <c r="K438" s="41"/>
      <c r="L438" s="45"/>
      <c r="M438" s="236"/>
      <c r="N438" s="237"/>
      <c r="O438" s="92"/>
      <c r="P438" s="92"/>
      <c r="Q438" s="92"/>
      <c r="R438" s="92"/>
      <c r="S438" s="92"/>
      <c r="T438" s="93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145</v>
      </c>
      <c r="AU438" s="18" t="s">
        <v>83</v>
      </c>
    </row>
    <row r="439" s="13" customFormat="1">
      <c r="A439" s="13"/>
      <c r="B439" s="240"/>
      <c r="C439" s="241"/>
      <c r="D439" s="233" t="s">
        <v>147</v>
      </c>
      <c r="E439" s="242" t="s">
        <v>1</v>
      </c>
      <c r="F439" s="243" t="s">
        <v>83</v>
      </c>
      <c r="G439" s="241"/>
      <c r="H439" s="244">
        <v>2</v>
      </c>
      <c r="I439" s="245"/>
      <c r="J439" s="241"/>
      <c r="K439" s="241"/>
      <c r="L439" s="246"/>
      <c r="M439" s="247"/>
      <c r="N439" s="248"/>
      <c r="O439" s="248"/>
      <c r="P439" s="248"/>
      <c r="Q439" s="248"/>
      <c r="R439" s="248"/>
      <c r="S439" s="248"/>
      <c r="T439" s="249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0" t="s">
        <v>147</v>
      </c>
      <c r="AU439" s="250" t="s">
        <v>83</v>
      </c>
      <c r="AV439" s="13" t="s">
        <v>83</v>
      </c>
      <c r="AW439" s="13" t="s">
        <v>30</v>
      </c>
      <c r="AX439" s="13" t="s">
        <v>73</v>
      </c>
      <c r="AY439" s="250" t="s">
        <v>134</v>
      </c>
    </row>
    <row r="440" s="14" customFormat="1">
      <c r="A440" s="14"/>
      <c r="B440" s="251"/>
      <c r="C440" s="252"/>
      <c r="D440" s="233" t="s">
        <v>147</v>
      </c>
      <c r="E440" s="253" t="s">
        <v>1</v>
      </c>
      <c r="F440" s="254" t="s">
        <v>163</v>
      </c>
      <c r="G440" s="252"/>
      <c r="H440" s="255">
        <v>2</v>
      </c>
      <c r="I440" s="256"/>
      <c r="J440" s="252"/>
      <c r="K440" s="252"/>
      <c r="L440" s="257"/>
      <c r="M440" s="258"/>
      <c r="N440" s="259"/>
      <c r="O440" s="259"/>
      <c r="P440" s="259"/>
      <c r="Q440" s="259"/>
      <c r="R440" s="259"/>
      <c r="S440" s="259"/>
      <c r="T440" s="260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1" t="s">
        <v>147</v>
      </c>
      <c r="AU440" s="261" t="s">
        <v>83</v>
      </c>
      <c r="AV440" s="14" t="s">
        <v>141</v>
      </c>
      <c r="AW440" s="14" t="s">
        <v>30</v>
      </c>
      <c r="AX440" s="14" t="s">
        <v>81</v>
      </c>
      <c r="AY440" s="261" t="s">
        <v>134</v>
      </c>
    </row>
    <row r="441" s="2" customFormat="1" ht="16.5" customHeight="1">
      <c r="A441" s="39"/>
      <c r="B441" s="40"/>
      <c r="C441" s="272" t="s">
        <v>611</v>
      </c>
      <c r="D441" s="272" t="s">
        <v>363</v>
      </c>
      <c r="E441" s="273" t="s">
        <v>979</v>
      </c>
      <c r="F441" s="274" t="s">
        <v>1504</v>
      </c>
      <c r="G441" s="275" t="s">
        <v>432</v>
      </c>
      <c r="H441" s="276">
        <v>2.0299999999999998</v>
      </c>
      <c r="I441" s="277"/>
      <c r="J441" s="278">
        <f>ROUND(I441*H441,2)</f>
        <v>0</v>
      </c>
      <c r="K441" s="274" t="s">
        <v>1</v>
      </c>
      <c r="L441" s="279"/>
      <c r="M441" s="280" t="s">
        <v>1</v>
      </c>
      <c r="N441" s="281" t="s">
        <v>38</v>
      </c>
      <c r="O441" s="92"/>
      <c r="P441" s="229">
        <f>O441*H441</f>
        <v>0</v>
      </c>
      <c r="Q441" s="229">
        <v>8.0000000000000007E-05</v>
      </c>
      <c r="R441" s="229">
        <f>Q441*H441</f>
        <v>0.00016239999999999999</v>
      </c>
      <c r="S441" s="229">
        <v>0</v>
      </c>
      <c r="T441" s="230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31" t="s">
        <v>198</v>
      </c>
      <c r="AT441" s="231" t="s">
        <v>363</v>
      </c>
      <c r="AU441" s="231" t="s">
        <v>83</v>
      </c>
      <c r="AY441" s="18" t="s">
        <v>134</v>
      </c>
      <c r="BE441" s="232">
        <f>IF(N441="základní",J441,0)</f>
        <v>0</v>
      </c>
      <c r="BF441" s="232">
        <f>IF(N441="snížená",J441,0)</f>
        <v>0</v>
      </c>
      <c r="BG441" s="232">
        <f>IF(N441="zákl. přenesená",J441,0)</f>
        <v>0</v>
      </c>
      <c r="BH441" s="232">
        <f>IF(N441="sníž. přenesená",J441,0)</f>
        <v>0</v>
      </c>
      <c r="BI441" s="232">
        <f>IF(N441="nulová",J441,0)</f>
        <v>0</v>
      </c>
      <c r="BJ441" s="18" t="s">
        <v>81</v>
      </c>
      <c r="BK441" s="232">
        <f>ROUND(I441*H441,2)</f>
        <v>0</v>
      </c>
      <c r="BL441" s="18" t="s">
        <v>141</v>
      </c>
      <c r="BM441" s="231" t="s">
        <v>1505</v>
      </c>
    </row>
    <row r="442" s="2" customFormat="1">
      <c r="A442" s="39"/>
      <c r="B442" s="40"/>
      <c r="C442" s="41"/>
      <c r="D442" s="233" t="s">
        <v>143</v>
      </c>
      <c r="E442" s="41"/>
      <c r="F442" s="234" t="s">
        <v>982</v>
      </c>
      <c r="G442" s="41"/>
      <c r="H442" s="41"/>
      <c r="I442" s="235"/>
      <c r="J442" s="41"/>
      <c r="K442" s="41"/>
      <c r="L442" s="45"/>
      <c r="M442" s="236"/>
      <c r="N442" s="237"/>
      <c r="O442" s="92"/>
      <c r="P442" s="92"/>
      <c r="Q442" s="92"/>
      <c r="R442" s="92"/>
      <c r="S442" s="92"/>
      <c r="T442" s="93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18" t="s">
        <v>143</v>
      </c>
      <c r="AU442" s="18" t="s">
        <v>83</v>
      </c>
    </row>
    <row r="443" s="13" customFormat="1">
      <c r="A443" s="13"/>
      <c r="B443" s="240"/>
      <c r="C443" s="241"/>
      <c r="D443" s="233" t="s">
        <v>147</v>
      </c>
      <c r="E443" s="242" t="s">
        <v>1</v>
      </c>
      <c r="F443" s="243" t="s">
        <v>1506</v>
      </c>
      <c r="G443" s="241"/>
      <c r="H443" s="244">
        <v>2.0299999999999998</v>
      </c>
      <c r="I443" s="245"/>
      <c r="J443" s="241"/>
      <c r="K443" s="241"/>
      <c r="L443" s="246"/>
      <c r="M443" s="247"/>
      <c r="N443" s="248"/>
      <c r="O443" s="248"/>
      <c r="P443" s="248"/>
      <c r="Q443" s="248"/>
      <c r="R443" s="248"/>
      <c r="S443" s="248"/>
      <c r="T443" s="249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50" t="s">
        <v>147</v>
      </c>
      <c r="AU443" s="250" t="s">
        <v>83</v>
      </c>
      <c r="AV443" s="13" t="s">
        <v>83</v>
      </c>
      <c r="AW443" s="13" t="s">
        <v>30</v>
      </c>
      <c r="AX443" s="13" t="s">
        <v>73</v>
      </c>
      <c r="AY443" s="250" t="s">
        <v>134</v>
      </c>
    </row>
    <row r="444" s="14" customFormat="1">
      <c r="A444" s="14"/>
      <c r="B444" s="251"/>
      <c r="C444" s="252"/>
      <c r="D444" s="233" t="s">
        <v>147</v>
      </c>
      <c r="E444" s="253" t="s">
        <v>1</v>
      </c>
      <c r="F444" s="254" t="s">
        <v>163</v>
      </c>
      <c r="G444" s="252"/>
      <c r="H444" s="255">
        <v>2.0299999999999998</v>
      </c>
      <c r="I444" s="256"/>
      <c r="J444" s="252"/>
      <c r="K444" s="252"/>
      <c r="L444" s="257"/>
      <c r="M444" s="258"/>
      <c r="N444" s="259"/>
      <c r="O444" s="259"/>
      <c r="P444" s="259"/>
      <c r="Q444" s="259"/>
      <c r="R444" s="259"/>
      <c r="S444" s="259"/>
      <c r="T444" s="260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1" t="s">
        <v>147</v>
      </c>
      <c r="AU444" s="261" t="s">
        <v>83</v>
      </c>
      <c r="AV444" s="14" t="s">
        <v>141</v>
      </c>
      <c r="AW444" s="14" t="s">
        <v>30</v>
      </c>
      <c r="AX444" s="14" t="s">
        <v>81</v>
      </c>
      <c r="AY444" s="261" t="s">
        <v>134</v>
      </c>
    </row>
    <row r="445" s="2" customFormat="1" ht="16.5" customHeight="1">
      <c r="A445" s="39"/>
      <c r="B445" s="40"/>
      <c r="C445" s="220" t="s">
        <v>615</v>
      </c>
      <c r="D445" s="220" t="s">
        <v>136</v>
      </c>
      <c r="E445" s="221" t="s">
        <v>1507</v>
      </c>
      <c r="F445" s="222" t="s">
        <v>1508</v>
      </c>
      <c r="G445" s="223" t="s">
        <v>709</v>
      </c>
      <c r="H445" s="224">
        <v>47</v>
      </c>
      <c r="I445" s="225"/>
      <c r="J445" s="226">
        <f>ROUND(I445*H445,2)</f>
        <v>0</v>
      </c>
      <c r="K445" s="222" t="s">
        <v>1</v>
      </c>
      <c r="L445" s="45"/>
      <c r="M445" s="227" t="s">
        <v>1</v>
      </c>
      <c r="N445" s="228" t="s">
        <v>38</v>
      </c>
      <c r="O445" s="92"/>
      <c r="P445" s="229">
        <f>O445*H445</f>
        <v>0</v>
      </c>
      <c r="Q445" s="229">
        <v>0</v>
      </c>
      <c r="R445" s="229">
        <f>Q445*H445</f>
        <v>0</v>
      </c>
      <c r="S445" s="229">
        <v>0</v>
      </c>
      <c r="T445" s="230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1" t="s">
        <v>141</v>
      </c>
      <c r="AT445" s="231" t="s">
        <v>136</v>
      </c>
      <c r="AU445" s="231" t="s">
        <v>83</v>
      </c>
      <c r="AY445" s="18" t="s">
        <v>134</v>
      </c>
      <c r="BE445" s="232">
        <f>IF(N445="základní",J445,0)</f>
        <v>0</v>
      </c>
      <c r="BF445" s="232">
        <f>IF(N445="snížená",J445,0)</f>
        <v>0</v>
      </c>
      <c r="BG445" s="232">
        <f>IF(N445="zákl. přenesená",J445,0)</f>
        <v>0</v>
      </c>
      <c r="BH445" s="232">
        <f>IF(N445="sníž. přenesená",J445,0)</f>
        <v>0</v>
      </c>
      <c r="BI445" s="232">
        <f>IF(N445="nulová",J445,0)</f>
        <v>0</v>
      </c>
      <c r="BJ445" s="18" t="s">
        <v>81</v>
      </c>
      <c r="BK445" s="232">
        <f>ROUND(I445*H445,2)</f>
        <v>0</v>
      </c>
      <c r="BL445" s="18" t="s">
        <v>141</v>
      </c>
      <c r="BM445" s="231" t="s">
        <v>1509</v>
      </c>
    </row>
    <row r="446" s="15" customFormat="1">
      <c r="A446" s="15"/>
      <c r="B446" s="262"/>
      <c r="C446" s="263"/>
      <c r="D446" s="233" t="s">
        <v>147</v>
      </c>
      <c r="E446" s="264" t="s">
        <v>1</v>
      </c>
      <c r="F446" s="265" t="s">
        <v>1016</v>
      </c>
      <c r="G446" s="263"/>
      <c r="H446" s="264" t="s">
        <v>1</v>
      </c>
      <c r="I446" s="266"/>
      <c r="J446" s="263"/>
      <c r="K446" s="263"/>
      <c r="L446" s="267"/>
      <c r="M446" s="268"/>
      <c r="N446" s="269"/>
      <c r="O446" s="269"/>
      <c r="P446" s="269"/>
      <c r="Q446" s="269"/>
      <c r="R446" s="269"/>
      <c r="S446" s="269"/>
      <c r="T446" s="270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71" t="s">
        <v>147</v>
      </c>
      <c r="AU446" s="271" t="s">
        <v>83</v>
      </c>
      <c r="AV446" s="15" t="s">
        <v>81</v>
      </c>
      <c r="AW446" s="15" t="s">
        <v>30</v>
      </c>
      <c r="AX446" s="15" t="s">
        <v>73</v>
      </c>
      <c r="AY446" s="271" t="s">
        <v>134</v>
      </c>
    </row>
    <row r="447" s="15" customFormat="1">
      <c r="A447" s="15"/>
      <c r="B447" s="262"/>
      <c r="C447" s="263"/>
      <c r="D447" s="233" t="s">
        <v>147</v>
      </c>
      <c r="E447" s="264" t="s">
        <v>1</v>
      </c>
      <c r="F447" s="265" t="s">
        <v>1510</v>
      </c>
      <c r="G447" s="263"/>
      <c r="H447" s="264" t="s">
        <v>1</v>
      </c>
      <c r="I447" s="266"/>
      <c r="J447" s="263"/>
      <c r="K447" s="263"/>
      <c r="L447" s="267"/>
      <c r="M447" s="268"/>
      <c r="N447" s="269"/>
      <c r="O447" s="269"/>
      <c r="P447" s="269"/>
      <c r="Q447" s="269"/>
      <c r="R447" s="269"/>
      <c r="S447" s="269"/>
      <c r="T447" s="270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71" t="s">
        <v>147</v>
      </c>
      <c r="AU447" s="271" t="s">
        <v>83</v>
      </c>
      <c r="AV447" s="15" t="s">
        <v>81</v>
      </c>
      <c r="AW447" s="15" t="s">
        <v>30</v>
      </c>
      <c r="AX447" s="15" t="s">
        <v>73</v>
      </c>
      <c r="AY447" s="271" t="s">
        <v>134</v>
      </c>
    </row>
    <row r="448" s="15" customFormat="1">
      <c r="A448" s="15"/>
      <c r="B448" s="262"/>
      <c r="C448" s="263"/>
      <c r="D448" s="233" t="s">
        <v>147</v>
      </c>
      <c r="E448" s="264" t="s">
        <v>1</v>
      </c>
      <c r="F448" s="265" t="s">
        <v>1511</v>
      </c>
      <c r="G448" s="263"/>
      <c r="H448" s="264" t="s">
        <v>1</v>
      </c>
      <c r="I448" s="266"/>
      <c r="J448" s="263"/>
      <c r="K448" s="263"/>
      <c r="L448" s="267"/>
      <c r="M448" s="268"/>
      <c r="N448" s="269"/>
      <c r="O448" s="269"/>
      <c r="P448" s="269"/>
      <c r="Q448" s="269"/>
      <c r="R448" s="269"/>
      <c r="S448" s="269"/>
      <c r="T448" s="270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71" t="s">
        <v>147</v>
      </c>
      <c r="AU448" s="271" t="s">
        <v>83</v>
      </c>
      <c r="AV448" s="15" t="s">
        <v>81</v>
      </c>
      <c r="AW448" s="15" t="s">
        <v>30</v>
      </c>
      <c r="AX448" s="15" t="s">
        <v>73</v>
      </c>
      <c r="AY448" s="271" t="s">
        <v>134</v>
      </c>
    </row>
    <row r="449" s="15" customFormat="1">
      <c r="A449" s="15"/>
      <c r="B449" s="262"/>
      <c r="C449" s="263"/>
      <c r="D449" s="233" t="s">
        <v>147</v>
      </c>
      <c r="E449" s="264" t="s">
        <v>1</v>
      </c>
      <c r="F449" s="265" t="s">
        <v>1512</v>
      </c>
      <c r="G449" s="263"/>
      <c r="H449" s="264" t="s">
        <v>1</v>
      </c>
      <c r="I449" s="266"/>
      <c r="J449" s="263"/>
      <c r="K449" s="263"/>
      <c r="L449" s="267"/>
      <c r="M449" s="268"/>
      <c r="N449" s="269"/>
      <c r="O449" s="269"/>
      <c r="P449" s="269"/>
      <c r="Q449" s="269"/>
      <c r="R449" s="269"/>
      <c r="S449" s="269"/>
      <c r="T449" s="270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71" t="s">
        <v>147</v>
      </c>
      <c r="AU449" s="271" t="s">
        <v>83</v>
      </c>
      <c r="AV449" s="15" t="s">
        <v>81</v>
      </c>
      <c r="AW449" s="15" t="s">
        <v>30</v>
      </c>
      <c r="AX449" s="15" t="s">
        <v>73</v>
      </c>
      <c r="AY449" s="271" t="s">
        <v>134</v>
      </c>
    </row>
    <row r="450" s="15" customFormat="1">
      <c r="A450" s="15"/>
      <c r="B450" s="262"/>
      <c r="C450" s="263"/>
      <c r="D450" s="233" t="s">
        <v>147</v>
      </c>
      <c r="E450" s="264" t="s">
        <v>1</v>
      </c>
      <c r="F450" s="265" t="s">
        <v>1513</v>
      </c>
      <c r="G450" s="263"/>
      <c r="H450" s="264" t="s">
        <v>1</v>
      </c>
      <c r="I450" s="266"/>
      <c r="J450" s="263"/>
      <c r="K450" s="263"/>
      <c r="L450" s="267"/>
      <c r="M450" s="268"/>
      <c r="N450" s="269"/>
      <c r="O450" s="269"/>
      <c r="P450" s="269"/>
      <c r="Q450" s="269"/>
      <c r="R450" s="269"/>
      <c r="S450" s="269"/>
      <c r="T450" s="270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71" t="s">
        <v>147</v>
      </c>
      <c r="AU450" s="271" t="s">
        <v>83</v>
      </c>
      <c r="AV450" s="15" t="s">
        <v>81</v>
      </c>
      <c r="AW450" s="15" t="s">
        <v>30</v>
      </c>
      <c r="AX450" s="15" t="s">
        <v>73</v>
      </c>
      <c r="AY450" s="271" t="s">
        <v>134</v>
      </c>
    </row>
    <row r="451" s="15" customFormat="1">
      <c r="A451" s="15"/>
      <c r="B451" s="262"/>
      <c r="C451" s="263"/>
      <c r="D451" s="233" t="s">
        <v>147</v>
      </c>
      <c r="E451" s="264" t="s">
        <v>1</v>
      </c>
      <c r="F451" s="265" t="s">
        <v>1514</v>
      </c>
      <c r="G451" s="263"/>
      <c r="H451" s="264" t="s">
        <v>1</v>
      </c>
      <c r="I451" s="266"/>
      <c r="J451" s="263"/>
      <c r="K451" s="263"/>
      <c r="L451" s="267"/>
      <c r="M451" s="268"/>
      <c r="N451" s="269"/>
      <c r="O451" s="269"/>
      <c r="P451" s="269"/>
      <c r="Q451" s="269"/>
      <c r="R451" s="269"/>
      <c r="S451" s="269"/>
      <c r="T451" s="270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71" t="s">
        <v>147</v>
      </c>
      <c r="AU451" s="271" t="s">
        <v>83</v>
      </c>
      <c r="AV451" s="15" t="s">
        <v>81</v>
      </c>
      <c r="AW451" s="15" t="s">
        <v>30</v>
      </c>
      <c r="AX451" s="15" t="s">
        <v>73</v>
      </c>
      <c r="AY451" s="271" t="s">
        <v>134</v>
      </c>
    </row>
    <row r="452" s="15" customFormat="1">
      <c r="A452" s="15"/>
      <c r="B452" s="262"/>
      <c r="C452" s="263"/>
      <c r="D452" s="233" t="s">
        <v>147</v>
      </c>
      <c r="E452" s="264" t="s">
        <v>1</v>
      </c>
      <c r="F452" s="265" t="s">
        <v>1515</v>
      </c>
      <c r="G452" s="263"/>
      <c r="H452" s="264" t="s">
        <v>1</v>
      </c>
      <c r="I452" s="266"/>
      <c r="J452" s="263"/>
      <c r="K452" s="263"/>
      <c r="L452" s="267"/>
      <c r="M452" s="268"/>
      <c r="N452" s="269"/>
      <c r="O452" s="269"/>
      <c r="P452" s="269"/>
      <c r="Q452" s="269"/>
      <c r="R452" s="269"/>
      <c r="S452" s="269"/>
      <c r="T452" s="270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71" t="s">
        <v>147</v>
      </c>
      <c r="AU452" s="271" t="s">
        <v>83</v>
      </c>
      <c r="AV452" s="15" t="s">
        <v>81</v>
      </c>
      <c r="AW452" s="15" t="s">
        <v>30</v>
      </c>
      <c r="AX452" s="15" t="s">
        <v>73</v>
      </c>
      <c r="AY452" s="271" t="s">
        <v>134</v>
      </c>
    </row>
    <row r="453" s="15" customFormat="1">
      <c r="A453" s="15"/>
      <c r="B453" s="262"/>
      <c r="C453" s="263"/>
      <c r="D453" s="233" t="s">
        <v>147</v>
      </c>
      <c r="E453" s="264" t="s">
        <v>1</v>
      </c>
      <c r="F453" s="265" t="s">
        <v>1516</v>
      </c>
      <c r="G453" s="263"/>
      <c r="H453" s="264" t="s">
        <v>1</v>
      </c>
      <c r="I453" s="266"/>
      <c r="J453" s="263"/>
      <c r="K453" s="263"/>
      <c r="L453" s="267"/>
      <c r="M453" s="268"/>
      <c r="N453" s="269"/>
      <c r="O453" s="269"/>
      <c r="P453" s="269"/>
      <c r="Q453" s="269"/>
      <c r="R453" s="269"/>
      <c r="S453" s="269"/>
      <c r="T453" s="270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71" t="s">
        <v>147</v>
      </c>
      <c r="AU453" s="271" t="s">
        <v>83</v>
      </c>
      <c r="AV453" s="15" t="s">
        <v>81</v>
      </c>
      <c r="AW453" s="15" t="s">
        <v>30</v>
      </c>
      <c r="AX453" s="15" t="s">
        <v>73</v>
      </c>
      <c r="AY453" s="271" t="s">
        <v>134</v>
      </c>
    </row>
    <row r="454" s="15" customFormat="1">
      <c r="A454" s="15"/>
      <c r="B454" s="262"/>
      <c r="C454" s="263"/>
      <c r="D454" s="233" t="s">
        <v>147</v>
      </c>
      <c r="E454" s="264" t="s">
        <v>1</v>
      </c>
      <c r="F454" s="265" t="s">
        <v>1517</v>
      </c>
      <c r="G454" s="263"/>
      <c r="H454" s="264" t="s">
        <v>1</v>
      </c>
      <c r="I454" s="266"/>
      <c r="J454" s="263"/>
      <c r="K454" s="263"/>
      <c r="L454" s="267"/>
      <c r="M454" s="268"/>
      <c r="N454" s="269"/>
      <c r="O454" s="269"/>
      <c r="P454" s="269"/>
      <c r="Q454" s="269"/>
      <c r="R454" s="269"/>
      <c r="S454" s="269"/>
      <c r="T454" s="270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71" t="s">
        <v>147</v>
      </c>
      <c r="AU454" s="271" t="s">
        <v>83</v>
      </c>
      <c r="AV454" s="15" t="s">
        <v>81</v>
      </c>
      <c r="AW454" s="15" t="s">
        <v>30</v>
      </c>
      <c r="AX454" s="15" t="s">
        <v>73</v>
      </c>
      <c r="AY454" s="271" t="s">
        <v>134</v>
      </c>
    </row>
    <row r="455" s="13" customFormat="1">
      <c r="A455" s="13"/>
      <c r="B455" s="240"/>
      <c r="C455" s="241"/>
      <c r="D455" s="233" t="s">
        <v>147</v>
      </c>
      <c r="E455" s="242" t="s">
        <v>1</v>
      </c>
      <c r="F455" s="243" t="s">
        <v>460</v>
      </c>
      <c r="G455" s="241"/>
      <c r="H455" s="244">
        <v>47</v>
      </c>
      <c r="I455" s="245"/>
      <c r="J455" s="241"/>
      <c r="K455" s="241"/>
      <c r="L455" s="246"/>
      <c r="M455" s="247"/>
      <c r="N455" s="248"/>
      <c r="O455" s="248"/>
      <c r="P455" s="248"/>
      <c r="Q455" s="248"/>
      <c r="R455" s="248"/>
      <c r="S455" s="248"/>
      <c r="T455" s="249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50" t="s">
        <v>147</v>
      </c>
      <c r="AU455" s="250" t="s">
        <v>83</v>
      </c>
      <c r="AV455" s="13" t="s">
        <v>83</v>
      </c>
      <c r="AW455" s="13" t="s">
        <v>30</v>
      </c>
      <c r="AX455" s="13" t="s">
        <v>81</v>
      </c>
      <c r="AY455" s="250" t="s">
        <v>134</v>
      </c>
    </row>
    <row r="456" s="2" customFormat="1" ht="24.15" customHeight="1">
      <c r="A456" s="39"/>
      <c r="B456" s="40"/>
      <c r="C456" s="220" t="s">
        <v>619</v>
      </c>
      <c r="D456" s="220" t="s">
        <v>136</v>
      </c>
      <c r="E456" s="221" t="s">
        <v>1518</v>
      </c>
      <c r="F456" s="222" t="s">
        <v>1519</v>
      </c>
      <c r="G456" s="223" t="s">
        <v>432</v>
      </c>
      <c r="H456" s="224">
        <v>47</v>
      </c>
      <c r="I456" s="225"/>
      <c r="J456" s="226">
        <f>ROUND(I456*H456,2)</f>
        <v>0</v>
      </c>
      <c r="K456" s="222" t="s">
        <v>140</v>
      </c>
      <c r="L456" s="45"/>
      <c r="M456" s="227" t="s">
        <v>1</v>
      </c>
      <c r="N456" s="228" t="s">
        <v>38</v>
      </c>
      <c r="O456" s="92"/>
      <c r="P456" s="229">
        <f>O456*H456</f>
        <v>0</v>
      </c>
      <c r="Q456" s="229">
        <v>0</v>
      </c>
      <c r="R456" s="229">
        <f>Q456*H456</f>
        <v>0</v>
      </c>
      <c r="S456" s="229">
        <v>0</v>
      </c>
      <c r="T456" s="230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31" t="s">
        <v>141</v>
      </c>
      <c r="AT456" s="231" t="s">
        <v>136</v>
      </c>
      <c r="AU456" s="231" t="s">
        <v>83</v>
      </c>
      <c r="AY456" s="18" t="s">
        <v>134</v>
      </c>
      <c r="BE456" s="232">
        <f>IF(N456="základní",J456,0)</f>
        <v>0</v>
      </c>
      <c r="BF456" s="232">
        <f>IF(N456="snížená",J456,0)</f>
        <v>0</v>
      </c>
      <c r="BG456" s="232">
        <f>IF(N456="zákl. přenesená",J456,0)</f>
        <v>0</v>
      </c>
      <c r="BH456" s="232">
        <f>IF(N456="sníž. přenesená",J456,0)</f>
        <v>0</v>
      </c>
      <c r="BI456" s="232">
        <f>IF(N456="nulová",J456,0)</f>
        <v>0</v>
      </c>
      <c r="BJ456" s="18" t="s">
        <v>81</v>
      </c>
      <c r="BK456" s="232">
        <f>ROUND(I456*H456,2)</f>
        <v>0</v>
      </c>
      <c r="BL456" s="18" t="s">
        <v>141</v>
      </c>
      <c r="BM456" s="231" t="s">
        <v>1520</v>
      </c>
    </row>
    <row r="457" s="2" customFormat="1">
      <c r="A457" s="39"/>
      <c r="B457" s="40"/>
      <c r="C457" s="41"/>
      <c r="D457" s="233" t="s">
        <v>143</v>
      </c>
      <c r="E457" s="41"/>
      <c r="F457" s="234" t="s">
        <v>1521</v>
      </c>
      <c r="G457" s="41"/>
      <c r="H457" s="41"/>
      <c r="I457" s="235"/>
      <c r="J457" s="41"/>
      <c r="K457" s="41"/>
      <c r="L457" s="45"/>
      <c r="M457" s="236"/>
      <c r="N457" s="237"/>
      <c r="O457" s="92"/>
      <c r="P457" s="92"/>
      <c r="Q457" s="92"/>
      <c r="R457" s="92"/>
      <c r="S457" s="92"/>
      <c r="T457" s="93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8" t="s">
        <v>143</v>
      </c>
      <c r="AU457" s="18" t="s">
        <v>83</v>
      </c>
    </row>
    <row r="458" s="2" customFormat="1">
      <c r="A458" s="39"/>
      <c r="B458" s="40"/>
      <c r="C458" s="41"/>
      <c r="D458" s="238" t="s">
        <v>145</v>
      </c>
      <c r="E458" s="41"/>
      <c r="F458" s="239" t="s">
        <v>1522</v>
      </c>
      <c r="G458" s="41"/>
      <c r="H458" s="41"/>
      <c r="I458" s="235"/>
      <c r="J458" s="41"/>
      <c r="K458" s="41"/>
      <c r="L458" s="45"/>
      <c r="M458" s="236"/>
      <c r="N458" s="237"/>
      <c r="O458" s="92"/>
      <c r="P458" s="92"/>
      <c r="Q458" s="92"/>
      <c r="R458" s="92"/>
      <c r="S458" s="92"/>
      <c r="T458" s="93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18" t="s">
        <v>145</v>
      </c>
      <c r="AU458" s="18" t="s">
        <v>83</v>
      </c>
    </row>
    <row r="459" s="2" customFormat="1" ht="44.25" customHeight="1">
      <c r="A459" s="39"/>
      <c r="B459" s="40"/>
      <c r="C459" s="272" t="s">
        <v>625</v>
      </c>
      <c r="D459" s="272" t="s">
        <v>363</v>
      </c>
      <c r="E459" s="273" t="s">
        <v>1523</v>
      </c>
      <c r="F459" s="274" t="s">
        <v>1524</v>
      </c>
      <c r="G459" s="275" t="s">
        <v>432</v>
      </c>
      <c r="H459" s="276">
        <v>47.469999999999999</v>
      </c>
      <c r="I459" s="277"/>
      <c r="J459" s="278">
        <f>ROUND(I459*H459,2)</f>
        <v>0</v>
      </c>
      <c r="K459" s="274" t="s">
        <v>1</v>
      </c>
      <c r="L459" s="279"/>
      <c r="M459" s="280" t="s">
        <v>1</v>
      </c>
      <c r="N459" s="281" t="s">
        <v>38</v>
      </c>
      <c r="O459" s="92"/>
      <c r="P459" s="229">
        <f>O459*H459</f>
        <v>0</v>
      </c>
      <c r="Q459" s="229">
        <v>0.0019</v>
      </c>
      <c r="R459" s="229">
        <f>Q459*H459</f>
        <v>0.090192999999999995</v>
      </c>
      <c r="S459" s="229">
        <v>0</v>
      </c>
      <c r="T459" s="230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31" t="s">
        <v>198</v>
      </c>
      <c r="AT459" s="231" t="s">
        <v>363</v>
      </c>
      <c r="AU459" s="231" t="s">
        <v>83</v>
      </c>
      <c r="AY459" s="18" t="s">
        <v>134</v>
      </c>
      <c r="BE459" s="232">
        <f>IF(N459="základní",J459,0)</f>
        <v>0</v>
      </c>
      <c r="BF459" s="232">
        <f>IF(N459="snížená",J459,0)</f>
        <v>0</v>
      </c>
      <c r="BG459" s="232">
        <f>IF(N459="zákl. přenesená",J459,0)</f>
        <v>0</v>
      </c>
      <c r="BH459" s="232">
        <f>IF(N459="sníž. přenesená",J459,0)</f>
        <v>0</v>
      </c>
      <c r="BI459" s="232">
        <f>IF(N459="nulová",J459,0)</f>
        <v>0</v>
      </c>
      <c r="BJ459" s="18" t="s">
        <v>81</v>
      </c>
      <c r="BK459" s="232">
        <f>ROUND(I459*H459,2)</f>
        <v>0</v>
      </c>
      <c r="BL459" s="18" t="s">
        <v>141</v>
      </c>
      <c r="BM459" s="231" t="s">
        <v>1525</v>
      </c>
    </row>
    <row r="460" s="2" customFormat="1">
      <c r="A460" s="39"/>
      <c r="B460" s="40"/>
      <c r="C460" s="41"/>
      <c r="D460" s="233" t="s">
        <v>143</v>
      </c>
      <c r="E460" s="41"/>
      <c r="F460" s="234" t="s">
        <v>1524</v>
      </c>
      <c r="G460" s="41"/>
      <c r="H460" s="41"/>
      <c r="I460" s="235"/>
      <c r="J460" s="41"/>
      <c r="K460" s="41"/>
      <c r="L460" s="45"/>
      <c r="M460" s="236"/>
      <c r="N460" s="237"/>
      <c r="O460" s="92"/>
      <c r="P460" s="92"/>
      <c r="Q460" s="92"/>
      <c r="R460" s="92"/>
      <c r="S460" s="92"/>
      <c r="T460" s="93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143</v>
      </c>
      <c r="AU460" s="18" t="s">
        <v>83</v>
      </c>
    </row>
    <row r="461" s="13" customFormat="1">
      <c r="A461" s="13"/>
      <c r="B461" s="240"/>
      <c r="C461" s="241"/>
      <c r="D461" s="233" t="s">
        <v>147</v>
      </c>
      <c r="E461" s="242" t="s">
        <v>1</v>
      </c>
      <c r="F461" s="243" t="s">
        <v>1526</v>
      </c>
      <c r="G461" s="241"/>
      <c r="H461" s="244">
        <v>47.469999999999999</v>
      </c>
      <c r="I461" s="245"/>
      <c r="J461" s="241"/>
      <c r="K461" s="241"/>
      <c r="L461" s="246"/>
      <c r="M461" s="247"/>
      <c r="N461" s="248"/>
      <c r="O461" s="248"/>
      <c r="P461" s="248"/>
      <c r="Q461" s="248"/>
      <c r="R461" s="248"/>
      <c r="S461" s="248"/>
      <c r="T461" s="249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50" t="s">
        <v>147</v>
      </c>
      <c r="AU461" s="250" t="s">
        <v>83</v>
      </c>
      <c r="AV461" s="13" t="s">
        <v>83</v>
      </c>
      <c r="AW461" s="13" t="s">
        <v>30</v>
      </c>
      <c r="AX461" s="13" t="s">
        <v>73</v>
      </c>
      <c r="AY461" s="250" t="s">
        <v>134</v>
      </c>
    </row>
    <row r="462" s="14" customFormat="1">
      <c r="A462" s="14"/>
      <c r="B462" s="251"/>
      <c r="C462" s="252"/>
      <c r="D462" s="233" t="s">
        <v>147</v>
      </c>
      <c r="E462" s="253" t="s">
        <v>1</v>
      </c>
      <c r="F462" s="254" t="s">
        <v>163</v>
      </c>
      <c r="G462" s="252"/>
      <c r="H462" s="255">
        <v>47.469999999999999</v>
      </c>
      <c r="I462" s="256"/>
      <c r="J462" s="252"/>
      <c r="K462" s="252"/>
      <c r="L462" s="257"/>
      <c r="M462" s="258"/>
      <c r="N462" s="259"/>
      <c r="O462" s="259"/>
      <c r="P462" s="259"/>
      <c r="Q462" s="259"/>
      <c r="R462" s="259"/>
      <c r="S462" s="259"/>
      <c r="T462" s="260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61" t="s">
        <v>147</v>
      </c>
      <c r="AU462" s="261" t="s">
        <v>83</v>
      </c>
      <c r="AV462" s="14" t="s">
        <v>141</v>
      </c>
      <c r="AW462" s="14" t="s">
        <v>30</v>
      </c>
      <c r="AX462" s="14" t="s">
        <v>81</v>
      </c>
      <c r="AY462" s="261" t="s">
        <v>134</v>
      </c>
    </row>
    <row r="463" s="12" customFormat="1" ht="22.8" customHeight="1">
      <c r="A463" s="12"/>
      <c r="B463" s="204"/>
      <c r="C463" s="205"/>
      <c r="D463" s="206" t="s">
        <v>72</v>
      </c>
      <c r="E463" s="218" t="s">
        <v>205</v>
      </c>
      <c r="F463" s="218" t="s">
        <v>1062</v>
      </c>
      <c r="G463" s="205"/>
      <c r="H463" s="205"/>
      <c r="I463" s="208"/>
      <c r="J463" s="219">
        <f>BK463</f>
        <v>0</v>
      </c>
      <c r="K463" s="205"/>
      <c r="L463" s="210"/>
      <c r="M463" s="211"/>
      <c r="N463" s="212"/>
      <c r="O463" s="212"/>
      <c r="P463" s="213">
        <f>SUM(P464:P489)</f>
        <v>0</v>
      </c>
      <c r="Q463" s="212"/>
      <c r="R463" s="213">
        <f>SUM(R464:R489)</f>
        <v>39.667995999999995</v>
      </c>
      <c r="S463" s="212"/>
      <c r="T463" s="214">
        <f>SUM(T464:T489)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15" t="s">
        <v>81</v>
      </c>
      <c r="AT463" s="216" t="s">
        <v>72</v>
      </c>
      <c r="AU463" s="216" t="s">
        <v>81</v>
      </c>
      <c r="AY463" s="215" t="s">
        <v>134</v>
      </c>
      <c r="BK463" s="217">
        <f>SUM(BK464:BK489)</f>
        <v>0</v>
      </c>
    </row>
    <row r="464" s="2" customFormat="1" ht="24.15" customHeight="1">
      <c r="A464" s="39"/>
      <c r="B464" s="40"/>
      <c r="C464" s="220" t="s">
        <v>629</v>
      </c>
      <c r="D464" s="220" t="s">
        <v>136</v>
      </c>
      <c r="E464" s="221" t="s">
        <v>1527</v>
      </c>
      <c r="F464" s="222" t="s">
        <v>1528</v>
      </c>
      <c r="G464" s="223" t="s">
        <v>432</v>
      </c>
      <c r="H464" s="224">
        <v>47</v>
      </c>
      <c r="I464" s="225"/>
      <c r="J464" s="226">
        <f>ROUND(I464*H464,2)</f>
        <v>0</v>
      </c>
      <c r="K464" s="222" t="s">
        <v>1</v>
      </c>
      <c r="L464" s="45"/>
      <c r="M464" s="227" t="s">
        <v>1</v>
      </c>
      <c r="N464" s="228" t="s">
        <v>38</v>
      </c>
      <c r="O464" s="92"/>
      <c r="P464" s="229">
        <f>O464*H464</f>
        <v>0</v>
      </c>
      <c r="Q464" s="229">
        <v>0</v>
      </c>
      <c r="R464" s="229">
        <f>Q464*H464</f>
        <v>0</v>
      </c>
      <c r="S464" s="229">
        <v>0</v>
      </c>
      <c r="T464" s="230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31" t="s">
        <v>141</v>
      </c>
      <c r="AT464" s="231" t="s">
        <v>136</v>
      </c>
      <c r="AU464" s="231" t="s">
        <v>83</v>
      </c>
      <c r="AY464" s="18" t="s">
        <v>134</v>
      </c>
      <c r="BE464" s="232">
        <f>IF(N464="základní",J464,0)</f>
        <v>0</v>
      </c>
      <c r="BF464" s="232">
        <f>IF(N464="snížená",J464,0)</f>
        <v>0</v>
      </c>
      <c r="BG464" s="232">
        <f>IF(N464="zákl. přenesená",J464,0)</f>
        <v>0</v>
      </c>
      <c r="BH464" s="232">
        <f>IF(N464="sníž. přenesená",J464,0)</f>
        <v>0</v>
      </c>
      <c r="BI464" s="232">
        <f>IF(N464="nulová",J464,0)</f>
        <v>0</v>
      </c>
      <c r="BJ464" s="18" t="s">
        <v>81</v>
      </c>
      <c r="BK464" s="232">
        <f>ROUND(I464*H464,2)</f>
        <v>0</v>
      </c>
      <c r="BL464" s="18" t="s">
        <v>141</v>
      </c>
      <c r="BM464" s="231" t="s">
        <v>1529</v>
      </c>
    </row>
    <row r="465" s="2" customFormat="1">
      <c r="A465" s="39"/>
      <c r="B465" s="40"/>
      <c r="C465" s="41"/>
      <c r="D465" s="233" t="s">
        <v>143</v>
      </c>
      <c r="E465" s="41"/>
      <c r="F465" s="234" t="s">
        <v>1528</v>
      </c>
      <c r="G465" s="41"/>
      <c r="H465" s="41"/>
      <c r="I465" s="235"/>
      <c r="J465" s="41"/>
      <c r="K465" s="41"/>
      <c r="L465" s="45"/>
      <c r="M465" s="236"/>
      <c r="N465" s="237"/>
      <c r="O465" s="92"/>
      <c r="P465" s="92"/>
      <c r="Q465" s="92"/>
      <c r="R465" s="92"/>
      <c r="S465" s="92"/>
      <c r="T465" s="93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T465" s="18" t="s">
        <v>143</v>
      </c>
      <c r="AU465" s="18" t="s">
        <v>83</v>
      </c>
    </row>
    <row r="466" s="2" customFormat="1">
      <c r="A466" s="39"/>
      <c r="B466" s="40"/>
      <c r="C466" s="41"/>
      <c r="D466" s="233" t="s">
        <v>866</v>
      </c>
      <c r="E466" s="41"/>
      <c r="F466" s="282" t="s">
        <v>1530</v>
      </c>
      <c r="G466" s="41"/>
      <c r="H466" s="41"/>
      <c r="I466" s="235"/>
      <c r="J466" s="41"/>
      <c r="K466" s="41"/>
      <c r="L466" s="45"/>
      <c r="M466" s="236"/>
      <c r="N466" s="237"/>
      <c r="O466" s="92"/>
      <c r="P466" s="92"/>
      <c r="Q466" s="92"/>
      <c r="R466" s="92"/>
      <c r="S466" s="92"/>
      <c r="T466" s="93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T466" s="18" t="s">
        <v>866</v>
      </c>
      <c r="AU466" s="18" t="s">
        <v>83</v>
      </c>
    </row>
    <row r="467" s="13" customFormat="1">
      <c r="A467" s="13"/>
      <c r="B467" s="240"/>
      <c r="C467" s="241"/>
      <c r="D467" s="233" t="s">
        <v>147</v>
      </c>
      <c r="E467" s="242" t="s">
        <v>1</v>
      </c>
      <c r="F467" s="243" t="s">
        <v>460</v>
      </c>
      <c r="G467" s="241"/>
      <c r="H467" s="244">
        <v>47</v>
      </c>
      <c r="I467" s="245"/>
      <c r="J467" s="241"/>
      <c r="K467" s="241"/>
      <c r="L467" s="246"/>
      <c r="M467" s="247"/>
      <c r="N467" s="248"/>
      <c r="O467" s="248"/>
      <c r="P467" s="248"/>
      <c r="Q467" s="248"/>
      <c r="R467" s="248"/>
      <c r="S467" s="248"/>
      <c r="T467" s="249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50" t="s">
        <v>147</v>
      </c>
      <c r="AU467" s="250" t="s">
        <v>83</v>
      </c>
      <c r="AV467" s="13" t="s">
        <v>83</v>
      </c>
      <c r="AW467" s="13" t="s">
        <v>30</v>
      </c>
      <c r="AX467" s="13" t="s">
        <v>81</v>
      </c>
      <c r="AY467" s="250" t="s">
        <v>134</v>
      </c>
    </row>
    <row r="468" s="2" customFormat="1" ht="24.15" customHeight="1">
      <c r="A468" s="39"/>
      <c r="B468" s="40"/>
      <c r="C468" s="220" t="s">
        <v>636</v>
      </c>
      <c r="D468" s="220" t="s">
        <v>136</v>
      </c>
      <c r="E468" s="221" t="s">
        <v>1531</v>
      </c>
      <c r="F468" s="222" t="s">
        <v>1532</v>
      </c>
      <c r="G468" s="223" t="s">
        <v>709</v>
      </c>
      <c r="H468" s="224">
        <v>47</v>
      </c>
      <c r="I468" s="225"/>
      <c r="J468" s="226">
        <f>ROUND(I468*H468,2)</f>
        <v>0</v>
      </c>
      <c r="K468" s="222" t="s">
        <v>1</v>
      </c>
      <c r="L468" s="45"/>
      <c r="M468" s="227" t="s">
        <v>1</v>
      </c>
      <c r="N468" s="228" t="s">
        <v>38</v>
      </c>
      <c r="O468" s="92"/>
      <c r="P468" s="229">
        <f>O468*H468</f>
        <v>0</v>
      </c>
      <c r="Q468" s="229">
        <v>0</v>
      </c>
      <c r="R468" s="229">
        <f>Q468*H468</f>
        <v>0</v>
      </c>
      <c r="S468" s="229">
        <v>0</v>
      </c>
      <c r="T468" s="230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31" t="s">
        <v>141</v>
      </c>
      <c r="AT468" s="231" t="s">
        <v>136</v>
      </c>
      <c r="AU468" s="231" t="s">
        <v>83</v>
      </c>
      <c r="AY468" s="18" t="s">
        <v>134</v>
      </c>
      <c r="BE468" s="232">
        <f>IF(N468="základní",J468,0)</f>
        <v>0</v>
      </c>
      <c r="BF468" s="232">
        <f>IF(N468="snížená",J468,0)</f>
        <v>0</v>
      </c>
      <c r="BG468" s="232">
        <f>IF(N468="zákl. přenesená",J468,0)</f>
        <v>0</v>
      </c>
      <c r="BH468" s="232">
        <f>IF(N468="sníž. přenesená",J468,0)</f>
        <v>0</v>
      </c>
      <c r="BI468" s="232">
        <f>IF(N468="nulová",J468,0)</f>
        <v>0</v>
      </c>
      <c r="BJ468" s="18" t="s">
        <v>81</v>
      </c>
      <c r="BK468" s="232">
        <f>ROUND(I468*H468,2)</f>
        <v>0</v>
      </c>
      <c r="BL468" s="18" t="s">
        <v>141</v>
      </c>
      <c r="BM468" s="231" t="s">
        <v>1533</v>
      </c>
    </row>
    <row r="469" s="2" customFormat="1">
      <c r="A469" s="39"/>
      <c r="B469" s="40"/>
      <c r="C469" s="41"/>
      <c r="D469" s="233" t="s">
        <v>143</v>
      </c>
      <c r="E469" s="41"/>
      <c r="F469" s="234" t="s">
        <v>1534</v>
      </c>
      <c r="G469" s="41"/>
      <c r="H469" s="41"/>
      <c r="I469" s="235"/>
      <c r="J469" s="41"/>
      <c r="K469" s="41"/>
      <c r="L469" s="45"/>
      <c r="M469" s="236"/>
      <c r="N469" s="237"/>
      <c r="O469" s="92"/>
      <c r="P469" s="92"/>
      <c r="Q469" s="92"/>
      <c r="R469" s="92"/>
      <c r="S469" s="92"/>
      <c r="T469" s="93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T469" s="18" t="s">
        <v>143</v>
      </c>
      <c r="AU469" s="18" t="s">
        <v>83</v>
      </c>
    </row>
    <row r="470" s="13" customFormat="1">
      <c r="A470" s="13"/>
      <c r="B470" s="240"/>
      <c r="C470" s="241"/>
      <c r="D470" s="233" t="s">
        <v>147</v>
      </c>
      <c r="E470" s="242" t="s">
        <v>1</v>
      </c>
      <c r="F470" s="243" t="s">
        <v>460</v>
      </c>
      <c r="G470" s="241"/>
      <c r="H470" s="244">
        <v>47</v>
      </c>
      <c r="I470" s="245"/>
      <c r="J470" s="241"/>
      <c r="K470" s="241"/>
      <c r="L470" s="246"/>
      <c r="M470" s="247"/>
      <c r="N470" s="248"/>
      <c r="O470" s="248"/>
      <c r="P470" s="248"/>
      <c r="Q470" s="248"/>
      <c r="R470" s="248"/>
      <c r="S470" s="248"/>
      <c r="T470" s="249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0" t="s">
        <v>147</v>
      </c>
      <c r="AU470" s="250" t="s">
        <v>83</v>
      </c>
      <c r="AV470" s="13" t="s">
        <v>83</v>
      </c>
      <c r="AW470" s="13" t="s">
        <v>30</v>
      </c>
      <c r="AX470" s="13" t="s">
        <v>81</v>
      </c>
      <c r="AY470" s="250" t="s">
        <v>134</v>
      </c>
    </row>
    <row r="471" s="2" customFormat="1" ht="24.15" customHeight="1">
      <c r="A471" s="39"/>
      <c r="B471" s="40"/>
      <c r="C471" s="220" t="s">
        <v>640</v>
      </c>
      <c r="D471" s="220" t="s">
        <v>136</v>
      </c>
      <c r="E471" s="221" t="s">
        <v>1535</v>
      </c>
      <c r="F471" s="222" t="s">
        <v>1536</v>
      </c>
      <c r="G471" s="223" t="s">
        <v>186</v>
      </c>
      <c r="H471" s="224">
        <v>74</v>
      </c>
      <c r="I471" s="225"/>
      <c r="J471" s="226">
        <f>ROUND(I471*H471,2)</f>
        <v>0</v>
      </c>
      <c r="K471" s="222" t="s">
        <v>140</v>
      </c>
      <c r="L471" s="45"/>
      <c r="M471" s="227" t="s">
        <v>1</v>
      </c>
      <c r="N471" s="228" t="s">
        <v>38</v>
      </c>
      <c r="O471" s="92"/>
      <c r="P471" s="229">
        <f>O471*H471</f>
        <v>0</v>
      </c>
      <c r="Q471" s="229">
        <v>0.18292</v>
      </c>
      <c r="R471" s="229">
        <f>Q471*H471</f>
        <v>13.53608</v>
      </c>
      <c r="S471" s="229">
        <v>0</v>
      </c>
      <c r="T471" s="230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31" t="s">
        <v>141</v>
      </c>
      <c r="AT471" s="231" t="s">
        <v>136</v>
      </c>
      <c r="AU471" s="231" t="s">
        <v>83</v>
      </c>
      <c r="AY471" s="18" t="s">
        <v>134</v>
      </c>
      <c r="BE471" s="232">
        <f>IF(N471="základní",J471,0)</f>
        <v>0</v>
      </c>
      <c r="BF471" s="232">
        <f>IF(N471="snížená",J471,0)</f>
        <v>0</v>
      </c>
      <c r="BG471" s="232">
        <f>IF(N471="zákl. přenesená",J471,0)</f>
        <v>0</v>
      </c>
      <c r="BH471" s="232">
        <f>IF(N471="sníž. přenesená",J471,0)</f>
        <v>0</v>
      </c>
      <c r="BI471" s="232">
        <f>IF(N471="nulová",J471,0)</f>
        <v>0</v>
      </c>
      <c r="BJ471" s="18" t="s">
        <v>81</v>
      </c>
      <c r="BK471" s="232">
        <f>ROUND(I471*H471,2)</f>
        <v>0</v>
      </c>
      <c r="BL471" s="18" t="s">
        <v>141</v>
      </c>
      <c r="BM471" s="231" t="s">
        <v>1537</v>
      </c>
    </row>
    <row r="472" s="2" customFormat="1">
      <c r="A472" s="39"/>
      <c r="B472" s="40"/>
      <c r="C472" s="41"/>
      <c r="D472" s="233" t="s">
        <v>143</v>
      </c>
      <c r="E472" s="41"/>
      <c r="F472" s="234" t="s">
        <v>1538</v>
      </c>
      <c r="G472" s="41"/>
      <c r="H472" s="41"/>
      <c r="I472" s="235"/>
      <c r="J472" s="41"/>
      <c r="K472" s="41"/>
      <c r="L472" s="45"/>
      <c r="M472" s="236"/>
      <c r="N472" s="237"/>
      <c r="O472" s="92"/>
      <c r="P472" s="92"/>
      <c r="Q472" s="92"/>
      <c r="R472" s="92"/>
      <c r="S472" s="92"/>
      <c r="T472" s="93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T472" s="18" t="s">
        <v>143</v>
      </c>
      <c r="AU472" s="18" t="s">
        <v>83</v>
      </c>
    </row>
    <row r="473" s="2" customFormat="1">
      <c r="A473" s="39"/>
      <c r="B473" s="40"/>
      <c r="C473" s="41"/>
      <c r="D473" s="238" t="s">
        <v>145</v>
      </c>
      <c r="E473" s="41"/>
      <c r="F473" s="239" t="s">
        <v>1539</v>
      </c>
      <c r="G473" s="41"/>
      <c r="H473" s="41"/>
      <c r="I473" s="235"/>
      <c r="J473" s="41"/>
      <c r="K473" s="41"/>
      <c r="L473" s="45"/>
      <c r="M473" s="236"/>
      <c r="N473" s="237"/>
      <c r="O473" s="92"/>
      <c r="P473" s="92"/>
      <c r="Q473" s="92"/>
      <c r="R473" s="92"/>
      <c r="S473" s="92"/>
      <c r="T473" s="93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T473" s="18" t="s">
        <v>145</v>
      </c>
      <c r="AU473" s="18" t="s">
        <v>83</v>
      </c>
    </row>
    <row r="474" s="13" customFormat="1">
      <c r="A474" s="13"/>
      <c r="B474" s="240"/>
      <c r="C474" s="241"/>
      <c r="D474" s="233" t="s">
        <v>147</v>
      </c>
      <c r="E474" s="242" t="s">
        <v>1</v>
      </c>
      <c r="F474" s="243" t="s">
        <v>596</v>
      </c>
      <c r="G474" s="241"/>
      <c r="H474" s="244">
        <v>74</v>
      </c>
      <c r="I474" s="245"/>
      <c r="J474" s="241"/>
      <c r="K474" s="241"/>
      <c r="L474" s="246"/>
      <c r="M474" s="247"/>
      <c r="N474" s="248"/>
      <c r="O474" s="248"/>
      <c r="P474" s="248"/>
      <c r="Q474" s="248"/>
      <c r="R474" s="248"/>
      <c r="S474" s="248"/>
      <c r="T474" s="249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0" t="s">
        <v>147</v>
      </c>
      <c r="AU474" s="250" t="s">
        <v>83</v>
      </c>
      <c r="AV474" s="13" t="s">
        <v>83</v>
      </c>
      <c r="AW474" s="13" t="s">
        <v>30</v>
      </c>
      <c r="AX474" s="13" t="s">
        <v>81</v>
      </c>
      <c r="AY474" s="250" t="s">
        <v>134</v>
      </c>
    </row>
    <row r="475" s="2" customFormat="1" ht="16.5" customHeight="1">
      <c r="A475" s="39"/>
      <c r="B475" s="40"/>
      <c r="C475" s="272" t="s">
        <v>644</v>
      </c>
      <c r="D475" s="272" t="s">
        <v>363</v>
      </c>
      <c r="E475" s="273" t="s">
        <v>1540</v>
      </c>
      <c r="F475" s="274" t="s">
        <v>1541</v>
      </c>
      <c r="G475" s="275" t="s">
        <v>186</v>
      </c>
      <c r="H475" s="276">
        <v>75.480000000000004</v>
      </c>
      <c r="I475" s="277"/>
      <c r="J475" s="278">
        <f>ROUND(I475*H475,2)</f>
        <v>0</v>
      </c>
      <c r="K475" s="274" t="s">
        <v>140</v>
      </c>
      <c r="L475" s="279"/>
      <c r="M475" s="280" t="s">
        <v>1</v>
      </c>
      <c r="N475" s="281" t="s">
        <v>38</v>
      </c>
      <c r="O475" s="92"/>
      <c r="P475" s="229">
        <f>O475*H475</f>
        <v>0</v>
      </c>
      <c r="Q475" s="229">
        <v>0.125</v>
      </c>
      <c r="R475" s="229">
        <f>Q475*H475</f>
        <v>9.4350000000000005</v>
      </c>
      <c r="S475" s="229">
        <v>0</v>
      </c>
      <c r="T475" s="230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31" t="s">
        <v>198</v>
      </c>
      <c r="AT475" s="231" t="s">
        <v>363</v>
      </c>
      <c r="AU475" s="231" t="s">
        <v>83</v>
      </c>
      <c r="AY475" s="18" t="s">
        <v>134</v>
      </c>
      <c r="BE475" s="232">
        <f>IF(N475="základní",J475,0)</f>
        <v>0</v>
      </c>
      <c r="BF475" s="232">
        <f>IF(N475="snížená",J475,0)</f>
        <v>0</v>
      </c>
      <c r="BG475" s="232">
        <f>IF(N475="zákl. přenesená",J475,0)</f>
        <v>0</v>
      </c>
      <c r="BH475" s="232">
        <f>IF(N475="sníž. přenesená",J475,0)</f>
        <v>0</v>
      </c>
      <c r="BI475" s="232">
        <f>IF(N475="nulová",J475,0)</f>
        <v>0</v>
      </c>
      <c r="BJ475" s="18" t="s">
        <v>81</v>
      </c>
      <c r="BK475" s="232">
        <f>ROUND(I475*H475,2)</f>
        <v>0</v>
      </c>
      <c r="BL475" s="18" t="s">
        <v>141</v>
      </c>
      <c r="BM475" s="231" t="s">
        <v>1542</v>
      </c>
    </row>
    <row r="476" s="2" customFormat="1">
      <c r="A476" s="39"/>
      <c r="B476" s="40"/>
      <c r="C476" s="41"/>
      <c r="D476" s="233" t="s">
        <v>143</v>
      </c>
      <c r="E476" s="41"/>
      <c r="F476" s="234" t="s">
        <v>1541</v>
      </c>
      <c r="G476" s="41"/>
      <c r="H476" s="41"/>
      <c r="I476" s="235"/>
      <c r="J476" s="41"/>
      <c r="K476" s="41"/>
      <c r="L476" s="45"/>
      <c r="M476" s="236"/>
      <c r="N476" s="237"/>
      <c r="O476" s="92"/>
      <c r="P476" s="92"/>
      <c r="Q476" s="92"/>
      <c r="R476" s="92"/>
      <c r="S476" s="92"/>
      <c r="T476" s="93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143</v>
      </c>
      <c r="AU476" s="18" t="s">
        <v>83</v>
      </c>
    </row>
    <row r="477" s="2" customFormat="1">
      <c r="A477" s="39"/>
      <c r="B477" s="40"/>
      <c r="C477" s="41"/>
      <c r="D477" s="233" t="s">
        <v>866</v>
      </c>
      <c r="E477" s="41"/>
      <c r="F477" s="282" t="s">
        <v>1543</v>
      </c>
      <c r="G477" s="41"/>
      <c r="H477" s="41"/>
      <c r="I477" s="235"/>
      <c r="J477" s="41"/>
      <c r="K477" s="41"/>
      <c r="L477" s="45"/>
      <c r="M477" s="236"/>
      <c r="N477" s="237"/>
      <c r="O477" s="92"/>
      <c r="P477" s="92"/>
      <c r="Q477" s="92"/>
      <c r="R477" s="92"/>
      <c r="S477" s="92"/>
      <c r="T477" s="93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T477" s="18" t="s">
        <v>866</v>
      </c>
      <c r="AU477" s="18" t="s">
        <v>83</v>
      </c>
    </row>
    <row r="478" s="13" customFormat="1">
      <c r="A478" s="13"/>
      <c r="B478" s="240"/>
      <c r="C478" s="241"/>
      <c r="D478" s="233" t="s">
        <v>147</v>
      </c>
      <c r="E478" s="241"/>
      <c r="F478" s="243" t="s">
        <v>1544</v>
      </c>
      <c r="G478" s="241"/>
      <c r="H478" s="244">
        <v>75.480000000000004</v>
      </c>
      <c r="I478" s="245"/>
      <c r="J478" s="241"/>
      <c r="K478" s="241"/>
      <c r="L478" s="246"/>
      <c r="M478" s="247"/>
      <c r="N478" s="248"/>
      <c r="O478" s="248"/>
      <c r="P478" s="248"/>
      <c r="Q478" s="248"/>
      <c r="R478" s="248"/>
      <c r="S478" s="248"/>
      <c r="T478" s="249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50" t="s">
        <v>147</v>
      </c>
      <c r="AU478" s="250" t="s">
        <v>83</v>
      </c>
      <c r="AV478" s="13" t="s">
        <v>83</v>
      </c>
      <c r="AW478" s="13" t="s">
        <v>4</v>
      </c>
      <c r="AX478" s="13" t="s">
        <v>81</v>
      </c>
      <c r="AY478" s="250" t="s">
        <v>134</v>
      </c>
    </row>
    <row r="479" s="2" customFormat="1" ht="24.15" customHeight="1">
      <c r="A479" s="39"/>
      <c r="B479" s="40"/>
      <c r="C479" s="220" t="s">
        <v>648</v>
      </c>
      <c r="D479" s="220" t="s">
        <v>136</v>
      </c>
      <c r="E479" s="221" t="s">
        <v>1545</v>
      </c>
      <c r="F479" s="222" t="s">
        <v>1546</v>
      </c>
      <c r="G479" s="223" t="s">
        <v>223</v>
      </c>
      <c r="H479" s="224">
        <v>7.4000000000000004</v>
      </c>
      <c r="I479" s="225"/>
      <c r="J479" s="226">
        <f>ROUND(I479*H479,2)</f>
        <v>0</v>
      </c>
      <c r="K479" s="222" t="s">
        <v>1</v>
      </c>
      <c r="L479" s="45"/>
      <c r="M479" s="227" t="s">
        <v>1</v>
      </c>
      <c r="N479" s="228" t="s">
        <v>38</v>
      </c>
      <c r="O479" s="92"/>
      <c r="P479" s="229">
        <f>O479*H479</f>
        <v>0</v>
      </c>
      <c r="Q479" s="229">
        <v>2.2563399999999998</v>
      </c>
      <c r="R479" s="229">
        <f>Q479*H479</f>
        <v>16.696915999999998</v>
      </c>
      <c r="S479" s="229">
        <v>0</v>
      </c>
      <c r="T479" s="230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31" t="s">
        <v>141</v>
      </c>
      <c r="AT479" s="231" t="s">
        <v>136</v>
      </c>
      <c r="AU479" s="231" t="s">
        <v>83</v>
      </c>
      <c r="AY479" s="18" t="s">
        <v>134</v>
      </c>
      <c r="BE479" s="232">
        <f>IF(N479="základní",J479,0)</f>
        <v>0</v>
      </c>
      <c r="BF479" s="232">
        <f>IF(N479="snížená",J479,0)</f>
        <v>0</v>
      </c>
      <c r="BG479" s="232">
        <f>IF(N479="zákl. přenesená",J479,0)</f>
        <v>0</v>
      </c>
      <c r="BH479" s="232">
        <f>IF(N479="sníž. přenesená",J479,0)</f>
        <v>0</v>
      </c>
      <c r="BI479" s="232">
        <f>IF(N479="nulová",J479,0)</f>
        <v>0</v>
      </c>
      <c r="BJ479" s="18" t="s">
        <v>81</v>
      </c>
      <c r="BK479" s="232">
        <f>ROUND(I479*H479,2)</f>
        <v>0</v>
      </c>
      <c r="BL479" s="18" t="s">
        <v>141</v>
      </c>
      <c r="BM479" s="231" t="s">
        <v>1547</v>
      </c>
    </row>
    <row r="480" s="2" customFormat="1">
      <c r="A480" s="39"/>
      <c r="B480" s="40"/>
      <c r="C480" s="41"/>
      <c r="D480" s="233" t="s">
        <v>143</v>
      </c>
      <c r="E480" s="41"/>
      <c r="F480" s="234" t="s">
        <v>1548</v>
      </c>
      <c r="G480" s="41"/>
      <c r="H480" s="41"/>
      <c r="I480" s="235"/>
      <c r="J480" s="41"/>
      <c r="K480" s="41"/>
      <c r="L480" s="45"/>
      <c r="M480" s="236"/>
      <c r="N480" s="237"/>
      <c r="O480" s="92"/>
      <c r="P480" s="92"/>
      <c r="Q480" s="92"/>
      <c r="R480" s="92"/>
      <c r="S480" s="92"/>
      <c r="T480" s="93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T480" s="18" t="s">
        <v>143</v>
      </c>
      <c r="AU480" s="18" t="s">
        <v>83</v>
      </c>
    </row>
    <row r="481" s="13" customFormat="1">
      <c r="A481" s="13"/>
      <c r="B481" s="240"/>
      <c r="C481" s="241"/>
      <c r="D481" s="233" t="s">
        <v>147</v>
      </c>
      <c r="E481" s="242" t="s">
        <v>1</v>
      </c>
      <c r="F481" s="243" t="s">
        <v>1549</v>
      </c>
      <c r="G481" s="241"/>
      <c r="H481" s="244">
        <v>7.4000000000000004</v>
      </c>
      <c r="I481" s="245"/>
      <c r="J481" s="241"/>
      <c r="K481" s="241"/>
      <c r="L481" s="246"/>
      <c r="M481" s="247"/>
      <c r="N481" s="248"/>
      <c r="O481" s="248"/>
      <c r="P481" s="248"/>
      <c r="Q481" s="248"/>
      <c r="R481" s="248"/>
      <c r="S481" s="248"/>
      <c r="T481" s="249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50" t="s">
        <v>147</v>
      </c>
      <c r="AU481" s="250" t="s">
        <v>83</v>
      </c>
      <c r="AV481" s="13" t="s">
        <v>83</v>
      </c>
      <c r="AW481" s="13" t="s">
        <v>30</v>
      </c>
      <c r="AX481" s="13" t="s">
        <v>81</v>
      </c>
      <c r="AY481" s="250" t="s">
        <v>134</v>
      </c>
    </row>
    <row r="482" s="2" customFormat="1" ht="24.15" customHeight="1">
      <c r="A482" s="39"/>
      <c r="B482" s="40"/>
      <c r="C482" s="220" t="s">
        <v>652</v>
      </c>
      <c r="D482" s="220" t="s">
        <v>136</v>
      </c>
      <c r="E482" s="221" t="s">
        <v>1103</v>
      </c>
      <c r="F482" s="222" t="s">
        <v>1104</v>
      </c>
      <c r="G482" s="223" t="s">
        <v>186</v>
      </c>
      <c r="H482" s="224">
        <v>376.39999999999998</v>
      </c>
      <c r="I482" s="225"/>
      <c r="J482" s="226">
        <f>ROUND(I482*H482,2)</f>
        <v>0</v>
      </c>
      <c r="K482" s="222" t="s">
        <v>140</v>
      </c>
      <c r="L482" s="45"/>
      <c r="M482" s="227" t="s">
        <v>1</v>
      </c>
      <c r="N482" s="228" t="s">
        <v>38</v>
      </c>
      <c r="O482" s="92"/>
      <c r="P482" s="229">
        <f>O482*H482</f>
        <v>0</v>
      </c>
      <c r="Q482" s="229">
        <v>0</v>
      </c>
      <c r="R482" s="229">
        <f>Q482*H482</f>
        <v>0</v>
      </c>
      <c r="S482" s="229">
        <v>0</v>
      </c>
      <c r="T482" s="230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31" t="s">
        <v>141</v>
      </c>
      <c r="AT482" s="231" t="s">
        <v>136</v>
      </c>
      <c r="AU482" s="231" t="s">
        <v>83</v>
      </c>
      <c r="AY482" s="18" t="s">
        <v>134</v>
      </c>
      <c r="BE482" s="232">
        <f>IF(N482="základní",J482,0)</f>
        <v>0</v>
      </c>
      <c r="BF482" s="232">
        <f>IF(N482="snížená",J482,0)</f>
        <v>0</v>
      </c>
      <c r="BG482" s="232">
        <f>IF(N482="zákl. přenesená",J482,0)</f>
        <v>0</v>
      </c>
      <c r="BH482" s="232">
        <f>IF(N482="sníž. přenesená",J482,0)</f>
        <v>0</v>
      </c>
      <c r="BI482" s="232">
        <f>IF(N482="nulová",J482,0)</f>
        <v>0</v>
      </c>
      <c r="BJ482" s="18" t="s">
        <v>81</v>
      </c>
      <c r="BK482" s="232">
        <f>ROUND(I482*H482,2)</f>
        <v>0</v>
      </c>
      <c r="BL482" s="18" t="s">
        <v>141</v>
      </c>
      <c r="BM482" s="231" t="s">
        <v>1550</v>
      </c>
    </row>
    <row r="483" s="2" customFormat="1">
      <c r="A483" s="39"/>
      <c r="B483" s="40"/>
      <c r="C483" s="41"/>
      <c r="D483" s="233" t="s">
        <v>143</v>
      </c>
      <c r="E483" s="41"/>
      <c r="F483" s="234" t="s">
        <v>1106</v>
      </c>
      <c r="G483" s="41"/>
      <c r="H483" s="41"/>
      <c r="I483" s="235"/>
      <c r="J483" s="41"/>
      <c r="K483" s="41"/>
      <c r="L483" s="45"/>
      <c r="M483" s="236"/>
      <c r="N483" s="237"/>
      <c r="O483" s="92"/>
      <c r="P483" s="92"/>
      <c r="Q483" s="92"/>
      <c r="R483" s="92"/>
      <c r="S483" s="92"/>
      <c r="T483" s="93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8" t="s">
        <v>143</v>
      </c>
      <c r="AU483" s="18" t="s">
        <v>83</v>
      </c>
    </row>
    <row r="484" s="2" customFormat="1">
      <c r="A484" s="39"/>
      <c r="B484" s="40"/>
      <c r="C484" s="41"/>
      <c r="D484" s="238" t="s">
        <v>145</v>
      </c>
      <c r="E484" s="41"/>
      <c r="F484" s="239" t="s">
        <v>1107</v>
      </c>
      <c r="G484" s="41"/>
      <c r="H484" s="41"/>
      <c r="I484" s="235"/>
      <c r="J484" s="41"/>
      <c r="K484" s="41"/>
      <c r="L484" s="45"/>
      <c r="M484" s="236"/>
      <c r="N484" s="237"/>
      <c r="O484" s="92"/>
      <c r="P484" s="92"/>
      <c r="Q484" s="92"/>
      <c r="R484" s="92"/>
      <c r="S484" s="92"/>
      <c r="T484" s="93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T484" s="18" t="s">
        <v>145</v>
      </c>
      <c r="AU484" s="18" t="s">
        <v>83</v>
      </c>
    </row>
    <row r="485" s="13" customFormat="1">
      <c r="A485" s="13"/>
      <c r="B485" s="240"/>
      <c r="C485" s="241"/>
      <c r="D485" s="233" t="s">
        <v>147</v>
      </c>
      <c r="E485" s="242" t="s">
        <v>1</v>
      </c>
      <c r="F485" s="243" t="s">
        <v>1551</v>
      </c>
      <c r="G485" s="241"/>
      <c r="H485" s="244">
        <v>376.39999999999998</v>
      </c>
      <c r="I485" s="245"/>
      <c r="J485" s="241"/>
      <c r="K485" s="241"/>
      <c r="L485" s="246"/>
      <c r="M485" s="247"/>
      <c r="N485" s="248"/>
      <c r="O485" s="248"/>
      <c r="P485" s="248"/>
      <c r="Q485" s="248"/>
      <c r="R485" s="248"/>
      <c r="S485" s="248"/>
      <c r="T485" s="249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50" t="s">
        <v>147</v>
      </c>
      <c r="AU485" s="250" t="s">
        <v>83</v>
      </c>
      <c r="AV485" s="13" t="s">
        <v>83</v>
      </c>
      <c r="AW485" s="13" t="s">
        <v>30</v>
      </c>
      <c r="AX485" s="13" t="s">
        <v>81</v>
      </c>
      <c r="AY485" s="250" t="s">
        <v>134</v>
      </c>
    </row>
    <row r="486" s="2" customFormat="1" ht="24.15" customHeight="1">
      <c r="A486" s="39"/>
      <c r="B486" s="40"/>
      <c r="C486" s="220" t="s">
        <v>660</v>
      </c>
      <c r="D486" s="220" t="s">
        <v>136</v>
      </c>
      <c r="E486" s="221" t="s">
        <v>1552</v>
      </c>
      <c r="F486" s="222" t="s">
        <v>1553</v>
      </c>
      <c r="G486" s="223" t="s">
        <v>139</v>
      </c>
      <c r="H486" s="224">
        <v>49.939999999999998</v>
      </c>
      <c r="I486" s="225"/>
      <c r="J486" s="226">
        <f>ROUND(I486*H486,2)</f>
        <v>0</v>
      </c>
      <c r="K486" s="222" t="s">
        <v>140</v>
      </c>
      <c r="L486" s="45"/>
      <c r="M486" s="227" t="s">
        <v>1</v>
      </c>
      <c r="N486" s="228" t="s">
        <v>38</v>
      </c>
      <c r="O486" s="92"/>
      <c r="P486" s="229">
        <f>O486*H486</f>
        <v>0</v>
      </c>
      <c r="Q486" s="229">
        <v>0</v>
      </c>
      <c r="R486" s="229">
        <f>Q486*H486</f>
        <v>0</v>
      </c>
      <c r="S486" s="229">
        <v>0</v>
      </c>
      <c r="T486" s="230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31" t="s">
        <v>141</v>
      </c>
      <c r="AT486" s="231" t="s">
        <v>136</v>
      </c>
      <c r="AU486" s="231" t="s">
        <v>83</v>
      </c>
      <c r="AY486" s="18" t="s">
        <v>134</v>
      </c>
      <c r="BE486" s="232">
        <f>IF(N486="základní",J486,0)</f>
        <v>0</v>
      </c>
      <c r="BF486" s="232">
        <f>IF(N486="snížená",J486,0)</f>
        <v>0</v>
      </c>
      <c r="BG486" s="232">
        <f>IF(N486="zákl. přenesená",J486,0)</f>
        <v>0</v>
      </c>
      <c r="BH486" s="232">
        <f>IF(N486="sníž. přenesená",J486,0)</f>
        <v>0</v>
      </c>
      <c r="BI486" s="232">
        <f>IF(N486="nulová",J486,0)</f>
        <v>0</v>
      </c>
      <c r="BJ486" s="18" t="s">
        <v>81</v>
      </c>
      <c r="BK486" s="232">
        <f>ROUND(I486*H486,2)</f>
        <v>0</v>
      </c>
      <c r="BL486" s="18" t="s">
        <v>141</v>
      </c>
      <c r="BM486" s="231" t="s">
        <v>1554</v>
      </c>
    </row>
    <row r="487" s="2" customFormat="1">
      <c r="A487" s="39"/>
      <c r="B487" s="40"/>
      <c r="C487" s="41"/>
      <c r="D487" s="233" t="s">
        <v>143</v>
      </c>
      <c r="E487" s="41"/>
      <c r="F487" s="234" t="s">
        <v>1555</v>
      </c>
      <c r="G487" s="41"/>
      <c r="H487" s="41"/>
      <c r="I487" s="235"/>
      <c r="J487" s="41"/>
      <c r="K487" s="41"/>
      <c r="L487" s="45"/>
      <c r="M487" s="236"/>
      <c r="N487" s="237"/>
      <c r="O487" s="92"/>
      <c r="P487" s="92"/>
      <c r="Q487" s="92"/>
      <c r="R487" s="92"/>
      <c r="S487" s="92"/>
      <c r="T487" s="93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8" t="s">
        <v>143</v>
      </c>
      <c r="AU487" s="18" t="s">
        <v>83</v>
      </c>
    </row>
    <row r="488" s="2" customFormat="1">
      <c r="A488" s="39"/>
      <c r="B488" s="40"/>
      <c r="C488" s="41"/>
      <c r="D488" s="238" t="s">
        <v>145</v>
      </c>
      <c r="E488" s="41"/>
      <c r="F488" s="239" t="s">
        <v>1556</v>
      </c>
      <c r="G488" s="41"/>
      <c r="H488" s="41"/>
      <c r="I488" s="235"/>
      <c r="J488" s="41"/>
      <c r="K488" s="41"/>
      <c r="L488" s="45"/>
      <c r="M488" s="236"/>
      <c r="N488" s="237"/>
      <c r="O488" s="92"/>
      <c r="P488" s="92"/>
      <c r="Q488" s="92"/>
      <c r="R488" s="92"/>
      <c r="S488" s="92"/>
      <c r="T488" s="93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T488" s="18" t="s">
        <v>145</v>
      </c>
      <c r="AU488" s="18" t="s">
        <v>83</v>
      </c>
    </row>
    <row r="489" s="13" customFormat="1">
      <c r="A489" s="13"/>
      <c r="B489" s="240"/>
      <c r="C489" s="241"/>
      <c r="D489" s="233" t="s">
        <v>147</v>
      </c>
      <c r="E489" s="242" t="s">
        <v>1</v>
      </c>
      <c r="F489" s="243" t="s">
        <v>1162</v>
      </c>
      <c r="G489" s="241"/>
      <c r="H489" s="244">
        <v>49.939999999999998</v>
      </c>
      <c r="I489" s="245"/>
      <c r="J489" s="241"/>
      <c r="K489" s="241"/>
      <c r="L489" s="246"/>
      <c r="M489" s="247"/>
      <c r="N489" s="248"/>
      <c r="O489" s="248"/>
      <c r="P489" s="248"/>
      <c r="Q489" s="248"/>
      <c r="R489" s="248"/>
      <c r="S489" s="248"/>
      <c r="T489" s="249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0" t="s">
        <v>147</v>
      </c>
      <c r="AU489" s="250" t="s">
        <v>83</v>
      </c>
      <c r="AV489" s="13" t="s">
        <v>83</v>
      </c>
      <c r="AW489" s="13" t="s">
        <v>30</v>
      </c>
      <c r="AX489" s="13" t="s">
        <v>81</v>
      </c>
      <c r="AY489" s="250" t="s">
        <v>134</v>
      </c>
    </row>
    <row r="490" s="12" customFormat="1" ht="22.8" customHeight="1">
      <c r="A490" s="12"/>
      <c r="B490" s="204"/>
      <c r="C490" s="205"/>
      <c r="D490" s="206" t="s">
        <v>72</v>
      </c>
      <c r="E490" s="218" t="s">
        <v>1119</v>
      </c>
      <c r="F490" s="218" t="s">
        <v>1120</v>
      </c>
      <c r="G490" s="205"/>
      <c r="H490" s="205"/>
      <c r="I490" s="208"/>
      <c r="J490" s="219">
        <f>BK490</f>
        <v>0</v>
      </c>
      <c r="K490" s="205"/>
      <c r="L490" s="210"/>
      <c r="M490" s="211"/>
      <c r="N490" s="212"/>
      <c r="O490" s="212"/>
      <c r="P490" s="213">
        <f>SUM(P491:P509)</f>
        <v>0</v>
      </c>
      <c r="Q490" s="212"/>
      <c r="R490" s="213">
        <f>SUM(R491:R509)</f>
        <v>0</v>
      </c>
      <c r="S490" s="212"/>
      <c r="T490" s="214">
        <f>SUM(T491:T509)</f>
        <v>0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R490" s="215" t="s">
        <v>81</v>
      </c>
      <c r="AT490" s="216" t="s">
        <v>72</v>
      </c>
      <c r="AU490" s="216" t="s">
        <v>81</v>
      </c>
      <c r="AY490" s="215" t="s">
        <v>134</v>
      </c>
      <c r="BK490" s="217">
        <f>SUM(BK491:BK509)</f>
        <v>0</v>
      </c>
    </row>
    <row r="491" s="2" customFormat="1" ht="21.75" customHeight="1">
      <c r="A491" s="39"/>
      <c r="B491" s="40"/>
      <c r="C491" s="220" t="s">
        <v>666</v>
      </c>
      <c r="D491" s="220" t="s">
        <v>136</v>
      </c>
      <c r="E491" s="221" t="s">
        <v>1122</v>
      </c>
      <c r="F491" s="222" t="s">
        <v>1123</v>
      </c>
      <c r="G491" s="223" t="s">
        <v>344</v>
      </c>
      <c r="H491" s="224">
        <v>347.44</v>
      </c>
      <c r="I491" s="225"/>
      <c r="J491" s="226">
        <f>ROUND(I491*H491,2)</f>
        <v>0</v>
      </c>
      <c r="K491" s="222" t="s">
        <v>140</v>
      </c>
      <c r="L491" s="45"/>
      <c r="M491" s="227" t="s">
        <v>1</v>
      </c>
      <c r="N491" s="228" t="s">
        <v>38</v>
      </c>
      <c r="O491" s="92"/>
      <c r="P491" s="229">
        <f>O491*H491</f>
        <v>0</v>
      </c>
      <c r="Q491" s="229">
        <v>0</v>
      </c>
      <c r="R491" s="229">
        <f>Q491*H491</f>
        <v>0</v>
      </c>
      <c r="S491" s="229">
        <v>0</v>
      </c>
      <c r="T491" s="230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31" t="s">
        <v>141</v>
      </c>
      <c r="AT491" s="231" t="s">
        <v>136</v>
      </c>
      <c r="AU491" s="231" t="s">
        <v>83</v>
      </c>
      <c r="AY491" s="18" t="s">
        <v>134</v>
      </c>
      <c r="BE491" s="232">
        <f>IF(N491="základní",J491,0)</f>
        <v>0</v>
      </c>
      <c r="BF491" s="232">
        <f>IF(N491="snížená",J491,0)</f>
        <v>0</v>
      </c>
      <c r="BG491" s="232">
        <f>IF(N491="zákl. přenesená",J491,0)</f>
        <v>0</v>
      </c>
      <c r="BH491" s="232">
        <f>IF(N491="sníž. přenesená",J491,0)</f>
        <v>0</v>
      </c>
      <c r="BI491" s="232">
        <f>IF(N491="nulová",J491,0)</f>
        <v>0</v>
      </c>
      <c r="BJ491" s="18" t="s">
        <v>81</v>
      </c>
      <c r="BK491" s="232">
        <f>ROUND(I491*H491,2)</f>
        <v>0</v>
      </c>
      <c r="BL491" s="18" t="s">
        <v>141</v>
      </c>
      <c r="BM491" s="231" t="s">
        <v>1557</v>
      </c>
    </row>
    <row r="492" s="2" customFormat="1">
      <c r="A492" s="39"/>
      <c r="B492" s="40"/>
      <c r="C492" s="41"/>
      <c r="D492" s="233" t="s">
        <v>143</v>
      </c>
      <c r="E492" s="41"/>
      <c r="F492" s="234" t="s">
        <v>1125</v>
      </c>
      <c r="G492" s="41"/>
      <c r="H492" s="41"/>
      <c r="I492" s="235"/>
      <c r="J492" s="41"/>
      <c r="K492" s="41"/>
      <c r="L492" s="45"/>
      <c r="M492" s="236"/>
      <c r="N492" s="237"/>
      <c r="O492" s="92"/>
      <c r="P492" s="92"/>
      <c r="Q492" s="92"/>
      <c r="R492" s="92"/>
      <c r="S492" s="92"/>
      <c r="T492" s="93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143</v>
      </c>
      <c r="AU492" s="18" t="s">
        <v>83</v>
      </c>
    </row>
    <row r="493" s="2" customFormat="1">
      <c r="A493" s="39"/>
      <c r="B493" s="40"/>
      <c r="C493" s="41"/>
      <c r="D493" s="238" t="s">
        <v>145</v>
      </c>
      <c r="E493" s="41"/>
      <c r="F493" s="239" t="s">
        <v>1126</v>
      </c>
      <c r="G493" s="41"/>
      <c r="H493" s="41"/>
      <c r="I493" s="235"/>
      <c r="J493" s="41"/>
      <c r="K493" s="41"/>
      <c r="L493" s="45"/>
      <c r="M493" s="236"/>
      <c r="N493" s="237"/>
      <c r="O493" s="92"/>
      <c r="P493" s="92"/>
      <c r="Q493" s="92"/>
      <c r="R493" s="92"/>
      <c r="S493" s="92"/>
      <c r="T493" s="93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T493" s="18" t="s">
        <v>145</v>
      </c>
      <c r="AU493" s="18" t="s">
        <v>83</v>
      </c>
    </row>
    <row r="494" s="2" customFormat="1" ht="24.15" customHeight="1">
      <c r="A494" s="39"/>
      <c r="B494" s="40"/>
      <c r="C494" s="220" t="s">
        <v>670</v>
      </c>
      <c r="D494" s="220" t="s">
        <v>136</v>
      </c>
      <c r="E494" s="221" t="s">
        <v>1128</v>
      </c>
      <c r="F494" s="222" t="s">
        <v>1129</v>
      </c>
      <c r="G494" s="223" t="s">
        <v>344</v>
      </c>
      <c r="H494" s="224">
        <v>3126.96</v>
      </c>
      <c r="I494" s="225"/>
      <c r="J494" s="226">
        <f>ROUND(I494*H494,2)</f>
        <v>0</v>
      </c>
      <c r="K494" s="222" t="s">
        <v>140</v>
      </c>
      <c r="L494" s="45"/>
      <c r="M494" s="227" t="s">
        <v>1</v>
      </c>
      <c r="N494" s="228" t="s">
        <v>38</v>
      </c>
      <c r="O494" s="92"/>
      <c r="P494" s="229">
        <f>O494*H494</f>
        <v>0</v>
      </c>
      <c r="Q494" s="229">
        <v>0</v>
      </c>
      <c r="R494" s="229">
        <f>Q494*H494</f>
        <v>0</v>
      </c>
      <c r="S494" s="229">
        <v>0</v>
      </c>
      <c r="T494" s="230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31" t="s">
        <v>141</v>
      </c>
      <c r="AT494" s="231" t="s">
        <v>136</v>
      </c>
      <c r="AU494" s="231" t="s">
        <v>83</v>
      </c>
      <c r="AY494" s="18" t="s">
        <v>134</v>
      </c>
      <c r="BE494" s="232">
        <f>IF(N494="základní",J494,0)</f>
        <v>0</v>
      </c>
      <c r="BF494" s="232">
        <f>IF(N494="snížená",J494,0)</f>
        <v>0</v>
      </c>
      <c r="BG494" s="232">
        <f>IF(N494="zákl. přenesená",J494,0)</f>
        <v>0</v>
      </c>
      <c r="BH494" s="232">
        <f>IF(N494="sníž. přenesená",J494,0)</f>
        <v>0</v>
      </c>
      <c r="BI494" s="232">
        <f>IF(N494="nulová",J494,0)</f>
        <v>0</v>
      </c>
      <c r="BJ494" s="18" t="s">
        <v>81</v>
      </c>
      <c r="BK494" s="232">
        <f>ROUND(I494*H494,2)</f>
        <v>0</v>
      </c>
      <c r="BL494" s="18" t="s">
        <v>141</v>
      </c>
      <c r="BM494" s="231" t="s">
        <v>1558</v>
      </c>
    </row>
    <row r="495" s="2" customFormat="1">
      <c r="A495" s="39"/>
      <c r="B495" s="40"/>
      <c r="C495" s="41"/>
      <c r="D495" s="233" t="s">
        <v>143</v>
      </c>
      <c r="E495" s="41"/>
      <c r="F495" s="234" t="s">
        <v>1131</v>
      </c>
      <c r="G495" s="41"/>
      <c r="H495" s="41"/>
      <c r="I495" s="235"/>
      <c r="J495" s="41"/>
      <c r="K495" s="41"/>
      <c r="L495" s="45"/>
      <c r="M495" s="236"/>
      <c r="N495" s="237"/>
      <c r="O495" s="92"/>
      <c r="P495" s="92"/>
      <c r="Q495" s="92"/>
      <c r="R495" s="92"/>
      <c r="S495" s="92"/>
      <c r="T495" s="93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T495" s="18" t="s">
        <v>143</v>
      </c>
      <c r="AU495" s="18" t="s">
        <v>83</v>
      </c>
    </row>
    <row r="496" s="2" customFormat="1">
      <c r="A496" s="39"/>
      <c r="B496" s="40"/>
      <c r="C496" s="41"/>
      <c r="D496" s="238" t="s">
        <v>145</v>
      </c>
      <c r="E496" s="41"/>
      <c r="F496" s="239" t="s">
        <v>1132</v>
      </c>
      <c r="G496" s="41"/>
      <c r="H496" s="41"/>
      <c r="I496" s="235"/>
      <c r="J496" s="41"/>
      <c r="K496" s="41"/>
      <c r="L496" s="45"/>
      <c r="M496" s="236"/>
      <c r="N496" s="237"/>
      <c r="O496" s="92"/>
      <c r="P496" s="92"/>
      <c r="Q496" s="92"/>
      <c r="R496" s="92"/>
      <c r="S496" s="92"/>
      <c r="T496" s="93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145</v>
      </c>
      <c r="AU496" s="18" t="s">
        <v>83</v>
      </c>
    </row>
    <row r="497" s="13" customFormat="1">
      <c r="A497" s="13"/>
      <c r="B497" s="240"/>
      <c r="C497" s="241"/>
      <c r="D497" s="233" t="s">
        <v>147</v>
      </c>
      <c r="E497" s="241"/>
      <c r="F497" s="243" t="s">
        <v>1559</v>
      </c>
      <c r="G497" s="241"/>
      <c r="H497" s="244">
        <v>3126.96</v>
      </c>
      <c r="I497" s="245"/>
      <c r="J497" s="241"/>
      <c r="K497" s="241"/>
      <c r="L497" s="246"/>
      <c r="M497" s="247"/>
      <c r="N497" s="248"/>
      <c r="O497" s="248"/>
      <c r="P497" s="248"/>
      <c r="Q497" s="248"/>
      <c r="R497" s="248"/>
      <c r="S497" s="248"/>
      <c r="T497" s="249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50" t="s">
        <v>147</v>
      </c>
      <c r="AU497" s="250" t="s">
        <v>83</v>
      </c>
      <c r="AV497" s="13" t="s">
        <v>83</v>
      </c>
      <c r="AW497" s="13" t="s">
        <v>4</v>
      </c>
      <c r="AX497" s="13" t="s">
        <v>81</v>
      </c>
      <c r="AY497" s="250" t="s">
        <v>134</v>
      </c>
    </row>
    <row r="498" s="2" customFormat="1" ht="37.8" customHeight="1">
      <c r="A498" s="39"/>
      <c r="B498" s="40"/>
      <c r="C498" s="220" t="s">
        <v>676</v>
      </c>
      <c r="D498" s="220" t="s">
        <v>136</v>
      </c>
      <c r="E498" s="221" t="s">
        <v>1560</v>
      </c>
      <c r="F498" s="222" t="s">
        <v>1561</v>
      </c>
      <c r="G498" s="223" t="s">
        <v>344</v>
      </c>
      <c r="H498" s="224">
        <v>91.338999999999999</v>
      </c>
      <c r="I498" s="225"/>
      <c r="J498" s="226">
        <f>ROUND(I498*H498,2)</f>
        <v>0</v>
      </c>
      <c r="K498" s="222" t="s">
        <v>140</v>
      </c>
      <c r="L498" s="45"/>
      <c r="M498" s="227" t="s">
        <v>1</v>
      </c>
      <c r="N498" s="228" t="s">
        <v>38</v>
      </c>
      <c r="O498" s="92"/>
      <c r="P498" s="229">
        <f>O498*H498</f>
        <v>0</v>
      </c>
      <c r="Q498" s="229">
        <v>0</v>
      </c>
      <c r="R498" s="229">
        <f>Q498*H498</f>
        <v>0</v>
      </c>
      <c r="S498" s="229">
        <v>0</v>
      </c>
      <c r="T498" s="230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31" t="s">
        <v>141</v>
      </c>
      <c r="AT498" s="231" t="s">
        <v>136</v>
      </c>
      <c r="AU498" s="231" t="s">
        <v>83</v>
      </c>
      <c r="AY498" s="18" t="s">
        <v>134</v>
      </c>
      <c r="BE498" s="232">
        <f>IF(N498="základní",J498,0)</f>
        <v>0</v>
      </c>
      <c r="BF498" s="232">
        <f>IF(N498="snížená",J498,0)</f>
        <v>0</v>
      </c>
      <c r="BG498" s="232">
        <f>IF(N498="zákl. přenesená",J498,0)</f>
        <v>0</v>
      </c>
      <c r="BH498" s="232">
        <f>IF(N498="sníž. přenesená",J498,0)</f>
        <v>0</v>
      </c>
      <c r="BI498" s="232">
        <f>IF(N498="nulová",J498,0)</f>
        <v>0</v>
      </c>
      <c r="BJ498" s="18" t="s">
        <v>81</v>
      </c>
      <c r="BK498" s="232">
        <f>ROUND(I498*H498,2)</f>
        <v>0</v>
      </c>
      <c r="BL498" s="18" t="s">
        <v>141</v>
      </c>
      <c r="BM498" s="231" t="s">
        <v>1562</v>
      </c>
    </row>
    <row r="499" s="2" customFormat="1">
      <c r="A499" s="39"/>
      <c r="B499" s="40"/>
      <c r="C499" s="41"/>
      <c r="D499" s="233" t="s">
        <v>143</v>
      </c>
      <c r="E499" s="41"/>
      <c r="F499" s="234" t="s">
        <v>1563</v>
      </c>
      <c r="G499" s="41"/>
      <c r="H499" s="41"/>
      <c r="I499" s="235"/>
      <c r="J499" s="41"/>
      <c r="K499" s="41"/>
      <c r="L499" s="45"/>
      <c r="M499" s="236"/>
      <c r="N499" s="237"/>
      <c r="O499" s="92"/>
      <c r="P499" s="92"/>
      <c r="Q499" s="92"/>
      <c r="R499" s="92"/>
      <c r="S499" s="92"/>
      <c r="T499" s="93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T499" s="18" t="s">
        <v>143</v>
      </c>
      <c r="AU499" s="18" t="s">
        <v>83</v>
      </c>
    </row>
    <row r="500" s="2" customFormat="1">
      <c r="A500" s="39"/>
      <c r="B500" s="40"/>
      <c r="C500" s="41"/>
      <c r="D500" s="238" t="s">
        <v>145</v>
      </c>
      <c r="E500" s="41"/>
      <c r="F500" s="239" t="s">
        <v>1564</v>
      </c>
      <c r="G500" s="41"/>
      <c r="H500" s="41"/>
      <c r="I500" s="235"/>
      <c r="J500" s="41"/>
      <c r="K500" s="41"/>
      <c r="L500" s="45"/>
      <c r="M500" s="236"/>
      <c r="N500" s="237"/>
      <c r="O500" s="92"/>
      <c r="P500" s="92"/>
      <c r="Q500" s="92"/>
      <c r="R500" s="92"/>
      <c r="S500" s="92"/>
      <c r="T500" s="93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T500" s="18" t="s">
        <v>145</v>
      </c>
      <c r="AU500" s="18" t="s">
        <v>83</v>
      </c>
    </row>
    <row r="501" s="13" customFormat="1">
      <c r="A501" s="13"/>
      <c r="B501" s="240"/>
      <c r="C501" s="241"/>
      <c r="D501" s="233" t="s">
        <v>147</v>
      </c>
      <c r="E501" s="242" t="s">
        <v>1</v>
      </c>
      <c r="F501" s="243" t="s">
        <v>1565</v>
      </c>
      <c r="G501" s="241"/>
      <c r="H501" s="244">
        <v>91.338999999999999</v>
      </c>
      <c r="I501" s="245"/>
      <c r="J501" s="241"/>
      <c r="K501" s="241"/>
      <c r="L501" s="246"/>
      <c r="M501" s="247"/>
      <c r="N501" s="248"/>
      <c r="O501" s="248"/>
      <c r="P501" s="248"/>
      <c r="Q501" s="248"/>
      <c r="R501" s="248"/>
      <c r="S501" s="248"/>
      <c r="T501" s="249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50" t="s">
        <v>147</v>
      </c>
      <c r="AU501" s="250" t="s">
        <v>83</v>
      </c>
      <c r="AV501" s="13" t="s">
        <v>83</v>
      </c>
      <c r="AW501" s="13" t="s">
        <v>30</v>
      </c>
      <c r="AX501" s="13" t="s">
        <v>81</v>
      </c>
      <c r="AY501" s="250" t="s">
        <v>134</v>
      </c>
    </row>
    <row r="502" s="2" customFormat="1" ht="44.25" customHeight="1">
      <c r="A502" s="39"/>
      <c r="B502" s="40"/>
      <c r="C502" s="220" t="s">
        <v>680</v>
      </c>
      <c r="D502" s="220" t="s">
        <v>136</v>
      </c>
      <c r="E502" s="221" t="s">
        <v>1142</v>
      </c>
      <c r="F502" s="222" t="s">
        <v>1143</v>
      </c>
      <c r="G502" s="223" t="s">
        <v>344</v>
      </c>
      <c r="H502" s="224">
        <v>223.476</v>
      </c>
      <c r="I502" s="225"/>
      <c r="J502" s="226">
        <f>ROUND(I502*H502,2)</f>
        <v>0</v>
      </c>
      <c r="K502" s="222" t="s">
        <v>140</v>
      </c>
      <c r="L502" s="45"/>
      <c r="M502" s="227" t="s">
        <v>1</v>
      </c>
      <c r="N502" s="228" t="s">
        <v>38</v>
      </c>
      <c r="O502" s="92"/>
      <c r="P502" s="229">
        <f>O502*H502</f>
        <v>0</v>
      </c>
      <c r="Q502" s="229">
        <v>0</v>
      </c>
      <c r="R502" s="229">
        <f>Q502*H502</f>
        <v>0</v>
      </c>
      <c r="S502" s="229">
        <v>0</v>
      </c>
      <c r="T502" s="230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31" t="s">
        <v>141</v>
      </c>
      <c r="AT502" s="231" t="s">
        <v>136</v>
      </c>
      <c r="AU502" s="231" t="s">
        <v>83</v>
      </c>
      <c r="AY502" s="18" t="s">
        <v>134</v>
      </c>
      <c r="BE502" s="232">
        <f>IF(N502="základní",J502,0)</f>
        <v>0</v>
      </c>
      <c r="BF502" s="232">
        <f>IF(N502="snížená",J502,0)</f>
        <v>0</v>
      </c>
      <c r="BG502" s="232">
        <f>IF(N502="zákl. přenesená",J502,0)</f>
        <v>0</v>
      </c>
      <c r="BH502" s="232">
        <f>IF(N502="sníž. přenesená",J502,0)</f>
        <v>0</v>
      </c>
      <c r="BI502" s="232">
        <f>IF(N502="nulová",J502,0)</f>
        <v>0</v>
      </c>
      <c r="BJ502" s="18" t="s">
        <v>81</v>
      </c>
      <c r="BK502" s="232">
        <f>ROUND(I502*H502,2)</f>
        <v>0</v>
      </c>
      <c r="BL502" s="18" t="s">
        <v>141</v>
      </c>
      <c r="BM502" s="231" t="s">
        <v>1566</v>
      </c>
    </row>
    <row r="503" s="2" customFormat="1">
      <c r="A503" s="39"/>
      <c r="B503" s="40"/>
      <c r="C503" s="41"/>
      <c r="D503" s="233" t="s">
        <v>143</v>
      </c>
      <c r="E503" s="41"/>
      <c r="F503" s="234" t="s">
        <v>346</v>
      </c>
      <c r="G503" s="41"/>
      <c r="H503" s="41"/>
      <c r="I503" s="235"/>
      <c r="J503" s="41"/>
      <c r="K503" s="41"/>
      <c r="L503" s="45"/>
      <c r="M503" s="236"/>
      <c r="N503" s="237"/>
      <c r="O503" s="92"/>
      <c r="P503" s="92"/>
      <c r="Q503" s="92"/>
      <c r="R503" s="92"/>
      <c r="S503" s="92"/>
      <c r="T503" s="93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T503" s="18" t="s">
        <v>143</v>
      </c>
      <c r="AU503" s="18" t="s">
        <v>83</v>
      </c>
    </row>
    <row r="504" s="2" customFormat="1">
      <c r="A504" s="39"/>
      <c r="B504" s="40"/>
      <c r="C504" s="41"/>
      <c r="D504" s="238" t="s">
        <v>145</v>
      </c>
      <c r="E504" s="41"/>
      <c r="F504" s="239" t="s">
        <v>1145</v>
      </c>
      <c r="G504" s="41"/>
      <c r="H504" s="41"/>
      <c r="I504" s="235"/>
      <c r="J504" s="41"/>
      <c r="K504" s="41"/>
      <c r="L504" s="45"/>
      <c r="M504" s="236"/>
      <c r="N504" s="237"/>
      <c r="O504" s="92"/>
      <c r="P504" s="92"/>
      <c r="Q504" s="92"/>
      <c r="R504" s="92"/>
      <c r="S504" s="92"/>
      <c r="T504" s="93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T504" s="18" t="s">
        <v>145</v>
      </c>
      <c r="AU504" s="18" t="s">
        <v>83</v>
      </c>
    </row>
    <row r="505" s="13" customFormat="1">
      <c r="A505" s="13"/>
      <c r="B505" s="240"/>
      <c r="C505" s="241"/>
      <c r="D505" s="233" t="s">
        <v>147</v>
      </c>
      <c r="E505" s="242" t="s">
        <v>1</v>
      </c>
      <c r="F505" s="243" t="s">
        <v>1567</v>
      </c>
      <c r="G505" s="241"/>
      <c r="H505" s="244">
        <v>223.476</v>
      </c>
      <c r="I505" s="245"/>
      <c r="J505" s="241"/>
      <c r="K505" s="241"/>
      <c r="L505" s="246"/>
      <c r="M505" s="247"/>
      <c r="N505" s="248"/>
      <c r="O505" s="248"/>
      <c r="P505" s="248"/>
      <c r="Q505" s="248"/>
      <c r="R505" s="248"/>
      <c r="S505" s="248"/>
      <c r="T505" s="249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0" t="s">
        <v>147</v>
      </c>
      <c r="AU505" s="250" t="s">
        <v>83</v>
      </c>
      <c r="AV505" s="13" t="s">
        <v>83</v>
      </c>
      <c r="AW505" s="13" t="s">
        <v>30</v>
      </c>
      <c r="AX505" s="13" t="s">
        <v>81</v>
      </c>
      <c r="AY505" s="250" t="s">
        <v>134</v>
      </c>
    </row>
    <row r="506" s="2" customFormat="1" ht="44.25" customHeight="1">
      <c r="A506" s="39"/>
      <c r="B506" s="40"/>
      <c r="C506" s="220" t="s">
        <v>686</v>
      </c>
      <c r="D506" s="220" t="s">
        <v>136</v>
      </c>
      <c r="E506" s="221" t="s">
        <v>1148</v>
      </c>
      <c r="F506" s="222" t="s">
        <v>1149</v>
      </c>
      <c r="G506" s="223" t="s">
        <v>344</v>
      </c>
      <c r="H506" s="224">
        <v>28.568999999999999</v>
      </c>
      <c r="I506" s="225"/>
      <c r="J506" s="226">
        <f>ROUND(I506*H506,2)</f>
        <v>0</v>
      </c>
      <c r="K506" s="222" t="s">
        <v>140</v>
      </c>
      <c r="L506" s="45"/>
      <c r="M506" s="227" t="s">
        <v>1</v>
      </c>
      <c r="N506" s="228" t="s">
        <v>38</v>
      </c>
      <c r="O506" s="92"/>
      <c r="P506" s="229">
        <f>O506*H506</f>
        <v>0</v>
      </c>
      <c r="Q506" s="229">
        <v>0</v>
      </c>
      <c r="R506" s="229">
        <f>Q506*H506</f>
        <v>0</v>
      </c>
      <c r="S506" s="229">
        <v>0</v>
      </c>
      <c r="T506" s="230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31" t="s">
        <v>141</v>
      </c>
      <c r="AT506" s="231" t="s">
        <v>136</v>
      </c>
      <c r="AU506" s="231" t="s">
        <v>83</v>
      </c>
      <c r="AY506" s="18" t="s">
        <v>134</v>
      </c>
      <c r="BE506" s="232">
        <f>IF(N506="základní",J506,0)</f>
        <v>0</v>
      </c>
      <c r="BF506" s="232">
        <f>IF(N506="snížená",J506,0)</f>
        <v>0</v>
      </c>
      <c r="BG506" s="232">
        <f>IF(N506="zákl. přenesená",J506,0)</f>
        <v>0</v>
      </c>
      <c r="BH506" s="232">
        <f>IF(N506="sníž. přenesená",J506,0)</f>
        <v>0</v>
      </c>
      <c r="BI506" s="232">
        <f>IF(N506="nulová",J506,0)</f>
        <v>0</v>
      </c>
      <c r="BJ506" s="18" t="s">
        <v>81</v>
      </c>
      <c r="BK506" s="232">
        <f>ROUND(I506*H506,2)</f>
        <v>0</v>
      </c>
      <c r="BL506" s="18" t="s">
        <v>141</v>
      </c>
      <c r="BM506" s="231" t="s">
        <v>1568</v>
      </c>
    </row>
    <row r="507" s="2" customFormat="1">
      <c r="A507" s="39"/>
      <c r="B507" s="40"/>
      <c r="C507" s="41"/>
      <c r="D507" s="233" t="s">
        <v>143</v>
      </c>
      <c r="E507" s="41"/>
      <c r="F507" s="234" t="s">
        <v>1151</v>
      </c>
      <c r="G507" s="41"/>
      <c r="H507" s="41"/>
      <c r="I507" s="235"/>
      <c r="J507" s="41"/>
      <c r="K507" s="41"/>
      <c r="L507" s="45"/>
      <c r="M507" s="236"/>
      <c r="N507" s="237"/>
      <c r="O507" s="92"/>
      <c r="P507" s="92"/>
      <c r="Q507" s="92"/>
      <c r="R507" s="92"/>
      <c r="S507" s="92"/>
      <c r="T507" s="93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T507" s="18" t="s">
        <v>143</v>
      </c>
      <c r="AU507" s="18" t="s">
        <v>83</v>
      </c>
    </row>
    <row r="508" s="2" customFormat="1">
      <c r="A508" s="39"/>
      <c r="B508" s="40"/>
      <c r="C508" s="41"/>
      <c r="D508" s="238" t="s">
        <v>145</v>
      </c>
      <c r="E508" s="41"/>
      <c r="F508" s="239" t="s">
        <v>1152</v>
      </c>
      <c r="G508" s="41"/>
      <c r="H508" s="41"/>
      <c r="I508" s="235"/>
      <c r="J508" s="41"/>
      <c r="K508" s="41"/>
      <c r="L508" s="45"/>
      <c r="M508" s="236"/>
      <c r="N508" s="237"/>
      <c r="O508" s="92"/>
      <c r="P508" s="92"/>
      <c r="Q508" s="92"/>
      <c r="R508" s="92"/>
      <c r="S508" s="92"/>
      <c r="T508" s="93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T508" s="18" t="s">
        <v>145</v>
      </c>
      <c r="AU508" s="18" t="s">
        <v>83</v>
      </c>
    </row>
    <row r="509" s="13" customFormat="1">
      <c r="A509" s="13"/>
      <c r="B509" s="240"/>
      <c r="C509" s="241"/>
      <c r="D509" s="233" t="s">
        <v>147</v>
      </c>
      <c r="E509" s="242" t="s">
        <v>1</v>
      </c>
      <c r="F509" s="243" t="s">
        <v>1569</v>
      </c>
      <c r="G509" s="241"/>
      <c r="H509" s="244">
        <v>28.568999999999999</v>
      </c>
      <c r="I509" s="245"/>
      <c r="J509" s="241"/>
      <c r="K509" s="241"/>
      <c r="L509" s="246"/>
      <c r="M509" s="247"/>
      <c r="N509" s="248"/>
      <c r="O509" s="248"/>
      <c r="P509" s="248"/>
      <c r="Q509" s="248"/>
      <c r="R509" s="248"/>
      <c r="S509" s="248"/>
      <c r="T509" s="249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50" t="s">
        <v>147</v>
      </c>
      <c r="AU509" s="250" t="s">
        <v>83</v>
      </c>
      <c r="AV509" s="13" t="s">
        <v>83</v>
      </c>
      <c r="AW509" s="13" t="s">
        <v>30</v>
      </c>
      <c r="AX509" s="13" t="s">
        <v>81</v>
      </c>
      <c r="AY509" s="250" t="s">
        <v>134</v>
      </c>
    </row>
    <row r="510" s="12" customFormat="1" ht="22.8" customHeight="1">
      <c r="A510" s="12"/>
      <c r="B510" s="204"/>
      <c r="C510" s="205"/>
      <c r="D510" s="206" t="s">
        <v>72</v>
      </c>
      <c r="E510" s="218" t="s">
        <v>1154</v>
      </c>
      <c r="F510" s="218" t="s">
        <v>1155</v>
      </c>
      <c r="G510" s="205"/>
      <c r="H510" s="205"/>
      <c r="I510" s="208"/>
      <c r="J510" s="219">
        <f>BK510</f>
        <v>0</v>
      </c>
      <c r="K510" s="205"/>
      <c r="L510" s="210"/>
      <c r="M510" s="211"/>
      <c r="N510" s="212"/>
      <c r="O510" s="212"/>
      <c r="P510" s="213">
        <f>SUM(P511:P513)</f>
        <v>0</v>
      </c>
      <c r="Q510" s="212"/>
      <c r="R510" s="213">
        <f>SUM(R511:R513)</f>
        <v>0</v>
      </c>
      <c r="S510" s="212"/>
      <c r="T510" s="214">
        <f>SUM(T511:T513)</f>
        <v>0</v>
      </c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R510" s="215" t="s">
        <v>81</v>
      </c>
      <c r="AT510" s="216" t="s">
        <v>72</v>
      </c>
      <c r="AU510" s="216" t="s">
        <v>81</v>
      </c>
      <c r="AY510" s="215" t="s">
        <v>134</v>
      </c>
      <c r="BK510" s="217">
        <f>SUM(BK511:BK513)</f>
        <v>0</v>
      </c>
    </row>
    <row r="511" s="2" customFormat="1" ht="24.15" customHeight="1">
      <c r="A511" s="39"/>
      <c r="B511" s="40"/>
      <c r="C511" s="220" t="s">
        <v>692</v>
      </c>
      <c r="D511" s="220" t="s">
        <v>136</v>
      </c>
      <c r="E511" s="221" t="s">
        <v>1570</v>
      </c>
      <c r="F511" s="222" t="s">
        <v>1571</v>
      </c>
      <c r="G511" s="223" t="s">
        <v>344</v>
      </c>
      <c r="H511" s="224">
        <v>474.447</v>
      </c>
      <c r="I511" s="225"/>
      <c r="J511" s="226">
        <f>ROUND(I511*H511,2)</f>
        <v>0</v>
      </c>
      <c r="K511" s="222" t="s">
        <v>140</v>
      </c>
      <c r="L511" s="45"/>
      <c r="M511" s="227" t="s">
        <v>1</v>
      </c>
      <c r="N511" s="228" t="s">
        <v>38</v>
      </c>
      <c r="O511" s="92"/>
      <c r="P511" s="229">
        <f>O511*H511</f>
        <v>0</v>
      </c>
      <c r="Q511" s="229">
        <v>0</v>
      </c>
      <c r="R511" s="229">
        <f>Q511*H511</f>
        <v>0</v>
      </c>
      <c r="S511" s="229">
        <v>0</v>
      </c>
      <c r="T511" s="230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31" t="s">
        <v>141</v>
      </c>
      <c r="AT511" s="231" t="s">
        <v>136</v>
      </c>
      <c r="AU511" s="231" t="s">
        <v>83</v>
      </c>
      <c r="AY511" s="18" t="s">
        <v>134</v>
      </c>
      <c r="BE511" s="232">
        <f>IF(N511="základní",J511,0)</f>
        <v>0</v>
      </c>
      <c r="BF511" s="232">
        <f>IF(N511="snížená",J511,0)</f>
        <v>0</v>
      </c>
      <c r="BG511" s="232">
        <f>IF(N511="zákl. přenesená",J511,0)</f>
        <v>0</v>
      </c>
      <c r="BH511" s="232">
        <f>IF(N511="sníž. přenesená",J511,0)</f>
        <v>0</v>
      </c>
      <c r="BI511" s="232">
        <f>IF(N511="nulová",J511,0)</f>
        <v>0</v>
      </c>
      <c r="BJ511" s="18" t="s">
        <v>81</v>
      </c>
      <c r="BK511" s="232">
        <f>ROUND(I511*H511,2)</f>
        <v>0</v>
      </c>
      <c r="BL511" s="18" t="s">
        <v>141</v>
      </c>
      <c r="BM511" s="231" t="s">
        <v>1572</v>
      </c>
    </row>
    <row r="512" s="2" customFormat="1">
      <c r="A512" s="39"/>
      <c r="B512" s="40"/>
      <c r="C512" s="41"/>
      <c r="D512" s="233" t="s">
        <v>143</v>
      </c>
      <c r="E512" s="41"/>
      <c r="F512" s="234" t="s">
        <v>1573</v>
      </c>
      <c r="G512" s="41"/>
      <c r="H512" s="41"/>
      <c r="I512" s="235"/>
      <c r="J512" s="41"/>
      <c r="K512" s="41"/>
      <c r="L512" s="45"/>
      <c r="M512" s="236"/>
      <c r="N512" s="237"/>
      <c r="O512" s="92"/>
      <c r="P512" s="92"/>
      <c r="Q512" s="92"/>
      <c r="R512" s="92"/>
      <c r="S512" s="92"/>
      <c r="T512" s="93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T512" s="18" t="s">
        <v>143</v>
      </c>
      <c r="AU512" s="18" t="s">
        <v>83</v>
      </c>
    </row>
    <row r="513" s="2" customFormat="1">
      <c r="A513" s="39"/>
      <c r="B513" s="40"/>
      <c r="C513" s="41"/>
      <c r="D513" s="238" t="s">
        <v>145</v>
      </c>
      <c r="E513" s="41"/>
      <c r="F513" s="239" t="s">
        <v>1574</v>
      </c>
      <c r="G513" s="41"/>
      <c r="H513" s="41"/>
      <c r="I513" s="235"/>
      <c r="J513" s="41"/>
      <c r="K513" s="41"/>
      <c r="L513" s="45"/>
      <c r="M513" s="236"/>
      <c r="N513" s="237"/>
      <c r="O513" s="92"/>
      <c r="P513" s="92"/>
      <c r="Q513" s="92"/>
      <c r="R513" s="92"/>
      <c r="S513" s="92"/>
      <c r="T513" s="93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T513" s="18" t="s">
        <v>145</v>
      </c>
      <c r="AU513" s="18" t="s">
        <v>83</v>
      </c>
    </row>
    <row r="514" s="12" customFormat="1" ht="25.92" customHeight="1">
      <c r="A514" s="12"/>
      <c r="B514" s="204"/>
      <c r="C514" s="205"/>
      <c r="D514" s="206" t="s">
        <v>72</v>
      </c>
      <c r="E514" s="207" t="s">
        <v>1575</v>
      </c>
      <c r="F514" s="207" t="s">
        <v>1576</v>
      </c>
      <c r="G514" s="205"/>
      <c r="H514" s="205"/>
      <c r="I514" s="208"/>
      <c r="J514" s="209">
        <f>BK514</f>
        <v>0</v>
      </c>
      <c r="K514" s="205"/>
      <c r="L514" s="210"/>
      <c r="M514" s="211"/>
      <c r="N514" s="212"/>
      <c r="O514" s="212"/>
      <c r="P514" s="213">
        <f>P515</f>
        <v>0</v>
      </c>
      <c r="Q514" s="212"/>
      <c r="R514" s="213">
        <f>R515</f>
        <v>0.085069999999999993</v>
      </c>
      <c r="S514" s="212"/>
      <c r="T514" s="214">
        <f>T515</f>
        <v>0</v>
      </c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R514" s="215" t="s">
        <v>83</v>
      </c>
      <c r="AT514" s="216" t="s">
        <v>72</v>
      </c>
      <c r="AU514" s="216" t="s">
        <v>73</v>
      </c>
      <c r="AY514" s="215" t="s">
        <v>134</v>
      </c>
      <c r="BK514" s="217">
        <f>BK515</f>
        <v>0</v>
      </c>
    </row>
    <row r="515" s="12" customFormat="1" ht="22.8" customHeight="1">
      <c r="A515" s="12"/>
      <c r="B515" s="204"/>
      <c r="C515" s="205"/>
      <c r="D515" s="206" t="s">
        <v>72</v>
      </c>
      <c r="E515" s="218" t="s">
        <v>1577</v>
      </c>
      <c r="F515" s="218" t="s">
        <v>1578</v>
      </c>
      <c r="G515" s="205"/>
      <c r="H515" s="205"/>
      <c r="I515" s="208"/>
      <c r="J515" s="219">
        <f>BK515</f>
        <v>0</v>
      </c>
      <c r="K515" s="205"/>
      <c r="L515" s="210"/>
      <c r="M515" s="211"/>
      <c r="N515" s="212"/>
      <c r="O515" s="212"/>
      <c r="P515" s="213">
        <f>SUM(P516:P524)</f>
        <v>0</v>
      </c>
      <c r="Q515" s="212"/>
      <c r="R515" s="213">
        <f>SUM(R516:R524)</f>
        <v>0.085069999999999993</v>
      </c>
      <c r="S515" s="212"/>
      <c r="T515" s="214">
        <f>SUM(T516:T524)</f>
        <v>0</v>
      </c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R515" s="215" t="s">
        <v>83</v>
      </c>
      <c r="AT515" s="216" t="s">
        <v>72</v>
      </c>
      <c r="AU515" s="216" t="s">
        <v>81</v>
      </c>
      <c r="AY515" s="215" t="s">
        <v>134</v>
      </c>
      <c r="BK515" s="217">
        <f>SUM(BK516:BK524)</f>
        <v>0</v>
      </c>
    </row>
    <row r="516" s="2" customFormat="1" ht="24.15" customHeight="1">
      <c r="A516" s="39"/>
      <c r="B516" s="40"/>
      <c r="C516" s="220" t="s">
        <v>696</v>
      </c>
      <c r="D516" s="220" t="s">
        <v>136</v>
      </c>
      <c r="E516" s="221" t="s">
        <v>1579</v>
      </c>
      <c r="F516" s="222" t="s">
        <v>1580</v>
      </c>
      <c r="G516" s="223" t="s">
        <v>432</v>
      </c>
      <c r="H516" s="224">
        <v>47</v>
      </c>
      <c r="I516" s="225"/>
      <c r="J516" s="226">
        <f>ROUND(I516*H516,2)</f>
        <v>0</v>
      </c>
      <c r="K516" s="222" t="s">
        <v>1</v>
      </c>
      <c r="L516" s="45"/>
      <c r="M516" s="227" t="s">
        <v>1</v>
      </c>
      <c r="N516" s="228" t="s">
        <v>38</v>
      </c>
      <c r="O516" s="92"/>
      <c r="P516" s="229">
        <f>O516*H516</f>
        <v>0</v>
      </c>
      <c r="Q516" s="229">
        <v>0.00181</v>
      </c>
      <c r="R516" s="229">
        <f>Q516*H516</f>
        <v>0.085069999999999993</v>
      </c>
      <c r="S516" s="229">
        <v>0</v>
      </c>
      <c r="T516" s="230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31" t="s">
        <v>255</v>
      </c>
      <c r="AT516" s="231" t="s">
        <v>136</v>
      </c>
      <c r="AU516" s="231" t="s">
        <v>83</v>
      </c>
      <c r="AY516" s="18" t="s">
        <v>134</v>
      </c>
      <c r="BE516" s="232">
        <f>IF(N516="základní",J516,0)</f>
        <v>0</v>
      </c>
      <c r="BF516" s="232">
        <f>IF(N516="snížená",J516,0)</f>
        <v>0</v>
      </c>
      <c r="BG516" s="232">
        <f>IF(N516="zákl. přenesená",J516,0)</f>
        <v>0</v>
      </c>
      <c r="BH516" s="232">
        <f>IF(N516="sníž. přenesená",J516,0)</f>
        <v>0</v>
      </c>
      <c r="BI516" s="232">
        <f>IF(N516="nulová",J516,0)</f>
        <v>0</v>
      </c>
      <c r="BJ516" s="18" t="s">
        <v>81</v>
      </c>
      <c r="BK516" s="232">
        <f>ROUND(I516*H516,2)</f>
        <v>0</v>
      </c>
      <c r="BL516" s="18" t="s">
        <v>255</v>
      </c>
      <c r="BM516" s="231" t="s">
        <v>1581</v>
      </c>
    </row>
    <row r="517" s="2" customFormat="1">
      <c r="A517" s="39"/>
      <c r="B517" s="40"/>
      <c r="C517" s="41"/>
      <c r="D517" s="233" t="s">
        <v>143</v>
      </c>
      <c r="E517" s="41"/>
      <c r="F517" s="234" t="s">
        <v>1580</v>
      </c>
      <c r="G517" s="41"/>
      <c r="H517" s="41"/>
      <c r="I517" s="235"/>
      <c r="J517" s="41"/>
      <c r="K517" s="41"/>
      <c r="L517" s="45"/>
      <c r="M517" s="236"/>
      <c r="N517" s="237"/>
      <c r="O517" s="92"/>
      <c r="P517" s="92"/>
      <c r="Q517" s="92"/>
      <c r="R517" s="92"/>
      <c r="S517" s="92"/>
      <c r="T517" s="93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T517" s="18" t="s">
        <v>143</v>
      </c>
      <c r="AU517" s="18" t="s">
        <v>83</v>
      </c>
    </row>
    <row r="518" s="13" customFormat="1">
      <c r="A518" s="13"/>
      <c r="B518" s="240"/>
      <c r="C518" s="241"/>
      <c r="D518" s="233" t="s">
        <v>147</v>
      </c>
      <c r="E518" s="242" t="s">
        <v>1</v>
      </c>
      <c r="F518" s="243" t="s">
        <v>460</v>
      </c>
      <c r="G518" s="241"/>
      <c r="H518" s="244">
        <v>47</v>
      </c>
      <c r="I518" s="245"/>
      <c r="J518" s="241"/>
      <c r="K518" s="241"/>
      <c r="L518" s="246"/>
      <c r="M518" s="247"/>
      <c r="N518" s="248"/>
      <c r="O518" s="248"/>
      <c r="P518" s="248"/>
      <c r="Q518" s="248"/>
      <c r="R518" s="248"/>
      <c r="S518" s="248"/>
      <c r="T518" s="249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50" t="s">
        <v>147</v>
      </c>
      <c r="AU518" s="250" t="s">
        <v>83</v>
      </c>
      <c r="AV518" s="13" t="s">
        <v>83</v>
      </c>
      <c r="AW518" s="13" t="s">
        <v>30</v>
      </c>
      <c r="AX518" s="13" t="s">
        <v>81</v>
      </c>
      <c r="AY518" s="250" t="s">
        <v>134</v>
      </c>
    </row>
    <row r="519" s="2" customFormat="1" ht="16.5" customHeight="1">
      <c r="A519" s="39"/>
      <c r="B519" s="40"/>
      <c r="C519" s="220" t="s">
        <v>702</v>
      </c>
      <c r="D519" s="220" t="s">
        <v>136</v>
      </c>
      <c r="E519" s="221" t="s">
        <v>1582</v>
      </c>
      <c r="F519" s="222" t="s">
        <v>1583</v>
      </c>
      <c r="G519" s="223" t="s">
        <v>432</v>
      </c>
      <c r="H519" s="224">
        <v>0</v>
      </c>
      <c r="I519" s="225"/>
      <c r="J519" s="226">
        <f>ROUND(I519*H519,2)</f>
        <v>0</v>
      </c>
      <c r="K519" s="222" t="s">
        <v>1</v>
      </c>
      <c r="L519" s="45"/>
      <c r="M519" s="227" t="s">
        <v>1</v>
      </c>
      <c r="N519" s="228" t="s">
        <v>38</v>
      </c>
      <c r="O519" s="92"/>
      <c r="P519" s="229">
        <f>O519*H519</f>
        <v>0</v>
      </c>
      <c r="Q519" s="229">
        <v>3.0000000000000001E-05</v>
      </c>
      <c r="R519" s="229">
        <f>Q519*H519</f>
        <v>0</v>
      </c>
      <c r="S519" s="229">
        <v>3.0000000000000001E-05</v>
      </c>
      <c r="T519" s="230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31" t="s">
        <v>255</v>
      </c>
      <c r="AT519" s="231" t="s">
        <v>136</v>
      </c>
      <c r="AU519" s="231" t="s">
        <v>83</v>
      </c>
      <c r="AY519" s="18" t="s">
        <v>134</v>
      </c>
      <c r="BE519" s="232">
        <f>IF(N519="základní",J519,0)</f>
        <v>0</v>
      </c>
      <c r="BF519" s="232">
        <f>IF(N519="snížená",J519,0)</f>
        <v>0</v>
      </c>
      <c r="BG519" s="232">
        <f>IF(N519="zákl. přenesená",J519,0)</f>
        <v>0</v>
      </c>
      <c r="BH519" s="232">
        <f>IF(N519="sníž. přenesená",J519,0)</f>
        <v>0</v>
      </c>
      <c r="BI519" s="232">
        <f>IF(N519="nulová",J519,0)</f>
        <v>0</v>
      </c>
      <c r="BJ519" s="18" t="s">
        <v>81</v>
      </c>
      <c r="BK519" s="232">
        <f>ROUND(I519*H519,2)</f>
        <v>0</v>
      </c>
      <c r="BL519" s="18" t="s">
        <v>255</v>
      </c>
      <c r="BM519" s="231" t="s">
        <v>1584</v>
      </c>
    </row>
    <row r="520" s="2" customFormat="1">
      <c r="A520" s="39"/>
      <c r="B520" s="40"/>
      <c r="C520" s="41"/>
      <c r="D520" s="233" t="s">
        <v>143</v>
      </c>
      <c r="E520" s="41"/>
      <c r="F520" s="234" t="s">
        <v>1585</v>
      </c>
      <c r="G520" s="41"/>
      <c r="H520" s="41"/>
      <c r="I520" s="235"/>
      <c r="J520" s="41"/>
      <c r="K520" s="41"/>
      <c r="L520" s="45"/>
      <c r="M520" s="236"/>
      <c r="N520" s="237"/>
      <c r="O520" s="92"/>
      <c r="P520" s="92"/>
      <c r="Q520" s="92"/>
      <c r="R520" s="92"/>
      <c r="S520" s="92"/>
      <c r="T520" s="93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T520" s="18" t="s">
        <v>143</v>
      </c>
      <c r="AU520" s="18" t="s">
        <v>83</v>
      </c>
    </row>
    <row r="521" s="15" customFormat="1">
      <c r="A521" s="15"/>
      <c r="B521" s="262"/>
      <c r="C521" s="263"/>
      <c r="D521" s="233" t="s">
        <v>147</v>
      </c>
      <c r="E521" s="264" t="s">
        <v>1</v>
      </c>
      <c r="F521" s="265" t="s">
        <v>1586</v>
      </c>
      <c r="G521" s="263"/>
      <c r="H521" s="264" t="s">
        <v>1</v>
      </c>
      <c r="I521" s="266"/>
      <c r="J521" s="263"/>
      <c r="K521" s="263"/>
      <c r="L521" s="267"/>
      <c r="M521" s="268"/>
      <c r="N521" s="269"/>
      <c r="O521" s="269"/>
      <c r="P521" s="269"/>
      <c r="Q521" s="269"/>
      <c r="R521" s="269"/>
      <c r="S521" s="269"/>
      <c r="T521" s="270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71" t="s">
        <v>147</v>
      </c>
      <c r="AU521" s="271" t="s">
        <v>83</v>
      </c>
      <c r="AV521" s="15" t="s">
        <v>81</v>
      </c>
      <c r="AW521" s="15" t="s">
        <v>30</v>
      </c>
      <c r="AX521" s="15" t="s">
        <v>73</v>
      </c>
      <c r="AY521" s="271" t="s">
        <v>134</v>
      </c>
    </row>
    <row r="522" s="13" customFormat="1">
      <c r="A522" s="13"/>
      <c r="B522" s="240"/>
      <c r="C522" s="241"/>
      <c r="D522" s="233" t="s">
        <v>147</v>
      </c>
      <c r="E522" s="242" t="s">
        <v>1</v>
      </c>
      <c r="F522" s="243" t="s">
        <v>73</v>
      </c>
      <c r="G522" s="241"/>
      <c r="H522" s="244">
        <v>0</v>
      </c>
      <c r="I522" s="245"/>
      <c r="J522" s="241"/>
      <c r="K522" s="241"/>
      <c r="L522" s="246"/>
      <c r="M522" s="247"/>
      <c r="N522" s="248"/>
      <c r="O522" s="248"/>
      <c r="P522" s="248"/>
      <c r="Q522" s="248"/>
      <c r="R522" s="248"/>
      <c r="S522" s="248"/>
      <c r="T522" s="249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50" t="s">
        <v>147</v>
      </c>
      <c r="AU522" s="250" t="s">
        <v>83</v>
      </c>
      <c r="AV522" s="13" t="s">
        <v>83</v>
      </c>
      <c r="AW522" s="13" t="s">
        <v>30</v>
      </c>
      <c r="AX522" s="13" t="s">
        <v>81</v>
      </c>
      <c r="AY522" s="250" t="s">
        <v>134</v>
      </c>
    </row>
    <row r="523" s="2" customFormat="1" ht="24.15" customHeight="1">
      <c r="A523" s="39"/>
      <c r="B523" s="40"/>
      <c r="C523" s="220" t="s">
        <v>706</v>
      </c>
      <c r="D523" s="220" t="s">
        <v>136</v>
      </c>
      <c r="E523" s="221" t="s">
        <v>1587</v>
      </c>
      <c r="F523" s="222" t="s">
        <v>1588</v>
      </c>
      <c r="G523" s="223" t="s">
        <v>344</v>
      </c>
      <c r="H523" s="224">
        <v>0.085000000000000006</v>
      </c>
      <c r="I523" s="225"/>
      <c r="J523" s="226">
        <f>ROUND(I523*H523,2)</f>
        <v>0</v>
      </c>
      <c r="K523" s="222" t="s">
        <v>1</v>
      </c>
      <c r="L523" s="45"/>
      <c r="M523" s="227" t="s">
        <v>1</v>
      </c>
      <c r="N523" s="228" t="s">
        <v>38</v>
      </c>
      <c r="O523" s="92"/>
      <c r="P523" s="229">
        <f>O523*H523</f>
        <v>0</v>
      </c>
      <c r="Q523" s="229">
        <v>0</v>
      </c>
      <c r="R523" s="229">
        <f>Q523*H523</f>
        <v>0</v>
      </c>
      <c r="S523" s="229">
        <v>0</v>
      </c>
      <c r="T523" s="230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31" t="s">
        <v>255</v>
      </c>
      <c r="AT523" s="231" t="s">
        <v>136</v>
      </c>
      <c r="AU523" s="231" t="s">
        <v>83</v>
      </c>
      <c r="AY523" s="18" t="s">
        <v>134</v>
      </c>
      <c r="BE523" s="232">
        <f>IF(N523="základní",J523,0)</f>
        <v>0</v>
      </c>
      <c r="BF523" s="232">
        <f>IF(N523="snížená",J523,0)</f>
        <v>0</v>
      </c>
      <c r="BG523" s="232">
        <f>IF(N523="zákl. přenesená",J523,0)</f>
        <v>0</v>
      </c>
      <c r="BH523" s="232">
        <f>IF(N523="sníž. přenesená",J523,0)</f>
        <v>0</v>
      </c>
      <c r="BI523" s="232">
        <f>IF(N523="nulová",J523,0)</f>
        <v>0</v>
      </c>
      <c r="BJ523" s="18" t="s">
        <v>81</v>
      </c>
      <c r="BK523" s="232">
        <f>ROUND(I523*H523,2)</f>
        <v>0</v>
      </c>
      <c r="BL523" s="18" t="s">
        <v>255</v>
      </c>
      <c r="BM523" s="231" t="s">
        <v>1589</v>
      </c>
    </row>
    <row r="524" s="2" customFormat="1">
      <c r="A524" s="39"/>
      <c r="B524" s="40"/>
      <c r="C524" s="41"/>
      <c r="D524" s="233" t="s">
        <v>143</v>
      </c>
      <c r="E524" s="41"/>
      <c r="F524" s="234" t="s">
        <v>1590</v>
      </c>
      <c r="G524" s="41"/>
      <c r="H524" s="41"/>
      <c r="I524" s="235"/>
      <c r="J524" s="41"/>
      <c r="K524" s="41"/>
      <c r="L524" s="45"/>
      <c r="M524" s="283"/>
      <c r="N524" s="284"/>
      <c r="O524" s="285"/>
      <c r="P524" s="285"/>
      <c r="Q524" s="285"/>
      <c r="R524" s="285"/>
      <c r="S524" s="285"/>
      <c r="T524" s="286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T524" s="18" t="s">
        <v>143</v>
      </c>
      <c r="AU524" s="18" t="s">
        <v>83</v>
      </c>
    </row>
    <row r="525" s="2" customFormat="1" ht="6.96" customHeight="1">
      <c r="A525" s="39"/>
      <c r="B525" s="67"/>
      <c r="C525" s="68"/>
      <c r="D525" s="68"/>
      <c r="E525" s="68"/>
      <c r="F525" s="68"/>
      <c r="G525" s="68"/>
      <c r="H525" s="68"/>
      <c r="I525" s="68"/>
      <c r="J525" s="68"/>
      <c r="K525" s="68"/>
      <c r="L525" s="45"/>
      <c r="M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</row>
  </sheetData>
  <sheetProtection sheet="1" autoFilter="0" formatColumns="0" formatRows="0" objects="1" scenarios="1" spinCount="100000" saltValue="WdzSR/gLX7TR3cr4X98UnvL187Vmx0tVb2MDg3mPcPMusVuDJiTuyYccb5t23eJZePWaofANU+LCCaUo0ua77g==" hashValue="q9AapCW4iBemPf2fzsL2n16e/5mTjJlqKVoke1as1g+gpvlvOPEP0r9QLVVxzg3Q9+A9bRNEBgaT1gHpce0KYg==" algorithmName="SHA-512" password="ED53"/>
  <autoFilter ref="C126:K524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hyperlinks>
    <hyperlink ref="F132" r:id="rId1" display="https://podminky.urs.cz/item/CS_URS_2025_01/113106123"/>
    <hyperlink ref="F139" r:id="rId2" display="https://podminky.urs.cz/item/CS_URS_2025_01/113106162"/>
    <hyperlink ref="F146" r:id="rId3" display="https://podminky.urs.cz/item/CS_URS_2025_01/113106171"/>
    <hyperlink ref="F150" r:id="rId4" display="https://podminky.urs.cz/item/CS_URS_2025_01/113107123"/>
    <hyperlink ref="F154" r:id="rId5" display="https://podminky.urs.cz/item/CS_URS_2025_01/113107124"/>
    <hyperlink ref="F166" r:id="rId6" display="https://podminky.urs.cz/item/CS_URS_2025_01/113202111"/>
    <hyperlink ref="F170" r:id="rId7" display="https://podminky.urs.cz/item/CS_URS_2025_01/119001401"/>
    <hyperlink ref="F174" r:id="rId8" display="https://podminky.urs.cz/item/CS_URS_2025_01/119001411"/>
    <hyperlink ref="F178" r:id="rId9" display="https://podminky.urs.cz/item/CS_URS_2025_01/119001421"/>
    <hyperlink ref="F182" r:id="rId10" display="https://podminky.urs.cz/item/CS_URS_2025_01/121112003"/>
    <hyperlink ref="F189" r:id="rId11" display="https://podminky.urs.cz/item/CS_URS_2025_01/132212221"/>
    <hyperlink ref="F211" r:id="rId12" display="https://podminky.urs.cz/item/CS_URS_2025_01/132312221"/>
    <hyperlink ref="F215" r:id="rId13" display="https://podminky.urs.cz/item/CS_URS_2025_01/139001101"/>
    <hyperlink ref="F219" r:id="rId14" display="https://podminky.urs.cz/item/CS_URS_2025_01/141721211"/>
    <hyperlink ref="F231" r:id="rId15" display="https://podminky.urs.cz/item/CS_URS_2025_01/151101101"/>
    <hyperlink ref="F235" r:id="rId16" display="https://podminky.urs.cz/item/CS_URS_2025_01/151101111"/>
    <hyperlink ref="F239" r:id="rId17" display="https://podminky.urs.cz/item/CS_URS_2025_01/162351103"/>
    <hyperlink ref="F243" r:id="rId18" display="https://podminky.urs.cz/item/CS_URS_2025_01/162751117"/>
    <hyperlink ref="F247" r:id="rId19" display="https://podminky.urs.cz/item/CS_URS_2025_01/162751137"/>
    <hyperlink ref="F254" r:id="rId20" display="https://podminky.urs.cz/item/CS_URS_2025_01/171251201"/>
    <hyperlink ref="F258" r:id="rId21" display="https://podminky.urs.cz/item/CS_URS_2025_01/174151101"/>
    <hyperlink ref="F268" r:id="rId22" display="https://podminky.urs.cz/item/CS_URS_2025_01/175111101"/>
    <hyperlink ref="F278" r:id="rId23" display="https://podminky.urs.cz/item/CS_URS_2025_01/181311103"/>
    <hyperlink ref="F286" r:id="rId24" display="https://podminky.urs.cz/item/CS_URS_2025_01/181411131"/>
    <hyperlink ref="F308" r:id="rId25" display="https://podminky.urs.cz/item/CS_URS_2025_01/460671112"/>
    <hyperlink ref="F323" r:id="rId26" display="https://podminky.urs.cz/item/CS_URS_2025_01/971033261"/>
    <hyperlink ref="F327" r:id="rId27" display="https://podminky.urs.cz/item/CS_URS_2025_01/971042241"/>
    <hyperlink ref="F332" r:id="rId28" display="https://podminky.urs.cz/item/CS_URS_2025_01/162351103"/>
    <hyperlink ref="F336" r:id="rId29" display="https://podminky.urs.cz/item/CS_URS_2025_01/167151101"/>
    <hyperlink ref="F344" r:id="rId30" display="https://podminky.urs.cz/item/CS_URS_2025_01/564831011"/>
    <hyperlink ref="F348" r:id="rId31" display="https://podminky.urs.cz/item/CS_URS_2025_01/564851011"/>
    <hyperlink ref="F352" r:id="rId32" display="https://podminky.urs.cz/item/CS_URS_2025_01/564861011"/>
    <hyperlink ref="F359" r:id="rId33" display="https://podminky.urs.cz/item/CS_URS_2025_01/567122114"/>
    <hyperlink ref="F363" r:id="rId34" display="https://podminky.urs.cz/item/CS_URS_2025_01/573111113"/>
    <hyperlink ref="F367" r:id="rId35" display="https://podminky.urs.cz/item/CS_URS_2025_01/573211112"/>
    <hyperlink ref="F375" r:id="rId36" display="https://podminky.urs.cz/item/CS_URS_2025_01/591241111"/>
    <hyperlink ref="F383" r:id="rId37" display="https://podminky.urs.cz/item/CS_URS_2025_01/596211110"/>
    <hyperlink ref="F393" r:id="rId38" display="https://podminky.urs.cz/item/CS_URS_2025_01/596212210"/>
    <hyperlink ref="F432" r:id="rId39" display="https://podminky.urs.cz/item/CS_URS_2025_01/871181141"/>
    <hyperlink ref="F438" r:id="rId40" display="https://podminky.urs.cz/item/CS_URS_2025_01/877161101"/>
    <hyperlink ref="F458" r:id="rId41" display="https://podminky.urs.cz/item/CS_URS_2025_01/891359111"/>
    <hyperlink ref="F473" r:id="rId42" display="https://podminky.urs.cz/item/CS_URS_2025_01/916241113"/>
    <hyperlink ref="F484" r:id="rId43" display="https://podminky.urs.cz/item/CS_URS_2025_01/919735112"/>
    <hyperlink ref="F488" r:id="rId44" display="https://podminky.urs.cz/item/CS_URS_2025_01/979054451"/>
    <hyperlink ref="F493" r:id="rId45" display="https://podminky.urs.cz/item/CS_URS_2025_01/997221551"/>
    <hyperlink ref="F496" r:id="rId46" display="https://podminky.urs.cz/item/CS_URS_2025_01/997221559"/>
    <hyperlink ref="F500" r:id="rId47" display="https://podminky.urs.cz/item/CS_URS_2025_01/997221861"/>
    <hyperlink ref="F504" r:id="rId48" display="https://podminky.urs.cz/item/CS_URS_2025_01/997221873"/>
    <hyperlink ref="F508" r:id="rId49" display="https://podminky.urs.cz/item/CS_URS_2025_01/997221875"/>
    <hyperlink ref="F513" r:id="rId50" display="https://podminky.urs.cz/item/CS_URS_2025_01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83</v>
      </c>
    </row>
    <row r="4" s="1" customFormat="1" ht="24.96" customHeight="1">
      <c r="B4" s="21"/>
      <c r="D4" s="140" t="s">
        <v>94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Brno, Vinohrady - rekonstrukce vodovodu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101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1591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6. 6. 2025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26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27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29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tr">
        <f>IF('Rekapitulace stavby'!E17="","",'Rekapitulace stavby'!E17)</f>
        <v xml:space="preserve"> </v>
      </c>
      <c r="F21" s="39"/>
      <c r="G21" s="39"/>
      <c r="H21" s="39"/>
      <c r="I21" s="142" t="s">
        <v>26</v>
      </c>
      <c r="J21" s="145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31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26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33</v>
      </c>
      <c r="E30" s="39"/>
      <c r="F30" s="39"/>
      <c r="G30" s="39"/>
      <c r="H30" s="39"/>
      <c r="I30" s="39"/>
      <c r="J30" s="153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35</v>
      </c>
      <c r="G32" s="39"/>
      <c r="H32" s="39"/>
      <c r="I32" s="154" t="s">
        <v>34</v>
      </c>
      <c r="J32" s="154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37</v>
      </c>
      <c r="E33" s="142" t="s">
        <v>38</v>
      </c>
      <c r="F33" s="156">
        <f>ROUND((SUM(BE118:BE181)),  2)</f>
        <v>0</v>
      </c>
      <c r="G33" s="39"/>
      <c r="H33" s="39"/>
      <c r="I33" s="157">
        <v>0.20999999999999999</v>
      </c>
      <c r="J33" s="156">
        <f>ROUND(((SUM(BE118:BE181))*I33),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39</v>
      </c>
      <c r="F34" s="156">
        <f>ROUND((SUM(BF118:BF181)),  2)</f>
        <v>0</v>
      </c>
      <c r="G34" s="39"/>
      <c r="H34" s="39"/>
      <c r="I34" s="157">
        <v>0.12</v>
      </c>
      <c r="J34" s="156">
        <f>ROUND(((SUM(BF118:BF181))*I34),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40</v>
      </c>
      <c r="F35" s="156">
        <f>ROUND((SUM(BG118:BG181)),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41</v>
      </c>
      <c r="F36" s="156">
        <f>ROUND((SUM(BH118:BH181)),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42</v>
      </c>
      <c r="F37" s="156">
        <f>ROUND((SUM(BI118:BI181)),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43</v>
      </c>
      <c r="E39" s="160"/>
      <c r="F39" s="160"/>
      <c r="G39" s="161" t="s">
        <v>44</v>
      </c>
      <c r="H39" s="162" t="s">
        <v>45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46</v>
      </c>
      <c r="E50" s="166"/>
      <c r="F50" s="166"/>
      <c r="G50" s="165" t="s">
        <v>47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48</v>
      </c>
      <c r="E61" s="168"/>
      <c r="F61" s="169" t="s">
        <v>49</v>
      </c>
      <c r="G61" s="167" t="s">
        <v>48</v>
      </c>
      <c r="H61" s="168"/>
      <c r="I61" s="168"/>
      <c r="J61" s="170" t="s">
        <v>49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50</v>
      </c>
      <c r="E65" s="171"/>
      <c r="F65" s="171"/>
      <c r="G65" s="165" t="s">
        <v>51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48</v>
      </c>
      <c r="E76" s="168"/>
      <c r="F76" s="169" t="s">
        <v>49</v>
      </c>
      <c r="G76" s="167" t="s">
        <v>48</v>
      </c>
      <c r="H76" s="168"/>
      <c r="I76" s="168"/>
      <c r="J76" s="170" t="s">
        <v>49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Brno, Vinohrady - rekonstrukce vodovodu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900 - Ostatní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6. 6. 2025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104</v>
      </c>
      <c r="D94" s="178"/>
      <c r="E94" s="178"/>
      <c r="F94" s="178"/>
      <c r="G94" s="178"/>
      <c r="H94" s="178"/>
      <c r="I94" s="178"/>
      <c r="J94" s="179" t="s">
        <v>105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106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107</v>
      </c>
    </row>
    <row r="97" s="9" customFormat="1" ht="24.96" customHeight="1">
      <c r="A97" s="9"/>
      <c r="B97" s="181"/>
      <c r="C97" s="182"/>
      <c r="D97" s="183" t="s">
        <v>108</v>
      </c>
      <c r="E97" s="184"/>
      <c r="F97" s="184"/>
      <c r="G97" s="184"/>
      <c r="H97" s="184"/>
      <c r="I97" s="184"/>
      <c r="J97" s="185">
        <f>J119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1592</v>
      </c>
      <c r="E98" s="190"/>
      <c r="F98" s="190"/>
      <c r="G98" s="190"/>
      <c r="H98" s="190"/>
      <c r="I98" s="190"/>
      <c r="J98" s="191">
        <f>J120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119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76" t="str">
        <f>E7</f>
        <v>Brno, Vinohrady - rekonstrukce vodovodu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101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SO 900 - Ostatní rozpočtové náklady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 xml:space="preserve"> </v>
      </c>
      <c r="G112" s="41"/>
      <c r="H112" s="41"/>
      <c r="I112" s="33" t="s">
        <v>22</v>
      </c>
      <c r="J112" s="80" t="str">
        <f>IF(J12="","",J12)</f>
        <v>6. 6. 2025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24</v>
      </c>
      <c r="D114" s="41"/>
      <c r="E114" s="41"/>
      <c r="F114" s="28" t="str">
        <f>E15</f>
        <v xml:space="preserve"> </v>
      </c>
      <c r="G114" s="41"/>
      <c r="H114" s="41"/>
      <c r="I114" s="33" t="s">
        <v>29</v>
      </c>
      <c r="J114" s="37" t="str">
        <f>E21</f>
        <v xml:space="preserve"> 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27</v>
      </c>
      <c r="D115" s="41"/>
      <c r="E115" s="41"/>
      <c r="F115" s="28" t="str">
        <f>IF(E18="","",E18)</f>
        <v>Vyplň údaj</v>
      </c>
      <c r="G115" s="41"/>
      <c r="H115" s="41"/>
      <c r="I115" s="33" t="s">
        <v>31</v>
      </c>
      <c r="J115" s="37" t="str">
        <f>E24</f>
        <v xml:space="preserve"> 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193"/>
      <c r="B117" s="194"/>
      <c r="C117" s="195" t="s">
        <v>120</v>
      </c>
      <c r="D117" s="196" t="s">
        <v>58</v>
      </c>
      <c r="E117" s="196" t="s">
        <v>54</v>
      </c>
      <c r="F117" s="196" t="s">
        <v>55</v>
      </c>
      <c r="G117" s="196" t="s">
        <v>121</v>
      </c>
      <c r="H117" s="196" t="s">
        <v>122</v>
      </c>
      <c r="I117" s="196" t="s">
        <v>123</v>
      </c>
      <c r="J117" s="196" t="s">
        <v>105</v>
      </c>
      <c r="K117" s="197" t="s">
        <v>124</v>
      </c>
      <c r="L117" s="198"/>
      <c r="M117" s="101" t="s">
        <v>1</v>
      </c>
      <c r="N117" s="102" t="s">
        <v>37</v>
      </c>
      <c r="O117" s="102" t="s">
        <v>125</v>
      </c>
      <c r="P117" s="102" t="s">
        <v>126</v>
      </c>
      <c r="Q117" s="102" t="s">
        <v>127</v>
      </c>
      <c r="R117" s="102" t="s">
        <v>128</v>
      </c>
      <c r="S117" s="102" t="s">
        <v>129</v>
      </c>
      <c r="T117" s="103" t="s">
        <v>130</v>
      </c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93"/>
      <c r="AE117" s="193"/>
    </row>
    <row r="118" s="2" customFormat="1" ht="22.8" customHeight="1">
      <c r="A118" s="39"/>
      <c r="B118" s="40"/>
      <c r="C118" s="108" t="s">
        <v>131</v>
      </c>
      <c r="D118" s="41"/>
      <c r="E118" s="41"/>
      <c r="F118" s="41"/>
      <c r="G118" s="41"/>
      <c r="H118" s="41"/>
      <c r="I118" s="41"/>
      <c r="J118" s="199">
        <f>BK118</f>
        <v>0</v>
      </c>
      <c r="K118" s="41"/>
      <c r="L118" s="45"/>
      <c r="M118" s="104"/>
      <c r="N118" s="200"/>
      <c r="O118" s="105"/>
      <c r="P118" s="201">
        <f>P119</f>
        <v>0</v>
      </c>
      <c r="Q118" s="105"/>
      <c r="R118" s="201">
        <f>R119</f>
        <v>0</v>
      </c>
      <c r="S118" s="105"/>
      <c r="T118" s="202">
        <f>T119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72</v>
      </c>
      <c r="AU118" s="18" t="s">
        <v>107</v>
      </c>
      <c r="BK118" s="203">
        <f>BK119</f>
        <v>0</v>
      </c>
    </row>
    <row r="119" s="12" customFormat="1" ht="25.92" customHeight="1">
      <c r="A119" s="12"/>
      <c r="B119" s="204"/>
      <c r="C119" s="205"/>
      <c r="D119" s="206" t="s">
        <v>72</v>
      </c>
      <c r="E119" s="207" t="s">
        <v>132</v>
      </c>
      <c r="F119" s="207" t="s">
        <v>133</v>
      </c>
      <c r="G119" s="205"/>
      <c r="H119" s="205"/>
      <c r="I119" s="208"/>
      <c r="J119" s="209">
        <f>BK119</f>
        <v>0</v>
      </c>
      <c r="K119" s="205"/>
      <c r="L119" s="210"/>
      <c r="M119" s="211"/>
      <c r="N119" s="212"/>
      <c r="O119" s="212"/>
      <c r="P119" s="213">
        <f>P120</f>
        <v>0</v>
      </c>
      <c r="Q119" s="212"/>
      <c r="R119" s="213">
        <f>R120</f>
        <v>0</v>
      </c>
      <c r="S119" s="212"/>
      <c r="T119" s="214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5" t="s">
        <v>81</v>
      </c>
      <c r="AT119" s="216" t="s">
        <v>72</v>
      </c>
      <c r="AU119" s="216" t="s">
        <v>73</v>
      </c>
      <c r="AY119" s="215" t="s">
        <v>134</v>
      </c>
      <c r="BK119" s="217">
        <f>BK120</f>
        <v>0</v>
      </c>
    </row>
    <row r="120" s="12" customFormat="1" ht="22.8" customHeight="1">
      <c r="A120" s="12"/>
      <c r="B120" s="204"/>
      <c r="C120" s="205"/>
      <c r="D120" s="206" t="s">
        <v>72</v>
      </c>
      <c r="E120" s="218" t="s">
        <v>205</v>
      </c>
      <c r="F120" s="218" t="s">
        <v>1593</v>
      </c>
      <c r="G120" s="205"/>
      <c r="H120" s="205"/>
      <c r="I120" s="208"/>
      <c r="J120" s="219">
        <f>BK120</f>
        <v>0</v>
      </c>
      <c r="K120" s="205"/>
      <c r="L120" s="210"/>
      <c r="M120" s="211"/>
      <c r="N120" s="212"/>
      <c r="O120" s="212"/>
      <c r="P120" s="213">
        <f>SUM(P121:P181)</f>
        <v>0</v>
      </c>
      <c r="Q120" s="212"/>
      <c r="R120" s="213">
        <f>SUM(R121:R181)</f>
        <v>0</v>
      </c>
      <c r="S120" s="212"/>
      <c r="T120" s="214">
        <f>SUM(T121:T181)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81</v>
      </c>
      <c r="AT120" s="216" t="s">
        <v>72</v>
      </c>
      <c r="AU120" s="216" t="s">
        <v>81</v>
      </c>
      <c r="AY120" s="215" t="s">
        <v>134</v>
      </c>
      <c r="BK120" s="217">
        <f>SUM(BK121:BK181)</f>
        <v>0</v>
      </c>
    </row>
    <row r="121" s="2" customFormat="1" ht="16.5" customHeight="1">
      <c r="A121" s="39"/>
      <c r="B121" s="40"/>
      <c r="C121" s="220" t="s">
        <v>81</v>
      </c>
      <c r="D121" s="220" t="s">
        <v>136</v>
      </c>
      <c r="E121" s="221" t="s">
        <v>1594</v>
      </c>
      <c r="F121" s="222" t="s">
        <v>1595</v>
      </c>
      <c r="G121" s="223" t="s">
        <v>709</v>
      </c>
      <c r="H121" s="224">
        <v>1</v>
      </c>
      <c r="I121" s="225"/>
      <c r="J121" s="226">
        <f>ROUND(I121*H121,2)</f>
        <v>0</v>
      </c>
      <c r="K121" s="222" t="s">
        <v>1</v>
      </c>
      <c r="L121" s="45"/>
      <c r="M121" s="227" t="s">
        <v>1</v>
      </c>
      <c r="N121" s="228" t="s">
        <v>38</v>
      </c>
      <c r="O121" s="92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1" t="s">
        <v>141</v>
      </c>
      <c r="AT121" s="231" t="s">
        <v>136</v>
      </c>
      <c r="AU121" s="231" t="s">
        <v>83</v>
      </c>
      <c r="AY121" s="18" t="s">
        <v>134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81</v>
      </c>
      <c r="BK121" s="232">
        <f>ROUND(I121*H121,2)</f>
        <v>0</v>
      </c>
      <c r="BL121" s="18" t="s">
        <v>141</v>
      </c>
      <c r="BM121" s="231" t="s">
        <v>1596</v>
      </c>
    </row>
    <row r="122" s="13" customFormat="1">
      <c r="A122" s="13"/>
      <c r="B122" s="240"/>
      <c r="C122" s="241"/>
      <c r="D122" s="233" t="s">
        <v>147</v>
      </c>
      <c r="E122" s="242" t="s">
        <v>1</v>
      </c>
      <c r="F122" s="243" t="s">
        <v>81</v>
      </c>
      <c r="G122" s="241"/>
      <c r="H122" s="244">
        <v>1</v>
      </c>
      <c r="I122" s="245"/>
      <c r="J122" s="241"/>
      <c r="K122" s="241"/>
      <c r="L122" s="246"/>
      <c r="M122" s="247"/>
      <c r="N122" s="248"/>
      <c r="O122" s="248"/>
      <c r="P122" s="248"/>
      <c r="Q122" s="248"/>
      <c r="R122" s="248"/>
      <c r="S122" s="248"/>
      <c r="T122" s="24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0" t="s">
        <v>147</v>
      </c>
      <c r="AU122" s="250" t="s">
        <v>83</v>
      </c>
      <c r="AV122" s="13" t="s">
        <v>83</v>
      </c>
      <c r="AW122" s="13" t="s">
        <v>30</v>
      </c>
      <c r="AX122" s="13" t="s">
        <v>81</v>
      </c>
      <c r="AY122" s="250" t="s">
        <v>134</v>
      </c>
    </row>
    <row r="123" s="2" customFormat="1" ht="24.15" customHeight="1">
      <c r="A123" s="39"/>
      <c r="B123" s="40"/>
      <c r="C123" s="220" t="s">
        <v>83</v>
      </c>
      <c r="D123" s="220" t="s">
        <v>136</v>
      </c>
      <c r="E123" s="221" t="s">
        <v>1597</v>
      </c>
      <c r="F123" s="222" t="s">
        <v>1598</v>
      </c>
      <c r="G123" s="223" t="s">
        <v>709</v>
      </c>
      <c r="H123" s="224">
        <v>1</v>
      </c>
      <c r="I123" s="225"/>
      <c r="J123" s="226">
        <f>ROUND(I123*H123,2)</f>
        <v>0</v>
      </c>
      <c r="K123" s="222" t="s">
        <v>1</v>
      </c>
      <c r="L123" s="45"/>
      <c r="M123" s="227" t="s">
        <v>1</v>
      </c>
      <c r="N123" s="228" t="s">
        <v>38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141</v>
      </c>
      <c r="AT123" s="231" t="s">
        <v>136</v>
      </c>
      <c r="AU123" s="231" t="s">
        <v>83</v>
      </c>
      <c r="AY123" s="18" t="s">
        <v>134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81</v>
      </c>
      <c r="BK123" s="232">
        <f>ROUND(I123*H123,2)</f>
        <v>0</v>
      </c>
      <c r="BL123" s="18" t="s">
        <v>141</v>
      </c>
      <c r="BM123" s="231" t="s">
        <v>1599</v>
      </c>
    </row>
    <row r="124" s="13" customFormat="1">
      <c r="A124" s="13"/>
      <c r="B124" s="240"/>
      <c r="C124" s="241"/>
      <c r="D124" s="233" t="s">
        <v>147</v>
      </c>
      <c r="E124" s="242" t="s">
        <v>1</v>
      </c>
      <c r="F124" s="243" t="s">
        <v>81</v>
      </c>
      <c r="G124" s="241"/>
      <c r="H124" s="244">
        <v>1</v>
      </c>
      <c r="I124" s="245"/>
      <c r="J124" s="241"/>
      <c r="K124" s="241"/>
      <c r="L124" s="246"/>
      <c r="M124" s="247"/>
      <c r="N124" s="248"/>
      <c r="O124" s="248"/>
      <c r="P124" s="248"/>
      <c r="Q124" s="248"/>
      <c r="R124" s="248"/>
      <c r="S124" s="248"/>
      <c r="T124" s="24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0" t="s">
        <v>147</v>
      </c>
      <c r="AU124" s="250" t="s">
        <v>83</v>
      </c>
      <c r="AV124" s="13" t="s">
        <v>83</v>
      </c>
      <c r="AW124" s="13" t="s">
        <v>30</v>
      </c>
      <c r="AX124" s="13" t="s">
        <v>81</v>
      </c>
      <c r="AY124" s="250" t="s">
        <v>134</v>
      </c>
    </row>
    <row r="125" s="2" customFormat="1" ht="24.15" customHeight="1">
      <c r="A125" s="39"/>
      <c r="B125" s="40"/>
      <c r="C125" s="220" t="s">
        <v>155</v>
      </c>
      <c r="D125" s="220" t="s">
        <v>136</v>
      </c>
      <c r="E125" s="221" t="s">
        <v>1600</v>
      </c>
      <c r="F125" s="222" t="s">
        <v>1601</v>
      </c>
      <c r="G125" s="223" t="s">
        <v>709</v>
      </c>
      <c r="H125" s="224">
        <v>1</v>
      </c>
      <c r="I125" s="225"/>
      <c r="J125" s="226">
        <f>ROUND(I125*H125,2)</f>
        <v>0</v>
      </c>
      <c r="K125" s="222" t="s">
        <v>1</v>
      </c>
      <c r="L125" s="45"/>
      <c r="M125" s="227" t="s">
        <v>1</v>
      </c>
      <c r="N125" s="228" t="s">
        <v>38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141</v>
      </c>
      <c r="AT125" s="231" t="s">
        <v>136</v>
      </c>
      <c r="AU125" s="231" t="s">
        <v>83</v>
      </c>
      <c r="AY125" s="18" t="s">
        <v>134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81</v>
      </c>
      <c r="BK125" s="232">
        <f>ROUND(I125*H125,2)</f>
        <v>0</v>
      </c>
      <c r="BL125" s="18" t="s">
        <v>141</v>
      </c>
      <c r="BM125" s="231" t="s">
        <v>1602</v>
      </c>
    </row>
    <row r="126" s="13" customFormat="1">
      <c r="A126" s="13"/>
      <c r="B126" s="240"/>
      <c r="C126" s="241"/>
      <c r="D126" s="233" t="s">
        <v>147</v>
      </c>
      <c r="E126" s="242" t="s">
        <v>1</v>
      </c>
      <c r="F126" s="243" t="s">
        <v>81</v>
      </c>
      <c r="G126" s="241"/>
      <c r="H126" s="244">
        <v>1</v>
      </c>
      <c r="I126" s="245"/>
      <c r="J126" s="241"/>
      <c r="K126" s="241"/>
      <c r="L126" s="246"/>
      <c r="M126" s="247"/>
      <c r="N126" s="248"/>
      <c r="O126" s="248"/>
      <c r="P126" s="248"/>
      <c r="Q126" s="248"/>
      <c r="R126" s="248"/>
      <c r="S126" s="248"/>
      <c r="T126" s="24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0" t="s">
        <v>147</v>
      </c>
      <c r="AU126" s="250" t="s">
        <v>83</v>
      </c>
      <c r="AV126" s="13" t="s">
        <v>83</v>
      </c>
      <c r="AW126" s="13" t="s">
        <v>30</v>
      </c>
      <c r="AX126" s="13" t="s">
        <v>81</v>
      </c>
      <c r="AY126" s="250" t="s">
        <v>134</v>
      </c>
    </row>
    <row r="127" s="2" customFormat="1" ht="24.15" customHeight="1">
      <c r="A127" s="39"/>
      <c r="B127" s="40"/>
      <c r="C127" s="220" t="s">
        <v>141</v>
      </c>
      <c r="D127" s="220" t="s">
        <v>136</v>
      </c>
      <c r="E127" s="221" t="s">
        <v>1603</v>
      </c>
      <c r="F127" s="222" t="s">
        <v>1604</v>
      </c>
      <c r="G127" s="223" t="s">
        <v>709</v>
      </c>
      <c r="H127" s="224">
        <v>1</v>
      </c>
      <c r="I127" s="225"/>
      <c r="J127" s="226">
        <f>ROUND(I127*H127,2)</f>
        <v>0</v>
      </c>
      <c r="K127" s="222" t="s">
        <v>1</v>
      </c>
      <c r="L127" s="45"/>
      <c r="M127" s="227" t="s">
        <v>1</v>
      </c>
      <c r="N127" s="228" t="s">
        <v>38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141</v>
      </c>
      <c r="AT127" s="231" t="s">
        <v>136</v>
      </c>
      <c r="AU127" s="231" t="s">
        <v>83</v>
      </c>
      <c r="AY127" s="18" t="s">
        <v>134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81</v>
      </c>
      <c r="BK127" s="232">
        <f>ROUND(I127*H127,2)</f>
        <v>0</v>
      </c>
      <c r="BL127" s="18" t="s">
        <v>141</v>
      </c>
      <c r="BM127" s="231" t="s">
        <v>1605</v>
      </c>
    </row>
    <row r="128" s="13" customFormat="1">
      <c r="A128" s="13"/>
      <c r="B128" s="240"/>
      <c r="C128" s="241"/>
      <c r="D128" s="233" t="s">
        <v>147</v>
      </c>
      <c r="E128" s="242" t="s">
        <v>1</v>
      </c>
      <c r="F128" s="243" t="s">
        <v>81</v>
      </c>
      <c r="G128" s="241"/>
      <c r="H128" s="244">
        <v>1</v>
      </c>
      <c r="I128" s="245"/>
      <c r="J128" s="241"/>
      <c r="K128" s="241"/>
      <c r="L128" s="246"/>
      <c r="M128" s="247"/>
      <c r="N128" s="248"/>
      <c r="O128" s="248"/>
      <c r="P128" s="248"/>
      <c r="Q128" s="248"/>
      <c r="R128" s="248"/>
      <c r="S128" s="248"/>
      <c r="T128" s="24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0" t="s">
        <v>147</v>
      </c>
      <c r="AU128" s="250" t="s">
        <v>83</v>
      </c>
      <c r="AV128" s="13" t="s">
        <v>83</v>
      </c>
      <c r="AW128" s="13" t="s">
        <v>30</v>
      </c>
      <c r="AX128" s="13" t="s">
        <v>81</v>
      </c>
      <c r="AY128" s="250" t="s">
        <v>134</v>
      </c>
    </row>
    <row r="129" s="2" customFormat="1" ht="21.75" customHeight="1">
      <c r="A129" s="39"/>
      <c r="B129" s="40"/>
      <c r="C129" s="220" t="s">
        <v>175</v>
      </c>
      <c r="D129" s="220" t="s">
        <v>136</v>
      </c>
      <c r="E129" s="221" t="s">
        <v>1606</v>
      </c>
      <c r="F129" s="222" t="s">
        <v>1607</v>
      </c>
      <c r="G129" s="223" t="s">
        <v>709</v>
      </c>
      <c r="H129" s="224">
        <v>1</v>
      </c>
      <c r="I129" s="225"/>
      <c r="J129" s="226">
        <f>ROUND(I129*H129,2)</f>
        <v>0</v>
      </c>
      <c r="K129" s="222" t="s">
        <v>1</v>
      </c>
      <c r="L129" s="45"/>
      <c r="M129" s="227" t="s">
        <v>1</v>
      </c>
      <c r="N129" s="228" t="s">
        <v>38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141</v>
      </c>
      <c r="AT129" s="231" t="s">
        <v>136</v>
      </c>
      <c r="AU129" s="231" t="s">
        <v>83</v>
      </c>
      <c r="AY129" s="18" t="s">
        <v>134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81</v>
      </c>
      <c r="BK129" s="232">
        <f>ROUND(I129*H129,2)</f>
        <v>0</v>
      </c>
      <c r="BL129" s="18" t="s">
        <v>141</v>
      </c>
      <c r="BM129" s="231" t="s">
        <v>1608</v>
      </c>
    </row>
    <row r="130" s="13" customFormat="1">
      <c r="A130" s="13"/>
      <c r="B130" s="240"/>
      <c r="C130" s="241"/>
      <c r="D130" s="233" t="s">
        <v>147</v>
      </c>
      <c r="E130" s="242" t="s">
        <v>1</v>
      </c>
      <c r="F130" s="243" t="s">
        <v>81</v>
      </c>
      <c r="G130" s="241"/>
      <c r="H130" s="244">
        <v>1</v>
      </c>
      <c r="I130" s="245"/>
      <c r="J130" s="241"/>
      <c r="K130" s="241"/>
      <c r="L130" s="246"/>
      <c r="M130" s="247"/>
      <c r="N130" s="248"/>
      <c r="O130" s="248"/>
      <c r="P130" s="248"/>
      <c r="Q130" s="248"/>
      <c r="R130" s="248"/>
      <c r="S130" s="248"/>
      <c r="T130" s="24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0" t="s">
        <v>147</v>
      </c>
      <c r="AU130" s="250" t="s">
        <v>83</v>
      </c>
      <c r="AV130" s="13" t="s">
        <v>83</v>
      </c>
      <c r="AW130" s="13" t="s">
        <v>30</v>
      </c>
      <c r="AX130" s="13" t="s">
        <v>81</v>
      </c>
      <c r="AY130" s="250" t="s">
        <v>134</v>
      </c>
    </row>
    <row r="131" s="2" customFormat="1" ht="24.15" customHeight="1">
      <c r="A131" s="39"/>
      <c r="B131" s="40"/>
      <c r="C131" s="220" t="s">
        <v>183</v>
      </c>
      <c r="D131" s="220" t="s">
        <v>136</v>
      </c>
      <c r="E131" s="221" t="s">
        <v>1609</v>
      </c>
      <c r="F131" s="222" t="s">
        <v>1610</v>
      </c>
      <c r="G131" s="223" t="s">
        <v>709</v>
      </c>
      <c r="H131" s="224">
        <v>1</v>
      </c>
      <c r="I131" s="225"/>
      <c r="J131" s="226">
        <f>ROUND(I131*H131,2)</f>
        <v>0</v>
      </c>
      <c r="K131" s="222" t="s">
        <v>1</v>
      </c>
      <c r="L131" s="45"/>
      <c r="M131" s="227" t="s">
        <v>1</v>
      </c>
      <c r="N131" s="228" t="s">
        <v>38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141</v>
      </c>
      <c r="AT131" s="231" t="s">
        <v>136</v>
      </c>
      <c r="AU131" s="231" t="s">
        <v>83</v>
      </c>
      <c r="AY131" s="18" t="s">
        <v>134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81</v>
      </c>
      <c r="BK131" s="232">
        <f>ROUND(I131*H131,2)</f>
        <v>0</v>
      </c>
      <c r="BL131" s="18" t="s">
        <v>141</v>
      </c>
      <c r="BM131" s="231" t="s">
        <v>1611</v>
      </c>
    </row>
    <row r="132" s="13" customFormat="1">
      <c r="A132" s="13"/>
      <c r="B132" s="240"/>
      <c r="C132" s="241"/>
      <c r="D132" s="233" t="s">
        <v>147</v>
      </c>
      <c r="E132" s="242" t="s">
        <v>1</v>
      </c>
      <c r="F132" s="243" t="s">
        <v>81</v>
      </c>
      <c r="G132" s="241"/>
      <c r="H132" s="244">
        <v>1</v>
      </c>
      <c r="I132" s="245"/>
      <c r="J132" s="241"/>
      <c r="K132" s="241"/>
      <c r="L132" s="246"/>
      <c r="M132" s="247"/>
      <c r="N132" s="248"/>
      <c r="O132" s="248"/>
      <c r="P132" s="248"/>
      <c r="Q132" s="248"/>
      <c r="R132" s="248"/>
      <c r="S132" s="248"/>
      <c r="T132" s="24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0" t="s">
        <v>147</v>
      </c>
      <c r="AU132" s="250" t="s">
        <v>83</v>
      </c>
      <c r="AV132" s="13" t="s">
        <v>83</v>
      </c>
      <c r="AW132" s="13" t="s">
        <v>30</v>
      </c>
      <c r="AX132" s="13" t="s">
        <v>81</v>
      </c>
      <c r="AY132" s="250" t="s">
        <v>134</v>
      </c>
    </row>
    <row r="133" s="2" customFormat="1" ht="21.75" customHeight="1">
      <c r="A133" s="39"/>
      <c r="B133" s="40"/>
      <c r="C133" s="220" t="s">
        <v>191</v>
      </c>
      <c r="D133" s="220" t="s">
        <v>136</v>
      </c>
      <c r="E133" s="221" t="s">
        <v>1612</v>
      </c>
      <c r="F133" s="222" t="s">
        <v>1613</v>
      </c>
      <c r="G133" s="223" t="s">
        <v>709</v>
      </c>
      <c r="H133" s="224">
        <v>1</v>
      </c>
      <c r="I133" s="225"/>
      <c r="J133" s="226">
        <f>ROUND(I133*H133,2)</f>
        <v>0</v>
      </c>
      <c r="K133" s="222" t="s">
        <v>1</v>
      </c>
      <c r="L133" s="45"/>
      <c r="M133" s="227" t="s">
        <v>1</v>
      </c>
      <c r="N133" s="228" t="s">
        <v>38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141</v>
      </c>
      <c r="AT133" s="231" t="s">
        <v>136</v>
      </c>
      <c r="AU133" s="231" t="s">
        <v>83</v>
      </c>
      <c r="AY133" s="18" t="s">
        <v>134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81</v>
      </c>
      <c r="BK133" s="232">
        <f>ROUND(I133*H133,2)</f>
        <v>0</v>
      </c>
      <c r="BL133" s="18" t="s">
        <v>141</v>
      </c>
      <c r="BM133" s="231" t="s">
        <v>1614</v>
      </c>
    </row>
    <row r="134" s="13" customFormat="1">
      <c r="A134" s="13"/>
      <c r="B134" s="240"/>
      <c r="C134" s="241"/>
      <c r="D134" s="233" t="s">
        <v>147</v>
      </c>
      <c r="E134" s="242" t="s">
        <v>1</v>
      </c>
      <c r="F134" s="243" t="s">
        <v>81</v>
      </c>
      <c r="G134" s="241"/>
      <c r="H134" s="244">
        <v>1</v>
      </c>
      <c r="I134" s="245"/>
      <c r="J134" s="241"/>
      <c r="K134" s="241"/>
      <c r="L134" s="246"/>
      <c r="M134" s="247"/>
      <c r="N134" s="248"/>
      <c r="O134" s="248"/>
      <c r="P134" s="248"/>
      <c r="Q134" s="248"/>
      <c r="R134" s="248"/>
      <c r="S134" s="248"/>
      <c r="T134" s="24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0" t="s">
        <v>147</v>
      </c>
      <c r="AU134" s="250" t="s">
        <v>83</v>
      </c>
      <c r="AV134" s="13" t="s">
        <v>83</v>
      </c>
      <c r="AW134" s="13" t="s">
        <v>30</v>
      </c>
      <c r="AX134" s="13" t="s">
        <v>81</v>
      </c>
      <c r="AY134" s="250" t="s">
        <v>134</v>
      </c>
    </row>
    <row r="135" s="2" customFormat="1" ht="21.75" customHeight="1">
      <c r="A135" s="39"/>
      <c r="B135" s="40"/>
      <c r="C135" s="220" t="s">
        <v>198</v>
      </c>
      <c r="D135" s="220" t="s">
        <v>136</v>
      </c>
      <c r="E135" s="221" t="s">
        <v>1615</v>
      </c>
      <c r="F135" s="222" t="s">
        <v>1616</v>
      </c>
      <c r="G135" s="223" t="s">
        <v>709</v>
      </c>
      <c r="H135" s="224">
        <v>1</v>
      </c>
      <c r="I135" s="225"/>
      <c r="J135" s="226">
        <f>ROUND(I135*H135,2)</f>
        <v>0</v>
      </c>
      <c r="K135" s="222" t="s">
        <v>1</v>
      </c>
      <c r="L135" s="45"/>
      <c r="M135" s="227" t="s">
        <v>1</v>
      </c>
      <c r="N135" s="228" t="s">
        <v>38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141</v>
      </c>
      <c r="AT135" s="231" t="s">
        <v>136</v>
      </c>
      <c r="AU135" s="231" t="s">
        <v>83</v>
      </c>
      <c r="AY135" s="18" t="s">
        <v>134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81</v>
      </c>
      <c r="BK135" s="232">
        <f>ROUND(I135*H135,2)</f>
        <v>0</v>
      </c>
      <c r="BL135" s="18" t="s">
        <v>141</v>
      </c>
      <c r="BM135" s="231" t="s">
        <v>1617</v>
      </c>
    </row>
    <row r="136" s="13" customFormat="1">
      <c r="A136" s="13"/>
      <c r="B136" s="240"/>
      <c r="C136" s="241"/>
      <c r="D136" s="233" t="s">
        <v>147</v>
      </c>
      <c r="E136" s="242" t="s">
        <v>1</v>
      </c>
      <c r="F136" s="243" t="s">
        <v>81</v>
      </c>
      <c r="G136" s="241"/>
      <c r="H136" s="244">
        <v>1</v>
      </c>
      <c r="I136" s="245"/>
      <c r="J136" s="241"/>
      <c r="K136" s="241"/>
      <c r="L136" s="246"/>
      <c r="M136" s="247"/>
      <c r="N136" s="248"/>
      <c r="O136" s="248"/>
      <c r="P136" s="248"/>
      <c r="Q136" s="248"/>
      <c r="R136" s="248"/>
      <c r="S136" s="248"/>
      <c r="T136" s="24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0" t="s">
        <v>147</v>
      </c>
      <c r="AU136" s="250" t="s">
        <v>83</v>
      </c>
      <c r="AV136" s="13" t="s">
        <v>83</v>
      </c>
      <c r="AW136" s="13" t="s">
        <v>30</v>
      </c>
      <c r="AX136" s="13" t="s">
        <v>81</v>
      </c>
      <c r="AY136" s="250" t="s">
        <v>134</v>
      </c>
    </row>
    <row r="137" s="2" customFormat="1" ht="16.5" customHeight="1">
      <c r="A137" s="39"/>
      <c r="B137" s="40"/>
      <c r="C137" s="220" t="s">
        <v>205</v>
      </c>
      <c r="D137" s="220" t="s">
        <v>136</v>
      </c>
      <c r="E137" s="221" t="s">
        <v>1618</v>
      </c>
      <c r="F137" s="222" t="s">
        <v>1619</v>
      </c>
      <c r="G137" s="223" t="s">
        <v>709</v>
      </c>
      <c r="H137" s="224">
        <v>1</v>
      </c>
      <c r="I137" s="225"/>
      <c r="J137" s="226">
        <f>ROUND(I137*H137,2)</f>
        <v>0</v>
      </c>
      <c r="K137" s="222" t="s">
        <v>1</v>
      </c>
      <c r="L137" s="45"/>
      <c r="M137" s="227" t="s">
        <v>1</v>
      </c>
      <c r="N137" s="228" t="s">
        <v>38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141</v>
      </c>
      <c r="AT137" s="231" t="s">
        <v>136</v>
      </c>
      <c r="AU137" s="231" t="s">
        <v>83</v>
      </c>
      <c r="AY137" s="18" t="s">
        <v>134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81</v>
      </c>
      <c r="BK137" s="232">
        <f>ROUND(I137*H137,2)</f>
        <v>0</v>
      </c>
      <c r="BL137" s="18" t="s">
        <v>141</v>
      </c>
      <c r="BM137" s="231" t="s">
        <v>1620</v>
      </c>
    </row>
    <row r="138" s="13" customFormat="1">
      <c r="A138" s="13"/>
      <c r="B138" s="240"/>
      <c r="C138" s="241"/>
      <c r="D138" s="233" t="s">
        <v>147</v>
      </c>
      <c r="E138" s="242" t="s">
        <v>1</v>
      </c>
      <c r="F138" s="243" t="s">
        <v>81</v>
      </c>
      <c r="G138" s="241"/>
      <c r="H138" s="244">
        <v>1</v>
      </c>
      <c r="I138" s="245"/>
      <c r="J138" s="241"/>
      <c r="K138" s="241"/>
      <c r="L138" s="246"/>
      <c r="M138" s="247"/>
      <c r="N138" s="248"/>
      <c r="O138" s="248"/>
      <c r="P138" s="248"/>
      <c r="Q138" s="248"/>
      <c r="R138" s="248"/>
      <c r="S138" s="248"/>
      <c r="T138" s="24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0" t="s">
        <v>147</v>
      </c>
      <c r="AU138" s="250" t="s">
        <v>83</v>
      </c>
      <c r="AV138" s="13" t="s">
        <v>83</v>
      </c>
      <c r="AW138" s="13" t="s">
        <v>30</v>
      </c>
      <c r="AX138" s="13" t="s">
        <v>81</v>
      </c>
      <c r="AY138" s="250" t="s">
        <v>134</v>
      </c>
    </row>
    <row r="139" s="2" customFormat="1" ht="16.5" customHeight="1">
      <c r="A139" s="39"/>
      <c r="B139" s="40"/>
      <c r="C139" s="220" t="s">
        <v>213</v>
      </c>
      <c r="D139" s="220" t="s">
        <v>136</v>
      </c>
      <c r="E139" s="221" t="s">
        <v>1621</v>
      </c>
      <c r="F139" s="222" t="s">
        <v>1622</v>
      </c>
      <c r="G139" s="223" t="s">
        <v>709</v>
      </c>
      <c r="H139" s="224">
        <v>1</v>
      </c>
      <c r="I139" s="225"/>
      <c r="J139" s="226">
        <f>ROUND(I139*H139,2)</f>
        <v>0</v>
      </c>
      <c r="K139" s="222" t="s">
        <v>1</v>
      </c>
      <c r="L139" s="45"/>
      <c r="M139" s="227" t="s">
        <v>1</v>
      </c>
      <c r="N139" s="228" t="s">
        <v>38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141</v>
      </c>
      <c r="AT139" s="231" t="s">
        <v>136</v>
      </c>
      <c r="AU139" s="231" t="s">
        <v>83</v>
      </c>
      <c r="AY139" s="18" t="s">
        <v>134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81</v>
      </c>
      <c r="BK139" s="232">
        <f>ROUND(I139*H139,2)</f>
        <v>0</v>
      </c>
      <c r="BL139" s="18" t="s">
        <v>141</v>
      </c>
      <c r="BM139" s="231" t="s">
        <v>1623</v>
      </c>
    </row>
    <row r="140" s="13" customFormat="1">
      <c r="A140" s="13"/>
      <c r="B140" s="240"/>
      <c r="C140" s="241"/>
      <c r="D140" s="233" t="s">
        <v>147</v>
      </c>
      <c r="E140" s="242" t="s">
        <v>1</v>
      </c>
      <c r="F140" s="243" t="s">
        <v>81</v>
      </c>
      <c r="G140" s="241"/>
      <c r="H140" s="244">
        <v>1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0" t="s">
        <v>147</v>
      </c>
      <c r="AU140" s="250" t="s">
        <v>83</v>
      </c>
      <c r="AV140" s="13" t="s">
        <v>83</v>
      </c>
      <c r="AW140" s="13" t="s">
        <v>30</v>
      </c>
      <c r="AX140" s="13" t="s">
        <v>81</v>
      </c>
      <c r="AY140" s="250" t="s">
        <v>134</v>
      </c>
    </row>
    <row r="141" s="2" customFormat="1" ht="21.75" customHeight="1">
      <c r="A141" s="39"/>
      <c r="B141" s="40"/>
      <c r="C141" s="220" t="s">
        <v>220</v>
      </c>
      <c r="D141" s="220" t="s">
        <v>136</v>
      </c>
      <c r="E141" s="221" t="s">
        <v>1624</v>
      </c>
      <c r="F141" s="222" t="s">
        <v>1625</v>
      </c>
      <c r="G141" s="223" t="s">
        <v>709</v>
      </c>
      <c r="H141" s="224">
        <v>1</v>
      </c>
      <c r="I141" s="225"/>
      <c r="J141" s="226">
        <f>ROUND(I141*H141,2)</f>
        <v>0</v>
      </c>
      <c r="K141" s="222" t="s">
        <v>1</v>
      </c>
      <c r="L141" s="45"/>
      <c r="M141" s="227" t="s">
        <v>1</v>
      </c>
      <c r="N141" s="228" t="s">
        <v>38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141</v>
      </c>
      <c r="AT141" s="231" t="s">
        <v>136</v>
      </c>
      <c r="AU141" s="231" t="s">
        <v>83</v>
      </c>
      <c r="AY141" s="18" t="s">
        <v>134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81</v>
      </c>
      <c r="BK141" s="232">
        <f>ROUND(I141*H141,2)</f>
        <v>0</v>
      </c>
      <c r="BL141" s="18" t="s">
        <v>141</v>
      </c>
      <c r="BM141" s="231" t="s">
        <v>1626</v>
      </c>
    </row>
    <row r="142" s="13" customFormat="1">
      <c r="A142" s="13"/>
      <c r="B142" s="240"/>
      <c r="C142" s="241"/>
      <c r="D142" s="233" t="s">
        <v>147</v>
      </c>
      <c r="E142" s="242" t="s">
        <v>1</v>
      </c>
      <c r="F142" s="243" t="s">
        <v>81</v>
      </c>
      <c r="G142" s="241"/>
      <c r="H142" s="244">
        <v>1</v>
      </c>
      <c r="I142" s="245"/>
      <c r="J142" s="241"/>
      <c r="K142" s="241"/>
      <c r="L142" s="246"/>
      <c r="M142" s="247"/>
      <c r="N142" s="248"/>
      <c r="O142" s="248"/>
      <c r="P142" s="248"/>
      <c r="Q142" s="248"/>
      <c r="R142" s="248"/>
      <c r="S142" s="248"/>
      <c r="T142" s="24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0" t="s">
        <v>147</v>
      </c>
      <c r="AU142" s="250" t="s">
        <v>83</v>
      </c>
      <c r="AV142" s="13" t="s">
        <v>83</v>
      </c>
      <c r="AW142" s="13" t="s">
        <v>30</v>
      </c>
      <c r="AX142" s="13" t="s">
        <v>81</v>
      </c>
      <c r="AY142" s="250" t="s">
        <v>134</v>
      </c>
    </row>
    <row r="143" s="2" customFormat="1" ht="24.15" customHeight="1">
      <c r="A143" s="39"/>
      <c r="B143" s="40"/>
      <c r="C143" s="220" t="s">
        <v>8</v>
      </c>
      <c r="D143" s="220" t="s">
        <v>136</v>
      </c>
      <c r="E143" s="221" t="s">
        <v>1627</v>
      </c>
      <c r="F143" s="222" t="s">
        <v>1628</v>
      </c>
      <c r="G143" s="223" t="s">
        <v>709</v>
      </c>
      <c r="H143" s="224">
        <v>1</v>
      </c>
      <c r="I143" s="225"/>
      <c r="J143" s="226">
        <f>ROUND(I143*H143,2)</f>
        <v>0</v>
      </c>
      <c r="K143" s="222" t="s">
        <v>1</v>
      </c>
      <c r="L143" s="45"/>
      <c r="M143" s="227" t="s">
        <v>1</v>
      </c>
      <c r="N143" s="228" t="s">
        <v>38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141</v>
      </c>
      <c r="AT143" s="231" t="s">
        <v>136</v>
      </c>
      <c r="AU143" s="231" t="s">
        <v>83</v>
      </c>
      <c r="AY143" s="18" t="s">
        <v>134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81</v>
      </c>
      <c r="BK143" s="232">
        <f>ROUND(I143*H143,2)</f>
        <v>0</v>
      </c>
      <c r="BL143" s="18" t="s">
        <v>141</v>
      </c>
      <c r="BM143" s="231" t="s">
        <v>1629</v>
      </c>
    </row>
    <row r="144" s="13" customFormat="1">
      <c r="A144" s="13"/>
      <c r="B144" s="240"/>
      <c r="C144" s="241"/>
      <c r="D144" s="233" t="s">
        <v>147</v>
      </c>
      <c r="E144" s="242" t="s">
        <v>1</v>
      </c>
      <c r="F144" s="243" t="s">
        <v>81</v>
      </c>
      <c r="G144" s="241"/>
      <c r="H144" s="244">
        <v>1</v>
      </c>
      <c r="I144" s="245"/>
      <c r="J144" s="241"/>
      <c r="K144" s="241"/>
      <c r="L144" s="246"/>
      <c r="M144" s="247"/>
      <c r="N144" s="248"/>
      <c r="O144" s="248"/>
      <c r="P144" s="248"/>
      <c r="Q144" s="248"/>
      <c r="R144" s="248"/>
      <c r="S144" s="248"/>
      <c r="T144" s="24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0" t="s">
        <v>147</v>
      </c>
      <c r="AU144" s="250" t="s">
        <v>83</v>
      </c>
      <c r="AV144" s="13" t="s">
        <v>83</v>
      </c>
      <c r="AW144" s="13" t="s">
        <v>30</v>
      </c>
      <c r="AX144" s="13" t="s">
        <v>81</v>
      </c>
      <c r="AY144" s="250" t="s">
        <v>134</v>
      </c>
    </row>
    <row r="145" s="2" customFormat="1" ht="24.15" customHeight="1">
      <c r="A145" s="39"/>
      <c r="B145" s="40"/>
      <c r="C145" s="220" t="s">
        <v>235</v>
      </c>
      <c r="D145" s="220" t="s">
        <v>136</v>
      </c>
      <c r="E145" s="221" t="s">
        <v>1630</v>
      </c>
      <c r="F145" s="222" t="s">
        <v>1631</v>
      </c>
      <c r="G145" s="223" t="s">
        <v>709</v>
      </c>
      <c r="H145" s="224">
        <v>1</v>
      </c>
      <c r="I145" s="225"/>
      <c r="J145" s="226">
        <f>ROUND(I145*H145,2)</f>
        <v>0</v>
      </c>
      <c r="K145" s="222" t="s">
        <v>1</v>
      </c>
      <c r="L145" s="45"/>
      <c r="M145" s="227" t="s">
        <v>1</v>
      </c>
      <c r="N145" s="228" t="s">
        <v>38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141</v>
      </c>
      <c r="AT145" s="231" t="s">
        <v>136</v>
      </c>
      <c r="AU145" s="231" t="s">
        <v>83</v>
      </c>
      <c r="AY145" s="18" t="s">
        <v>134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81</v>
      </c>
      <c r="BK145" s="232">
        <f>ROUND(I145*H145,2)</f>
        <v>0</v>
      </c>
      <c r="BL145" s="18" t="s">
        <v>141</v>
      </c>
      <c r="BM145" s="231" t="s">
        <v>1632</v>
      </c>
    </row>
    <row r="146" s="13" customFormat="1">
      <c r="A146" s="13"/>
      <c r="B146" s="240"/>
      <c r="C146" s="241"/>
      <c r="D146" s="233" t="s">
        <v>147</v>
      </c>
      <c r="E146" s="242" t="s">
        <v>1</v>
      </c>
      <c r="F146" s="243" t="s">
        <v>81</v>
      </c>
      <c r="G146" s="241"/>
      <c r="H146" s="244">
        <v>1</v>
      </c>
      <c r="I146" s="245"/>
      <c r="J146" s="241"/>
      <c r="K146" s="241"/>
      <c r="L146" s="246"/>
      <c r="M146" s="247"/>
      <c r="N146" s="248"/>
      <c r="O146" s="248"/>
      <c r="P146" s="248"/>
      <c r="Q146" s="248"/>
      <c r="R146" s="248"/>
      <c r="S146" s="248"/>
      <c r="T146" s="24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0" t="s">
        <v>147</v>
      </c>
      <c r="AU146" s="250" t="s">
        <v>83</v>
      </c>
      <c r="AV146" s="13" t="s">
        <v>83</v>
      </c>
      <c r="AW146" s="13" t="s">
        <v>30</v>
      </c>
      <c r="AX146" s="13" t="s">
        <v>81</v>
      </c>
      <c r="AY146" s="250" t="s">
        <v>134</v>
      </c>
    </row>
    <row r="147" s="2" customFormat="1" ht="16.5" customHeight="1">
      <c r="A147" s="39"/>
      <c r="B147" s="40"/>
      <c r="C147" s="220" t="s">
        <v>242</v>
      </c>
      <c r="D147" s="220" t="s">
        <v>136</v>
      </c>
      <c r="E147" s="221" t="s">
        <v>1633</v>
      </c>
      <c r="F147" s="222" t="s">
        <v>1634</v>
      </c>
      <c r="G147" s="223" t="s">
        <v>709</v>
      </c>
      <c r="H147" s="224">
        <v>1</v>
      </c>
      <c r="I147" s="225"/>
      <c r="J147" s="226">
        <f>ROUND(I147*H147,2)</f>
        <v>0</v>
      </c>
      <c r="K147" s="222" t="s">
        <v>1</v>
      </c>
      <c r="L147" s="45"/>
      <c r="M147" s="227" t="s">
        <v>1</v>
      </c>
      <c r="N147" s="228" t="s">
        <v>38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141</v>
      </c>
      <c r="AT147" s="231" t="s">
        <v>136</v>
      </c>
      <c r="AU147" s="231" t="s">
        <v>83</v>
      </c>
      <c r="AY147" s="18" t="s">
        <v>134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81</v>
      </c>
      <c r="BK147" s="232">
        <f>ROUND(I147*H147,2)</f>
        <v>0</v>
      </c>
      <c r="BL147" s="18" t="s">
        <v>141</v>
      </c>
      <c r="BM147" s="231" t="s">
        <v>1635</v>
      </c>
    </row>
    <row r="148" s="15" customFormat="1">
      <c r="A148" s="15"/>
      <c r="B148" s="262"/>
      <c r="C148" s="263"/>
      <c r="D148" s="233" t="s">
        <v>147</v>
      </c>
      <c r="E148" s="264" t="s">
        <v>1</v>
      </c>
      <c r="F148" s="265" t="s">
        <v>1636</v>
      </c>
      <c r="G148" s="263"/>
      <c r="H148" s="264" t="s">
        <v>1</v>
      </c>
      <c r="I148" s="266"/>
      <c r="J148" s="263"/>
      <c r="K148" s="263"/>
      <c r="L148" s="267"/>
      <c r="M148" s="268"/>
      <c r="N148" s="269"/>
      <c r="O148" s="269"/>
      <c r="P148" s="269"/>
      <c r="Q148" s="269"/>
      <c r="R148" s="269"/>
      <c r="S148" s="269"/>
      <c r="T148" s="270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1" t="s">
        <v>147</v>
      </c>
      <c r="AU148" s="271" t="s">
        <v>83</v>
      </c>
      <c r="AV148" s="15" t="s">
        <v>81</v>
      </c>
      <c r="AW148" s="15" t="s">
        <v>30</v>
      </c>
      <c r="AX148" s="15" t="s">
        <v>73</v>
      </c>
      <c r="AY148" s="271" t="s">
        <v>134</v>
      </c>
    </row>
    <row r="149" s="15" customFormat="1">
      <c r="A149" s="15"/>
      <c r="B149" s="262"/>
      <c r="C149" s="263"/>
      <c r="D149" s="233" t="s">
        <v>147</v>
      </c>
      <c r="E149" s="264" t="s">
        <v>1</v>
      </c>
      <c r="F149" s="265" t="s">
        <v>1637</v>
      </c>
      <c r="G149" s="263"/>
      <c r="H149" s="264" t="s">
        <v>1</v>
      </c>
      <c r="I149" s="266"/>
      <c r="J149" s="263"/>
      <c r="K149" s="263"/>
      <c r="L149" s="267"/>
      <c r="M149" s="268"/>
      <c r="N149" s="269"/>
      <c r="O149" s="269"/>
      <c r="P149" s="269"/>
      <c r="Q149" s="269"/>
      <c r="R149" s="269"/>
      <c r="S149" s="269"/>
      <c r="T149" s="270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1" t="s">
        <v>147</v>
      </c>
      <c r="AU149" s="271" t="s">
        <v>83</v>
      </c>
      <c r="AV149" s="15" t="s">
        <v>81</v>
      </c>
      <c r="AW149" s="15" t="s">
        <v>30</v>
      </c>
      <c r="AX149" s="15" t="s">
        <v>73</v>
      </c>
      <c r="AY149" s="271" t="s">
        <v>134</v>
      </c>
    </row>
    <row r="150" s="15" customFormat="1">
      <c r="A150" s="15"/>
      <c r="B150" s="262"/>
      <c r="C150" s="263"/>
      <c r="D150" s="233" t="s">
        <v>147</v>
      </c>
      <c r="E150" s="264" t="s">
        <v>1</v>
      </c>
      <c r="F150" s="265" t="s">
        <v>1638</v>
      </c>
      <c r="G150" s="263"/>
      <c r="H150" s="264" t="s">
        <v>1</v>
      </c>
      <c r="I150" s="266"/>
      <c r="J150" s="263"/>
      <c r="K150" s="263"/>
      <c r="L150" s="267"/>
      <c r="M150" s="268"/>
      <c r="N150" s="269"/>
      <c r="O150" s="269"/>
      <c r="P150" s="269"/>
      <c r="Q150" s="269"/>
      <c r="R150" s="269"/>
      <c r="S150" s="269"/>
      <c r="T150" s="270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1" t="s">
        <v>147</v>
      </c>
      <c r="AU150" s="271" t="s">
        <v>83</v>
      </c>
      <c r="AV150" s="15" t="s">
        <v>81</v>
      </c>
      <c r="AW150" s="15" t="s">
        <v>30</v>
      </c>
      <c r="AX150" s="15" t="s">
        <v>73</v>
      </c>
      <c r="AY150" s="271" t="s">
        <v>134</v>
      </c>
    </row>
    <row r="151" s="15" customFormat="1">
      <c r="A151" s="15"/>
      <c r="B151" s="262"/>
      <c r="C151" s="263"/>
      <c r="D151" s="233" t="s">
        <v>147</v>
      </c>
      <c r="E151" s="264" t="s">
        <v>1</v>
      </c>
      <c r="F151" s="265" t="s">
        <v>1639</v>
      </c>
      <c r="G151" s="263"/>
      <c r="H151" s="264" t="s">
        <v>1</v>
      </c>
      <c r="I151" s="266"/>
      <c r="J151" s="263"/>
      <c r="K151" s="263"/>
      <c r="L151" s="267"/>
      <c r="M151" s="268"/>
      <c r="N151" s="269"/>
      <c r="O151" s="269"/>
      <c r="P151" s="269"/>
      <c r="Q151" s="269"/>
      <c r="R151" s="269"/>
      <c r="S151" s="269"/>
      <c r="T151" s="270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1" t="s">
        <v>147</v>
      </c>
      <c r="AU151" s="271" t="s">
        <v>83</v>
      </c>
      <c r="AV151" s="15" t="s">
        <v>81</v>
      </c>
      <c r="AW151" s="15" t="s">
        <v>30</v>
      </c>
      <c r="AX151" s="15" t="s">
        <v>73</v>
      </c>
      <c r="AY151" s="271" t="s">
        <v>134</v>
      </c>
    </row>
    <row r="152" s="15" customFormat="1">
      <c r="A152" s="15"/>
      <c r="B152" s="262"/>
      <c r="C152" s="263"/>
      <c r="D152" s="233" t="s">
        <v>147</v>
      </c>
      <c r="E152" s="264" t="s">
        <v>1</v>
      </c>
      <c r="F152" s="265" t="s">
        <v>1640</v>
      </c>
      <c r="G152" s="263"/>
      <c r="H152" s="264" t="s">
        <v>1</v>
      </c>
      <c r="I152" s="266"/>
      <c r="J152" s="263"/>
      <c r="K152" s="263"/>
      <c r="L152" s="267"/>
      <c r="M152" s="268"/>
      <c r="N152" s="269"/>
      <c r="O152" s="269"/>
      <c r="P152" s="269"/>
      <c r="Q152" s="269"/>
      <c r="R152" s="269"/>
      <c r="S152" s="269"/>
      <c r="T152" s="270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1" t="s">
        <v>147</v>
      </c>
      <c r="AU152" s="271" t="s">
        <v>83</v>
      </c>
      <c r="AV152" s="15" t="s">
        <v>81</v>
      </c>
      <c r="AW152" s="15" t="s">
        <v>30</v>
      </c>
      <c r="AX152" s="15" t="s">
        <v>73</v>
      </c>
      <c r="AY152" s="271" t="s">
        <v>134</v>
      </c>
    </row>
    <row r="153" s="15" customFormat="1">
      <c r="A153" s="15"/>
      <c r="B153" s="262"/>
      <c r="C153" s="263"/>
      <c r="D153" s="233" t="s">
        <v>147</v>
      </c>
      <c r="E153" s="264" t="s">
        <v>1</v>
      </c>
      <c r="F153" s="265" t="s">
        <v>1641</v>
      </c>
      <c r="G153" s="263"/>
      <c r="H153" s="264" t="s">
        <v>1</v>
      </c>
      <c r="I153" s="266"/>
      <c r="J153" s="263"/>
      <c r="K153" s="263"/>
      <c r="L153" s="267"/>
      <c r="M153" s="268"/>
      <c r="N153" s="269"/>
      <c r="O153" s="269"/>
      <c r="P153" s="269"/>
      <c r="Q153" s="269"/>
      <c r="R153" s="269"/>
      <c r="S153" s="269"/>
      <c r="T153" s="270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1" t="s">
        <v>147</v>
      </c>
      <c r="AU153" s="271" t="s">
        <v>83</v>
      </c>
      <c r="AV153" s="15" t="s">
        <v>81</v>
      </c>
      <c r="AW153" s="15" t="s">
        <v>30</v>
      </c>
      <c r="AX153" s="15" t="s">
        <v>73</v>
      </c>
      <c r="AY153" s="271" t="s">
        <v>134</v>
      </c>
    </row>
    <row r="154" s="15" customFormat="1">
      <c r="A154" s="15"/>
      <c r="B154" s="262"/>
      <c r="C154" s="263"/>
      <c r="D154" s="233" t="s">
        <v>147</v>
      </c>
      <c r="E154" s="264" t="s">
        <v>1</v>
      </c>
      <c r="F154" s="265" t="s">
        <v>1642</v>
      </c>
      <c r="G154" s="263"/>
      <c r="H154" s="264" t="s">
        <v>1</v>
      </c>
      <c r="I154" s="266"/>
      <c r="J154" s="263"/>
      <c r="K154" s="263"/>
      <c r="L154" s="267"/>
      <c r="M154" s="268"/>
      <c r="N154" s="269"/>
      <c r="O154" s="269"/>
      <c r="P154" s="269"/>
      <c r="Q154" s="269"/>
      <c r="R154" s="269"/>
      <c r="S154" s="269"/>
      <c r="T154" s="270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1" t="s">
        <v>147</v>
      </c>
      <c r="AU154" s="271" t="s">
        <v>83</v>
      </c>
      <c r="AV154" s="15" t="s">
        <v>81</v>
      </c>
      <c r="AW154" s="15" t="s">
        <v>30</v>
      </c>
      <c r="AX154" s="15" t="s">
        <v>73</v>
      </c>
      <c r="AY154" s="271" t="s">
        <v>134</v>
      </c>
    </row>
    <row r="155" s="13" customFormat="1">
      <c r="A155" s="13"/>
      <c r="B155" s="240"/>
      <c r="C155" s="241"/>
      <c r="D155" s="233" t="s">
        <v>147</v>
      </c>
      <c r="E155" s="242" t="s">
        <v>1</v>
      </c>
      <c r="F155" s="243" t="s">
        <v>81</v>
      </c>
      <c r="G155" s="241"/>
      <c r="H155" s="244">
        <v>1</v>
      </c>
      <c r="I155" s="245"/>
      <c r="J155" s="241"/>
      <c r="K155" s="241"/>
      <c r="L155" s="246"/>
      <c r="M155" s="247"/>
      <c r="N155" s="248"/>
      <c r="O155" s="248"/>
      <c r="P155" s="248"/>
      <c r="Q155" s="248"/>
      <c r="R155" s="248"/>
      <c r="S155" s="248"/>
      <c r="T155" s="24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0" t="s">
        <v>147</v>
      </c>
      <c r="AU155" s="250" t="s">
        <v>83</v>
      </c>
      <c r="AV155" s="13" t="s">
        <v>83</v>
      </c>
      <c r="AW155" s="13" t="s">
        <v>30</v>
      </c>
      <c r="AX155" s="13" t="s">
        <v>81</v>
      </c>
      <c r="AY155" s="250" t="s">
        <v>134</v>
      </c>
    </row>
    <row r="156" s="2" customFormat="1" ht="16.5" customHeight="1">
      <c r="A156" s="39"/>
      <c r="B156" s="40"/>
      <c r="C156" s="220" t="s">
        <v>249</v>
      </c>
      <c r="D156" s="220" t="s">
        <v>136</v>
      </c>
      <c r="E156" s="221" t="s">
        <v>1643</v>
      </c>
      <c r="F156" s="222" t="s">
        <v>1644</v>
      </c>
      <c r="G156" s="223" t="s">
        <v>709</v>
      </c>
      <c r="H156" s="224">
        <v>1</v>
      </c>
      <c r="I156" s="225"/>
      <c r="J156" s="226">
        <f>ROUND(I156*H156,2)</f>
        <v>0</v>
      </c>
      <c r="K156" s="222" t="s">
        <v>1</v>
      </c>
      <c r="L156" s="45"/>
      <c r="M156" s="227" t="s">
        <v>1</v>
      </c>
      <c r="N156" s="228" t="s">
        <v>38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141</v>
      </c>
      <c r="AT156" s="231" t="s">
        <v>136</v>
      </c>
      <c r="AU156" s="231" t="s">
        <v>83</v>
      </c>
      <c r="AY156" s="18" t="s">
        <v>134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81</v>
      </c>
      <c r="BK156" s="232">
        <f>ROUND(I156*H156,2)</f>
        <v>0</v>
      </c>
      <c r="BL156" s="18" t="s">
        <v>141</v>
      </c>
      <c r="BM156" s="231" t="s">
        <v>1645</v>
      </c>
    </row>
    <row r="157" s="13" customFormat="1">
      <c r="A157" s="13"/>
      <c r="B157" s="240"/>
      <c r="C157" s="241"/>
      <c r="D157" s="233" t="s">
        <v>147</v>
      </c>
      <c r="E157" s="242" t="s">
        <v>1</v>
      </c>
      <c r="F157" s="243" t="s">
        <v>81</v>
      </c>
      <c r="G157" s="241"/>
      <c r="H157" s="244">
        <v>1</v>
      </c>
      <c r="I157" s="245"/>
      <c r="J157" s="241"/>
      <c r="K157" s="241"/>
      <c r="L157" s="246"/>
      <c r="M157" s="247"/>
      <c r="N157" s="248"/>
      <c r="O157" s="248"/>
      <c r="P157" s="248"/>
      <c r="Q157" s="248"/>
      <c r="R157" s="248"/>
      <c r="S157" s="248"/>
      <c r="T157" s="24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0" t="s">
        <v>147</v>
      </c>
      <c r="AU157" s="250" t="s">
        <v>83</v>
      </c>
      <c r="AV157" s="13" t="s">
        <v>83</v>
      </c>
      <c r="AW157" s="13" t="s">
        <v>30</v>
      </c>
      <c r="AX157" s="13" t="s">
        <v>81</v>
      </c>
      <c r="AY157" s="250" t="s">
        <v>134</v>
      </c>
    </row>
    <row r="158" s="2" customFormat="1" ht="24.15" customHeight="1">
      <c r="A158" s="39"/>
      <c r="B158" s="40"/>
      <c r="C158" s="220" t="s">
        <v>255</v>
      </c>
      <c r="D158" s="220" t="s">
        <v>136</v>
      </c>
      <c r="E158" s="221" t="s">
        <v>1646</v>
      </c>
      <c r="F158" s="222" t="s">
        <v>1647</v>
      </c>
      <c r="G158" s="223" t="s">
        <v>709</v>
      </c>
      <c r="H158" s="224">
        <v>1</v>
      </c>
      <c r="I158" s="225"/>
      <c r="J158" s="226">
        <f>ROUND(I158*H158,2)</f>
        <v>0</v>
      </c>
      <c r="K158" s="222" t="s">
        <v>1</v>
      </c>
      <c r="L158" s="45"/>
      <c r="M158" s="227" t="s">
        <v>1</v>
      </c>
      <c r="N158" s="228" t="s">
        <v>38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141</v>
      </c>
      <c r="AT158" s="231" t="s">
        <v>136</v>
      </c>
      <c r="AU158" s="231" t="s">
        <v>83</v>
      </c>
      <c r="AY158" s="18" t="s">
        <v>134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81</v>
      </c>
      <c r="BK158" s="232">
        <f>ROUND(I158*H158,2)</f>
        <v>0</v>
      </c>
      <c r="BL158" s="18" t="s">
        <v>141</v>
      </c>
      <c r="BM158" s="231" t="s">
        <v>1648</v>
      </c>
    </row>
    <row r="159" s="2" customFormat="1">
      <c r="A159" s="39"/>
      <c r="B159" s="40"/>
      <c r="C159" s="41"/>
      <c r="D159" s="233" t="s">
        <v>143</v>
      </c>
      <c r="E159" s="41"/>
      <c r="F159" s="234" t="s">
        <v>1649</v>
      </c>
      <c r="G159" s="41"/>
      <c r="H159" s="41"/>
      <c r="I159" s="235"/>
      <c r="J159" s="41"/>
      <c r="K159" s="41"/>
      <c r="L159" s="45"/>
      <c r="M159" s="236"/>
      <c r="N159" s="237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143</v>
      </c>
      <c r="AU159" s="18" t="s">
        <v>83</v>
      </c>
    </row>
    <row r="160" s="13" customFormat="1">
      <c r="A160" s="13"/>
      <c r="B160" s="240"/>
      <c r="C160" s="241"/>
      <c r="D160" s="233" t="s">
        <v>147</v>
      </c>
      <c r="E160" s="242" t="s">
        <v>1</v>
      </c>
      <c r="F160" s="243" t="s">
        <v>81</v>
      </c>
      <c r="G160" s="241"/>
      <c r="H160" s="244">
        <v>1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0" t="s">
        <v>147</v>
      </c>
      <c r="AU160" s="250" t="s">
        <v>83</v>
      </c>
      <c r="AV160" s="13" t="s">
        <v>83</v>
      </c>
      <c r="AW160" s="13" t="s">
        <v>30</v>
      </c>
      <c r="AX160" s="13" t="s">
        <v>81</v>
      </c>
      <c r="AY160" s="250" t="s">
        <v>134</v>
      </c>
    </row>
    <row r="161" s="2" customFormat="1" ht="37.8" customHeight="1">
      <c r="A161" s="39"/>
      <c r="B161" s="40"/>
      <c r="C161" s="220" t="s">
        <v>262</v>
      </c>
      <c r="D161" s="220" t="s">
        <v>136</v>
      </c>
      <c r="E161" s="221" t="s">
        <v>1650</v>
      </c>
      <c r="F161" s="222" t="s">
        <v>1651</v>
      </c>
      <c r="G161" s="223" t="s">
        <v>875</v>
      </c>
      <c r="H161" s="224">
        <v>7</v>
      </c>
      <c r="I161" s="225"/>
      <c r="J161" s="226">
        <f>ROUND(I161*H161,2)</f>
        <v>0</v>
      </c>
      <c r="K161" s="222" t="s">
        <v>1</v>
      </c>
      <c r="L161" s="45"/>
      <c r="M161" s="227" t="s">
        <v>1</v>
      </c>
      <c r="N161" s="228" t="s">
        <v>38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141</v>
      </c>
      <c r="AT161" s="231" t="s">
        <v>136</v>
      </c>
      <c r="AU161" s="231" t="s">
        <v>83</v>
      </c>
      <c r="AY161" s="18" t="s">
        <v>134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81</v>
      </c>
      <c r="BK161" s="232">
        <f>ROUND(I161*H161,2)</f>
        <v>0</v>
      </c>
      <c r="BL161" s="18" t="s">
        <v>141</v>
      </c>
      <c r="BM161" s="231" t="s">
        <v>1652</v>
      </c>
    </row>
    <row r="162" s="2" customFormat="1">
      <c r="A162" s="39"/>
      <c r="B162" s="40"/>
      <c r="C162" s="41"/>
      <c r="D162" s="233" t="s">
        <v>143</v>
      </c>
      <c r="E162" s="41"/>
      <c r="F162" s="234" t="s">
        <v>1653</v>
      </c>
      <c r="G162" s="41"/>
      <c r="H162" s="41"/>
      <c r="I162" s="235"/>
      <c r="J162" s="41"/>
      <c r="K162" s="41"/>
      <c r="L162" s="45"/>
      <c r="M162" s="236"/>
      <c r="N162" s="237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143</v>
      </c>
      <c r="AU162" s="18" t="s">
        <v>83</v>
      </c>
    </row>
    <row r="163" s="13" customFormat="1">
      <c r="A163" s="13"/>
      <c r="B163" s="240"/>
      <c r="C163" s="241"/>
      <c r="D163" s="233" t="s">
        <v>147</v>
      </c>
      <c r="E163" s="242" t="s">
        <v>1</v>
      </c>
      <c r="F163" s="243" t="s">
        <v>191</v>
      </c>
      <c r="G163" s="241"/>
      <c r="H163" s="244">
        <v>7</v>
      </c>
      <c r="I163" s="245"/>
      <c r="J163" s="241"/>
      <c r="K163" s="241"/>
      <c r="L163" s="246"/>
      <c r="M163" s="247"/>
      <c r="N163" s="248"/>
      <c r="O163" s="248"/>
      <c r="P163" s="248"/>
      <c r="Q163" s="248"/>
      <c r="R163" s="248"/>
      <c r="S163" s="248"/>
      <c r="T163" s="24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0" t="s">
        <v>147</v>
      </c>
      <c r="AU163" s="250" t="s">
        <v>83</v>
      </c>
      <c r="AV163" s="13" t="s">
        <v>83</v>
      </c>
      <c r="AW163" s="13" t="s">
        <v>30</v>
      </c>
      <c r="AX163" s="13" t="s">
        <v>81</v>
      </c>
      <c r="AY163" s="250" t="s">
        <v>134</v>
      </c>
    </row>
    <row r="164" s="2" customFormat="1" ht="33" customHeight="1">
      <c r="A164" s="39"/>
      <c r="B164" s="40"/>
      <c r="C164" s="220" t="s">
        <v>268</v>
      </c>
      <c r="D164" s="220" t="s">
        <v>136</v>
      </c>
      <c r="E164" s="221" t="s">
        <v>1654</v>
      </c>
      <c r="F164" s="222" t="s">
        <v>1655</v>
      </c>
      <c r="G164" s="223" t="s">
        <v>709</v>
      </c>
      <c r="H164" s="224">
        <v>1</v>
      </c>
      <c r="I164" s="225"/>
      <c r="J164" s="226">
        <f>ROUND(I164*H164,2)</f>
        <v>0</v>
      </c>
      <c r="K164" s="222" t="s">
        <v>1</v>
      </c>
      <c r="L164" s="45"/>
      <c r="M164" s="227" t="s">
        <v>1</v>
      </c>
      <c r="N164" s="228" t="s">
        <v>38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141</v>
      </c>
      <c r="AT164" s="231" t="s">
        <v>136</v>
      </c>
      <c r="AU164" s="231" t="s">
        <v>83</v>
      </c>
      <c r="AY164" s="18" t="s">
        <v>134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81</v>
      </c>
      <c r="BK164" s="232">
        <f>ROUND(I164*H164,2)</f>
        <v>0</v>
      </c>
      <c r="BL164" s="18" t="s">
        <v>141</v>
      </c>
      <c r="BM164" s="231" t="s">
        <v>1656</v>
      </c>
    </row>
    <row r="165" s="13" customFormat="1">
      <c r="A165" s="13"/>
      <c r="B165" s="240"/>
      <c r="C165" s="241"/>
      <c r="D165" s="233" t="s">
        <v>147</v>
      </c>
      <c r="E165" s="242" t="s">
        <v>1</v>
      </c>
      <c r="F165" s="243" t="s">
        <v>81</v>
      </c>
      <c r="G165" s="241"/>
      <c r="H165" s="244">
        <v>1</v>
      </c>
      <c r="I165" s="245"/>
      <c r="J165" s="241"/>
      <c r="K165" s="241"/>
      <c r="L165" s="246"/>
      <c r="M165" s="247"/>
      <c r="N165" s="248"/>
      <c r="O165" s="248"/>
      <c r="P165" s="248"/>
      <c r="Q165" s="248"/>
      <c r="R165" s="248"/>
      <c r="S165" s="248"/>
      <c r="T165" s="24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0" t="s">
        <v>147</v>
      </c>
      <c r="AU165" s="250" t="s">
        <v>83</v>
      </c>
      <c r="AV165" s="13" t="s">
        <v>83</v>
      </c>
      <c r="AW165" s="13" t="s">
        <v>30</v>
      </c>
      <c r="AX165" s="13" t="s">
        <v>81</v>
      </c>
      <c r="AY165" s="250" t="s">
        <v>134</v>
      </c>
    </row>
    <row r="166" s="2" customFormat="1" ht="37.8" customHeight="1">
      <c r="A166" s="39"/>
      <c r="B166" s="40"/>
      <c r="C166" s="220" t="s">
        <v>275</v>
      </c>
      <c r="D166" s="220" t="s">
        <v>136</v>
      </c>
      <c r="E166" s="221" t="s">
        <v>1657</v>
      </c>
      <c r="F166" s="222" t="s">
        <v>1658</v>
      </c>
      <c r="G166" s="223" t="s">
        <v>709</v>
      </c>
      <c r="H166" s="224">
        <v>1</v>
      </c>
      <c r="I166" s="225"/>
      <c r="J166" s="226">
        <f>ROUND(I166*H166,2)</f>
        <v>0</v>
      </c>
      <c r="K166" s="222" t="s">
        <v>1</v>
      </c>
      <c r="L166" s="45"/>
      <c r="M166" s="227" t="s">
        <v>1</v>
      </c>
      <c r="N166" s="228" t="s">
        <v>38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141</v>
      </c>
      <c r="AT166" s="231" t="s">
        <v>136</v>
      </c>
      <c r="AU166" s="231" t="s">
        <v>83</v>
      </c>
      <c r="AY166" s="18" t="s">
        <v>134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81</v>
      </c>
      <c r="BK166" s="232">
        <f>ROUND(I166*H166,2)</f>
        <v>0</v>
      </c>
      <c r="BL166" s="18" t="s">
        <v>141</v>
      </c>
      <c r="BM166" s="231" t="s">
        <v>1659</v>
      </c>
    </row>
    <row r="167" s="13" customFormat="1">
      <c r="A167" s="13"/>
      <c r="B167" s="240"/>
      <c r="C167" s="241"/>
      <c r="D167" s="233" t="s">
        <v>147</v>
      </c>
      <c r="E167" s="242" t="s">
        <v>1</v>
      </c>
      <c r="F167" s="243" t="s">
        <v>81</v>
      </c>
      <c r="G167" s="241"/>
      <c r="H167" s="244">
        <v>1</v>
      </c>
      <c r="I167" s="245"/>
      <c r="J167" s="241"/>
      <c r="K167" s="241"/>
      <c r="L167" s="246"/>
      <c r="M167" s="247"/>
      <c r="N167" s="248"/>
      <c r="O167" s="248"/>
      <c r="P167" s="248"/>
      <c r="Q167" s="248"/>
      <c r="R167" s="248"/>
      <c r="S167" s="248"/>
      <c r="T167" s="24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0" t="s">
        <v>147</v>
      </c>
      <c r="AU167" s="250" t="s">
        <v>83</v>
      </c>
      <c r="AV167" s="13" t="s">
        <v>83</v>
      </c>
      <c r="AW167" s="13" t="s">
        <v>30</v>
      </c>
      <c r="AX167" s="13" t="s">
        <v>81</v>
      </c>
      <c r="AY167" s="250" t="s">
        <v>134</v>
      </c>
    </row>
    <row r="168" s="2" customFormat="1" ht="24.15" customHeight="1">
      <c r="A168" s="39"/>
      <c r="B168" s="40"/>
      <c r="C168" s="220" t="s">
        <v>281</v>
      </c>
      <c r="D168" s="220" t="s">
        <v>136</v>
      </c>
      <c r="E168" s="221" t="s">
        <v>1660</v>
      </c>
      <c r="F168" s="222" t="s">
        <v>1661</v>
      </c>
      <c r="G168" s="223" t="s">
        <v>709</v>
      </c>
      <c r="H168" s="224">
        <v>1</v>
      </c>
      <c r="I168" s="225"/>
      <c r="J168" s="226">
        <f>ROUND(I168*H168,2)</f>
        <v>0</v>
      </c>
      <c r="K168" s="222" t="s">
        <v>1</v>
      </c>
      <c r="L168" s="45"/>
      <c r="M168" s="227" t="s">
        <v>1</v>
      </c>
      <c r="N168" s="228" t="s">
        <v>38</v>
      </c>
      <c r="O168" s="92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141</v>
      </c>
      <c r="AT168" s="231" t="s">
        <v>136</v>
      </c>
      <c r="AU168" s="231" t="s">
        <v>83</v>
      </c>
      <c r="AY168" s="18" t="s">
        <v>134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81</v>
      </c>
      <c r="BK168" s="232">
        <f>ROUND(I168*H168,2)</f>
        <v>0</v>
      </c>
      <c r="BL168" s="18" t="s">
        <v>141</v>
      </c>
      <c r="BM168" s="231" t="s">
        <v>1662</v>
      </c>
    </row>
    <row r="169" s="13" customFormat="1">
      <c r="A169" s="13"/>
      <c r="B169" s="240"/>
      <c r="C169" s="241"/>
      <c r="D169" s="233" t="s">
        <v>147</v>
      </c>
      <c r="E169" s="242" t="s">
        <v>1</v>
      </c>
      <c r="F169" s="243" t="s">
        <v>81</v>
      </c>
      <c r="G169" s="241"/>
      <c r="H169" s="244">
        <v>1</v>
      </c>
      <c r="I169" s="245"/>
      <c r="J169" s="241"/>
      <c r="K169" s="241"/>
      <c r="L169" s="246"/>
      <c r="M169" s="247"/>
      <c r="N169" s="248"/>
      <c r="O169" s="248"/>
      <c r="P169" s="248"/>
      <c r="Q169" s="248"/>
      <c r="R169" s="248"/>
      <c r="S169" s="248"/>
      <c r="T169" s="24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0" t="s">
        <v>147</v>
      </c>
      <c r="AU169" s="250" t="s">
        <v>83</v>
      </c>
      <c r="AV169" s="13" t="s">
        <v>83</v>
      </c>
      <c r="AW169" s="13" t="s">
        <v>30</v>
      </c>
      <c r="AX169" s="13" t="s">
        <v>81</v>
      </c>
      <c r="AY169" s="250" t="s">
        <v>134</v>
      </c>
    </row>
    <row r="170" s="2" customFormat="1" ht="16.5" customHeight="1">
      <c r="A170" s="39"/>
      <c r="B170" s="40"/>
      <c r="C170" s="220" t="s">
        <v>7</v>
      </c>
      <c r="D170" s="220" t="s">
        <v>136</v>
      </c>
      <c r="E170" s="221" t="s">
        <v>1663</v>
      </c>
      <c r="F170" s="222" t="s">
        <v>1664</v>
      </c>
      <c r="G170" s="223" t="s">
        <v>709</v>
      </c>
      <c r="H170" s="224">
        <v>1</v>
      </c>
      <c r="I170" s="225"/>
      <c r="J170" s="226">
        <f>ROUND(I170*H170,2)</f>
        <v>0</v>
      </c>
      <c r="K170" s="222" t="s">
        <v>1</v>
      </c>
      <c r="L170" s="45"/>
      <c r="M170" s="227" t="s">
        <v>1</v>
      </c>
      <c r="N170" s="228" t="s">
        <v>38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141</v>
      </c>
      <c r="AT170" s="231" t="s">
        <v>136</v>
      </c>
      <c r="AU170" s="231" t="s">
        <v>83</v>
      </c>
      <c r="AY170" s="18" t="s">
        <v>134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81</v>
      </c>
      <c r="BK170" s="232">
        <f>ROUND(I170*H170,2)</f>
        <v>0</v>
      </c>
      <c r="BL170" s="18" t="s">
        <v>141</v>
      </c>
      <c r="BM170" s="231" t="s">
        <v>1665</v>
      </c>
    </row>
    <row r="171" s="15" customFormat="1">
      <c r="A171" s="15"/>
      <c r="B171" s="262"/>
      <c r="C171" s="263"/>
      <c r="D171" s="233" t="s">
        <v>147</v>
      </c>
      <c r="E171" s="264" t="s">
        <v>1</v>
      </c>
      <c r="F171" s="265" t="s">
        <v>1666</v>
      </c>
      <c r="G171" s="263"/>
      <c r="H171" s="264" t="s">
        <v>1</v>
      </c>
      <c r="I171" s="266"/>
      <c r="J171" s="263"/>
      <c r="K171" s="263"/>
      <c r="L171" s="267"/>
      <c r="M171" s="268"/>
      <c r="N171" s="269"/>
      <c r="O171" s="269"/>
      <c r="P171" s="269"/>
      <c r="Q171" s="269"/>
      <c r="R171" s="269"/>
      <c r="S171" s="269"/>
      <c r="T171" s="270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1" t="s">
        <v>147</v>
      </c>
      <c r="AU171" s="271" t="s">
        <v>83</v>
      </c>
      <c r="AV171" s="15" t="s">
        <v>81</v>
      </c>
      <c r="AW171" s="15" t="s">
        <v>30</v>
      </c>
      <c r="AX171" s="15" t="s">
        <v>73</v>
      </c>
      <c r="AY171" s="271" t="s">
        <v>134</v>
      </c>
    </row>
    <row r="172" s="15" customFormat="1">
      <c r="A172" s="15"/>
      <c r="B172" s="262"/>
      <c r="C172" s="263"/>
      <c r="D172" s="233" t="s">
        <v>147</v>
      </c>
      <c r="E172" s="264" t="s">
        <v>1</v>
      </c>
      <c r="F172" s="265" t="s">
        <v>1667</v>
      </c>
      <c r="G172" s="263"/>
      <c r="H172" s="264" t="s">
        <v>1</v>
      </c>
      <c r="I172" s="266"/>
      <c r="J172" s="263"/>
      <c r="K172" s="263"/>
      <c r="L172" s="267"/>
      <c r="M172" s="268"/>
      <c r="N172" s="269"/>
      <c r="O172" s="269"/>
      <c r="P172" s="269"/>
      <c r="Q172" s="269"/>
      <c r="R172" s="269"/>
      <c r="S172" s="269"/>
      <c r="T172" s="270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1" t="s">
        <v>147</v>
      </c>
      <c r="AU172" s="271" t="s">
        <v>83</v>
      </c>
      <c r="AV172" s="15" t="s">
        <v>81</v>
      </c>
      <c r="AW172" s="15" t="s">
        <v>30</v>
      </c>
      <c r="AX172" s="15" t="s">
        <v>73</v>
      </c>
      <c r="AY172" s="271" t="s">
        <v>134</v>
      </c>
    </row>
    <row r="173" s="15" customFormat="1">
      <c r="A173" s="15"/>
      <c r="B173" s="262"/>
      <c r="C173" s="263"/>
      <c r="D173" s="233" t="s">
        <v>147</v>
      </c>
      <c r="E173" s="264" t="s">
        <v>1</v>
      </c>
      <c r="F173" s="265" t="s">
        <v>1668</v>
      </c>
      <c r="G173" s="263"/>
      <c r="H173" s="264" t="s">
        <v>1</v>
      </c>
      <c r="I173" s="266"/>
      <c r="J173" s="263"/>
      <c r="K173" s="263"/>
      <c r="L173" s="267"/>
      <c r="M173" s="268"/>
      <c r="N173" s="269"/>
      <c r="O173" s="269"/>
      <c r="P173" s="269"/>
      <c r="Q173" s="269"/>
      <c r="R173" s="269"/>
      <c r="S173" s="269"/>
      <c r="T173" s="270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1" t="s">
        <v>147</v>
      </c>
      <c r="AU173" s="271" t="s">
        <v>83</v>
      </c>
      <c r="AV173" s="15" t="s">
        <v>81</v>
      </c>
      <c r="AW173" s="15" t="s">
        <v>30</v>
      </c>
      <c r="AX173" s="15" t="s">
        <v>73</v>
      </c>
      <c r="AY173" s="271" t="s">
        <v>134</v>
      </c>
    </row>
    <row r="174" s="15" customFormat="1">
      <c r="A174" s="15"/>
      <c r="B174" s="262"/>
      <c r="C174" s="263"/>
      <c r="D174" s="233" t="s">
        <v>147</v>
      </c>
      <c r="E174" s="264" t="s">
        <v>1</v>
      </c>
      <c r="F174" s="265" t="s">
        <v>1669</v>
      </c>
      <c r="G174" s="263"/>
      <c r="H174" s="264" t="s">
        <v>1</v>
      </c>
      <c r="I174" s="266"/>
      <c r="J174" s="263"/>
      <c r="K174" s="263"/>
      <c r="L174" s="267"/>
      <c r="M174" s="268"/>
      <c r="N174" s="269"/>
      <c r="O174" s="269"/>
      <c r="P174" s="269"/>
      <c r="Q174" s="269"/>
      <c r="R174" s="269"/>
      <c r="S174" s="269"/>
      <c r="T174" s="270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1" t="s">
        <v>147</v>
      </c>
      <c r="AU174" s="271" t="s">
        <v>83</v>
      </c>
      <c r="AV174" s="15" t="s">
        <v>81</v>
      </c>
      <c r="AW174" s="15" t="s">
        <v>30</v>
      </c>
      <c r="AX174" s="15" t="s">
        <v>73</v>
      </c>
      <c r="AY174" s="271" t="s">
        <v>134</v>
      </c>
    </row>
    <row r="175" s="13" customFormat="1">
      <c r="A175" s="13"/>
      <c r="B175" s="240"/>
      <c r="C175" s="241"/>
      <c r="D175" s="233" t="s">
        <v>147</v>
      </c>
      <c r="E175" s="242" t="s">
        <v>1</v>
      </c>
      <c r="F175" s="243" t="s">
        <v>81</v>
      </c>
      <c r="G175" s="241"/>
      <c r="H175" s="244">
        <v>1</v>
      </c>
      <c r="I175" s="245"/>
      <c r="J175" s="241"/>
      <c r="K175" s="241"/>
      <c r="L175" s="246"/>
      <c r="M175" s="247"/>
      <c r="N175" s="248"/>
      <c r="O175" s="248"/>
      <c r="P175" s="248"/>
      <c r="Q175" s="248"/>
      <c r="R175" s="248"/>
      <c r="S175" s="248"/>
      <c r="T175" s="24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0" t="s">
        <v>147</v>
      </c>
      <c r="AU175" s="250" t="s">
        <v>83</v>
      </c>
      <c r="AV175" s="13" t="s">
        <v>83</v>
      </c>
      <c r="AW175" s="13" t="s">
        <v>30</v>
      </c>
      <c r="AX175" s="13" t="s">
        <v>81</v>
      </c>
      <c r="AY175" s="250" t="s">
        <v>134</v>
      </c>
    </row>
    <row r="176" s="2" customFormat="1" ht="21.75" customHeight="1">
      <c r="A176" s="39"/>
      <c r="B176" s="40"/>
      <c r="C176" s="220" t="s">
        <v>293</v>
      </c>
      <c r="D176" s="220" t="s">
        <v>136</v>
      </c>
      <c r="E176" s="221" t="s">
        <v>1670</v>
      </c>
      <c r="F176" s="222" t="s">
        <v>1671</v>
      </c>
      <c r="G176" s="223" t="s">
        <v>709</v>
      </c>
      <c r="H176" s="224">
        <v>1</v>
      </c>
      <c r="I176" s="225"/>
      <c r="J176" s="226">
        <f>ROUND(I176*H176,2)</f>
        <v>0</v>
      </c>
      <c r="K176" s="222" t="s">
        <v>1</v>
      </c>
      <c r="L176" s="45"/>
      <c r="M176" s="227" t="s">
        <v>1</v>
      </c>
      <c r="N176" s="228" t="s">
        <v>38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141</v>
      </c>
      <c r="AT176" s="231" t="s">
        <v>136</v>
      </c>
      <c r="AU176" s="231" t="s">
        <v>83</v>
      </c>
      <c r="AY176" s="18" t="s">
        <v>134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81</v>
      </c>
      <c r="BK176" s="232">
        <f>ROUND(I176*H176,2)</f>
        <v>0</v>
      </c>
      <c r="BL176" s="18" t="s">
        <v>141</v>
      </c>
      <c r="BM176" s="231" t="s">
        <v>1672</v>
      </c>
    </row>
    <row r="177" s="2" customFormat="1">
      <c r="A177" s="39"/>
      <c r="B177" s="40"/>
      <c r="C177" s="41"/>
      <c r="D177" s="233" t="s">
        <v>143</v>
      </c>
      <c r="E177" s="41"/>
      <c r="F177" s="234" t="s">
        <v>1673</v>
      </c>
      <c r="G177" s="41"/>
      <c r="H177" s="41"/>
      <c r="I177" s="235"/>
      <c r="J177" s="41"/>
      <c r="K177" s="41"/>
      <c r="L177" s="45"/>
      <c r="M177" s="236"/>
      <c r="N177" s="237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143</v>
      </c>
      <c r="AU177" s="18" t="s">
        <v>83</v>
      </c>
    </row>
    <row r="178" s="13" customFormat="1">
      <c r="A178" s="13"/>
      <c r="B178" s="240"/>
      <c r="C178" s="241"/>
      <c r="D178" s="233" t="s">
        <v>147</v>
      </c>
      <c r="E178" s="242" t="s">
        <v>1</v>
      </c>
      <c r="F178" s="243" t="s">
        <v>81</v>
      </c>
      <c r="G178" s="241"/>
      <c r="H178" s="244">
        <v>1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0" t="s">
        <v>147</v>
      </c>
      <c r="AU178" s="250" t="s">
        <v>83</v>
      </c>
      <c r="AV178" s="13" t="s">
        <v>83</v>
      </c>
      <c r="AW178" s="13" t="s">
        <v>30</v>
      </c>
      <c r="AX178" s="13" t="s">
        <v>81</v>
      </c>
      <c r="AY178" s="250" t="s">
        <v>134</v>
      </c>
    </row>
    <row r="179" s="2" customFormat="1" ht="16.5" customHeight="1">
      <c r="A179" s="39"/>
      <c r="B179" s="40"/>
      <c r="C179" s="220" t="s">
        <v>299</v>
      </c>
      <c r="D179" s="220" t="s">
        <v>136</v>
      </c>
      <c r="E179" s="221" t="s">
        <v>1674</v>
      </c>
      <c r="F179" s="222" t="s">
        <v>1675</v>
      </c>
      <c r="G179" s="223" t="s">
        <v>709</v>
      </c>
      <c r="H179" s="224">
        <v>1</v>
      </c>
      <c r="I179" s="225"/>
      <c r="J179" s="226">
        <f>ROUND(I179*H179,2)</f>
        <v>0</v>
      </c>
      <c r="K179" s="222" t="s">
        <v>1</v>
      </c>
      <c r="L179" s="45"/>
      <c r="M179" s="227" t="s">
        <v>1</v>
      </c>
      <c r="N179" s="228" t="s">
        <v>38</v>
      </c>
      <c r="O179" s="92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141</v>
      </c>
      <c r="AT179" s="231" t="s">
        <v>136</v>
      </c>
      <c r="AU179" s="231" t="s">
        <v>83</v>
      </c>
      <c r="AY179" s="18" t="s">
        <v>134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81</v>
      </c>
      <c r="BK179" s="232">
        <f>ROUND(I179*H179,2)</f>
        <v>0</v>
      </c>
      <c r="BL179" s="18" t="s">
        <v>141</v>
      </c>
      <c r="BM179" s="231" t="s">
        <v>1676</v>
      </c>
    </row>
    <row r="180" s="2" customFormat="1">
      <c r="A180" s="39"/>
      <c r="B180" s="40"/>
      <c r="C180" s="41"/>
      <c r="D180" s="233" t="s">
        <v>143</v>
      </c>
      <c r="E180" s="41"/>
      <c r="F180" s="234" t="s">
        <v>1675</v>
      </c>
      <c r="G180" s="41"/>
      <c r="H180" s="41"/>
      <c r="I180" s="235"/>
      <c r="J180" s="41"/>
      <c r="K180" s="41"/>
      <c r="L180" s="45"/>
      <c r="M180" s="236"/>
      <c r="N180" s="237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143</v>
      </c>
      <c r="AU180" s="18" t="s">
        <v>83</v>
      </c>
    </row>
    <row r="181" s="13" customFormat="1">
      <c r="A181" s="13"/>
      <c r="B181" s="240"/>
      <c r="C181" s="241"/>
      <c r="D181" s="233" t="s">
        <v>147</v>
      </c>
      <c r="E181" s="242" t="s">
        <v>1</v>
      </c>
      <c r="F181" s="243" t="s">
        <v>81</v>
      </c>
      <c r="G181" s="241"/>
      <c r="H181" s="244">
        <v>1</v>
      </c>
      <c r="I181" s="245"/>
      <c r="J181" s="241"/>
      <c r="K181" s="241"/>
      <c r="L181" s="246"/>
      <c r="M181" s="298"/>
      <c r="N181" s="299"/>
      <c r="O181" s="299"/>
      <c r="P181" s="299"/>
      <c r="Q181" s="299"/>
      <c r="R181" s="299"/>
      <c r="S181" s="299"/>
      <c r="T181" s="30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0" t="s">
        <v>147</v>
      </c>
      <c r="AU181" s="250" t="s">
        <v>83</v>
      </c>
      <c r="AV181" s="13" t="s">
        <v>83</v>
      </c>
      <c r="AW181" s="13" t="s">
        <v>30</v>
      </c>
      <c r="AX181" s="13" t="s">
        <v>81</v>
      </c>
      <c r="AY181" s="250" t="s">
        <v>134</v>
      </c>
    </row>
    <row r="182" s="2" customFormat="1" ht="6.96" customHeight="1">
      <c r="A182" s="39"/>
      <c r="B182" s="67"/>
      <c r="C182" s="68"/>
      <c r="D182" s="68"/>
      <c r="E182" s="68"/>
      <c r="F182" s="68"/>
      <c r="G182" s="68"/>
      <c r="H182" s="68"/>
      <c r="I182" s="68"/>
      <c r="J182" s="68"/>
      <c r="K182" s="68"/>
      <c r="L182" s="45"/>
      <c r="M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</row>
  </sheetData>
  <sheetProtection sheet="1" autoFilter="0" formatColumns="0" formatRows="0" objects="1" scenarios="1" spinCount="100000" saltValue="cv40qczvS8xLR8/yHPz2DZCo4QrhSn38QpK/p8dfzOo00pED9RTkVWS3be7P5rwaIS3QW+xvBrF1MRaVayhAAw==" hashValue="fM5DiKh9Cn25rP6xWdIK86QbYAD7VlrNFoook1w+XJ7FZ82bycBbppdvq4Bca0KgpU+LVSqeLlrzybNcqMN5/g==" algorithmName="SHA-512" password="ED53"/>
  <autoFilter ref="C117:K18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1677</v>
      </c>
      <c r="H4" s="21"/>
    </row>
    <row r="5" s="1" customFormat="1" ht="12" customHeight="1">
      <c r="B5" s="21"/>
      <c r="C5" s="301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302" t="s">
        <v>16</v>
      </c>
      <c r="D6" s="303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6. 6. 2025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304"/>
      <c r="C9" s="305" t="s">
        <v>54</v>
      </c>
      <c r="D9" s="306" t="s">
        <v>55</v>
      </c>
      <c r="E9" s="306" t="s">
        <v>121</v>
      </c>
      <c r="F9" s="307" t="s">
        <v>1678</v>
      </c>
      <c r="G9" s="193"/>
      <c r="H9" s="304"/>
    </row>
    <row r="10" s="2" customFormat="1" ht="26.4" customHeight="1">
      <c r="A10" s="39"/>
      <c r="B10" s="45"/>
      <c r="C10" s="308" t="s">
        <v>78</v>
      </c>
      <c r="D10" s="308" t="s">
        <v>79</v>
      </c>
      <c r="E10" s="39"/>
      <c r="F10" s="39"/>
      <c r="G10" s="39"/>
      <c r="H10" s="45"/>
    </row>
    <row r="11" s="2" customFormat="1" ht="16.8" customHeight="1">
      <c r="A11" s="39"/>
      <c r="B11" s="45"/>
      <c r="C11" s="309" t="s">
        <v>90</v>
      </c>
      <c r="D11" s="310" t="s">
        <v>90</v>
      </c>
      <c r="E11" s="311" t="s">
        <v>1</v>
      </c>
      <c r="F11" s="312">
        <v>4301.1000000000004</v>
      </c>
      <c r="G11" s="39"/>
      <c r="H11" s="45"/>
    </row>
    <row r="12" s="2" customFormat="1" ht="16.8" customHeight="1">
      <c r="A12" s="39"/>
      <c r="B12" s="45"/>
      <c r="C12" s="313" t="s">
        <v>1</v>
      </c>
      <c r="D12" s="313" t="s">
        <v>161</v>
      </c>
      <c r="E12" s="18" t="s">
        <v>1</v>
      </c>
      <c r="F12" s="314">
        <v>3776.5</v>
      </c>
      <c r="G12" s="39"/>
      <c r="H12" s="45"/>
    </row>
    <row r="13" s="2" customFormat="1" ht="16.8" customHeight="1">
      <c r="A13" s="39"/>
      <c r="B13" s="45"/>
      <c r="C13" s="313" t="s">
        <v>1</v>
      </c>
      <c r="D13" s="313" t="s">
        <v>162</v>
      </c>
      <c r="E13" s="18" t="s">
        <v>1</v>
      </c>
      <c r="F13" s="314">
        <v>524.60000000000002</v>
      </c>
      <c r="G13" s="39"/>
      <c r="H13" s="45"/>
    </row>
    <row r="14" s="2" customFormat="1" ht="16.8" customHeight="1">
      <c r="A14" s="39"/>
      <c r="B14" s="45"/>
      <c r="C14" s="313" t="s">
        <v>90</v>
      </c>
      <c r="D14" s="313" t="s">
        <v>163</v>
      </c>
      <c r="E14" s="18" t="s">
        <v>1</v>
      </c>
      <c r="F14" s="314">
        <v>4301.1000000000004</v>
      </c>
      <c r="G14" s="39"/>
      <c r="H14" s="45"/>
    </row>
    <row r="15" s="2" customFormat="1" ht="16.8" customHeight="1">
      <c r="A15" s="39"/>
      <c r="B15" s="45"/>
      <c r="C15" s="315" t="s">
        <v>1679</v>
      </c>
      <c r="D15" s="39"/>
      <c r="E15" s="39"/>
      <c r="F15" s="39"/>
      <c r="G15" s="39"/>
      <c r="H15" s="45"/>
    </row>
    <row r="16" s="2" customFormat="1" ht="16.8" customHeight="1">
      <c r="A16" s="39"/>
      <c r="B16" s="45"/>
      <c r="C16" s="313" t="s">
        <v>156</v>
      </c>
      <c r="D16" s="313" t="s">
        <v>157</v>
      </c>
      <c r="E16" s="18" t="s">
        <v>139</v>
      </c>
      <c r="F16" s="314">
        <v>4301.1000000000004</v>
      </c>
      <c r="G16" s="39"/>
      <c r="H16" s="45"/>
    </row>
    <row r="17" s="2" customFormat="1">
      <c r="A17" s="39"/>
      <c r="B17" s="45"/>
      <c r="C17" s="313" t="s">
        <v>480</v>
      </c>
      <c r="D17" s="313" t="s">
        <v>481</v>
      </c>
      <c r="E17" s="18" t="s">
        <v>139</v>
      </c>
      <c r="F17" s="314">
        <v>4301.1000000000004</v>
      </c>
      <c r="G17" s="39"/>
      <c r="H17" s="45"/>
    </row>
    <row r="18" s="2" customFormat="1" ht="16.8" customHeight="1">
      <c r="A18" s="39"/>
      <c r="B18" s="45"/>
      <c r="C18" s="309" t="s">
        <v>374</v>
      </c>
      <c r="D18" s="310" t="s">
        <v>374</v>
      </c>
      <c r="E18" s="311" t="s">
        <v>1</v>
      </c>
      <c r="F18" s="312">
        <v>279.29000000000002</v>
      </c>
      <c r="G18" s="39"/>
      <c r="H18" s="45"/>
    </row>
    <row r="19" s="2" customFormat="1" ht="16.8" customHeight="1">
      <c r="A19" s="39"/>
      <c r="B19" s="45"/>
      <c r="C19" s="313" t="s">
        <v>374</v>
      </c>
      <c r="D19" s="313" t="s">
        <v>375</v>
      </c>
      <c r="E19" s="18" t="s">
        <v>1</v>
      </c>
      <c r="F19" s="314">
        <v>279.29000000000002</v>
      </c>
      <c r="G19" s="39"/>
      <c r="H19" s="45"/>
    </row>
    <row r="20" s="2" customFormat="1" ht="16.8" customHeight="1">
      <c r="A20" s="39"/>
      <c r="B20" s="45"/>
      <c r="C20" s="309" t="s">
        <v>95</v>
      </c>
      <c r="D20" s="310" t="s">
        <v>95</v>
      </c>
      <c r="E20" s="311" t="s">
        <v>1</v>
      </c>
      <c r="F20" s="312">
        <v>863.25999999999999</v>
      </c>
      <c r="G20" s="39"/>
      <c r="H20" s="45"/>
    </row>
    <row r="21" s="2" customFormat="1" ht="16.8" customHeight="1">
      <c r="A21" s="39"/>
      <c r="B21" s="45"/>
      <c r="C21" s="313" t="s">
        <v>95</v>
      </c>
      <c r="D21" s="313" t="s">
        <v>154</v>
      </c>
      <c r="E21" s="18" t="s">
        <v>1</v>
      </c>
      <c r="F21" s="314">
        <v>863.25999999999999</v>
      </c>
      <c r="G21" s="39"/>
      <c r="H21" s="45"/>
    </row>
    <row r="22" s="2" customFormat="1" ht="16.8" customHeight="1">
      <c r="A22" s="39"/>
      <c r="B22" s="45"/>
      <c r="C22" s="315" t="s">
        <v>1679</v>
      </c>
      <c r="D22" s="39"/>
      <c r="E22" s="39"/>
      <c r="F22" s="39"/>
      <c r="G22" s="39"/>
      <c r="H22" s="45"/>
    </row>
    <row r="23" s="2" customFormat="1" ht="16.8" customHeight="1">
      <c r="A23" s="39"/>
      <c r="B23" s="45"/>
      <c r="C23" s="313" t="s">
        <v>148</v>
      </c>
      <c r="D23" s="313" t="s">
        <v>149</v>
      </c>
      <c r="E23" s="18" t="s">
        <v>139</v>
      </c>
      <c r="F23" s="314">
        <v>863.25999999999999</v>
      </c>
      <c r="G23" s="39"/>
      <c r="H23" s="45"/>
    </row>
    <row r="24" s="2" customFormat="1" ht="16.8" customHeight="1">
      <c r="A24" s="39"/>
      <c r="B24" s="45"/>
      <c r="C24" s="313" t="s">
        <v>137</v>
      </c>
      <c r="D24" s="313" t="s">
        <v>138</v>
      </c>
      <c r="E24" s="18" t="s">
        <v>139</v>
      </c>
      <c r="F24" s="314">
        <v>863.25999999999999</v>
      </c>
      <c r="G24" s="39"/>
      <c r="H24" s="45"/>
    </row>
    <row r="25" s="2" customFormat="1" ht="16.8" customHeight="1">
      <c r="A25" s="39"/>
      <c r="B25" s="45"/>
      <c r="C25" s="309" t="s">
        <v>92</v>
      </c>
      <c r="D25" s="310" t="s">
        <v>92</v>
      </c>
      <c r="E25" s="311" t="s">
        <v>1</v>
      </c>
      <c r="F25" s="312">
        <v>507.80000000000001</v>
      </c>
      <c r="G25" s="39"/>
      <c r="H25" s="45"/>
    </row>
    <row r="26" s="2" customFormat="1" ht="16.8" customHeight="1">
      <c r="A26" s="39"/>
      <c r="B26" s="45"/>
      <c r="C26" s="313" t="s">
        <v>92</v>
      </c>
      <c r="D26" s="313" t="s">
        <v>153</v>
      </c>
      <c r="E26" s="18" t="s">
        <v>1</v>
      </c>
      <c r="F26" s="314">
        <v>507.80000000000001</v>
      </c>
      <c r="G26" s="39"/>
      <c r="H26" s="45"/>
    </row>
    <row r="27" s="2" customFormat="1" ht="16.8" customHeight="1">
      <c r="A27" s="39"/>
      <c r="B27" s="45"/>
      <c r="C27" s="315" t="s">
        <v>1679</v>
      </c>
      <c r="D27" s="39"/>
      <c r="E27" s="39"/>
      <c r="F27" s="39"/>
      <c r="G27" s="39"/>
      <c r="H27" s="45"/>
    </row>
    <row r="28" s="2" customFormat="1" ht="16.8" customHeight="1">
      <c r="A28" s="39"/>
      <c r="B28" s="45"/>
      <c r="C28" s="313" t="s">
        <v>148</v>
      </c>
      <c r="D28" s="313" t="s">
        <v>149</v>
      </c>
      <c r="E28" s="18" t="s">
        <v>139</v>
      </c>
      <c r="F28" s="314">
        <v>863.25999999999999</v>
      </c>
      <c r="G28" s="39"/>
      <c r="H28" s="45"/>
    </row>
    <row r="29" s="2" customFormat="1">
      <c r="A29" s="39"/>
      <c r="B29" s="45"/>
      <c r="C29" s="313" t="s">
        <v>221</v>
      </c>
      <c r="D29" s="313" t="s">
        <v>222</v>
      </c>
      <c r="E29" s="18" t="s">
        <v>223</v>
      </c>
      <c r="F29" s="314">
        <v>1146.5150000000001</v>
      </c>
      <c r="G29" s="39"/>
      <c r="H29" s="45"/>
    </row>
    <row r="30" s="2" customFormat="1">
      <c r="A30" s="39"/>
      <c r="B30" s="45"/>
      <c r="C30" s="313" t="s">
        <v>229</v>
      </c>
      <c r="D30" s="313" t="s">
        <v>230</v>
      </c>
      <c r="E30" s="18" t="s">
        <v>223</v>
      </c>
      <c r="F30" s="314">
        <v>418.935</v>
      </c>
      <c r="G30" s="39"/>
      <c r="H30" s="45"/>
    </row>
    <row r="31" s="2" customFormat="1" ht="16.8" customHeight="1">
      <c r="A31" s="39"/>
      <c r="B31" s="45"/>
      <c r="C31" s="313" t="s">
        <v>243</v>
      </c>
      <c r="D31" s="313" t="s">
        <v>244</v>
      </c>
      <c r="E31" s="18" t="s">
        <v>139</v>
      </c>
      <c r="F31" s="314">
        <v>2031.2000000000001</v>
      </c>
      <c r="G31" s="39"/>
      <c r="H31" s="45"/>
    </row>
    <row r="32" s="2" customFormat="1" ht="16.8" customHeight="1">
      <c r="A32" s="39"/>
      <c r="B32" s="45"/>
      <c r="C32" s="313" t="s">
        <v>250</v>
      </c>
      <c r="D32" s="313" t="s">
        <v>251</v>
      </c>
      <c r="E32" s="18" t="s">
        <v>139</v>
      </c>
      <c r="F32" s="314">
        <v>2031.2000000000001</v>
      </c>
      <c r="G32" s="39"/>
      <c r="H32" s="45"/>
    </row>
    <row r="33" s="2" customFormat="1" ht="16.8" customHeight="1">
      <c r="A33" s="39"/>
      <c r="B33" s="45"/>
      <c r="C33" s="313" t="s">
        <v>256</v>
      </c>
      <c r="D33" s="313" t="s">
        <v>257</v>
      </c>
      <c r="E33" s="18" t="s">
        <v>139</v>
      </c>
      <c r="F33" s="314">
        <v>507.80000000000001</v>
      </c>
      <c r="G33" s="39"/>
      <c r="H33" s="45"/>
    </row>
    <row r="34" s="2" customFormat="1" ht="16.8" customHeight="1">
      <c r="A34" s="39"/>
      <c r="B34" s="45"/>
      <c r="C34" s="313" t="s">
        <v>263</v>
      </c>
      <c r="D34" s="313" t="s">
        <v>264</v>
      </c>
      <c r="E34" s="18" t="s">
        <v>139</v>
      </c>
      <c r="F34" s="314">
        <v>507.80000000000001</v>
      </c>
      <c r="G34" s="39"/>
      <c r="H34" s="45"/>
    </row>
    <row r="35" s="2" customFormat="1" ht="16.8" customHeight="1">
      <c r="A35" s="39"/>
      <c r="B35" s="45"/>
      <c r="C35" s="313" t="s">
        <v>369</v>
      </c>
      <c r="D35" s="313" t="s">
        <v>370</v>
      </c>
      <c r="E35" s="18" t="s">
        <v>223</v>
      </c>
      <c r="F35" s="314">
        <v>279.29000000000002</v>
      </c>
      <c r="G35" s="39"/>
      <c r="H35" s="45"/>
    </row>
    <row r="36" s="2" customFormat="1">
      <c r="A36" s="39"/>
      <c r="B36" s="45"/>
      <c r="C36" s="313" t="s">
        <v>382</v>
      </c>
      <c r="D36" s="313" t="s">
        <v>383</v>
      </c>
      <c r="E36" s="18" t="s">
        <v>139</v>
      </c>
      <c r="F36" s="314">
        <v>558.58000000000004</v>
      </c>
      <c r="G36" s="39"/>
      <c r="H36" s="45"/>
    </row>
    <row r="37" s="2" customFormat="1" ht="16.8" customHeight="1">
      <c r="A37" s="39"/>
      <c r="B37" s="45"/>
      <c r="C37" s="313" t="s">
        <v>387</v>
      </c>
      <c r="D37" s="313" t="s">
        <v>388</v>
      </c>
      <c r="E37" s="18" t="s">
        <v>139</v>
      </c>
      <c r="F37" s="314">
        <v>609.36000000000001</v>
      </c>
      <c r="G37" s="39"/>
      <c r="H37" s="45"/>
    </row>
    <row r="38" s="2" customFormat="1" ht="16.8" customHeight="1">
      <c r="A38" s="39"/>
      <c r="B38" s="45"/>
      <c r="C38" s="313" t="s">
        <v>394</v>
      </c>
      <c r="D38" s="313" t="s">
        <v>395</v>
      </c>
      <c r="E38" s="18" t="s">
        <v>223</v>
      </c>
      <c r="F38" s="314">
        <v>173.16</v>
      </c>
      <c r="G38" s="39"/>
      <c r="H38" s="45"/>
    </row>
    <row r="39" s="2" customFormat="1" ht="16.8" customHeight="1">
      <c r="A39" s="39"/>
      <c r="B39" s="45"/>
      <c r="C39" s="313" t="s">
        <v>441</v>
      </c>
      <c r="D39" s="313" t="s">
        <v>442</v>
      </c>
      <c r="E39" s="18" t="s">
        <v>223</v>
      </c>
      <c r="F39" s="314">
        <v>55.857999999999997</v>
      </c>
      <c r="G39" s="39"/>
      <c r="H39" s="45"/>
    </row>
    <row r="40" s="2" customFormat="1" ht="16.8" customHeight="1">
      <c r="A40" s="39"/>
      <c r="B40" s="45"/>
      <c r="C40" s="313" t="s">
        <v>449</v>
      </c>
      <c r="D40" s="313" t="s">
        <v>450</v>
      </c>
      <c r="E40" s="18" t="s">
        <v>139</v>
      </c>
      <c r="F40" s="314">
        <v>609.36000000000001</v>
      </c>
      <c r="G40" s="39"/>
      <c r="H40" s="45"/>
    </row>
    <row r="41" s="2" customFormat="1" ht="16.8" customHeight="1">
      <c r="A41" s="39"/>
      <c r="B41" s="45"/>
      <c r="C41" s="313" t="s">
        <v>455</v>
      </c>
      <c r="D41" s="313" t="s">
        <v>456</v>
      </c>
      <c r="E41" s="18" t="s">
        <v>139</v>
      </c>
      <c r="F41" s="314">
        <v>863.25999999999999</v>
      </c>
      <c r="G41" s="39"/>
      <c r="H41" s="45"/>
    </row>
    <row r="42" s="2" customFormat="1" ht="16.8" customHeight="1">
      <c r="A42" s="39"/>
      <c r="B42" s="45"/>
      <c r="C42" s="313" t="s">
        <v>461</v>
      </c>
      <c r="D42" s="313" t="s">
        <v>462</v>
      </c>
      <c r="E42" s="18" t="s">
        <v>139</v>
      </c>
      <c r="F42" s="314">
        <v>710.91999999999996</v>
      </c>
      <c r="G42" s="39"/>
      <c r="H42" s="45"/>
    </row>
    <row r="43" s="2" customFormat="1" ht="16.8" customHeight="1">
      <c r="A43" s="39"/>
      <c r="B43" s="45"/>
      <c r="C43" s="313" t="s">
        <v>468</v>
      </c>
      <c r="D43" s="313" t="s">
        <v>469</v>
      </c>
      <c r="E43" s="18" t="s">
        <v>139</v>
      </c>
      <c r="F43" s="314">
        <v>710.91999999999996</v>
      </c>
      <c r="G43" s="39"/>
      <c r="H43" s="45"/>
    </row>
    <row r="44" s="2" customFormat="1" ht="16.8" customHeight="1">
      <c r="A44" s="39"/>
      <c r="B44" s="45"/>
      <c r="C44" s="313" t="s">
        <v>474</v>
      </c>
      <c r="D44" s="313" t="s">
        <v>475</v>
      </c>
      <c r="E44" s="18" t="s">
        <v>139</v>
      </c>
      <c r="F44" s="314">
        <v>863.25999999999999</v>
      </c>
      <c r="G44" s="39"/>
      <c r="H44" s="45"/>
    </row>
    <row r="45" s="2" customFormat="1" ht="16.8" customHeight="1">
      <c r="A45" s="39"/>
      <c r="B45" s="45"/>
      <c r="C45" s="313" t="s">
        <v>906</v>
      </c>
      <c r="D45" s="313" t="s">
        <v>907</v>
      </c>
      <c r="E45" s="18" t="s">
        <v>186</v>
      </c>
      <c r="F45" s="314">
        <v>507.80000000000001</v>
      </c>
      <c r="G45" s="39"/>
      <c r="H45" s="45"/>
    </row>
    <row r="46" s="2" customFormat="1" ht="16.8" customHeight="1">
      <c r="A46" s="39"/>
      <c r="B46" s="45"/>
      <c r="C46" s="313" t="s">
        <v>1103</v>
      </c>
      <c r="D46" s="313" t="s">
        <v>1104</v>
      </c>
      <c r="E46" s="18" t="s">
        <v>186</v>
      </c>
      <c r="F46" s="314">
        <v>1015.6</v>
      </c>
      <c r="G46" s="39"/>
      <c r="H46" s="45"/>
    </row>
    <row r="47" s="2" customFormat="1" ht="16.8" customHeight="1">
      <c r="A47" s="39"/>
      <c r="B47" s="45"/>
      <c r="C47" s="309" t="s">
        <v>97</v>
      </c>
      <c r="D47" s="310" t="s">
        <v>97</v>
      </c>
      <c r="E47" s="311" t="s">
        <v>1</v>
      </c>
      <c r="F47" s="312">
        <v>977.51499999999999</v>
      </c>
      <c r="G47" s="39"/>
      <c r="H47" s="45"/>
    </row>
    <row r="48" s="2" customFormat="1" ht="16.8" customHeight="1">
      <c r="A48" s="39"/>
      <c r="B48" s="45"/>
      <c r="C48" s="313" t="s">
        <v>97</v>
      </c>
      <c r="D48" s="313" t="s">
        <v>228</v>
      </c>
      <c r="E48" s="18" t="s">
        <v>1</v>
      </c>
      <c r="F48" s="314">
        <v>977.51499999999999</v>
      </c>
      <c r="G48" s="39"/>
      <c r="H48" s="45"/>
    </row>
    <row r="49" s="2" customFormat="1" ht="16.8" customHeight="1">
      <c r="A49" s="39"/>
      <c r="B49" s="45"/>
      <c r="C49" s="315" t="s">
        <v>1679</v>
      </c>
      <c r="D49" s="39"/>
      <c r="E49" s="39"/>
      <c r="F49" s="39"/>
      <c r="G49" s="39"/>
      <c r="H49" s="45"/>
    </row>
    <row r="50" s="2" customFormat="1">
      <c r="A50" s="39"/>
      <c r="B50" s="45"/>
      <c r="C50" s="313" t="s">
        <v>221</v>
      </c>
      <c r="D50" s="313" t="s">
        <v>222</v>
      </c>
      <c r="E50" s="18" t="s">
        <v>223</v>
      </c>
      <c r="F50" s="314">
        <v>1146.5150000000001</v>
      </c>
      <c r="G50" s="39"/>
      <c r="H50" s="45"/>
    </row>
    <row r="51" s="2" customFormat="1" ht="16.8" customHeight="1">
      <c r="A51" s="39"/>
      <c r="B51" s="45"/>
      <c r="C51" s="313" t="s">
        <v>236</v>
      </c>
      <c r="D51" s="313" t="s">
        <v>237</v>
      </c>
      <c r="E51" s="18" t="s">
        <v>223</v>
      </c>
      <c r="F51" s="314">
        <v>1396.4500000000001</v>
      </c>
      <c r="G51" s="39"/>
      <c r="H51" s="45"/>
    </row>
    <row r="52" s="2" customFormat="1">
      <c r="A52" s="39"/>
      <c r="B52" s="45"/>
      <c r="C52" s="313" t="s">
        <v>306</v>
      </c>
      <c r="D52" s="313" t="s">
        <v>307</v>
      </c>
      <c r="E52" s="18" t="s">
        <v>223</v>
      </c>
      <c r="F52" s="314">
        <v>977.51499999999999</v>
      </c>
      <c r="G52" s="39"/>
      <c r="H52" s="45"/>
    </row>
    <row r="53" s="2" customFormat="1" ht="16.8" customHeight="1">
      <c r="A53" s="39"/>
      <c r="B53" s="45"/>
      <c r="C53" s="313" t="s">
        <v>318</v>
      </c>
      <c r="D53" s="313" t="s">
        <v>319</v>
      </c>
      <c r="E53" s="18" t="s">
        <v>223</v>
      </c>
      <c r="F53" s="314">
        <v>418.935</v>
      </c>
      <c r="G53" s="39"/>
      <c r="H53" s="45"/>
    </row>
    <row r="54" s="2" customFormat="1">
      <c r="A54" s="39"/>
      <c r="B54" s="45"/>
      <c r="C54" s="313" t="s">
        <v>342</v>
      </c>
      <c r="D54" s="313" t="s">
        <v>343</v>
      </c>
      <c r="E54" s="18" t="s">
        <v>344</v>
      </c>
      <c r="F54" s="314">
        <v>2792.9000000000001</v>
      </c>
      <c r="G54" s="39"/>
      <c r="H54" s="45"/>
    </row>
    <row r="55" s="2" customFormat="1" ht="16.8" customHeight="1">
      <c r="A55" s="39"/>
      <c r="B55" s="45"/>
      <c r="C55" s="313" t="s">
        <v>350</v>
      </c>
      <c r="D55" s="313" t="s">
        <v>351</v>
      </c>
      <c r="E55" s="18" t="s">
        <v>223</v>
      </c>
      <c r="F55" s="314">
        <v>1396.4500000000001</v>
      </c>
      <c r="G55" s="39"/>
      <c r="H55" s="45"/>
    </row>
    <row r="56" s="2" customFormat="1" ht="16.8" customHeight="1">
      <c r="A56" s="39"/>
      <c r="B56" s="45"/>
      <c r="C56" s="313" t="s">
        <v>357</v>
      </c>
      <c r="D56" s="313" t="s">
        <v>358</v>
      </c>
      <c r="E56" s="18" t="s">
        <v>223</v>
      </c>
      <c r="F56" s="314">
        <v>1396.4500000000001</v>
      </c>
      <c r="G56" s="39"/>
      <c r="H56" s="45"/>
    </row>
    <row r="57" s="2" customFormat="1" ht="16.8" customHeight="1">
      <c r="A57" s="39"/>
      <c r="B57" s="45"/>
      <c r="C57" s="309" t="s">
        <v>99</v>
      </c>
      <c r="D57" s="310" t="s">
        <v>99</v>
      </c>
      <c r="E57" s="311" t="s">
        <v>1</v>
      </c>
      <c r="F57" s="312">
        <v>418.935</v>
      </c>
      <c r="G57" s="39"/>
      <c r="H57" s="45"/>
    </row>
    <row r="58" s="2" customFormat="1" ht="16.8" customHeight="1">
      <c r="A58" s="39"/>
      <c r="B58" s="45"/>
      <c r="C58" s="313" t="s">
        <v>99</v>
      </c>
      <c r="D58" s="313" t="s">
        <v>234</v>
      </c>
      <c r="E58" s="18" t="s">
        <v>1</v>
      </c>
      <c r="F58" s="314">
        <v>418.935</v>
      </c>
      <c r="G58" s="39"/>
      <c r="H58" s="45"/>
    </row>
    <row r="59" s="2" customFormat="1" ht="16.8" customHeight="1">
      <c r="A59" s="39"/>
      <c r="B59" s="45"/>
      <c r="C59" s="315" t="s">
        <v>1679</v>
      </c>
      <c r="D59" s="39"/>
      <c r="E59" s="39"/>
      <c r="F59" s="39"/>
      <c r="G59" s="39"/>
      <c r="H59" s="45"/>
    </row>
    <row r="60" s="2" customFormat="1">
      <c r="A60" s="39"/>
      <c r="B60" s="45"/>
      <c r="C60" s="313" t="s">
        <v>229</v>
      </c>
      <c r="D60" s="313" t="s">
        <v>230</v>
      </c>
      <c r="E60" s="18" t="s">
        <v>223</v>
      </c>
      <c r="F60" s="314">
        <v>418.935</v>
      </c>
      <c r="G60" s="39"/>
      <c r="H60" s="45"/>
    </row>
    <row r="61" s="2" customFormat="1" ht="16.8" customHeight="1">
      <c r="A61" s="39"/>
      <c r="B61" s="45"/>
      <c r="C61" s="313" t="s">
        <v>236</v>
      </c>
      <c r="D61" s="313" t="s">
        <v>237</v>
      </c>
      <c r="E61" s="18" t="s">
        <v>223</v>
      </c>
      <c r="F61" s="314">
        <v>1396.4500000000001</v>
      </c>
      <c r="G61" s="39"/>
      <c r="H61" s="45"/>
    </row>
    <row r="62" s="2" customFormat="1">
      <c r="A62" s="39"/>
      <c r="B62" s="45"/>
      <c r="C62" s="313" t="s">
        <v>312</v>
      </c>
      <c r="D62" s="313" t="s">
        <v>313</v>
      </c>
      <c r="E62" s="18" t="s">
        <v>223</v>
      </c>
      <c r="F62" s="314">
        <v>418.935</v>
      </c>
      <c r="G62" s="39"/>
      <c r="H62" s="45"/>
    </row>
    <row r="63" s="2" customFormat="1" ht="16.8" customHeight="1">
      <c r="A63" s="39"/>
      <c r="B63" s="45"/>
      <c r="C63" s="313" t="s">
        <v>318</v>
      </c>
      <c r="D63" s="313" t="s">
        <v>319</v>
      </c>
      <c r="E63" s="18" t="s">
        <v>223</v>
      </c>
      <c r="F63" s="314">
        <v>418.935</v>
      </c>
      <c r="G63" s="39"/>
      <c r="H63" s="45"/>
    </row>
    <row r="64" s="2" customFormat="1">
      <c r="A64" s="39"/>
      <c r="B64" s="45"/>
      <c r="C64" s="313" t="s">
        <v>342</v>
      </c>
      <c r="D64" s="313" t="s">
        <v>343</v>
      </c>
      <c r="E64" s="18" t="s">
        <v>344</v>
      </c>
      <c r="F64" s="314">
        <v>2792.9000000000001</v>
      </c>
      <c r="G64" s="39"/>
      <c r="H64" s="45"/>
    </row>
    <row r="65" s="2" customFormat="1" ht="16.8" customHeight="1">
      <c r="A65" s="39"/>
      <c r="B65" s="45"/>
      <c r="C65" s="313" t="s">
        <v>350</v>
      </c>
      <c r="D65" s="313" t="s">
        <v>351</v>
      </c>
      <c r="E65" s="18" t="s">
        <v>223</v>
      </c>
      <c r="F65" s="314">
        <v>1396.4500000000001</v>
      </c>
      <c r="G65" s="39"/>
      <c r="H65" s="45"/>
    </row>
    <row r="66" s="2" customFormat="1" ht="16.8" customHeight="1">
      <c r="A66" s="39"/>
      <c r="B66" s="45"/>
      <c r="C66" s="313" t="s">
        <v>357</v>
      </c>
      <c r="D66" s="313" t="s">
        <v>358</v>
      </c>
      <c r="E66" s="18" t="s">
        <v>223</v>
      </c>
      <c r="F66" s="314">
        <v>1396.4500000000001</v>
      </c>
      <c r="G66" s="39"/>
      <c r="H66" s="45"/>
    </row>
    <row r="67" s="2" customFormat="1" ht="26.4" customHeight="1">
      <c r="A67" s="39"/>
      <c r="B67" s="45"/>
      <c r="C67" s="308" t="s">
        <v>84</v>
      </c>
      <c r="D67" s="308" t="s">
        <v>85</v>
      </c>
      <c r="E67" s="39"/>
      <c r="F67" s="39"/>
      <c r="G67" s="39"/>
      <c r="H67" s="45"/>
    </row>
    <row r="68" s="2" customFormat="1" ht="16.8" customHeight="1">
      <c r="A68" s="39"/>
      <c r="B68" s="45"/>
      <c r="C68" s="309" t="s">
        <v>1164</v>
      </c>
      <c r="D68" s="310" t="s">
        <v>1164</v>
      </c>
      <c r="E68" s="311" t="s">
        <v>1</v>
      </c>
      <c r="F68" s="312">
        <v>207.02000000000001</v>
      </c>
      <c r="G68" s="39"/>
      <c r="H68" s="45"/>
    </row>
    <row r="69" s="2" customFormat="1" ht="16.8" customHeight="1">
      <c r="A69" s="39"/>
      <c r="B69" s="45"/>
      <c r="C69" s="313" t="s">
        <v>1164</v>
      </c>
      <c r="D69" s="313" t="s">
        <v>1207</v>
      </c>
      <c r="E69" s="18" t="s">
        <v>1</v>
      </c>
      <c r="F69" s="314">
        <v>207.02000000000001</v>
      </c>
      <c r="G69" s="39"/>
      <c r="H69" s="45"/>
    </row>
    <row r="70" s="2" customFormat="1" ht="16.8" customHeight="1">
      <c r="A70" s="39"/>
      <c r="B70" s="45"/>
      <c r="C70" s="315" t="s">
        <v>1679</v>
      </c>
      <c r="D70" s="39"/>
      <c r="E70" s="39"/>
      <c r="F70" s="39"/>
      <c r="G70" s="39"/>
      <c r="H70" s="45"/>
    </row>
    <row r="71" s="2" customFormat="1" ht="16.8" customHeight="1">
      <c r="A71" s="39"/>
      <c r="B71" s="45"/>
      <c r="C71" s="313" t="s">
        <v>1202</v>
      </c>
      <c r="D71" s="313" t="s">
        <v>1203</v>
      </c>
      <c r="E71" s="18" t="s">
        <v>139</v>
      </c>
      <c r="F71" s="314">
        <v>256.95999999999998</v>
      </c>
      <c r="G71" s="39"/>
      <c r="H71" s="45"/>
    </row>
    <row r="72" s="2" customFormat="1" ht="16.8" customHeight="1">
      <c r="A72" s="39"/>
      <c r="B72" s="45"/>
      <c r="C72" s="313" t="s">
        <v>1215</v>
      </c>
      <c r="D72" s="313" t="s">
        <v>1216</v>
      </c>
      <c r="E72" s="18" t="s">
        <v>139</v>
      </c>
      <c r="F72" s="314">
        <v>207.02000000000001</v>
      </c>
      <c r="G72" s="39"/>
      <c r="H72" s="45"/>
    </row>
    <row r="73" s="2" customFormat="1">
      <c r="A73" s="39"/>
      <c r="B73" s="45"/>
      <c r="C73" s="313" t="s">
        <v>1245</v>
      </c>
      <c r="D73" s="313" t="s">
        <v>1246</v>
      </c>
      <c r="E73" s="18" t="s">
        <v>223</v>
      </c>
      <c r="F73" s="314">
        <v>986.48000000000002</v>
      </c>
      <c r="G73" s="39"/>
      <c r="H73" s="45"/>
    </row>
    <row r="74" s="2" customFormat="1" ht="16.8" customHeight="1">
      <c r="A74" s="39"/>
      <c r="B74" s="45"/>
      <c r="C74" s="313" t="s">
        <v>1395</v>
      </c>
      <c r="D74" s="313" t="s">
        <v>1396</v>
      </c>
      <c r="E74" s="18" t="s">
        <v>139</v>
      </c>
      <c r="F74" s="314">
        <v>207.02000000000001</v>
      </c>
      <c r="G74" s="39"/>
      <c r="H74" s="45"/>
    </row>
    <row r="75" s="2" customFormat="1" ht="16.8" customHeight="1">
      <c r="A75" s="39"/>
      <c r="B75" s="45"/>
      <c r="C75" s="313" t="s">
        <v>1400</v>
      </c>
      <c r="D75" s="313" t="s">
        <v>1401</v>
      </c>
      <c r="E75" s="18" t="s">
        <v>139</v>
      </c>
      <c r="F75" s="314">
        <v>207.02000000000001</v>
      </c>
      <c r="G75" s="39"/>
      <c r="H75" s="45"/>
    </row>
    <row r="76" s="2" customFormat="1" ht="16.8" customHeight="1">
      <c r="A76" s="39"/>
      <c r="B76" s="45"/>
      <c r="C76" s="313" t="s">
        <v>461</v>
      </c>
      <c r="D76" s="313" t="s">
        <v>462</v>
      </c>
      <c r="E76" s="18" t="s">
        <v>139</v>
      </c>
      <c r="F76" s="314">
        <v>256.95999999999998</v>
      </c>
      <c r="G76" s="39"/>
      <c r="H76" s="45"/>
    </row>
    <row r="77" s="2" customFormat="1" ht="16.8" customHeight="1">
      <c r="A77" s="39"/>
      <c r="B77" s="45"/>
      <c r="C77" s="313" t="s">
        <v>1406</v>
      </c>
      <c r="D77" s="313" t="s">
        <v>1407</v>
      </c>
      <c r="E77" s="18" t="s">
        <v>139</v>
      </c>
      <c r="F77" s="314">
        <v>207.02000000000001</v>
      </c>
      <c r="G77" s="39"/>
      <c r="H77" s="45"/>
    </row>
    <row r="78" s="2" customFormat="1" ht="16.8" customHeight="1">
      <c r="A78" s="39"/>
      <c r="B78" s="45"/>
      <c r="C78" s="313" t="s">
        <v>1411</v>
      </c>
      <c r="D78" s="313" t="s">
        <v>1412</v>
      </c>
      <c r="E78" s="18" t="s">
        <v>139</v>
      </c>
      <c r="F78" s="314">
        <v>207.02000000000001</v>
      </c>
      <c r="G78" s="39"/>
      <c r="H78" s="45"/>
    </row>
    <row r="79" s="2" customFormat="1" ht="16.8" customHeight="1">
      <c r="A79" s="39"/>
      <c r="B79" s="45"/>
      <c r="C79" s="313" t="s">
        <v>1417</v>
      </c>
      <c r="D79" s="313" t="s">
        <v>1418</v>
      </c>
      <c r="E79" s="18" t="s">
        <v>139</v>
      </c>
      <c r="F79" s="314">
        <v>207.02000000000001</v>
      </c>
      <c r="G79" s="39"/>
      <c r="H79" s="45"/>
    </row>
    <row r="80" s="2" customFormat="1" ht="16.8" customHeight="1">
      <c r="A80" s="39"/>
      <c r="B80" s="45"/>
      <c r="C80" s="313" t="s">
        <v>1103</v>
      </c>
      <c r="D80" s="313" t="s">
        <v>1104</v>
      </c>
      <c r="E80" s="18" t="s">
        <v>186</v>
      </c>
      <c r="F80" s="314">
        <v>376.39999999999998</v>
      </c>
      <c r="G80" s="39"/>
      <c r="H80" s="45"/>
    </row>
    <row r="81" s="2" customFormat="1" ht="16.8" customHeight="1">
      <c r="A81" s="39"/>
      <c r="B81" s="45"/>
      <c r="C81" s="309" t="s">
        <v>1213</v>
      </c>
      <c r="D81" s="310" t="s">
        <v>1213</v>
      </c>
      <c r="E81" s="311" t="s">
        <v>1</v>
      </c>
      <c r="F81" s="312">
        <v>18.260000000000002</v>
      </c>
      <c r="G81" s="39"/>
      <c r="H81" s="45"/>
    </row>
    <row r="82" s="2" customFormat="1" ht="16.8" customHeight="1">
      <c r="A82" s="39"/>
      <c r="B82" s="45"/>
      <c r="C82" s="313" t="s">
        <v>1213</v>
      </c>
      <c r="D82" s="313" t="s">
        <v>1214</v>
      </c>
      <c r="E82" s="18" t="s">
        <v>1</v>
      </c>
      <c r="F82" s="314">
        <v>18.260000000000002</v>
      </c>
      <c r="G82" s="39"/>
      <c r="H82" s="45"/>
    </row>
    <row r="83" s="2" customFormat="1" ht="16.8" customHeight="1">
      <c r="A83" s="39"/>
      <c r="B83" s="45"/>
      <c r="C83" s="309" t="s">
        <v>1168</v>
      </c>
      <c r="D83" s="310" t="s">
        <v>1168</v>
      </c>
      <c r="E83" s="311" t="s">
        <v>1</v>
      </c>
      <c r="F83" s="312">
        <v>74.099999999999994</v>
      </c>
      <c r="G83" s="39"/>
      <c r="H83" s="45"/>
    </row>
    <row r="84" s="2" customFormat="1" ht="16.8" customHeight="1">
      <c r="A84" s="39"/>
      <c r="B84" s="45"/>
      <c r="C84" s="313" t="s">
        <v>1168</v>
      </c>
      <c r="D84" s="313" t="s">
        <v>1273</v>
      </c>
      <c r="E84" s="18" t="s">
        <v>1</v>
      </c>
      <c r="F84" s="314">
        <v>74.099999999999994</v>
      </c>
      <c r="G84" s="39"/>
      <c r="H84" s="45"/>
    </row>
    <row r="85" s="2" customFormat="1" ht="16.8" customHeight="1">
      <c r="A85" s="39"/>
      <c r="B85" s="45"/>
      <c r="C85" s="315" t="s">
        <v>1679</v>
      </c>
      <c r="D85" s="39"/>
      <c r="E85" s="39"/>
      <c r="F85" s="39"/>
      <c r="G85" s="39"/>
      <c r="H85" s="45"/>
    </row>
    <row r="86" s="2" customFormat="1">
      <c r="A86" s="39"/>
      <c r="B86" s="45"/>
      <c r="C86" s="313" t="s">
        <v>1268</v>
      </c>
      <c r="D86" s="313" t="s">
        <v>1269</v>
      </c>
      <c r="E86" s="18" t="s">
        <v>186</v>
      </c>
      <c r="F86" s="314">
        <v>74.099999999999994</v>
      </c>
      <c r="G86" s="39"/>
      <c r="H86" s="45"/>
    </row>
    <row r="87" s="2" customFormat="1" ht="16.8" customHeight="1">
      <c r="A87" s="39"/>
      <c r="B87" s="45"/>
      <c r="C87" s="313" t="s">
        <v>1457</v>
      </c>
      <c r="D87" s="313" t="s">
        <v>1458</v>
      </c>
      <c r="E87" s="18" t="s">
        <v>186</v>
      </c>
      <c r="F87" s="314">
        <v>74.099999999999994</v>
      </c>
      <c r="G87" s="39"/>
      <c r="H87" s="45"/>
    </row>
    <row r="88" s="2" customFormat="1" ht="16.8" customHeight="1">
      <c r="A88" s="39"/>
      <c r="B88" s="45"/>
      <c r="C88" s="313" t="s">
        <v>1280</v>
      </c>
      <c r="D88" s="313" t="s">
        <v>1281</v>
      </c>
      <c r="E88" s="18" t="s">
        <v>186</v>
      </c>
      <c r="F88" s="314">
        <v>48.509999999999998</v>
      </c>
      <c r="G88" s="39"/>
      <c r="H88" s="45"/>
    </row>
    <row r="89" s="2" customFormat="1" ht="16.8" customHeight="1">
      <c r="A89" s="39"/>
      <c r="B89" s="45"/>
      <c r="C89" s="309" t="s">
        <v>1170</v>
      </c>
      <c r="D89" s="310" t="s">
        <v>1170</v>
      </c>
      <c r="E89" s="311" t="s">
        <v>1</v>
      </c>
      <c r="F89" s="312">
        <v>30</v>
      </c>
      <c r="G89" s="39"/>
      <c r="H89" s="45"/>
    </row>
    <row r="90" s="2" customFormat="1" ht="16.8" customHeight="1">
      <c r="A90" s="39"/>
      <c r="B90" s="45"/>
      <c r="C90" s="313" t="s">
        <v>1170</v>
      </c>
      <c r="D90" s="313" t="s">
        <v>1278</v>
      </c>
      <c r="E90" s="18" t="s">
        <v>1</v>
      </c>
      <c r="F90" s="314">
        <v>30</v>
      </c>
      <c r="G90" s="39"/>
      <c r="H90" s="45"/>
    </row>
    <row r="91" s="2" customFormat="1" ht="16.8" customHeight="1">
      <c r="A91" s="39"/>
      <c r="B91" s="45"/>
      <c r="C91" s="315" t="s">
        <v>1679</v>
      </c>
      <c r="D91" s="39"/>
      <c r="E91" s="39"/>
      <c r="F91" s="39"/>
      <c r="G91" s="39"/>
      <c r="H91" s="45"/>
    </row>
    <row r="92" s="2" customFormat="1" ht="16.8" customHeight="1">
      <c r="A92" s="39"/>
      <c r="B92" s="45"/>
      <c r="C92" s="313" t="s">
        <v>1274</v>
      </c>
      <c r="D92" s="313" t="s">
        <v>1275</v>
      </c>
      <c r="E92" s="18" t="s">
        <v>186</v>
      </c>
      <c r="F92" s="314">
        <v>30</v>
      </c>
      <c r="G92" s="39"/>
      <c r="H92" s="45"/>
    </row>
    <row r="93" s="2" customFormat="1" ht="16.8" customHeight="1">
      <c r="A93" s="39"/>
      <c r="B93" s="45"/>
      <c r="C93" s="313" t="s">
        <v>1280</v>
      </c>
      <c r="D93" s="313" t="s">
        <v>1281</v>
      </c>
      <c r="E93" s="18" t="s">
        <v>186</v>
      </c>
      <c r="F93" s="314">
        <v>48.509999999999998</v>
      </c>
      <c r="G93" s="39"/>
      <c r="H93" s="45"/>
    </row>
    <row r="94" s="2" customFormat="1" ht="16.8" customHeight="1">
      <c r="A94" s="39"/>
      <c r="B94" s="45"/>
      <c r="C94" s="309" t="s">
        <v>1162</v>
      </c>
      <c r="D94" s="310" t="s">
        <v>1162</v>
      </c>
      <c r="E94" s="311" t="s">
        <v>1</v>
      </c>
      <c r="F94" s="312">
        <v>49.939999999999998</v>
      </c>
      <c r="G94" s="39"/>
      <c r="H94" s="45"/>
    </row>
    <row r="95" s="2" customFormat="1" ht="16.8" customHeight="1">
      <c r="A95" s="39"/>
      <c r="B95" s="45"/>
      <c r="C95" s="313" t="s">
        <v>1162</v>
      </c>
      <c r="D95" s="313" t="s">
        <v>1208</v>
      </c>
      <c r="E95" s="18" t="s">
        <v>1</v>
      </c>
      <c r="F95" s="314">
        <v>49.939999999999998</v>
      </c>
      <c r="G95" s="39"/>
      <c r="H95" s="45"/>
    </row>
    <row r="96" s="2" customFormat="1" ht="16.8" customHeight="1">
      <c r="A96" s="39"/>
      <c r="B96" s="45"/>
      <c r="C96" s="315" t="s">
        <v>1679</v>
      </c>
      <c r="D96" s="39"/>
      <c r="E96" s="39"/>
      <c r="F96" s="39"/>
      <c r="G96" s="39"/>
      <c r="H96" s="45"/>
    </row>
    <row r="97" s="2" customFormat="1" ht="16.8" customHeight="1">
      <c r="A97" s="39"/>
      <c r="B97" s="45"/>
      <c r="C97" s="313" t="s">
        <v>1202</v>
      </c>
      <c r="D97" s="313" t="s">
        <v>1203</v>
      </c>
      <c r="E97" s="18" t="s">
        <v>139</v>
      </c>
      <c r="F97" s="314">
        <v>256.95999999999998</v>
      </c>
      <c r="G97" s="39"/>
      <c r="H97" s="45"/>
    </row>
    <row r="98" s="2" customFormat="1">
      <c r="A98" s="39"/>
      <c r="B98" s="45"/>
      <c r="C98" s="313" t="s">
        <v>1245</v>
      </c>
      <c r="D98" s="313" t="s">
        <v>1246</v>
      </c>
      <c r="E98" s="18" t="s">
        <v>223</v>
      </c>
      <c r="F98" s="314">
        <v>986.48000000000002</v>
      </c>
      <c r="G98" s="39"/>
      <c r="H98" s="45"/>
    </row>
    <row r="99" s="2" customFormat="1" ht="16.8" customHeight="1">
      <c r="A99" s="39"/>
      <c r="B99" s="45"/>
      <c r="C99" s="313" t="s">
        <v>1389</v>
      </c>
      <c r="D99" s="313" t="s">
        <v>1390</v>
      </c>
      <c r="E99" s="18" t="s">
        <v>139</v>
      </c>
      <c r="F99" s="314">
        <v>190.41</v>
      </c>
      <c r="G99" s="39"/>
      <c r="H99" s="45"/>
    </row>
    <row r="100" s="2" customFormat="1" ht="16.8" customHeight="1">
      <c r="A100" s="39"/>
      <c r="B100" s="45"/>
      <c r="C100" s="313" t="s">
        <v>461</v>
      </c>
      <c r="D100" s="313" t="s">
        <v>462</v>
      </c>
      <c r="E100" s="18" t="s">
        <v>139</v>
      </c>
      <c r="F100" s="314">
        <v>256.95999999999998</v>
      </c>
      <c r="G100" s="39"/>
      <c r="H100" s="45"/>
    </row>
    <row r="101" s="2" customFormat="1">
      <c r="A101" s="39"/>
      <c r="B101" s="45"/>
      <c r="C101" s="313" t="s">
        <v>1444</v>
      </c>
      <c r="D101" s="313" t="s">
        <v>1445</v>
      </c>
      <c r="E101" s="18" t="s">
        <v>139</v>
      </c>
      <c r="F101" s="314">
        <v>49.939999999999998</v>
      </c>
      <c r="G101" s="39"/>
      <c r="H101" s="45"/>
    </row>
    <row r="102" s="2" customFormat="1" ht="16.8" customHeight="1">
      <c r="A102" s="39"/>
      <c r="B102" s="45"/>
      <c r="C102" s="313" t="s">
        <v>1552</v>
      </c>
      <c r="D102" s="313" t="s">
        <v>1553</v>
      </c>
      <c r="E102" s="18" t="s">
        <v>139</v>
      </c>
      <c r="F102" s="314">
        <v>49.939999999999998</v>
      </c>
      <c r="G102" s="39"/>
      <c r="H102" s="45"/>
    </row>
    <row r="103" s="2" customFormat="1" ht="16.8" customHeight="1">
      <c r="A103" s="39"/>
      <c r="B103" s="45"/>
      <c r="C103" s="313" t="s">
        <v>1449</v>
      </c>
      <c r="D103" s="313" t="s">
        <v>1450</v>
      </c>
      <c r="E103" s="18" t="s">
        <v>139</v>
      </c>
      <c r="F103" s="314">
        <v>54.933999999999998</v>
      </c>
      <c r="G103" s="39"/>
      <c r="H103" s="45"/>
    </row>
    <row r="104" s="2" customFormat="1" ht="16.8" customHeight="1">
      <c r="A104" s="39"/>
      <c r="B104" s="45"/>
      <c r="C104" s="309" t="s">
        <v>1166</v>
      </c>
      <c r="D104" s="310" t="s">
        <v>1166</v>
      </c>
      <c r="E104" s="311" t="s">
        <v>1</v>
      </c>
      <c r="F104" s="312">
        <v>1062.5999999999999</v>
      </c>
      <c r="G104" s="39"/>
      <c r="H104" s="45"/>
    </row>
    <row r="105" s="2" customFormat="1" ht="16.8" customHeight="1">
      <c r="A105" s="39"/>
      <c r="B105" s="45"/>
      <c r="C105" s="313" t="s">
        <v>1</v>
      </c>
      <c r="D105" s="313" t="s">
        <v>1243</v>
      </c>
      <c r="E105" s="18" t="s">
        <v>1</v>
      </c>
      <c r="F105" s="314">
        <v>1062.5999999999999</v>
      </c>
      <c r="G105" s="39"/>
      <c r="H105" s="45"/>
    </row>
    <row r="106" s="2" customFormat="1" ht="16.8" customHeight="1">
      <c r="A106" s="39"/>
      <c r="B106" s="45"/>
      <c r="C106" s="313" t="s">
        <v>1166</v>
      </c>
      <c r="D106" s="313" t="s">
        <v>163</v>
      </c>
      <c r="E106" s="18" t="s">
        <v>1</v>
      </c>
      <c r="F106" s="314">
        <v>1062.5999999999999</v>
      </c>
      <c r="G106" s="39"/>
      <c r="H106" s="45"/>
    </row>
    <row r="107" s="2" customFormat="1" ht="16.8" customHeight="1">
      <c r="A107" s="39"/>
      <c r="B107" s="45"/>
      <c r="C107" s="315" t="s">
        <v>1679</v>
      </c>
      <c r="D107" s="39"/>
      <c r="E107" s="39"/>
      <c r="F107" s="39"/>
      <c r="G107" s="39"/>
      <c r="H107" s="45"/>
    </row>
    <row r="108" s="2" customFormat="1">
      <c r="A108" s="39"/>
      <c r="B108" s="45"/>
      <c r="C108" s="313" t="s">
        <v>1238</v>
      </c>
      <c r="D108" s="313" t="s">
        <v>1239</v>
      </c>
      <c r="E108" s="18" t="s">
        <v>223</v>
      </c>
      <c r="F108" s="314">
        <v>743.82000000000005</v>
      </c>
      <c r="G108" s="39"/>
      <c r="H108" s="45"/>
    </row>
    <row r="109" s="2" customFormat="1">
      <c r="A109" s="39"/>
      <c r="B109" s="45"/>
      <c r="C109" s="313" t="s">
        <v>1260</v>
      </c>
      <c r="D109" s="313" t="s">
        <v>1261</v>
      </c>
      <c r="E109" s="18" t="s">
        <v>223</v>
      </c>
      <c r="F109" s="314">
        <v>318.77999999999997</v>
      </c>
      <c r="G109" s="39"/>
      <c r="H109" s="45"/>
    </row>
    <row r="110" s="2" customFormat="1">
      <c r="A110" s="39"/>
      <c r="B110" s="45"/>
      <c r="C110" s="313" t="s">
        <v>1289</v>
      </c>
      <c r="D110" s="313" t="s">
        <v>1290</v>
      </c>
      <c r="E110" s="18" t="s">
        <v>223</v>
      </c>
      <c r="F110" s="314">
        <v>531.29999999999995</v>
      </c>
      <c r="G110" s="39"/>
      <c r="H110" s="45"/>
    </row>
    <row r="111" s="2" customFormat="1">
      <c r="A111" s="39"/>
      <c r="B111" s="45"/>
      <c r="C111" s="313" t="s">
        <v>306</v>
      </c>
      <c r="D111" s="313" t="s">
        <v>307</v>
      </c>
      <c r="E111" s="18" t="s">
        <v>223</v>
      </c>
      <c r="F111" s="314">
        <v>743.82000000000005</v>
      </c>
      <c r="G111" s="39"/>
      <c r="H111" s="45"/>
    </row>
    <row r="112" s="2" customFormat="1">
      <c r="A112" s="39"/>
      <c r="B112" s="45"/>
      <c r="C112" s="313" t="s">
        <v>312</v>
      </c>
      <c r="D112" s="313" t="s">
        <v>313</v>
      </c>
      <c r="E112" s="18" t="s">
        <v>223</v>
      </c>
      <c r="F112" s="314">
        <v>318.77999999999997</v>
      </c>
      <c r="G112" s="39"/>
      <c r="H112" s="45"/>
    </row>
    <row r="113" s="2" customFormat="1" ht="16.8" customHeight="1">
      <c r="A113" s="39"/>
      <c r="B113" s="45"/>
      <c r="C113" s="313" t="s">
        <v>1373</v>
      </c>
      <c r="D113" s="313" t="s">
        <v>1374</v>
      </c>
      <c r="E113" s="18" t="s">
        <v>223</v>
      </c>
      <c r="F113" s="314">
        <v>531.29999999999995</v>
      </c>
      <c r="G113" s="39"/>
      <c r="H113" s="45"/>
    </row>
    <row r="114" s="2" customFormat="1" ht="16.8" customHeight="1">
      <c r="A114" s="39"/>
      <c r="B114" s="45"/>
      <c r="C114" s="313" t="s">
        <v>326</v>
      </c>
      <c r="D114" s="313" t="s">
        <v>327</v>
      </c>
      <c r="E114" s="18" t="s">
        <v>223</v>
      </c>
      <c r="F114" s="314">
        <v>2049.0799999999999</v>
      </c>
      <c r="G114" s="39"/>
      <c r="H114" s="45"/>
    </row>
    <row r="115" s="2" customFormat="1" ht="16.8" customHeight="1">
      <c r="A115" s="39"/>
      <c r="B115" s="45"/>
      <c r="C115" s="313" t="s">
        <v>350</v>
      </c>
      <c r="D115" s="313" t="s">
        <v>351</v>
      </c>
      <c r="E115" s="18" t="s">
        <v>223</v>
      </c>
      <c r="F115" s="314">
        <v>2049.0799999999999</v>
      </c>
      <c r="G115" s="39"/>
      <c r="H115" s="45"/>
    </row>
    <row r="116" s="2" customFormat="1" ht="16.8" customHeight="1">
      <c r="A116" s="39"/>
      <c r="B116" s="45"/>
      <c r="C116" s="313" t="s">
        <v>357</v>
      </c>
      <c r="D116" s="313" t="s">
        <v>358</v>
      </c>
      <c r="E116" s="18" t="s">
        <v>223</v>
      </c>
      <c r="F116" s="314">
        <v>2049.0799999999999</v>
      </c>
      <c r="G116" s="39"/>
      <c r="H116" s="45"/>
    </row>
    <row r="117" s="2" customFormat="1" ht="16.8" customHeight="1">
      <c r="A117" s="39"/>
      <c r="B117" s="45"/>
      <c r="C117" s="313" t="s">
        <v>1344</v>
      </c>
      <c r="D117" s="313" t="s">
        <v>1345</v>
      </c>
      <c r="E117" s="18" t="s">
        <v>223</v>
      </c>
      <c r="F117" s="314">
        <v>1062.5999999999999</v>
      </c>
      <c r="G117" s="39"/>
      <c r="H117" s="45"/>
    </row>
    <row r="118" s="2" customFormat="1" ht="16.8" customHeight="1">
      <c r="A118" s="39"/>
      <c r="B118" s="45"/>
      <c r="C118" s="313" t="s">
        <v>364</v>
      </c>
      <c r="D118" s="313" t="s">
        <v>365</v>
      </c>
      <c r="E118" s="18" t="s">
        <v>344</v>
      </c>
      <c r="F118" s="314">
        <v>2125.1999999999998</v>
      </c>
      <c r="G118" s="39"/>
      <c r="H118" s="45"/>
    </row>
    <row r="119" s="2" customFormat="1" ht="16.8" customHeight="1">
      <c r="A119" s="39"/>
      <c r="B119" s="45"/>
      <c r="C119" s="309" t="s">
        <v>1171</v>
      </c>
      <c r="D119" s="310" t="s">
        <v>1171</v>
      </c>
      <c r="E119" s="311" t="s">
        <v>1</v>
      </c>
      <c r="F119" s="312">
        <v>95.810000000000002</v>
      </c>
      <c r="G119" s="39"/>
      <c r="H119" s="45"/>
    </row>
    <row r="120" s="2" customFormat="1" ht="16.8" customHeight="1">
      <c r="A120" s="39"/>
      <c r="B120" s="45"/>
      <c r="C120" s="313" t="s">
        <v>1171</v>
      </c>
      <c r="D120" s="313" t="s">
        <v>1323</v>
      </c>
      <c r="E120" s="18" t="s">
        <v>1</v>
      </c>
      <c r="F120" s="314">
        <v>95.810000000000002</v>
      </c>
      <c r="G120" s="39"/>
      <c r="H120" s="45"/>
    </row>
    <row r="121" s="2" customFormat="1" ht="16.8" customHeight="1">
      <c r="A121" s="39"/>
      <c r="B121" s="45"/>
      <c r="C121" s="315" t="s">
        <v>1679</v>
      </c>
      <c r="D121" s="39"/>
      <c r="E121" s="39"/>
      <c r="F121" s="39"/>
      <c r="G121" s="39"/>
      <c r="H121" s="45"/>
    </row>
    <row r="122" s="2" customFormat="1" ht="16.8" customHeight="1">
      <c r="A122" s="39"/>
      <c r="B122" s="45"/>
      <c r="C122" s="313" t="s">
        <v>1318</v>
      </c>
      <c r="D122" s="313" t="s">
        <v>1319</v>
      </c>
      <c r="E122" s="18" t="s">
        <v>139</v>
      </c>
      <c r="F122" s="314">
        <v>95.810000000000002</v>
      </c>
      <c r="G122" s="39"/>
      <c r="H122" s="45"/>
    </row>
    <row r="123" s="2" customFormat="1" ht="16.8" customHeight="1">
      <c r="A123" s="39"/>
      <c r="B123" s="45"/>
      <c r="C123" s="313" t="s">
        <v>1329</v>
      </c>
      <c r="D123" s="313" t="s">
        <v>1330</v>
      </c>
      <c r="E123" s="18" t="s">
        <v>139</v>
      </c>
      <c r="F123" s="314">
        <v>95.810000000000002</v>
      </c>
      <c r="G123" s="39"/>
      <c r="H123" s="45"/>
    </row>
    <row r="124" s="2" customFormat="1" ht="16.8" customHeight="1">
      <c r="A124" s="39"/>
      <c r="B124" s="45"/>
      <c r="C124" s="313" t="s">
        <v>1334</v>
      </c>
      <c r="D124" s="313" t="s">
        <v>1335</v>
      </c>
      <c r="E124" s="18" t="s">
        <v>1336</v>
      </c>
      <c r="F124" s="314">
        <v>3.0179999999999998</v>
      </c>
      <c r="G124" s="39"/>
      <c r="H124" s="45"/>
    </row>
    <row r="125" s="2" customFormat="1" ht="16.8" customHeight="1">
      <c r="A125" s="39"/>
      <c r="B125" s="45"/>
      <c r="C125" s="313" t="s">
        <v>1324</v>
      </c>
      <c r="D125" s="313" t="s">
        <v>1325</v>
      </c>
      <c r="E125" s="18" t="s">
        <v>344</v>
      </c>
      <c r="F125" s="314">
        <v>57.485999999999997</v>
      </c>
      <c r="G125" s="39"/>
      <c r="H125" s="45"/>
    </row>
    <row r="126" s="2" customFormat="1" ht="7.44" customHeight="1">
      <c r="A126" s="39"/>
      <c r="B126" s="172"/>
      <c r="C126" s="173"/>
      <c r="D126" s="173"/>
      <c r="E126" s="173"/>
      <c r="F126" s="173"/>
      <c r="G126" s="173"/>
      <c r="H126" s="45"/>
    </row>
    <row r="127" s="2" customFormat="1">
      <c r="A127" s="39"/>
      <c r="B127" s="39"/>
      <c r="C127" s="39"/>
      <c r="D127" s="39"/>
      <c r="E127" s="39"/>
      <c r="F127" s="39"/>
      <c r="G127" s="39"/>
      <c r="H127" s="39"/>
    </row>
  </sheetData>
  <sheetProtection sheet="1" formatColumns="0" formatRows="0" objects="1" scenarios="1" spinCount="100000" saltValue="No4PFeeJyj5cN1cfey//yehm3AY6WtfAxhFKJ7Tzs07IikSSDgt+/Cri/JmG+Zz6IaCbB64TZPq7cur7mMdZJw==" hashValue="QShpkp6CqolDLEEeBzDTzrJfq3Ry/7WaaPszwni04oebKRGRDTzuwmVQGyWL6icpK3u8tN1SpvRqtkbg6jLMFA==" algorithmName="SHA-512" password="ED53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František Lazárek</dc:creator>
  <cp:lastModifiedBy>František Lazárek</cp:lastModifiedBy>
  <dcterms:created xsi:type="dcterms:W3CDTF">2025-06-11T14:31:53Z</dcterms:created>
  <dcterms:modified xsi:type="dcterms:W3CDTF">2025-06-11T14:31:59Z</dcterms:modified>
</cp:coreProperties>
</file>